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 tabRatio="712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NINGBO!$B$362</definedName>
    <definedName name="OLE_LINK20" localSheetId="0">NINGBO!#REF!</definedName>
    <definedName name="vvd" localSheetId="2">SHENZHEN!#REF!</definedName>
  </definedNames>
  <calcPr calcId="124519" concurrentCalc="0"/>
</workbook>
</file>

<file path=xl/calcChain.xml><?xml version="1.0" encoding="utf-8"?>
<calcChain xmlns="http://schemas.openxmlformats.org/spreadsheetml/2006/main">
  <c r="F8" i="16"/>
  <c r="E9"/>
  <c r="F9"/>
  <c r="E10"/>
  <c r="F10"/>
  <c r="E11"/>
  <c r="F11"/>
  <c r="F15"/>
  <c r="E16"/>
  <c r="F16"/>
  <c r="E17"/>
  <c r="F17"/>
  <c r="E18"/>
  <c r="F18"/>
  <c r="F23"/>
  <c r="E24"/>
  <c r="F24"/>
  <c r="E25"/>
  <c r="F25"/>
  <c r="E26"/>
  <c r="F26"/>
  <c r="F31"/>
  <c r="E32"/>
  <c r="F32"/>
  <c r="E33"/>
  <c r="F33"/>
  <c r="E34"/>
  <c r="F34"/>
  <c r="E35"/>
  <c r="F35"/>
  <c r="F39"/>
  <c r="E40"/>
  <c r="F40"/>
  <c r="E41"/>
  <c r="F41"/>
  <c r="E42"/>
  <c r="F42"/>
  <c r="E43"/>
  <c r="F43"/>
  <c r="F47"/>
  <c r="E48"/>
  <c r="F48"/>
  <c r="E49"/>
  <c r="F49"/>
  <c r="E50"/>
  <c r="F50"/>
  <c r="F54"/>
  <c r="E55"/>
  <c r="F55"/>
  <c r="E56"/>
  <c r="F56"/>
  <c r="E57"/>
  <c r="F57"/>
  <c r="F61"/>
  <c r="E62"/>
  <c r="F62"/>
  <c r="E63"/>
  <c r="F63"/>
  <c r="E64"/>
  <c r="F64"/>
  <c r="E65"/>
  <c r="F65"/>
  <c r="F69"/>
  <c r="E70"/>
  <c r="F70"/>
  <c r="E71"/>
  <c r="F71"/>
  <c r="E72"/>
  <c r="F72"/>
  <c r="E73"/>
  <c r="F73"/>
  <c r="F77"/>
  <c r="E78"/>
  <c r="F78"/>
  <c r="E79"/>
  <c r="F79"/>
  <c r="E80"/>
  <c r="F80"/>
  <c r="E81"/>
  <c r="F81"/>
  <c r="F86"/>
  <c r="E87"/>
  <c r="F87"/>
  <c r="E88"/>
  <c r="F88"/>
  <c r="E89"/>
  <c r="F89"/>
  <c r="F94"/>
  <c r="E95"/>
  <c r="F95"/>
  <c r="E96"/>
  <c r="F96"/>
  <c r="E97"/>
  <c r="F97"/>
  <c r="F101"/>
  <c r="E102"/>
  <c r="F102"/>
  <c r="E103"/>
  <c r="F103"/>
  <c r="E104"/>
  <c r="F104"/>
  <c r="F109"/>
  <c r="E110"/>
  <c r="F110"/>
  <c r="E111"/>
  <c r="F111"/>
  <c r="E112"/>
  <c r="F112"/>
  <c r="F117"/>
  <c r="E118"/>
  <c r="F118"/>
  <c r="E119"/>
  <c r="F119"/>
  <c r="E120"/>
  <c r="F120"/>
  <c r="F124"/>
  <c r="E125"/>
  <c r="F125"/>
  <c r="E126"/>
  <c r="F126"/>
  <c r="E127"/>
  <c r="F127"/>
  <c r="F132"/>
  <c r="G132"/>
  <c r="E133"/>
  <c r="F133"/>
  <c r="G133"/>
  <c r="E134"/>
  <c r="F134"/>
  <c r="G134"/>
  <c r="E135"/>
  <c r="F135"/>
  <c r="G135"/>
  <c r="E8" i="15"/>
  <c r="G8"/>
  <c r="E9"/>
  <c r="F9"/>
  <c r="G9"/>
  <c r="E10"/>
  <c r="F10"/>
  <c r="G10"/>
  <c r="E11"/>
  <c r="F11"/>
  <c r="G11"/>
  <c r="E12"/>
  <c r="F12"/>
  <c r="G12"/>
  <c r="G18"/>
  <c r="E19"/>
  <c r="F19"/>
  <c r="G19"/>
  <c r="E20"/>
  <c r="F20"/>
  <c r="G20"/>
  <c r="E21"/>
  <c r="F21"/>
  <c r="G21"/>
  <c r="E22"/>
  <c r="F22"/>
  <c r="G22"/>
  <c r="G28"/>
  <c r="E29"/>
  <c r="F29"/>
  <c r="G29"/>
  <c r="E30"/>
  <c r="F30"/>
  <c r="G30"/>
  <c r="E31"/>
  <c r="F31"/>
  <c r="G31"/>
  <c r="E32"/>
  <c r="F32"/>
  <c r="G32"/>
  <c r="G39"/>
  <c r="E40"/>
  <c r="F40"/>
  <c r="G40"/>
  <c r="E41"/>
  <c r="F41"/>
  <c r="G41"/>
  <c r="E42"/>
  <c r="F42"/>
  <c r="G42"/>
  <c r="E43"/>
  <c r="F43"/>
  <c r="G43"/>
  <c r="G48"/>
  <c r="E49"/>
  <c r="F49"/>
  <c r="G49"/>
  <c r="E50"/>
  <c r="F50"/>
  <c r="G50"/>
  <c r="E51"/>
  <c r="F51"/>
  <c r="G51"/>
  <c r="E52"/>
  <c r="F52"/>
  <c r="G52"/>
  <c r="E58"/>
  <c r="G58"/>
  <c r="E59"/>
  <c r="F59"/>
  <c r="G59"/>
  <c r="E60"/>
  <c r="F60"/>
  <c r="G60"/>
  <c r="E61"/>
  <c r="F61"/>
  <c r="G61"/>
  <c r="E62"/>
  <c r="F62"/>
  <c r="G62"/>
  <c r="E8" i="13" l="1"/>
  <c r="G8"/>
  <c r="F9"/>
  <c r="E9"/>
  <c r="G9"/>
  <c r="F10"/>
  <c r="E10"/>
  <c r="G10"/>
  <c r="F11"/>
  <c r="E11"/>
  <c r="G11"/>
  <c r="F12"/>
  <c r="E12"/>
  <c r="G12"/>
  <c r="E16"/>
  <c r="G16"/>
  <c r="F17"/>
  <c r="E17"/>
  <c r="G17"/>
  <c r="F18"/>
  <c r="E18"/>
  <c r="G18"/>
  <c r="F19"/>
  <c r="E19"/>
  <c r="G19"/>
  <c r="F20"/>
  <c r="E20"/>
  <c r="G20"/>
  <c r="E23"/>
  <c r="G23"/>
  <c r="F24"/>
  <c r="E24"/>
  <c r="G24"/>
  <c r="F25"/>
  <c r="E25"/>
  <c r="G25"/>
  <c r="F26"/>
  <c r="E26"/>
  <c r="G26"/>
  <c r="E30"/>
  <c r="G30"/>
  <c r="F31"/>
  <c r="E31"/>
  <c r="G31"/>
  <c r="F32"/>
  <c r="E32"/>
  <c r="G32"/>
  <c r="F33"/>
  <c r="E33"/>
  <c r="G33"/>
  <c r="F34"/>
  <c r="E34"/>
  <c r="G34"/>
  <c r="E38"/>
  <c r="G38"/>
  <c r="F39"/>
  <c r="E39"/>
  <c r="G39"/>
  <c r="F40"/>
  <c r="E40"/>
  <c r="G40"/>
  <c r="F41"/>
  <c r="E41"/>
  <c r="G41"/>
  <c r="F42"/>
  <c r="E42"/>
  <c r="G42"/>
  <c r="E46"/>
  <c r="G46"/>
  <c r="F47"/>
  <c r="E47"/>
  <c r="G47"/>
  <c r="F48"/>
  <c r="E48"/>
  <c r="G48"/>
  <c r="F49"/>
  <c r="E49"/>
  <c r="G49"/>
  <c r="F50"/>
  <c r="E50"/>
  <c r="G50"/>
  <c r="E54"/>
  <c r="G54"/>
  <c r="F55"/>
  <c r="E55"/>
  <c r="G55"/>
  <c r="F56"/>
  <c r="E56"/>
  <c r="G56"/>
  <c r="F57"/>
  <c r="E57"/>
  <c r="G57"/>
  <c r="F58"/>
  <c r="E58"/>
  <c r="G58"/>
  <c r="E62"/>
  <c r="G62"/>
  <c r="F63"/>
  <c r="E63"/>
  <c r="G63"/>
  <c r="F64"/>
  <c r="E64"/>
  <c r="G64"/>
  <c r="F65"/>
  <c r="E65"/>
  <c r="G65"/>
  <c r="F66"/>
  <c r="E66"/>
  <c r="G66"/>
  <c r="E69"/>
  <c r="G69"/>
  <c r="F70"/>
  <c r="E70"/>
  <c r="G70"/>
  <c r="F71"/>
  <c r="E71"/>
  <c r="G71"/>
  <c r="F72"/>
  <c r="E72"/>
  <c r="G72"/>
  <c r="F73"/>
  <c r="E73"/>
  <c r="G73"/>
  <c r="E76"/>
  <c r="G76"/>
  <c r="F77"/>
  <c r="E77"/>
  <c r="G77"/>
  <c r="F78"/>
  <c r="E78"/>
  <c r="G78"/>
  <c r="F79"/>
  <c r="E79"/>
  <c r="G79"/>
  <c r="F80"/>
  <c r="E80"/>
  <c r="G80"/>
  <c r="E84"/>
  <c r="G84"/>
  <c r="F85"/>
  <c r="E85"/>
  <c r="G85"/>
  <c r="F86"/>
  <c r="E86"/>
  <c r="G86"/>
  <c r="F87"/>
  <c r="E87"/>
  <c r="G87"/>
  <c r="F88"/>
  <c r="E88"/>
  <c r="G88"/>
  <c r="E91"/>
  <c r="G91"/>
  <c r="F92"/>
  <c r="E92"/>
  <c r="G92"/>
  <c r="F93"/>
  <c r="E93"/>
  <c r="G93"/>
  <c r="F94"/>
  <c r="E94"/>
  <c r="G94"/>
  <c r="F95"/>
  <c r="E95"/>
  <c r="G95"/>
  <c r="E98"/>
  <c r="G98"/>
  <c r="F99"/>
  <c r="E99"/>
  <c r="G99"/>
  <c r="F100"/>
  <c r="E100"/>
  <c r="G100"/>
  <c r="F101"/>
  <c r="E101"/>
  <c r="G101"/>
  <c r="F102"/>
  <c r="E102"/>
  <c r="G102"/>
  <c r="E106"/>
  <c r="G106"/>
  <c r="F107"/>
  <c r="E107"/>
  <c r="G107"/>
  <c r="F108"/>
  <c r="E108"/>
  <c r="G108"/>
  <c r="F109"/>
  <c r="E109"/>
  <c r="G109"/>
  <c r="F110"/>
  <c r="E110"/>
  <c r="G110"/>
  <c r="E114"/>
  <c r="G114"/>
  <c r="F115"/>
  <c r="E115"/>
  <c r="G115"/>
  <c r="F116"/>
  <c r="E116"/>
  <c r="G116"/>
  <c r="F117"/>
  <c r="E117"/>
  <c r="G117"/>
  <c r="F118"/>
  <c r="E118"/>
  <c r="G118"/>
  <c r="E122"/>
  <c r="G122"/>
  <c r="F123"/>
  <c r="E123"/>
  <c r="G123"/>
  <c r="F124"/>
  <c r="E124"/>
  <c r="G124"/>
  <c r="F125"/>
  <c r="E125"/>
  <c r="G125"/>
  <c r="F126"/>
  <c r="E126"/>
  <c r="G126"/>
  <c r="E129"/>
  <c r="G129"/>
  <c r="F130"/>
  <c r="E130"/>
  <c r="G130"/>
  <c r="F131"/>
  <c r="E131"/>
  <c r="G131"/>
  <c r="F132"/>
  <c r="E132"/>
  <c r="G132"/>
  <c r="F133"/>
  <c r="E133"/>
  <c r="G133"/>
  <c r="E136"/>
  <c r="G136"/>
  <c r="F137"/>
  <c r="E137"/>
  <c r="G137"/>
  <c r="F138"/>
  <c r="E138"/>
  <c r="G138"/>
  <c r="F139"/>
  <c r="E139"/>
  <c r="G139"/>
  <c r="F140"/>
  <c r="E140"/>
  <c r="G140"/>
  <c r="E143"/>
  <c r="G143"/>
  <c r="F144"/>
  <c r="E144"/>
  <c r="G144"/>
  <c r="F145"/>
  <c r="E145"/>
  <c r="G145"/>
  <c r="F146"/>
  <c r="E146"/>
  <c r="G146"/>
  <c r="F147"/>
  <c r="E147"/>
  <c r="G147"/>
  <c r="E151"/>
  <c r="G151"/>
  <c r="F152"/>
  <c r="E152"/>
  <c r="G152"/>
  <c r="F153"/>
  <c r="E153"/>
  <c r="G153"/>
  <c r="F154"/>
  <c r="E154"/>
  <c r="G154"/>
  <c r="F155"/>
  <c r="E155"/>
  <c r="G155"/>
  <c r="E158"/>
  <c r="G158"/>
  <c r="F159"/>
  <c r="E159"/>
  <c r="G159"/>
  <c r="F160"/>
  <c r="E160"/>
  <c r="G160"/>
  <c r="F161"/>
  <c r="E161"/>
  <c r="G161"/>
  <c r="F162"/>
  <c r="E162"/>
  <c r="G162"/>
  <c r="E166"/>
  <c r="G166"/>
  <c r="F167"/>
  <c r="E167"/>
  <c r="G167"/>
  <c r="F168"/>
  <c r="E168"/>
  <c r="G168"/>
  <c r="F169"/>
  <c r="E169"/>
  <c r="G169"/>
  <c r="F170"/>
  <c r="E170"/>
  <c r="G170"/>
  <c r="E173"/>
  <c r="G173"/>
  <c r="F174"/>
  <c r="E174"/>
  <c r="G174"/>
  <c r="F175"/>
  <c r="E175"/>
  <c r="G175"/>
  <c r="F176"/>
  <c r="E176"/>
  <c r="G176"/>
  <c r="F177"/>
  <c r="E177"/>
  <c r="G177"/>
  <c r="E181"/>
  <c r="G181"/>
  <c r="F182"/>
  <c r="E182"/>
  <c r="G182"/>
  <c r="F183"/>
  <c r="E183"/>
  <c r="G183"/>
  <c r="F184"/>
  <c r="E184"/>
  <c r="G184"/>
  <c r="F185"/>
  <c r="E185"/>
  <c r="G185"/>
  <c r="E189"/>
  <c r="G189"/>
  <c r="F190"/>
  <c r="E190"/>
  <c r="G190"/>
  <c r="F191"/>
  <c r="E191"/>
  <c r="G191"/>
  <c r="F192"/>
  <c r="E192"/>
  <c r="G192"/>
  <c r="F193"/>
  <c r="E193"/>
  <c r="G193"/>
  <c r="E198"/>
  <c r="G198"/>
  <c r="F199"/>
  <c r="E199"/>
  <c r="G199"/>
  <c r="F200"/>
  <c r="E200"/>
  <c r="G200"/>
  <c r="F201"/>
  <c r="E201"/>
  <c r="G201"/>
  <c r="F202"/>
  <c r="E202"/>
  <c r="G202"/>
  <c r="E206"/>
  <c r="G206"/>
  <c r="F207"/>
  <c r="E207"/>
  <c r="G207"/>
  <c r="F208"/>
  <c r="E208"/>
  <c r="G208"/>
  <c r="F209"/>
  <c r="E209"/>
  <c r="G209"/>
  <c r="F210"/>
  <c r="E210"/>
  <c r="G210"/>
  <c r="E213"/>
  <c r="G213"/>
  <c r="F214"/>
  <c r="E214"/>
  <c r="G214"/>
  <c r="F215"/>
  <c r="E215"/>
  <c r="G215"/>
  <c r="F216"/>
  <c r="E216"/>
  <c r="G216"/>
  <c r="F217"/>
  <c r="E217"/>
  <c r="G217"/>
  <c r="E221"/>
  <c r="G221"/>
  <c r="F222"/>
  <c r="E222"/>
  <c r="G222"/>
  <c r="F223"/>
  <c r="E223"/>
  <c r="G223"/>
  <c r="F224"/>
  <c r="E224"/>
  <c r="G224"/>
  <c r="F225"/>
  <c r="E225"/>
  <c r="G225"/>
  <c r="E228"/>
  <c r="G228"/>
  <c r="F229"/>
  <c r="E229"/>
  <c r="G229"/>
  <c r="F230"/>
  <c r="E230"/>
  <c r="G230"/>
  <c r="F231"/>
  <c r="E231"/>
  <c r="G231"/>
  <c r="F232"/>
  <c r="E232"/>
  <c r="G232"/>
  <c r="E236"/>
  <c r="G236"/>
  <c r="F237"/>
  <c r="E237"/>
  <c r="G237"/>
  <c r="F238"/>
  <c r="E238"/>
  <c r="G238"/>
  <c r="F239"/>
  <c r="E239"/>
  <c r="G239"/>
  <c r="F240"/>
  <c r="E240"/>
  <c r="G240"/>
  <c r="E244"/>
  <c r="G244"/>
  <c r="F245"/>
  <c r="E245"/>
  <c r="G245"/>
  <c r="F246"/>
  <c r="E246"/>
  <c r="G246"/>
  <c r="F247"/>
  <c r="E247"/>
  <c r="G247"/>
  <c r="F248"/>
  <c r="E248"/>
  <c r="G248"/>
  <c r="E251"/>
  <c r="G251"/>
  <c r="F252"/>
  <c r="E252"/>
  <c r="G252"/>
  <c r="F253"/>
  <c r="E253"/>
  <c r="G253"/>
  <c r="F254"/>
  <c r="E254"/>
  <c r="G254"/>
  <c r="F255"/>
  <c r="E255"/>
  <c r="G255"/>
  <c r="E258"/>
  <c r="G258"/>
  <c r="F259"/>
  <c r="E259"/>
  <c r="G259"/>
  <c r="F260"/>
  <c r="E260"/>
  <c r="G260"/>
  <c r="F261"/>
  <c r="E261"/>
  <c r="G261"/>
  <c r="F262"/>
  <c r="E262"/>
  <c r="G262"/>
  <c r="E265"/>
  <c r="G265"/>
  <c r="F266"/>
  <c r="E266"/>
  <c r="G266"/>
  <c r="F267"/>
  <c r="E267"/>
  <c r="G267"/>
  <c r="F268"/>
  <c r="E268"/>
  <c r="G268"/>
  <c r="F269"/>
  <c r="E269"/>
  <c r="G269"/>
  <c r="E272"/>
  <c r="G272"/>
  <c r="F273"/>
  <c r="E273"/>
  <c r="G273"/>
  <c r="F274"/>
  <c r="E274"/>
  <c r="G274"/>
  <c r="F275"/>
  <c r="E275"/>
  <c r="G275"/>
  <c r="F276"/>
  <c r="E276"/>
  <c r="G276"/>
  <c r="E279"/>
  <c r="G279"/>
  <c r="F280"/>
  <c r="E280"/>
  <c r="G280"/>
  <c r="F281"/>
  <c r="E281"/>
  <c r="G281"/>
  <c r="F282"/>
  <c r="E282"/>
  <c r="G282"/>
  <c r="F283"/>
  <c r="E283"/>
  <c r="G283"/>
  <c r="E286"/>
  <c r="G286"/>
  <c r="F287"/>
  <c r="E287"/>
  <c r="G287"/>
  <c r="F288"/>
  <c r="E288"/>
  <c r="G288"/>
  <c r="F289"/>
  <c r="E289"/>
  <c r="G289"/>
  <c r="F290"/>
  <c r="E290"/>
  <c r="G290"/>
  <c r="E294"/>
  <c r="G294"/>
  <c r="F295"/>
  <c r="E295"/>
  <c r="G295"/>
  <c r="F296"/>
  <c r="E296"/>
  <c r="G296"/>
  <c r="F297"/>
  <c r="E297"/>
  <c r="G297"/>
  <c r="F298"/>
  <c r="E298"/>
  <c r="G298"/>
  <c r="E301"/>
  <c r="G301"/>
  <c r="F302"/>
  <c r="E302"/>
  <c r="G302"/>
  <c r="F303"/>
  <c r="E303"/>
  <c r="G303"/>
  <c r="F304"/>
  <c r="E304"/>
  <c r="G304"/>
  <c r="F305"/>
  <c r="E305"/>
  <c r="G305"/>
  <c r="E309"/>
  <c r="G309"/>
  <c r="F310"/>
  <c r="E310"/>
  <c r="G310"/>
  <c r="F311"/>
  <c r="E311"/>
  <c r="G311"/>
  <c r="F312"/>
  <c r="E312"/>
  <c r="G312"/>
  <c r="F313"/>
  <c r="E313"/>
  <c r="G313"/>
  <c r="E316"/>
  <c r="G316"/>
  <c r="F317"/>
  <c r="E317"/>
  <c r="G317"/>
  <c r="F318"/>
  <c r="E318"/>
  <c r="G318"/>
  <c r="F319"/>
  <c r="E319"/>
  <c r="G319"/>
  <c r="F320"/>
  <c r="E320"/>
  <c r="G320"/>
  <c r="E324"/>
  <c r="G324"/>
  <c r="F325"/>
  <c r="E325"/>
  <c r="G325"/>
  <c r="F326"/>
  <c r="E326"/>
  <c r="G326"/>
  <c r="F327"/>
  <c r="E327"/>
  <c r="G327"/>
  <c r="F328"/>
  <c r="E328"/>
  <c r="G328"/>
  <c r="E331"/>
  <c r="G331"/>
  <c r="F332"/>
  <c r="E332"/>
  <c r="G332"/>
  <c r="F333"/>
  <c r="E333"/>
  <c r="G333"/>
  <c r="F334"/>
  <c r="E334"/>
  <c r="G334"/>
  <c r="F335"/>
  <c r="E335"/>
  <c r="G335"/>
  <c r="E338"/>
  <c r="G338"/>
  <c r="F339"/>
  <c r="E339"/>
  <c r="G339"/>
  <c r="F340"/>
  <c r="E340"/>
  <c r="G340"/>
  <c r="F341"/>
  <c r="E341"/>
  <c r="G341"/>
  <c r="F342"/>
  <c r="E342"/>
  <c r="G342"/>
  <c r="E345"/>
  <c r="G345"/>
  <c r="F346"/>
  <c r="E346"/>
  <c r="G346"/>
  <c r="F347"/>
  <c r="E347"/>
  <c r="G347"/>
  <c r="F348"/>
  <c r="E348"/>
  <c r="G348"/>
  <c r="F349"/>
  <c r="E349"/>
  <c r="G349"/>
  <c r="E352"/>
  <c r="G352"/>
  <c r="F353"/>
  <c r="E353"/>
  <c r="G353"/>
  <c r="F354"/>
  <c r="E354"/>
  <c r="G354"/>
  <c r="F355"/>
  <c r="E355"/>
  <c r="G355"/>
  <c r="F356"/>
  <c r="E356"/>
  <c r="G356"/>
  <c r="E360"/>
  <c r="G360"/>
  <c r="F361"/>
  <c r="E361"/>
  <c r="G361"/>
  <c r="F362"/>
  <c r="E362"/>
  <c r="G362"/>
  <c r="F363"/>
  <c r="E363"/>
  <c r="G363"/>
  <c r="F364"/>
  <c r="E364"/>
  <c r="G364"/>
  <c r="E368"/>
  <c r="G368"/>
  <c r="F369"/>
  <c r="E369"/>
  <c r="G369"/>
  <c r="F370"/>
  <c r="E370"/>
  <c r="G370"/>
  <c r="F371"/>
  <c r="E371"/>
  <c r="G371"/>
  <c r="F372"/>
  <c r="E372"/>
  <c r="G372"/>
  <c r="E375"/>
  <c r="G375"/>
  <c r="F376"/>
  <c r="E376"/>
  <c r="G376"/>
  <c r="F377"/>
  <c r="E377"/>
  <c r="G377"/>
  <c r="F378"/>
  <c r="E378"/>
  <c r="G378"/>
  <c r="F379"/>
  <c r="E379"/>
  <c r="G379"/>
  <c r="E383"/>
  <c r="G383"/>
  <c r="F384"/>
  <c r="E384"/>
  <c r="G384"/>
  <c r="F385"/>
  <c r="E385"/>
  <c r="G385"/>
  <c r="F386"/>
  <c r="E386"/>
  <c r="G386"/>
  <c r="F387"/>
  <c r="E387"/>
  <c r="G387"/>
  <c r="E391"/>
  <c r="G391"/>
  <c r="F392"/>
  <c r="E392"/>
  <c r="G392"/>
  <c r="F393"/>
  <c r="E393"/>
  <c r="G393"/>
  <c r="F394"/>
  <c r="E394"/>
  <c r="G394"/>
  <c r="F395"/>
  <c r="E395"/>
  <c r="G395"/>
  <c r="E398"/>
  <c r="G398"/>
  <c r="F399"/>
  <c r="E399"/>
  <c r="G399"/>
  <c r="F400"/>
  <c r="E400"/>
  <c r="G400"/>
  <c r="F401"/>
  <c r="E401"/>
  <c r="G401"/>
  <c r="F402"/>
  <c r="E402"/>
  <c r="G402"/>
  <c r="E406"/>
  <c r="G406"/>
  <c r="F407"/>
  <c r="E407"/>
  <c r="G407"/>
  <c r="F408"/>
  <c r="E408"/>
  <c r="G408"/>
  <c r="F409"/>
  <c r="E409"/>
  <c r="G409"/>
  <c r="F410"/>
  <c r="E410"/>
  <c r="G410"/>
  <c r="E414"/>
  <c r="G414"/>
  <c r="F415"/>
  <c r="E415"/>
  <c r="G415"/>
  <c r="F416"/>
  <c r="E416"/>
  <c r="G416"/>
  <c r="F417"/>
  <c r="E417"/>
  <c r="G417"/>
  <c r="F418"/>
  <c r="E418"/>
  <c r="G418"/>
  <c r="E421"/>
  <c r="G421"/>
  <c r="F422"/>
  <c r="E422"/>
  <c r="G422"/>
  <c r="F423"/>
  <c r="E423"/>
  <c r="G423"/>
  <c r="F424"/>
  <c r="E424"/>
  <c r="G424"/>
  <c r="F425"/>
  <c r="E425"/>
  <c r="G425"/>
  <c r="E429"/>
  <c r="G429"/>
  <c r="F430"/>
  <c r="E430"/>
  <c r="G430"/>
  <c r="F431"/>
  <c r="E431"/>
  <c r="G431"/>
  <c r="F432"/>
  <c r="E432"/>
  <c r="G432"/>
  <c r="F433"/>
  <c r="E433"/>
  <c r="G433"/>
  <c r="E436"/>
  <c r="G436"/>
  <c r="F437"/>
  <c r="E437"/>
  <c r="G437"/>
  <c r="F438"/>
  <c r="E438"/>
  <c r="G438"/>
  <c r="F439"/>
  <c r="E439"/>
  <c r="G439"/>
  <c r="F440"/>
  <c r="E440"/>
  <c r="G440"/>
  <c r="E444"/>
  <c r="G444"/>
  <c r="F445"/>
  <c r="E445"/>
  <c r="G445"/>
  <c r="F446"/>
  <c r="E446"/>
  <c r="G446"/>
  <c r="F447"/>
  <c r="E447"/>
  <c r="G447"/>
  <c r="F448"/>
  <c r="E448"/>
  <c r="G448"/>
  <c r="E452"/>
  <c r="G452"/>
  <c r="F453"/>
  <c r="E453"/>
  <c r="G453"/>
  <c r="F454"/>
  <c r="E454"/>
  <c r="G454"/>
  <c r="F455"/>
  <c r="E455"/>
  <c r="G455"/>
  <c r="F456"/>
  <c r="E456"/>
  <c r="G456"/>
  <c r="E459"/>
  <c r="G459"/>
  <c r="F460"/>
  <c r="E460"/>
  <c r="G460"/>
  <c r="F461"/>
  <c r="E461"/>
  <c r="G461"/>
  <c r="F462"/>
  <c r="E462"/>
  <c r="G462"/>
  <c r="F463"/>
  <c r="E463"/>
  <c r="G463"/>
  <c r="E466"/>
  <c r="G466"/>
  <c r="F467"/>
  <c r="E467"/>
  <c r="G467"/>
  <c r="F468"/>
  <c r="E468"/>
  <c r="G468"/>
  <c r="F469"/>
  <c r="E469"/>
  <c r="G469"/>
  <c r="F470"/>
  <c r="E470"/>
  <c r="G470"/>
  <c r="E473"/>
  <c r="G473"/>
  <c r="F474"/>
  <c r="E474"/>
  <c r="G474"/>
  <c r="F475"/>
  <c r="E475"/>
  <c r="G475"/>
  <c r="F476"/>
  <c r="E476"/>
  <c r="G476"/>
  <c r="F477"/>
  <c r="E477"/>
  <c r="G477"/>
  <c r="E481"/>
  <c r="G481"/>
  <c r="F482"/>
  <c r="E482"/>
  <c r="G482"/>
  <c r="F483"/>
  <c r="E483"/>
  <c r="G483"/>
  <c r="F484"/>
  <c r="E484"/>
  <c r="G484"/>
  <c r="F485"/>
  <c r="E485"/>
  <c r="G485"/>
  <c r="E488"/>
  <c r="G488"/>
  <c r="F489"/>
  <c r="E489"/>
  <c r="G489"/>
  <c r="F490"/>
  <c r="E490"/>
  <c r="G490"/>
  <c r="F491"/>
  <c r="E491"/>
  <c r="G491"/>
  <c r="F492"/>
  <c r="E492"/>
  <c r="G492"/>
  <c r="E495"/>
  <c r="G495"/>
  <c r="F496"/>
  <c r="E496"/>
  <c r="G496"/>
  <c r="F497"/>
  <c r="E497"/>
  <c r="G497"/>
  <c r="F498"/>
  <c r="E498"/>
  <c r="G498"/>
  <c r="F499"/>
  <c r="E499"/>
  <c r="G499"/>
  <c r="E502"/>
  <c r="G502"/>
  <c r="F503"/>
  <c r="E503"/>
  <c r="G503"/>
  <c r="F504"/>
  <c r="E504"/>
  <c r="G504"/>
  <c r="F505"/>
  <c r="E505"/>
  <c r="G505"/>
  <c r="F506"/>
  <c r="E506"/>
  <c r="G506"/>
  <c r="E510"/>
  <c r="G510"/>
  <c r="F511"/>
  <c r="E511"/>
  <c r="G511"/>
  <c r="F512"/>
  <c r="E512"/>
  <c r="G512"/>
  <c r="F513"/>
  <c r="E513"/>
  <c r="G513"/>
  <c r="F514"/>
  <c r="E514"/>
  <c r="G514"/>
  <c r="E519"/>
  <c r="G519"/>
  <c r="F520"/>
  <c r="E520"/>
  <c r="G520"/>
  <c r="F521"/>
  <c r="E521"/>
  <c r="G521"/>
  <c r="F522"/>
  <c r="E522"/>
  <c r="G522"/>
  <c r="F523"/>
  <c r="E523"/>
  <c r="G523"/>
  <c r="E526"/>
  <c r="G526"/>
  <c r="F527"/>
  <c r="E527"/>
  <c r="G527"/>
  <c r="F528"/>
  <c r="E528"/>
  <c r="G528"/>
  <c r="F529"/>
  <c r="E529"/>
  <c r="G529"/>
  <c r="F530"/>
  <c r="E530"/>
  <c r="G530"/>
  <c r="E533"/>
  <c r="G533"/>
  <c r="F534"/>
  <c r="E534"/>
  <c r="G534"/>
  <c r="F535"/>
  <c r="E535"/>
  <c r="G535"/>
  <c r="F536"/>
  <c r="E536"/>
  <c r="G536"/>
  <c r="F537"/>
  <c r="E537"/>
  <c r="G537"/>
  <c r="E541"/>
  <c r="G541"/>
  <c r="F542"/>
  <c r="E542"/>
  <c r="G542"/>
  <c r="F543"/>
  <c r="E543"/>
  <c r="G543"/>
  <c r="F544"/>
  <c r="E544"/>
  <c r="G544"/>
  <c r="F545"/>
  <c r="E545"/>
  <c r="G545"/>
  <c r="E549"/>
  <c r="G549"/>
  <c r="F550"/>
  <c r="E550"/>
  <c r="G550"/>
  <c r="F551"/>
  <c r="E551"/>
  <c r="G551"/>
  <c r="F552"/>
  <c r="E552"/>
  <c r="G552"/>
  <c r="F553"/>
  <c r="E553"/>
  <c r="G553"/>
  <c r="E557"/>
  <c r="G557"/>
  <c r="F558"/>
  <c r="E558"/>
  <c r="G558"/>
  <c r="F559"/>
  <c r="E559"/>
  <c r="G559"/>
  <c r="F560"/>
  <c r="E560"/>
  <c r="G560"/>
  <c r="F561"/>
  <c r="E561"/>
  <c r="G561"/>
  <c r="E564"/>
  <c r="G564"/>
  <c r="F565"/>
  <c r="E565"/>
  <c r="G565"/>
  <c r="F566"/>
  <c r="E566"/>
  <c r="G566"/>
  <c r="F567"/>
  <c r="E567"/>
  <c r="G567"/>
  <c r="F568"/>
  <c r="E568"/>
  <c r="G568"/>
  <c r="E572"/>
  <c r="G572"/>
  <c r="F573"/>
  <c r="E573"/>
  <c r="G573"/>
  <c r="F574"/>
  <c r="E574"/>
  <c r="G574"/>
  <c r="F575"/>
  <c r="E575"/>
  <c r="G575"/>
  <c r="F576"/>
  <c r="E576"/>
  <c r="G576"/>
  <c r="E580"/>
  <c r="G580"/>
  <c r="F581"/>
  <c r="E581"/>
  <c r="G581"/>
  <c r="F582"/>
  <c r="E582"/>
  <c r="G582"/>
  <c r="F583"/>
  <c r="E583"/>
  <c r="G583"/>
  <c r="F584"/>
  <c r="E584"/>
  <c r="G584"/>
  <c r="E588"/>
  <c r="G588"/>
  <c r="F589"/>
  <c r="E589"/>
  <c r="G589"/>
  <c r="F590"/>
  <c r="E590"/>
  <c r="G590"/>
  <c r="F591"/>
  <c r="E591"/>
  <c r="G591"/>
  <c r="F592"/>
  <c r="E592"/>
  <c r="G592"/>
  <c r="E596"/>
  <c r="G596"/>
  <c r="F597"/>
  <c r="E597"/>
  <c r="G597"/>
  <c r="F598"/>
  <c r="E598"/>
  <c r="G598"/>
  <c r="F599"/>
  <c r="E599"/>
  <c r="G599"/>
  <c r="F600"/>
  <c r="E600"/>
  <c r="G600"/>
  <c r="E603"/>
  <c r="G603"/>
  <c r="F604"/>
  <c r="E604"/>
  <c r="G604"/>
  <c r="F605"/>
  <c r="E605"/>
  <c r="G605"/>
  <c r="F606"/>
  <c r="E606"/>
  <c r="G606"/>
  <c r="F607"/>
  <c r="E607"/>
  <c r="G607"/>
  <c r="E611"/>
  <c r="G611"/>
  <c r="F612"/>
  <c r="E612"/>
  <c r="G612"/>
  <c r="F613"/>
  <c r="E613"/>
  <c r="G613"/>
  <c r="F614"/>
  <c r="E614"/>
  <c r="G614"/>
  <c r="F615"/>
  <c r="E615"/>
  <c r="G615"/>
  <c r="E619"/>
  <c r="G619"/>
  <c r="F620"/>
  <c r="E620"/>
  <c r="G620"/>
  <c r="F621"/>
  <c r="E621"/>
  <c r="G621"/>
  <c r="F622"/>
  <c r="E622"/>
  <c r="G622"/>
  <c r="F623"/>
  <c r="E623"/>
  <c r="G623"/>
  <c r="E627"/>
  <c r="G627"/>
  <c r="F628"/>
  <c r="E628"/>
  <c r="G628"/>
  <c r="F629"/>
  <c r="E629"/>
  <c r="G629"/>
  <c r="F630"/>
  <c r="E630"/>
  <c r="G630"/>
  <c r="F631"/>
  <c r="E631"/>
  <c r="G631"/>
  <c r="E636"/>
  <c r="G636"/>
  <c r="F637"/>
  <c r="E637"/>
  <c r="G637"/>
  <c r="F638"/>
  <c r="E638"/>
  <c r="G638"/>
  <c r="F639"/>
  <c r="E639"/>
  <c r="G639"/>
  <c r="F640"/>
  <c r="E640"/>
  <c r="G640"/>
  <c r="E644"/>
  <c r="G644"/>
  <c r="F645"/>
  <c r="E645"/>
  <c r="G645"/>
  <c r="F646"/>
  <c r="E646"/>
  <c r="G646"/>
  <c r="F647"/>
  <c r="E647"/>
  <c r="G647"/>
  <c r="F648"/>
  <c r="E648"/>
  <c r="G648"/>
  <c r="E652"/>
  <c r="G652"/>
  <c r="F653"/>
  <c r="E653"/>
  <c r="G653"/>
  <c r="F654"/>
  <c r="E654"/>
  <c r="G654"/>
  <c r="F655"/>
  <c r="E655"/>
  <c r="G655"/>
  <c r="F656"/>
  <c r="E656"/>
  <c r="G656"/>
  <c r="E659"/>
  <c r="G659"/>
  <c r="F660"/>
  <c r="E660"/>
  <c r="G660"/>
  <c r="F661"/>
  <c r="E661"/>
  <c r="G661"/>
  <c r="F662"/>
  <c r="E662"/>
  <c r="G662"/>
  <c r="F663"/>
  <c r="E663"/>
  <c r="G663"/>
  <c r="E666"/>
  <c r="G666"/>
  <c r="F667"/>
  <c r="E667"/>
  <c r="G667"/>
  <c r="F668"/>
  <c r="E668"/>
  <c r="G668"/>
  <c r="F669"/>
  <c r="E669"/>
  <c r="G669"/>
  <c r="F670"/>
  <c r="E670"/>
  <c r="G670"/>
  <c r="E674"/>
  <c r="G674"/>
  <c r="F675"/>
  <c r="E675"/>
  <c r="G675"/>
  <c r="F676"/>
  <c r="E676"/>
  <c r="G676"/>
  <c r="F677"/>
  <c r="E677"/>
  <c r="G677"/>
  <c r="F678"/>
  <c r="E678"/>
  <c r="G678"/>
  <c r="E681"/>
  <c r="G681"/>
  <c r="F682"/>
  <c r="E682"/>
  <c r="G682"/>
  <c r="F683"/>
  <c r="E683"/>
  <c r="G683"/>
  <c r="F684"/>
  <c r="E684"/>
  <c r="G684"/>
  <c r="F685"/>
  <c r="E685"/>
  <c r="G685"/>
  <c r="E689"/>
  <c r="G689"/>
  <c r="F690"/>
  <c r="E690"/>
  <c r="G690"/>
  <c r="F691"/>
  <c r="E691"/>
  <c r="G691"/>
  <c r="F692"/>
  <c r="E692"/>
  <c r="G692"/>
  <c r="F693"/>
  <c r="E693"/>
  <c r="G693"/>
  <c r="E696"/>
  <c r="G696"/>
  <c r="F697"/>
  <c r="E697"/>
  <c r="G697"/>
  <c r="F698"/>
  <c r="E698"/>
  <c r="G698"/>
  <c r="F699"/>
  <c r="E699"/>
  <c r="G699"/>
  <c r="F700"/>
  <c r="E700"/>
  <c r="G700"/>
  <c r="E704"/>
  <c r="G704"/>
  <c r="F705"/>
  <c r="E705"/>
  <c r="G705"/>
  <c r="F706"/>
  <c r="E706"/>
  <c r="G706"/>
  <c r="F707"/>
  <c r="E707"/>
  <c r="G707"/>
  <c r="F708"/>
  <c r="E708"/>
  <c r="G708"/>
  <c r="E710"/>
  <c r="F710"/>
  <c r="G710"/>
  <c r="E714"/>
  <c r="G714"/>
  <c r="F715"/>
  <c r="E715"/>
  <c r="G715"/>
  <c r="F716"/>
  <c r="E716"/>
  <c r="G716"/>
  <c r="F717"/>
  <c r="E717"/>
  <c r="G717"/>
  <c r="F718"/>
  <c r="E718"/>
  <c r="G718"/>
  <c r="E721"/>
  <c r="G721"/>
  <c r="F722"/>
  <c r="E722"/>
  <c r="G722"/>
  <c r="F723"/>
  <c r="E723"/>
  <c r="G723"/>
  <c r="F724"/>
  <c r="E724"/>
  <c r="G724"/>
  <c r="F725"/>
  <c r="E725"/>
  <c r="G725"/>
  <c r="E729"/>
  <c r="G729"/>
  <c r="F730"/>
  <c r="E730"/>
  <c r="G730"/>
  <c r="F731"/>
  <c r="E731"/>
  <c r="G731"/>
  <c r="F732"/>
  <c r="E732"/>
  <c r="G732"/>
  <c r="F733"/>
  <c r="E733"/>
  <c r="G733"/>
  <c r="E737"/>
  <c r="G737"/>
  <c r="F738"/>
  <c r="E738"/>
  <c r="G738"/>
  <c r="F739"/>
  <c r="E739"/>
  <c r="G739"/>
  <c r="F740"/>
  <c r="E740"/>
  <c r="G740"/>
  <c r="F741"/>
  <c r="E741"/>
  <c r="G741"/>
  <c r="E745"/>
  <c r="G745"/>
  <c r="F746"/>
  <c r="E746"/>
  <c r="G746"/>
  <c r="F747"/>
  <c r="E747"/>
  <c r="G747"/>
  <c r="F748"/>
  <c r="E748"/>
  <c r="G748"/>
  <c r="F749"/>
  <c r="E749"/>
  <c r="G749"/>
  <c r="E753"/>
  <c r="G753"/>
  <c r="F754"/>
  <c r="E754"/>
  <c r="G754"/>
  <c r="F755"/>
  <c r="E755"/>
  <c r="G755"/>
  <c r="F756"/>
  <c r="E756"/>
  <c r="G756"/>
  <c r="F757"/>
  <c r="E757"/>
  <c r="G757"/>
  <c r="E761"/>
  <c r="G761"/>
  <c r="F762"/>
  <c r="E762"/>
  <c r="G762"/>
  <c r="F763"/>
  <c r="E763"/>
  <c r="G763"/>
  <c r="F764"/>
  <c r="E764"/>
  <c r="G764"/>
  <c r="F765"/>
  <c r="E765"/>
  <c r="G765"/>
  <c r="E768"/>
  <c r="G768"/>
  <c r="F769"/>
  <c r="E769"/>
  <c r="G769"/>
  <c r="F770"/>
  <c r="E770"/>
  <c r="G770"/>
  <c r="F771"/>
  <c r="E771"/>
  <c r="G771"/>
  <c r="F772"/>
  <c r="E772"/>
  <c r="G772"/>
  <c r="E776"/>
  <c r="G776"/>
  <c r="F777"/>
  <c r="E777"/>
  <c r="G777"/>
  <c r="F778"/>
  <c r="E778"/>
  <c r="G778"/>
  <c r="F779"/>
  <c r="E779"/>
  <c r="G779"/>
  <c r="F780"/>
  <c r="E780"/>
  <c r="G780"/>
  <c r="E784"/>
  <c r="G784"/>
  <c r="F785"/>
  <c r="E785"/>
  <c r="G785"/>
  <c r="F786"/>
  <c r="E786"/>
  <c r="G786"/>
  <c r="F787"/>
  <c r="E787"/>
  <c r="G787"/>
  <c r="F788"/>
  <c r="E788"/>
  <c r="G788"/>
  <c r="E792"/>
  <c r="G792"/>
  <c r="F793"/>
  <c r="E793"/>
  <c r="G793"/>
  <c r="F794"/>
  <c r="E794"/>
  <c r="G794"/>
  <c r="F795"/>
  <c r="E795"/>
  <c r="G795"/>
  <c r="F796"/>
  <c r="E796"/>
  <c r="G796"/>
  <c r="E800"/>
  <c r="G800"/>
  <c r="F801"/>
  <c r="E801"/>
  <c r="G801"/>
  <c r="F802"/>
  <c r="E802"/>
  <c r="G802"/>
  <c r="F803"/>
  <c r="E803"/>
  <c r="G803"/>
  <c r="F804"/>
  <c r="E804"/>
  <c r="G804"/>
  <c r="E808"/>
  <c r="G808"/>
  <c r="F809"/>
  <c r="E809"/>
  <c r="G809"/>
  <c r="F810"/>
  <c r="E810"/>
  <c r="G810"/>
  <c r="F811"/>
  <c r="E811"/>
  <c r="G811"/>
  <c r="F812"/>
  <c r="E812"/>
  <c r="G812"/>
  <c r="E816"/>
  <c r="G816"/>
  <c r="F817"/>
  <c r="E817"/>
  <c r="G817"/>
  <c r="F818"/>
  <c r="E818"/>
  <c r="G818"/>
  <c r="F819"/>
  <c r="E819"/>
  <c r="G819"/>
  <c r="F820"/>
  <c r="E820"/>
  <c r="G820"/>
  <c r="E824"/>
  <c r="G824"/>
  <c r="F825"/>
  <c r="E825"/>
  <c r="G825"/>
  <c r="F826"/>
  <c r="E826"/>
  <c r="G826"/>
  <c r="F827"/>
  <c r="E827"/>
  <c r="G827"/>
  <c r="F828"/>
  <c r="E828"/>
  <c r="G828"/>
  <c r="E832"/>
  <c r="G832"/>
  <c r="F833"/>
  <c r="E833"/>
  <c r="G833"/>
  <c r="F834"/>
  <c r="E834"/>
  <c r="G834"/>
  <c r="F835"/>
  <c r="E835"/>
  <c r="G835"/>
  <c r="F836"/>
  <c r="E836"/>
  <c r="G836"/>
  <c r="E841"/>
  <c r="G841"/>
  <c r="F842"/>
  <c r="E842"/>
  <c r="G842"/>
  <c r="F843"/>
  <c r="E843"/>
  <c r="G843"/>
  <c r="F844"/>
  <c r="E844"/>
  <c r="G844"/>
  <c r="F845"/>
  <c r="E845"/>
  <c r="G845"/>
  <c r="E849"/>
  <c r="G849"/>
  <c r="F850"/>
  <c r="E850"/>
  <c r="G850"/>
  <c r="F851"/>
  <c r="E851"/>
  <c r="G851"/>
  <c r="F852"/>
  <c r="E852"/>
  <c r="G852"/>
  <c r="F853"/>
  <c r="E853"/>
  <c r="G853"/>
  <c r="E857"/>
  <c r="G857"/>
  <c r="E858"/>
  <c r="G858"/>
  <c r="F859"/>
  <c r="E859"/>
  <c r="G859"/>
  <c r="F860"/>
  <c r="E860"/>
  <c r="G860"/>
  <c r="F861"/>
  <c r="E861"/>
  <c r="G861"/>
  <c r="F862"/>
  <c r="E862"/>
  <c r="G862"/>
  <c r="F863"/>
  <c r="E863"/>
  <c r="G863"/>
  <c r="F864"/>
  <c r="E864"/>
  <c r="G864"/>
  <c r="F865"/>
  <c r="E865"/>
  <c r="G865"/>
  <c r="E35" i="12"/>
  <c r="F35"/>
  <c r="G35"/>
  <c r="E36"/>
  <c r="F36"/>
  <c r="G36"/>
  <c r="E37"/>
  <c r="F37"/>
  <c r="G37"/>
  <c r="E38"/>
  <c r="F38"/>
  <c r="G38"/>
  <c r="E39"/>
  <c r="F39"/>
  <c r="G39"/>
  <c r="E53"/>
  <c r="F53"/>
  <c r="G53"/>
  <c r="E54"/>
  <c r="F54"/>
  <c r="G54"/>
  <c r="E55"/>
  <c r="F55"/>
  <c r="G55"/>
  <c r="E56"/>
  <c r="F56"/>
  <c r="G56"/>
  <c r="E57"/>
  <c r="F57"/>
  <c r="G57"/>
  <c r="E120"/>
  <c r="F120"/>
  <c r="G120"/>
  <c r="E121"/>
  <c r="F121"/>
  <c r="G121"/>
  <c r="E122"/>
  <c r="F122"/>
  <c r="G122"/>
  <c r="E136"/>
  <c r="F136"/>
  <c r="G136"/>
  <c r="E137"/>
  <c r="F137"/>
  <c r="G137"/>
  <c r="E138"/>
  <c r="F138"/>
  <c r="G138"/>
  <c r="E139"/>
  <c r="F139"/>
  <c r="G139"/>
  <c r="E140"/>
  <c r="F140"/>
  <c r="G140"/>
  <c r="E225"/>
  <c r="F225"/>
  <c r="G225"/>
  <c r="E226"/>
  <c r="F226"/>
  <c r="G226"/>
  <c r="E227"/>
  <c r="F227"/>
  <c r="G227"/>
  <c r="E228"/>
  <c r="F228"/>
  <c r="G228"/>
  <c r="E229"/>
  <c r="F229"/>
  <c r="G229"/>
  <c r="E259"/>
  <c r="F259"/>
  <c r="G259"/>
  <c r="E260"/>
  <c r="F260"/>
  <c r="G260"/>
  <c r="E261"/>
  <c r="F261"/>
  <c r="G261"/>
  <c r="E262"/>
  <c r="F262"/>
  <c r="G262"/>
  <c r="E263"/>
  <c r="F263"/>
  <c r="G263"/>
  <c r="E285"/>
  <c r="F285"/>
  <c r="G285"/>
  <c r="E286"/>
  <c r="F286"/>
  <c r="G286"/>
  <c r="E287"/>
  <c r="F287"/>
  <c r="G287"/>
  <c r="E288"/>
  <c r="F288"/>
  <c r="G288"/>
  <c r="E289"/>
  <c r="F289"/>
  <c r="G289"/>
  <c r="E8" i="11" l="1"/>
  <c r="G8"/>
  <c r="E9"/>
  <c r="F9"/>
  <c r="G9"/>
  <c r="E10"/>
  <c r="F10"/>
  <c r="G10"/>
  <c r="E11"/>
  <c r="F11"/>
  <c r="G11"/>
  <c r="E12"/>
  <c r="F12"/>
  <c r="G12"/>
  <c r="E16"/>
  <c r="G16"/>
  <c r="E17"/>
  <c r="F17"/>
  <c r="G17"/>
  <c r="E18"/>
  <c r="F18"/>
  <c r="G18"/>
  <c r="E19"/>
  <c r="F19"/>
  <c r="G19"/>
  <c r="E20"/>
  <c r="F20"/>
  <c r="G20"/>
  <c r="E24"/>
  <c r="G24"/>
  <c r="E25"/>
  <c r="F25"/>
  <c r="G25"/>
  <c r="E26"/>
  <c r="F26"/>
  <c r="G26"/>
  <c r="E27"/>
  <c r="F27"/>
  <c r="G27"/>
  <c r="E28"/>
  <c r="F28"/>
  <c r="G28"/>
  <c r="E33"/>
  <c r="G33"/>
  <c r="E34"/>
  <c r="F34"/>
  <c r="G34"/>
  <c r="E35"/>
  <c r="F35"/>
  <c r="G35"/>
  <c r="E36"/>
  <c r="F36"/>
  <c r="G36"/>
  <c r="E37"/>
  <c r="F37"/>
  <c r="G37"/>
  <c r="E42"/>
  <c r="G42"/>
  <c r="E43"/>
  <c r="F43"/>
  <c r="G43"/>
  <c r="E44"/>
  <c r="F44"/>
  <c r="G44"/>
  <c r="E45"/>
  <c r="F45"/>
  <c r="G45"/>
  <c r="E46"/>
  <c r="F46"/>
  <c r="G46"/>
  <c r="E51"/>
  <c r="G51"/>
  <c r="E52"/>
  <c r="F52"/>
  <c r="G52"/>
  <c r="E53"/>
  <c r="F53"/>
  <c r="G53"/>
  <c r="E54"/>
  <c r="F54"/>
  <c r="G54"/>
  <c r="E55"/>
  <c r="F55"/>
  <c r="G55"/>
  <c r="E59"/>
  <c r="G59"/>
  <c r="E60"/>
  <c r="F60"/>
  <c r="G60"/>
  <c r="E61"/>
  <c r="F61"/>
  <c r="G61"/>
  <c r="E62"/>
  <c r="F62"/>
  <c r="G62"/>
  <c r="E63"/>
  <c r="F63"/>
  <c r="G63"/>
  <c r="E68"/>
  <c r="G68"/>
  <c r="E69"/>
  <c r="F69"/>
  <c r="G69"/>
  <c r="E70"/>
  <c r="F70"/>
  <c r="G70"/>
  <c r="E71"/>
  <c r="F71"/>
  <c r="G71"/>
  <c r="E72"/>
  <c r="F72"/>
  <c r="G72"/>
  <c r="E77"/>
  <c r="G77"/>
  <c r="E78"/>
  <c r="F78"/>
  <c r="G78"/>
  <c r="E79"/>
  <c r="F79"/>
  <c r="G79"/>
  <c r="E80"/>
  <c r="F80"/>
  <c r="G80"/>
  <c r="E81"/>
  <c r="F81"/>
  <c r="G81"/>
  <c r="E87"/>
  <c r="G87"/>
  <c r="E88"/>
  <c r="F88"/>
  <c r="G88"/>
  <c r="E89"/>
  <c r="F89"/>
  <c r="G89"/>
  <c r="E90"/>
  <c r="F90"/>
  <c r="G90"/>
  <c r="E91"/>
  <c r="F91"/>
  <c r="G91"/>
  <c r="E96"/>
  <c r="G96"/>
  <c r="E97"/>
  <c r="F97"/>
  <c r="G97"/>
  <c r="E98"/>
  <c r="F98"/>
  <c r="G98"/>
  <c r="E99"/>
  <c r="F99"/>
  <c r="G99"/>
  <c r="E100"/>
  <c r="F100"/>
  <c r="G100"/>
  <c r="E105"/>
  <c r="G105"/>
  <c r="E106"/>
  <c r="F106"/>
  <c r="G106"/>
  <c r="E107"/>
  <c r="F107"/>
  <c r="G107"/>
  <c r="E108"/>
  <c r="F108"/>
  <c r="G108"/>
  <c r="E109"/>
  <c r="F109"/>
  <c r="G109"/>
  <c r="E114"/>
  <c r="G114"/>
  <c r="E115"/>
  <c r="F115"/>
  <c r="G115"/>
  <c r="E116"/>
  <c r="F116"/>
  <c r="G116"/>
  <c r="E117"/>
  <c r="F117"/>
  <c r="G117"/>
  <c r="E118"/>
  <c r="F118"/>
  <c r="G118"/>
  <c r="E123"/>
  <c r="G123"/>
  <c r="E124"/>
  <c r="F124"/>
  <c r="G124"/>
  <c r="E125"/>
  <c r="F125"/>
  <c r="G125"/>
  <c r="E126"/>
  <c r="F126"/>
  <c r="G126"/>
  <c r="E127"/>
  <c r="F127"/>
  <c r="G127"/>
  <c r="E132"/>
  <c r="G132"/>
  <c r="E133"/>
  <c r="F133"/>
  <c r="G133"/>
  <c r="E134"/>
  <c r="F134"/>
  <c r="G134"/>
  <c r="E135"/>
  <c r="F135"/>
  <c r="G135"/>
  <c r="E136"/>
  <c r="F136"/>
  <c r="G136"/>
  <c r="E141"/>
  <c r="G141"/>
  <c r="F142"/>
  <c r="E142"/>
  <c r="G142"/>
  <c r="F143"/>
  <c r="E143"/>
  <c r="G143"/>
  <c r="F144"/>
  <c r="E144"/>
  <c r="G144"/>
  <c r="F145"/>
  <c r="E145"/>
  <c r="G145"/>
  <c r="E151"/>
  <c r="G151"/>
  <c r="E152"/>
  <c r="F152"/>
  <c r="G152"/>
  <c r="E153"/>
  <c r="F153"/>
  <c r="G153"/>
  <c r="E154"/>
  <c r="F154"/>
  <c r="G154"/>
  <c r="E155"/>
  <c r="F155"/>
  <c r="G155"/>
  <c r="E160"/>
  <c r="G160"/>
  <c r="E161"/>
  <c r="F161"/>
  <c r="G161"/>
  <c r="E162"/>
  <c r="F162"/>
  <c r="G162"/>
  <c r="E163"/>
  <c r="F163"/>
  <c r="G163"/>
  <c r="E164"/>
  <c r="F164"/>
  <c r="G164"/>
  <c r="E169"/>
  <c r="G169"/>
  <c r="F170"/>
  <c r="E170"/>
  <c r="G170"/>
  <c r="E171"/>
  <c r="F171"/>
  <c r="G171"/>
  <c r="E172"/>
  <c r="F172"/>
  <c r="G172"/>
  <c r="E173"/>
  <c r="F173"/>
  <c r="G173"/>
  <c r="E178"/>
  <c r="G178"/>
  <c r="E179"/>
  <c r="F179"/>
  <c r="G179"/>
  <c r="E180"/>
  <c r="F180"/>
  <c r="G180"/>
  <c r="E181"/>
  <c r="F181"/>
  <c r="G181"/>
  <c r="E182"/>
  <c r="F182"/>
  <c r="G182"/>
  <c r="E187"/>
  <c r="G187"/>
  <c r="E188"/>
  <c r="F188"/>
  <c r="G188"/>
  <c r="E189"/>
  <c r="F189"/>
  <c r="G189"/>
  <c r="E190"/>
  <c r="F190"/>
  <c r="G190"/>
  <c r="E191"/>
  <c r="F191"/>
  <c r="G191"/>
  <c r="E196"/>
  <c r="G196"/>
  <c r="E197"/>
  <c r="F197"/>
  <c r="G197"/>
  <c r="E198"/>
  <c r="F198"/>
  <c r="G198"/>
  <c r="E199"/>
  <c r="F199"/>
  <c r="G199"/>
  <c r="E200"/>
  <c r="F200"/>
  <c r="G200"/>
  <c r="E205"/>
  <c r="G205"/>
  <c r="E206"/>
  <c r="F206"/>
  <c r="G206"/>
  <c r="E207"/>
  <c r="F207"/>
  <c r="G207"/>
  <c r="E208"/>
  <c r="F208"/>
  <c r="G208"/>
  <c r="E209"/>
  <c r="F209"/>
  <c r="G209"/>
  <c r="E214"/>
  <c r="G214"/>
  <c r="E215"/>
  <c r="F215"/>
  <c r="G215"/>
  <c r="E216"/>
  <c r="F216"/>
  <c r="G216"/>
  <c r="E217"/>
  <c r="F217"/>
  <c r="G217"/>
  <c r="E218"/>
  <c r="F218"/>
  <c r="G218"/>
  <c r="E223"/>
  <c r="G223"/>
  <c r="E224"/>
  <c r="F224"/>
  <c r="G224"/>
  <c r="E225"/>
  <c r="F225"/>
  <c r="G225"/>
  <c r="E226"/>
  <c r="F226"/>
  <c r="G226"/>
  <c r="E227"/>
  <c r="F227"/>
  <c r="G227"/>
  <c r="E232"/>
  <c r="G232"/>
  <c r="E233"/>
  <c r="F233"/>
  <c r="G233"/>
  <c r="E234"/>
  <c r="F234"/>
  <c r="G234"/>
  <c r="E235"/>
  <c r="F235"/>
  <c r="G235"/>
  <c r="E236"/>
  <c r="F236"/>
  <c r="G236"/>
  <c r="E241"/>
  <c r="G241"/>
  <c r="E242"/>
  <c r="F242"/>
  <c r="G242"/>
  <c r="E243"/>
  <c r="F243"/>
  <c r="G243"/>
  <c r="E244"/>
  <c r="F244"/>
  <c r="G244"/>
  <c r="E245"/>
  <c r="F245"/>
  <c r="G245"/>
  <c r="E250"/>
  <c r="G250"/>
  <c r="E251"/>
  <c r="F251"/>
  <c r="G251"/>
  <c r="E252"/>
  <c r="F252"/>
  <c r="G252"/>
  <c r="E253"/>
  <c r="F253"/>
  <c r="G253"/>
  <c r="E254"/>
  <c r="F254"/>
  <c r="G254"/>
  <c r="E259"/>
  <c r="G259"/>
  <c r="E260"/>
  <c r="F260"/>
  <c r="G260"/>
  <c r="E261"/>
  <c r="F261"/>
  <c r="G261"/>
  <c r="E262"/>
  <c r="F262"/>
  <c r="G262"/>
  <c r="E263"/>
  <c r="F263"/>
  <c r="G263"/>
  <c r="E269"/>
  <c r="G269"/>
  <c r="E270"/>
  <c r="F270"/>
  <c r="G270"/>
  <c r="E271"/>
  <c r="F271"/>
  <c r="G271"/>
  <c r="E272"/>
  <c r="F272"/>
  <c r="G272"/>
  <c r="E273"/>
  <c r="F273"/>
  <c r="G273"/>
  <c r="E277"/>
  <c r="G277"/>
  <c r="E278"/>
  <c r="F278"/>
  <c r="G278"/>
  <c r="E279"/>
  <c r="F279"/>
  <c r="G279"/>
  <c r="E280"/>
  <c r="F280"/>
  <c r="G280"/>
  <c r="E281"/>
  <c r="F281"/>
  <c r="G281"/>
  <c r="E285"/>
  <c r="G285"/>
  <c r="E286"/>
  <c r="F286"/>
  <c r="G286"/>
  <c r="E287"/>
  <c r="F287"/>
  <c r="G287"/>
  <c r="E288"/>
  <c r="F288"/>
  <c r="G288"/>
  <c r="E289"/>
  <c r="F289"/>
  <c r="G289"/>
  <c r="E294"/>
  <c r="G294"/>
  <c r="E295"/>
  <c r="F295"/>
  <c r="G295"/>
  <c r="E296"/>
  <c r="F296"/>
  <c r="G296"/>
  <c r="E297"/>
  <c r="F297"/>
  <c r="G297"/>
  <c r="E298"/>
  <c r="F298"/>
  <c r="G298"/>
  <c r="E302"/>
  <c r="G302"/>
  <c r="E303"/>
  <c r="F303"/>
  <c r="G303"/>
  <c r="E304"/>
  <c r="F304"/>
  <c r="G304"/>
  <c r="E305"/>
  <c r="F305"/>
  <c r="G305"/>
  <c r="E306"/>
  <c r="F306"/>
  <c r="G306"/>
  <c r="E312"/>
  <c r="G312"/>
  <c r="E313"/>
  <c r="F313"/>
  <c r="G313"/>
  <c r="E314"/>
  <c r="F314"/>
  <c r="G314"/>
  <c r="E315"/>
  <c r="F315"/>
  <c r="G315"/>
  <c r="E316"/>
  <c r="F316"/>
  <c r="G316"/>
  <c r="E320"/>
  <c r="G320"/>
  <c r="E321"/>
  <c r="F321"/>
  <c r="G321"/>
  <c r="E322"/>
  <c r="F322"/>
  <c r="G322"/>
  <c r="E323"/>
  <c r="F323"/>
  <c r="G323"/>
  <c r="E324"/>
  <c r="F324"/>
  <c r="G324"/>
  <c r="E329"/>
  <c r="G329"/>
  <c r="E330"/>
  <c r="F330"/>
  <c r="G330"/>
  <c r="E331"/>
  <c r="F331"/>
  <c r="G331"/>
  <c r="E332"/>
  <c r="F332"/>
  <c r="G332"/>
  <c r="E333"/>
  <c r="F333"/>
  <c r="G333"/>
  <c r="E337"/>
  <c r="G337"/>
  <c r="E338"/>
  <c r="F338"/>
  <c r="G338"/>
  <c r="E339"/>
  <c r="F339"/>
  <c r="G339"/>
  <c r="E340"/>
  <c r="F340"/>
  <c r="G340"/>
  <c r="E341"/>
  <c r="F341"/>
  <c r="G341"/>
  <c r="E346"/>
  <c r="G346"/>
  <c r="E347"/>
  <c r="F347"/>
  <c r="G347"/>
  <c r="E348"/>
  <c r="F348"/>
  <c r="G348"/>
  <c r="E349"/>
  <c r="F349"/>
  <c r="G349"/>
  <c r="E350"/>
  <c r="F350"/>
  <c r="G350"/>
  <c r="E355"/>
  <c r="G355"/>
  <c r="E356"/>
  <c r="F356"/>
  <c r="G356"/>
  <c r="E357"/>
  <c r="F357"/>
  <c r="G357"/>
  <c r="E358"/>
  <c r="F358"/>
  <c r="G358"/>
  <c r="E359"/>
  <c r="F359"/>
  <c r="G359"/>
  <c r="E363"/>
  <c r="G363"/>
  <c r="E364"/>
  <c r="F364"/>
  <c r="G364"/>
  <c r="E365"/>
  <c r="F365"/>
  <c r="G365"/>
  <c r="E366"/>
  <c r="F366"/>
  <c r="G366"/>
  <c r="E367"/>
  <c r="F367"/>
  <c r="G367"/>
  <c r="E372"/>
  <c r="G372"/>
  <c r="E373"/>
  <c r="F373"/>
  <c r="G373"/>
  <c r="E374"/>
  <c r="F374"/>
  <c r="G374"/>
  <c r="E375"/>
  <c r="F375"/>
  <c r="G375"/>
  <c r="E376"/>
  <c r="F376"/>
  <c r="G376"/>
  <c r="E381"/>
  <c r="G381"/>
  <c r="E382"/>
  <c r="F382"/>
  <c r="G382"/>
  <c r="E383"/>
  <c r="F383"/>
  <c r="G383"/>
  <c r="E384"/>
  <c r="F384"/>
  <c r="G384"/>
  <c r="E385"/>
  <c r="F385"/>
  <c r="G385"/>
  <c r="E390"/>
  <c r="G390"/>
  <c r="E391"/>
  <c r="F391"/>
  <c r="G391"/>
  <c r="E392"/>
  <c r="F392"/>
  <c r="G392"/>
  <c r="E393"/>
  <c r="F393"/>
  <c r="G393"/>
  <c r="E394"/>
  <c r="F394"/>
  <c r="G394"/>
  <c r="E399"/>
  <c r="G399"/>
  <c r="E400"/>
  <c r="F400"/>
  <c r="G400"/>
  <c r="E401"/>
  <c r="F401"/>
  <c r="G401"/>
  <c r="E402"/>
  <c r="F402"/>
  <c r="G402"/>
  <c r="E403"/>
  <c r="F403"/>
  <c r="G403"/>
  <c r="E408"/>
  <c r="G408"/>
  <c r="E409"/>
  <c r="F409"/>
  <c r="G409"/>
  <c r="E410"/>
  <c r="F410"/>
  <c r="G410"/>
  <c r="E411"/>
  <c r="F411"/>
  <c r="G411"/>
  <c r="E412"/>
  <c r="F412"/>
  <c r="G412"/>
  <c r="E416"/>
  <c r="G416"/>
  <c r="E417"/>
  <c r="F417"/>
  <c r="G417"/>
  <c r="E418"/>
  <c r="F418"/>
  <c r="G418"/>
  <c r="E419"/>
  <c r="F419"/>
  <c r="G419"/>
  <c r="E420"/>
  <c r="F420"/>
  <c r="G420"/>
  <c r="E424"/>
  <c r="G424"/>
  <c r="E425"/>
  <c r="F425"/>
  <c r="G425"/>
  <c r="E426"/>
  <c r="F426"/>
  <c r="G426"/>
  <c r="E427"/>
  <c r="F427"/>
  <c r="G427"/>
  <c r="E428"/>
  <c r="F428"/>
  <c r="G428"/>
  <c r="E433"/>
  <c r="G433"/>
  <c r="E434"/>
  <c r="F434"/>
  <c r="G434"/>
  <c r="E435"/>
  <c r="F435"/>
  <c r="G435"/>
  <c r="E436"/>
  <c r="F436"/>
  <c r="G436"/>
  <c r="E437"/>
  <c r="F437"/>
  <c r="G437"/>
  <c r="E442"/>
  <c r="G442"/>
  <c r="E443"/>
  <c r="F443"/>
  <c r="G443"/>
  <c r="E444"/>
  <c r="F444"/>
  <c r="G444"/>
  <c r="E445"/>
  <c r="F445"/>
  <c r="G445"/>
  <c r="E446"/>
  <c r="F446"/>
  <c r="G446"/>
  <c r="E450"/>
  <c r="G450"/>
  <c r="E451"/>
  <c r="F451"/>
  <c r="G451"/>
  <c r="E452"/>
  <c r="F452"/>
  <c r="G452"/>
  <c r="E453"/>
  <c r="F453"/>
  <c r="G453"/>
  <c r="E454"/>
  <c r="F454"/>
  <c r="G454"/>
  <c r="E458"/>
  <c r="G458"/>
  <c r="E459"/>
  <c r="F459"/>
  <c r="G459"/>
  <c r="E460"/>
  <c r="F460"/>
  <c r="G460"/>
  <c r="E461"/>
  <c r="F461"/>
  <c r="G461"/>
  <c r="E462"/>
  <c r="F462"/>
  <c r="G462"/>
  <c r="E467"/>
  <c r="G467"/>
  <c r="E468"/>
  <c r="F468"/>
  <c r="G468"/>
  <c r="E469"/>
  <c r="F469"/>
  <c r="G469"/>
  <c r="E470"/>
  <c r="F470"/>
  <c r="G470"/>
  <c r="E471"/>
  <c r="F471"/>
  <c r="G471"/>
  <c r="E475"/>
  <c r="G475"/>
  <c r="E476"/>
  <c r="F476"/>
  <c r="G476"/>
  <c r="E477"/>
  <c r="F477"/>
  <c r="G477"/>
  <c r="E478"/>
  <c r="F478"/>
  <c r="G478"/>
  <c r="E479"/>
  <c r="F479"/>
  <c r="G479"/>
  <c r="E483"/>
  <c r="G483"/>
  <c r="E484"/>
  <c r="F484"/>
  <c r="G484"/>
  <c r="E485"/>
  <c r="F485"/>
  <c r="G485"/>
  <c r="E486"/>
  <c r="F486"/>
  <c r="G486"/>
  <c r="E487"/>
  <c r="F487"/>
  <c r="G487"/>
  <c r="E492"/>
  <c r="G492"/>
  <c r="E493"/>
  <c r="F493"/>
  <c r="G493"/>
  <c r="E494"/>
  <c r="F494"/>
  <c r="G494"/>
  <c r="E495"/>
  <c r="F495"/>
  <c r="G495"/>
  <c r="E496"/>
  <c r="F496"/>
  <c r="G496"/>
  <c r="E501"/>
  <c r="G501"/>
  <c r="E502"/>
  <c r="F502"/>
  <c r="G502"/>
  <c r="E503"/>
  <c r="F503"/>
  <c r="G503"/>
  <c r="E504"/>
  <c r="F504"/>
  <c r="G504"/>
  <c r="E505"/>
  <c r="F505"/>
  <c r="G505"/>
  <c r="E510"/>
  <c r="G510"/>
  <c r="E511"/>
  <c r="F511"/>
  <c r="G511"/>
  <c r="E512"/>
  <c r="F512"/>
  <c r="G512"/>
  <c r="E513"/>
  <c r="F513"/>
  <c r="G513"/>
  <c r="E514"/>
  <c r="F514"/>
  <c r="G514"/>
  <c r="E519"/>
  <c r="G519"/>
  <c r="E520"/>
  <c r="F520"/>
  <c r="G520"/>
  <c r="E521"/>
  <c r="F521"/>
  <c r="G521"/>
  <c r="E522"/>
  <c r="F522"/>
  <c r="G522"/>
  <c r="E523"/>
  <c r="F523"/>
  <c r="G523"/>
  <c r="E529"/>
  <c r="G529"/>
  <c r="E530"/>
  <c r="F530"/>
  <c r="G530"/>
  <c r="E531"/>
  <c r="F531"/>
  <c r="G531"/>
  <c r="E532"/>
  <c r="F532"/>
  <c r="G532"/>
  <c r="E533"/>
  <c r="F533"/>
  <c r="G533"/>
  <c r="E538"/>
  <c r="G538"/>
  <c r="E539"/>
  <c r="F539"/>
  <c r="G539"/>
  <c r="E540"/>
  <c r="F540"/>
  <c r="G540"/>
  <c r="E541"/>
  <c r="F541"/>
  <c r="G541"/>
  <c r="E542"/>
  <c r="F542"/>
  <c r="G542"/>
  <c r="E547"/>
  <c r="G547"/>
  <c r="E548"/>
  <c r="F548"/>
  <c r="G548"/>
  <c r="E549"/>
  <c r="F549"/>
  <c r="G549"/>
  <c r="E550"/>
  <c r="F550"/>
  <c r="G550"/>
  <c r="E551"/>
  <c r="F551"/>
  <c r="G551"/>
  <c r="E556"/>
  <c r="G556"/>
  <c r="E557"/>
  <c r="F557"/>
  <c r="G557"/>
  <c r="E558"/>
  <c r="F558"/>
  <c r="G558"/>
  <c r="E559"/>
  <c r="F559"/>
  <c r="G559"/>
  <c r="E560"/>
  <c r="F560"/>
  <c r="G560"/>
  <c r="E565"/>
  <c r="G565"/>
  <c r="E566"/>
  <c r="F566"/>
  <c r="G566"/>
  <c r="E567"/>
  <c r="F567"/>
  <c r="G567"/>
  <c r="E568"/>
  <c r="F568"/>
  <c r="G568"/>
  <c r="E569"/>
  <c r="F569"/>
  <c r="G569"/>
  <c r="E574"/>
  <c r="G574"/>
  <c r="E575"/>
  <c r="F575"/>
  <c r="G575"/>
  <c r="E576"/>
  <c r="F576"/>
  <c r="G576"/>
  <c r="E577"/>
  <c r="F577"/>
  <c r="G577"/>
  <c r="E578"/>
  <c r="F578"/>
  <c r="G578"/>
  <c r="E584"/>
  <c r="G584"/>
  <c r="F585"/>
  <c r="E585"/>
  <c r="G585"/>
  <c r="F586"/>
  <c r="E586"/>
  <c r="G586"/>
  <c r="F587"/>
  <c r="E587"/>
  <c r="G587"/>
  <c r="F588"/>
  <c r="E588"/>
  <c r="G588"/>
  <c r="E592"/>
  <c r="G592"/>
  <c r="E593"/>
  <c r="F593"/>
  <c r="G593"/>
  <c r="E594"/>
  <c r="F594"/>
  <c r="G594"/>
  <c r="E595"/>
  <c r="F595"/>
  <c r="G595"/>
  <c r="E596"/>
  <c r="F596"/>
  <c r="G596"/>
  <c r="E601"/>
  <c r="G601"/>
  <c r="F602"/>
  <c r="E602"/>
  <c r="G602"/>
  <c r="F603"/>
  <c r="E603"/>
  <c r="G603"/>
  <c r="F604"/>
  <c r="E604"/>
  <c r="G604"/>
  <c r="F605"/>
  <c r="E605"/>
  <c r="G605"/>
  <c r="E609"/>
  <c r="G609"/>
  <c r="E610"/>
  <c r="F610"/>
  <c r="G610"/>
  <c r="E611"/>
  <c r="F611"/>
  <c r="G611"/>
  <c r="E612"/>
  <c r="F612"/>
  <c r="G612"/>
  <c r="E613"/>
  <c r="F613"/>
  <c r="G613"/>
  <c r="E618"/>
  <c r="G618"/>
  <c r="E619"/>
  <c r="F619"/>
  <c r="G619"/>
  <c r="E620"/>
  <c r="F620"/>
  <c r="G620"/>
  <c r="E621"/>
  <c r="F621"/>
  <c r="G621"/>
  <c r="E622"/>
  <c r="F622"/>
  <c r="G622"/>
  <c r="E627"/>
  <c r="G627"/>
  <c r="E628"/>
  <c r="F628"/>
  <c r="G628"/>
  <c r="E629"/>
  <c r="F629"/>
  <c r="G629"/>
  <c r="E630"/>
  <c r="F630"/>
  <c r="G630"/>
  <c r="E631"/>
  <c r="F631"/>
  <c r="G631"/>
  <c r="E637"/>
  <c r="G637"/>
  <c r="E638"/>
  <c r="F638"/>
  <c r="G638"/>
  <c r="E639"/>
  <c r="F639"/>
  <c r="G639"/>
  <c r="E640"/>
  <c r="F640"/>
  <c r="G640"/>
  <c r="E641"/>
  <c r="F641"/>
  <c r="G641"/>
  <c r="E646"/>
  <c r="G646"/>
  <c r="E647"/>
  <c r="F647"/>
  <c r="G647"/>
  <c r="E648"/>
  <c r="F648"/>
  <c r="G648"/>
  <c r="E649"/>
  <c r="F649"/>
  <c r="G649"/>
  <c r="E650"/>
  <c r="F650"/>
  <c r="G650"/>
  <c r="E654"/>
  <c r="G654"/>
  <c r="E655"/>
  <c r="F655"/>
  <c r="G655"/>
  <c r="E656"/>
  <c r="F656"/>
  <c r="G656"/>
  <c r="E657"/>
  <c r="F657"/>
  <c r="G657"/>
  <c r="E658"/>
  <c r="F658"/>
  <c r="G658"/>
  <c r="E663"/>
  <c r="G663"/>
  <c r="E664"/>
  <c r="F664"/>
  <c r="G664"/>
  <c r="E665"/>
  <c r="F665"/>
  <c r="G665"/>
  <c r="E666"/>
  <c r="F666"/>
  <c r="G666"/>
  <c r="E667"/>
  <c r="F667"/>
  <c r="G667"/>
  <c r="E671"/>
  <c r="G671"/>
  <c r="E672"/>
  <c r="F672"/>
  <c r="G672"/>
  <c r="E673"/>
  <c r="F673"/>
  <c r="G673"/>
  <c r="E674"/>
  <c r="F674"/>
  <c r="G674"/>
  <c r="E675"/>
  <c r="F675"/>
  <c r="G675"/>
  <c r="E680"/>
  <c r="G680"/>
  <c r="E681"/>
  <c r="F681"/>
  <c r="G681"/>
  <c r="E682"/>
  <c r="F682"/>
  <c r="G682"/>
  <c r="E683"/>
  <c r="F683"/>
  <c r="G683"/>
  <c r="E684"/>
  <c r="F684"/>
  <c r="G684"/>
  <c r="E689"/>
  <c r="G689"/>
  <c r="E690"/>
  <c r="F690"/>
  <c r="G690"/>
  <c r="E691"/>
  <c r="F691"/>
  <c r="G691"/>
  <c r="E692"/>
  <c r="F692"/>
  <c r="G692"/>
  <c r="E693"/>
  <c r="F693"/>
  <c r="G693"/>
  <c r="E698"/>
  <c r="G698"/>
  <c r="E699"/>
  <c r="F699"/>
  <c r="G699"/>
  <c r="E700"/>
  <c r="F700"/>
  <c r="G700"/>
  <c r="E701"/>
  <c r="F701"/>
  <c r="G701"/>
  <c r="E702"/>
  <c r="F702"/>
  <c r="G702"/>
  <c r="E707"/>
  <c r="G707"/>
  <c r="E708"/>
  <c r="F708"/>
  <c r="G708"/>
  <c r="E709"/>
  <c r="F709"/>
  <c r="G709"/>
  <c r="E710"/>
  <c r="F710"/>
  <c r="G710"/>
  <c r="E711"/>
  <c r="F711"/>
  <c r="G711"/>
  <c r="E716"/>
  <c r="G716"/>
  <c r="E717"/>
  <c r="F717"/>
  <c r="G717"/>
  <c r="E718"/>
  <c r="F718"/>
  <c r="G718"/>
  <c r="E719"/>
  <c r="F719"/>
  <c r="G719"/>
  <c r="E720"/>
  <c r="F720"/>
  <c r="G720"/>
  <c r="E725"/>
  <c r="G725"/>
  <c r="E726"/>
  <c r="F726"/>
  <c r="G726"/>
  <c r="E727"/>
  <c r="F727"/>
  <c r="G727"/>
  <c r="E728"/>
  <c r="F728"/>
  <c r="G728"/>
  <c r="E729"/>
  <c r="F729"/>
  <c r="G729"/>
  <c r="E734"/>
  <c r="G734"/>
  <c r="E735"/>
  <c r="F735"/>
  <c r="G735"/>
  <c r="E736"/>
  <c r="F736"/>
  <c r="G736"/>
  <c r="E737"/>
  <c r="F737"/>
  <c r="G737"/>
  <c r="E738"/>
  <c r="F738"/>
  <c r="G738"/>
  <c r="E743"/>
  <c r="G743"/>
  <c r="E744"/>
  <c r="F744"/>
  <c r="G744"/>
  <c r="E745"/>
  <c r="F745"/>
  <c r="G745"/>
  <c r="E746"/>
  <c r="F746"/>
  <c r="G746"/>
  <c r="E747"/>
  <c r="F747"/>
  <c r="G747"/>
  <c r="E752"/>
  <c r="G752"/>
  <c r="E753"/>
  <c r="F753"/>
  <c r="G753"/>
  <c r="E754"/>
  <c r="F754"/>
  <c r="G754"/>
  <c r="E755"/>
  <c r="F755"/>
  <c r="G755"/>
  <c r="E756"/>
  <c r="F756"/>
  <c r="G756"/>
  <c r="E760"/>
  <c r="G760"/>
  <c r="E761"/>
  <c r="F761"/>
  <c r="G761"/>
  <c r="E762"/>
  <c r="F762"/>
  <c r="G762"/>
  <c r="E763"/>
  <c r="F763"/>
  <c r="G763"/>
  <c r="E764"/>
  <c r="F764"/>
  <c r="G764"/>
  <c r="E769"/>
  <c r="G769"/>
  <c r="E770"/>
  <c r="F770"/>
  <c r="G770"/>
  <c r="E771"/>
  <c r="F771"/>
  <c r="G771"/>
  <c r="E772"/>
  <c r="F772"/>
  <c r="G772"/>
  <c r="E773"/>
  <c r="F773"/>
  <c r="G773"/>
  <c r="E778"/>
  <c r="G778"/>
  <c r="E779"/>
  <c r="F779"/>
  <c r="G779"/>
  <c r="E780"/>
  <c r="F780"/>
  <c r="G780"/>
  <c r="E781"/>
  <c r="F781"/>
  <c r="G781"/>
  <c r="E782"/>
  <c r="F782"/>
  <c r="G782"/>
  <c r="E787"/>
  <c r="G787"/>
  <c r="E788"/>
  <c r="F788"/>
  <c r="G788"/>
  <c r="E789"/>
  <c r="F789"/>
  <c r="G789"/>
  <c r="E790"/>
  <c r="F790"/>
  <c r="G790"/>
  <c r="E791"/>
  <c r="F791"/>
  <c r="G791"/>
  <c r="E796"/>
  <c r="G796"/>
  <c r="E797"/>
  <c r="F797"/>
  <c r="G797"/>
  <c r="E798"/>
  <c r="F798"/>
  <c r="G798"/>
  <c r="E799"/>
  <c r="F799"/>
  <c r="G799"/>
  <c r="E800"/>
  <c r="F800"/>
  <c r="G800"/>
  <c r="G806"/>
  <c r="E807"/>
  <c r="F807"/>
  <c r="G807"/>
  <c r="E808"/>
  <c r="F808"/>
  <c r="G808"/>
  <c r="E809"/>
  <c r="F809"/>
  <c r="G809"/>
  <c r="E810"/>
  <c r="F810"/>
  <c r="G810"/>
  <c r="G814"/>
  <c r="E815"/>
  <c r="F815"/>
  <c r="G815"/>
  <c r="E816"/>
  <c r="F816"/>
  <c r="G816"/>
  <c r="E817"/>
  <c r="F817"/>
  <c r="G817"/>
  <c r="E818"/>
  <c r="F818"/>
  <c r="G818"/>
  <c r="G822"/>
  <c r="E823"/>
  <c r="F823"/>
  <c r="G823"/>
  <c r="E824"/>
  <c r="F824"/>
  <c r="G824"/>
  <c r="E825"/>
  <c r="F825"/>
  <c r="G825"/>
  <c r="E826"/>
  <c r="F826"/>
  <c r="G826"/>
  <c r="G831"/>
  <c r="E832"/>
  <c r="F832"/>
  <c r="G832"/>
  <c r="E833"/>
  <c r="F833"/>
  <c r="G833"/>
  <c r="E834"/>
  <c r="F834"/>
  <c r="G834"/>
  <c r="G839"/>
  <c r="E840"/>
  <c r="F840"/>
  <c r="G840"/>
  <c r="E841"/>
  <c r="F841"/>
  <c r="G841"/>
  <c r="E842"/>
  <c r="F842"/>
  <c r="G842"/>
  <c r="G847"/>
  <c r="E848"/>
  <c r="F848"/>
  <c r="G848"/>
  <c r="E849"/>
  <c r="F849"/>
  <c r="G849"/>
  <c r="E850"/>
  <c r="F850"/>
  <c r="G850"/>
  <c r="E851"/>
  <c r="F851"/>
  <c r="G851"/>
  <c r="G855"/>
  <c r="E856"/>
  <c r="F856"/>
  <c r="G856"/>
  <c r="E857"/>
  <c r="F857"/>
  <c r="G857"/>
  <c r="E858"/>
  <c r="F858"/>
  <c r="G858"/>
  <c r="G862"/>
  <c r="E863"/>
  <c r="F863"/>
  <c r="G863"/>
  <c r="E864"/>
  <c r="F864"/>
  <c r="G864"/>
  <c r="E865"/>
  <c r="F865"/>
  <c r="G865"/>
  <c r="G870"/>
  <c r="E871"/>
  <c r="F871"/>
  <c r="G871"/>
  <c r="E872"/>
  <c r="F872"/>
  <c r="G872"/>
  <c r="E873"/>
  <c r="F873"/>
  <c r="G873"/>
  <c r="E874"/>
  <c r="F874"/>
  <c r="G874"/>
  <c r="G878"/>
  <c r="E879"/>
  <c r="F879"/>
  <c r="G879"/>
  <c r="E880"/>
  <c r="F880"/>
  <c r="G880"/>
  <c r="E881"/>
  <c r="F881"/>
  <c r="G881"/>
  <c r="G885"/>
  <c r="E886"/>
  <c r="F886"/>
  <c r="G886"/>
  <c r="E887"/>
  <c r="F887"/>
  <c r="G887"/>
  <c r="E888"/>
  <c r="F888"/>
  <c r="G888"/>
  <c r="G893"/>
  <c r="E894"/>
  <c r="F894"/>
  <c r="G894"/>
  <c r="E895"/>
  <c r="F895"/>
  <c r="G895"/>
  <c r="E896"/>
  <c r="F896"/>
  <c r="G896"/>
  <c r="E897"/>
  <c r="F897"/>
  <c r="G897"/>
  <c r="G901"/>
  <c r="E902"/>
  <c r="F902"/>
  <c r="G902"/>
  <c r="E903"/>
  <c r="F903"/>
  <c r="G903"/>
  <c r="E904"/>
  <c r="F904"/>
  <c r="G904"/>
  <c r="G908"/>
  <c r="E909"/>
  <c r="F909"/>
  <c r="G909"/>
  <c r="E910"/>
  <c r="F910"/>
  <c r="G910"/>
  <c r="E911"/>
  <c r="F911"/>
  <c r="G911"/>
  <c r="G915"/>
  <c r="E916"/>
  <c r="F916"/>
  <c r="G916"/>
  <c r="E917"/>
  <c r="F917"/>
  <c r="G917"/>
  <c r="E918"/>
  <c r="F918"/>
  <c r="G918"/>
  <c r="G923"/>
  <c r="E924"/>
  <c r="F924"/>
  <c r="G924"/>
  <c r="E925"/>
  <c r="F925"/>
  <c r="G925"/>
  <c r="E926"/>
  <c r="F926"/>
  <c r="G926"/>
  <c r="G930"/>
  <c r="E931"/>
  <c r="F931"/>
  <c r="G931"/>
  <c r="E932"/>
  <c r="F932"/>
  <c r="G932"/>
  <c r="E933"/>
  <c r="F933"/>
  <c r="G933"/>
  <c r="G937"/>
  <c r="E938"/>
  <c r="F938"/>
  <c r="G938"/>
  <c r="E939"/>
  <c r="F939"/>
  <c r="G939"/>
  <c r="E940"/>
  <c r="F940"/>
  <c r="G940"/>
  <c r="G944"/>
  <c r="E945"/>
  <c r="F945"/>
  <c r="G945"/>
  <c r="E946"/>
  <c r="F946"/>
  <c r="G946"/>
  <c r="E947"/>
  <c r="F947"/>
  <c r="G947"/>
  <c r="E948"/>
  <c r="F948"/>
  <c r="G948"/>
  <c r="G955"/>
  <c r="E956"/>
  <c r="F956"/>
  <c r="G956"/>
  <c r="E957"/>
  <c r="F957"/>
  <c r="G957"/>
  <c r="E958"/>
  <c r="F958"/>
  <c r="G958"/>
  <c r="E959"/>
  <c r="F959"/>
  <c r="G959"/>
  <c r="G963"/>
  <c r="E964"/>
  <c r="F964"/>
  <c r="G964"/>
  <c r="E965"/>
  <c r="F965"/>
  <c r="G965"/>
  <c r="E966"/>
  <c r="F966"/>
  <c r="G966"/>
  <c r="G971"/>
  <c r="E972"/>
  <c r="F972"/>
  <c r="G972"/>
  <c r="E973"/>
  <c r="F973"/>
  <c r="G973"/>
  <c r="E974"/>
  <c r="F974"/>
  <c r="G974"/>
  <c r="E975"/>
  <c r="F975"/>
  <c r="G975"/>
  <c r="G979"/>
  <c r="E980"/>
  <c r="F980"/>
  <c r="G980"/>
  <c r="E981"/>
  <c r="F981"/>
  <c r="G981"/>
  <c r="E982"/>
  <c r="F982"/>
  <c r="G982"/>
  <c r="G986"/>
  <c r="E987"/>
  <c r="F987"/>
  <c r="G987"/>
  <c r="E988"/>
  <c r="F988"/>
  <c r="G988"/>
  <c r="E989"/>
  <c r="F989"/>
  <c r="G989"/>
  <c r="E990"/>
  <c r="F990"/>
  <c r="G990"/>
  <c r="G994"/>
  <c r="E995"/>
  <c r="F995"/>
  <c r="G995"/>
  <c r="E996"/>
  <c r="F996"/>
  <c r="G996"/>
  <c r="E997"/>
  <c r="F997"/>
  <c r="G997"/>
  <c r="E998"/>
  <c r="F998"/>
  <c r="G998"/>
  <c r="G1002"/>
  <c r="E1003"/>
  <c r="F1003"/>
  <c r="G1003"/>
  <c r="E1004"/>
  <c r="F1004"/>
  <c r="G1004"/>
  <c r="E1005"/>
  <c r="F1005"/>
  <c r="G1005"/>
  <c r="G1010"/>
  <c r="E1011"/>
  <c r="F1011"/>
  <c r="G1011"/>
  <c r="E1012"/>
  <c r="F1012"/>
  <c r="G1012"/>
  <c r="E1013"/>
  <c r="F1013"/>
  <c r="G1013"/>
  <c r="G1018"/>
  <c r="E1019"/>
  <c r="F1019"/>
  <c r="G1019"/>
  <c r="E1020"/>
  <c r="F1020"/>
  <c r="G1020"/>
  <c r="E1021"/>
  <c r="F1021"/>
  <c r="G1021"/>
  <c r="G1025"/>
  <c r="E1026"/>
  <c r="F1026"/>
  <c r="G1026"/>
  <c r="E1027"/>
  <c r="F1027"/>
  <c r="G1027"/>
  <c r="E1028"/>
  <c r="F1028"/>
  <c r="G1028"/>
  <c r="E1029"/>
  <c r="F1029"/>
  <c r="G1029"/>
  <c r="G1034"/>
  <c r="E1035"/>
  <c r="F1035"/>
  <c r="G1035"/>
  <c r="E1036"/>
  <c r="F1036"/>
  <c r="G1036"/>
  <c r="E1037"/>
  <c r="F1037"/>
  <c r="G1037"/>
  <c r="G1041"/>
  <c r="E1042"/>
  <c r="F1042"/>
  <c r="G1042"/>
  <c r="E1043"/>
  <c r="F1043"/>
  <c r="G1043"/>
  <c r="E1044"/>
  <c r="F1044"/>
  <c r="G1044"/>
  <c r="G1048"/>
  <c r="E1049"/>
  <c r="F1049"/>
  <c r="G1049"/>
  <c r="E1050"/>
  <c r="F1050"/>
  <c r="G1050"/>
  <c r="E1051"/>
  <c r="F1051"/>
  <c r="G1051"/>
  <c r="E1052"/>
  <c r="F1052"/>
  <c r="G1052"/>
  <c r="G1057"/>
  <c r="E1058"/>
  <c r="F1058"/>
  <c r="G1058"/>
  <c r="E1059"/>
  <c r="F1059"/>
  <c r="G1059"/>
  <c r="E1060"/>
  <c r="F1060"/>
  <c r="G1060"/>
  <c r="E1061"/>
  <c r="F1061"/>
  <c r="G1061"/>
  <c r="G1066"/>
  <c r="E1067"/>
  <c r="F1067"/>
  <c r="G1067"/>
  <c r="E1068"/>
  <c r="F1068"/>
  <c r="G1068"/>
  <c r="E1069"/>
  <c r="F1069"/>
  <c r="G1069"/>
  <c r="E1070"/>
  <c r="F1070"/>
  <c r="G1070"/>
  <c r="G1074"/>
  <c r="E1075"/>
  <c r="F1075"/>
  <c r="G1075"/>
  <c r="E1076"/>
  <c r="F1076"/>
  <c r="G1076"/>
  <c r="E1077"/>
  <c r="F1077"/>
  <c r="G1077"/>
  <c r="E1078"/>
  <c r="F1078"/>
  <c r="G1078"/>
  <c r="G1085"/>
  <c r="E1086"/>
  <c r="F1086"/>
  <c r="G1086"/>
  <c r="E1087"/>
  <c r="F1087"/>
  <c r="G1087"/>
  <c r="E1088"/>
  <c r="F1088"/>
  <c r="G1088"/>
  <c r="E1089"/>
  <c r="F1089"/>
  <c r="G1089"/>
  <c r="G1093"/>
  <c r="E1094"/>
  <c r="F1094"/>
  <c r="G1094"/>
  <c r="E1095"/>
  <c r="F1095"/>
  <c r="G1095"/>
  <c r="E1096"/>
  <c r="F1096"/>
  <c r="G1096"/>
  <c r="G1101"/>
  <c r="E1102"/>
  <c r="F1102"/>
  <c r="G1102"/>
  <c r="E1103"/>
  <c r="F1103"/>
  <c r="G1103"/>
  <c r="E1104"/>
  <c r="F1104"/>
  <c r="G1104"/>
  <c r="E1105"/>
  <c r="F1105"/>
  <c r="G1105"/>
  <c r="G1110"/>
  <c r="E1111"/>
  <c r="F1111"/>
  <c r="G1111"/>
  <c r="E1112"/>
  <c r="F1112"/>
  <c r="G1112"/>
  <c r="E1113"/>
  <c r="F1113"/>
  <c r="G1113"/>
  <c r="E1114"/>
  <c r="F1114"/>
  <c r="G1114"/>
  <c r="G1118"/>
  <c r="E1119"/>
  <c r="F1119"/>
  <c r="G1119"/>
  <c r="E1120"/>
  <c r="F1120"/>
  <c r="G1120"/>
  <c r="E1121"/>
  <c r="F1121"/>
  <c r="G1121"/>
  <c r="G1126"/>
  <c r="E1127"/>
  <c r="F1127"/>
  <c r="G1127"/>
  <c r="E1128"/>
  <c r="F1128"/>
  <c r="G1128"/>
  <c r="E1129"/>
  <c r="F1129"/>
  <c r="G1129"/>
  <c r="G1134"/>
  <c r="E1135"/>
  <c r="F1135"/>
  <c r="G1135"/>
  <c r="E1136"/>
  <c r="F1136"/>
  <c r="G1136"/>
  <c r="E1137"/>
  <c r="F1137"/>
  <c r="G1137"/>
  <c r="G1142"/>
  <c r="E1143"/>
  <c r="F1143"/>
  <c r="G1143"/>
  <c r="E1144"/>
  <c r="F1144"/>
  <c r="G1144"/>
  <c r="E1145"/>
  <c r="F1145"/>
  <c r="G1145"/>
  <c r="G1154"/>
  <c r="E1155"/>
  <c r="F1155"/>
  <c r="G1155"/>
  <c r="E1156"/>
  <c r="F1156"/>
  <c r="G1156"/>
  <c r="E1157"/>
  <c r="F1157"/>
  <c r="G1157"/>
  <c r="E1158"/>
  <c r="F1158"/>
  <c r="G1158"/>
  <c r="G1162"/>
  <c r="E1163"/>
  <c r="F1163"/>
  <c r="G1163"/>
  <c r="E1164"/>
  <c r="F1164"/>
  <c r="G1164"/>
  <c r="E1165"/>
  <c r="F1165"/>
  <c r="G1165"/>
  <c r="G1169"/>
  <c r="E1170"/>
  <c r="F1170"/>
  <c r="G1170"/>
  <c r="E1171"/>
  <c r="F1171"/>
  <c r="G1171"/>
  <c r="E1172"/>
  <c r="F1172"/>
  <c r="G1172"/>
  <c r="G1176"/>
  <c r="E1177"/>
  <c r="F1177"/>
  <c r="G1177"/>
  <c r="E1178"/>
  <c r="F1178"/>
  <c r="G1178"/>
  <c r="E1179"/>
  <c r="F1179"/>
  <c r="G1179"/>
  <c r="G1183"/>
  <c r="E1184"/>
  <c r="F1184"/>
  <c r="G1184"/>
  <c r="E1185"/>
  <c r="F1185"/>
  <c r="G1185"/>
  <c r="E1186"/>
  <c r="F1186"/>
  <c r="G1186"/>
  <c r="G1190"/>
  <c r="E1191"/>
  <c r="F1191"/>
  <c r="G1191"/>
  <c r="E1192"/>
  <c r="F1192"/>
  <c r="G1192"/>
  <c r="E1193"/>
  <c r="F1193"/>
  <c r="G1193"/>
  <c r="G1198"/>
  <c r="E1199"/>
  <c r="F1199"/>
  <c r="G1199"/>
  <c r="E1200"/>
  <c r="F1200"/>
  <c r="G1200"/>
  <c r="E1201"/>
  <c r="F1201"/>
  <c r="G1201"/>
  <c r="G1206"/>
  <c r="E1207"/>
  <c r="F1207"/>
  <c r="G1207"/>
  <c r="E1208"/>
  <c r="F1208"/>
  <c r="G1208"/>
  <c r="E1209"/>
  <c r="F1209"/>
  <c r="G1209"/>
  <c r="E1210"/>
  <c r="F1210"/>
  <c r="G1210"/>
  <c r="G1215"/>
  <c r="E1216"/>
  <c r="F1216"/>
  <c r="G1216"/>
  <c r="E1217"/>
  <c r="F1217"/>
  <c r="G1217"/>
  <c r="E1218"/>
  <c r="F1218"/>
  <c r="G1218"/>
  <c r="G1223"/>
  <c r="E1224"/>
  <c r="F1224"/>
  <c r="G1224"/>
  <c r="E1225"/>
  <c r="F1225"/>
  <c r="G1225"/>
  <c r="E1226"/>
  <c r="F1226"/>
  <c r="G1226"/>
  <c r="G1232"/>
  <c r="E1233"/>
  <c r="F1233"/>
  <c r="G1233"/>
  <c r="E1234"/>
  <c r="F1234"/>
  <c r="G1234"/>
  <c r="E1235"/>
  <c r="F1235"/>
  <c r="G1235"/>
  <c r="G1239"/>
  <c r="E1240"/>
  <c r="F1240"/>
  <c r="G1240"/>
  <c r="E1241"/>
  <c r="F1241"/>
  <c r="G1241"/>
  <c r="E1242"/>
  <c r="F1242"/>
  <c r="G1242"/>
  <c r="G1247"/>
  <c r="E1248"/>
  <c r="F1248"/>
  <c r="G1248"/>
  <c r="E1249"/>
  <c r="F1249"/>
  <c r="G1249"/>
  <c r="E1250"/>
  <c r="F1250"/>
  <c r="G1250"/>
  <c r="E1251"/>
  <c r="F1251"/>
  <c r="G1251"/>
  <c r="G1256"/>
  <c r="E1257"/>
  <c r="F1257"/>
  <c r="G1257"/>
  <c r="E1258"/>
  <c r="F1258"/>
  <c r="G1258"/>
  <c r="E1259"/>
  <c r="F1259"/>
  <c r="G1259"/>
  <c r="E1260"/>
  <c r="F1260"/>
  <c r="G1260"/>
  <c r="G1264"/>
  <c r="E1265"/>
  <c r="F1265"/>
  <c r="G1265"/>
  <c r="E1266"/>
  <c r="F1266"/>
  <c r="G1266"/>
  <c r="E1267"/>
  <c r="F1267"/>
  <c r="G1267"/>
  <c r="G1271"/>
  <c r="E1272"/>
  <c r="F1272"/>
  <c r="G1272"/>
  <c r="E1273"/>
  <c r="F1273"/>
  <c r="G1273"/>
  <c r="E1274"/>
  <c r="F1274"/>
  <c r="G1274"/>
  <c r="G1279"/>
  <c r="E1280"/>
  <c r="F1280"/>
  <c r="G1280"/>
  <c r="E1281"/>
  <c r="F1281"/>
  <c r="G1281"/>
  <c r="E1282"/>
  <c r="F1282"/>
  <c r="G1282"/>
  <c r="G1287"/>
  <c r="E1288"/>
  <c r="F1288"/>
  <c r="G1288"/>
  <c r="E1289"/>
  <c r="F1289"/>
  <c r="G1289"/>
  <c r="E1290"/>
  <c r="F1290"/>
  <c r="G1290"/>
  <c r="E1291"/>
  <c r="F1291"/>
  <c r="G1291"/>
  <c r="G1296"/>
  <c r="E1297"/>
  <c r="F1297"/>
  <c r="G1297"/>
  <c r="E1298"/>
  <c r="F1298"/>
  <c r="G1298"/>
  <c r="E1299"/>
  <c r="F1299"/>
  <c r="G1299"/>
  <c r="G1305"/>
  <c r="E1306"/>
  <c r="F1306"/>
  <c r="G1306"/>
  <c r="E1307"/>
  <c r="F1307"/>
  <c r="G1307"/>
  <c r="E1308"/>
  <c r="F1308"/>
  <c r="G1308"/>
  <c r="E1309"/>
  <c r="F1309"/>
  <c r="G1309"/>
  <c r="G1313"/>
  <c r="E1314"/>
  <c r="F1314"/>
  <c r="G1314"/>
  <c r="E1315"/>
  <c r="F1315"/>
  <c r="G1315"/>
  <c r="E1316"/>
  <c r="F1316"/>
  <c r="G1316"/>
  <c r="G1321"/>
  <c r="E1322"/>
  <c r="F1322"/>
  <c r="G1322"/>
  <c r="E1323"/>
  <c r="F1323"/>
  <c r="G1323"/>
  <c r="E1324"/>
  <c r="F1324"/>
  <c r="G1324"/>
  <c r="G1330"/>
  <c r="E1331"/>
  <c r="F1331"/>
  <c r="G1331"/>
  <c r="E1332"/>
  <c r="F1332"/>
  <c r="G1332"/>
  <c r="E1333"/>
  <c r="F1333"/>
  <c r="G1333"/>
  <c r="E1282" i="1" l="1"/>
  <c r="E1283" s="1"/>
  <c r="E1284" s="1"/>
  <c r="E1285" s="1"/>
  <c r="F1281"/>
  <c r="F1282" s="1"/>
  <c r="F1283" s="1"/>
  <c r="F1284" s="1"/>
  <c r="F1285" s="1"/>
  <c r="E1274"/>
  <c r="E1275" s="1"/>
  <c r="E1276" s="1"/>
  <c r="E1277" s="1"/>
  <c r="F1273"/>
  <c r="E1264"/>
  <c r="E1265" s="1"/>
  <c r="E1266" s="1"/>
  <c r="E1267" s="1"/>
  <c r="F1263"/>
  <c r="E1255"/>
  <c r="E1256" s="1"/>
  <c r="E1257" s="1"/>
  <c r="E1258" s="1"/>
  <c r="F1254"/>
  <c r="E1246"/>
  <c r="E1247" s="1"/>
  <c r="E1248" s="1"/>
  <c r="E1249" s="1"/>
  <c r="F1245"/>
  <c r="F1246" s="1"/>
  <c r="G1246" s="1"/>
  <c r="E1237"/>
  <c r="E1238" s="1"/>
  <c r="E1239" s="1"/>
  <c r="E1240" s="1"/>
  <c r="F1236"/>
  <c r="G1236" s="1"/>
  <c r="G1237" s="1"/>
  <c r="G1238" s="1"/>
  <c r="G1239" s="1"/>
  <c r="G1240" s="1"/>
  <c r="E1226"/>
  <c r="E1227" s="1"/>
  <c r="E1228" s="1"/>
  <c r="E1229" s="1"/>
  <c r="F1225"/>
  <c r="F1226" s="1"/>
  <c r="F1227" s="1"/>
  <c r="F1228" s="1"/>
  <c r="F1229" s="1"/>
  <c r="E1215"/>
  <c r="E1216" s="1"/>
  <c r="E1217" s="1"/>
  <c r="E1218" s="1"/>
  <c r="F1214"/>
  <c r="E1206"/>
  <c r="E1207" s="1"/>
  <c r="E1208" s="1"/>
  <c r="E1209" s="1"/>
  <c r="F1205"/>
  <c r="E1197"/>
  <c r="E1198" s="1"/>
  <c r="E1199" s="1"/>
  <c r="E1200" s="1"/>
  <c r="F1196"/>
  <c r="E1188"/>
  <c r="E1189" s="1"/>
  <c r="E1190" s="1"/>
  <c r="E1191" s="1"/>
  <c r="F1187"/>
  <c r="E1178"/>
  <c r="E1179" s="1"/>
  <c r="E1180" s="1"/>
  <c r="E1181" s="1"/>
  <c r="E1182" s="1"/>
  <c r="F1177"/>
  <c r="G1177" s="1"/>
  <c r="G1178" s="1"/>
  <c r="G1179" s="1"/>
  <c r="G1180" s="1"/>
  <c r="G1181" s="1"/>
  <c r="G1182" s="1"/>
  <c r="E1170"/>
  <c r="E1171" s="1"/>
  <c r="E1172" s="1"/>
  <c r="E1173" s="1"/>
  <c r="F1169"/>
  <c r="E1161"/>
  <c r="E1162" s="1"/>
  <c r="E1163" s="1"/>
  <c r="E1164" s="1"/>
  <c r="F1160"/>
  <c r="F1161" s="1"/>
  <c r="F1162" s="1"/>
  <c r="F1163" s="1"/>
  <c r="F1164" s="1"/>
  <c r="E1153"/>
  <c r="E1154" s="1"/>
  <c r="E1155" s="1"/>
  <c r="E1156" s="1"/>
  <c r="F1152"/>
  <c r="G1152" s="1"/>
  <c r="G1153" s="1"/>
  <c r="G1154" s="1"/>
  <c r="G1155" s="1"/>
  <c r="G1156" s="1"/>
  <c r="E1144"/>
  <c r="E1145" s="1"/>
  <c r="E1146" s="1"/>
  <c r="E1147" s="1"/>
  <c r="F1143"/>
  <c r="F1144" s="1"/>
  <c r="F1145" s="1"/>
  <c r="F1146" s="1"/>
  <c r="F1147" s="1"/>
  <c r="E1135"/>
  <c r="E1136" s="1"/>
  <c r="E1137" s="1"/>
  <c r="E1138" s="1"/>
  <c r="F1134"/>
  <c r="E1126"/>
  <c r="E1127" s="1"/>
  <c r="E1128" s="1"/>
  <c r="E1129" s="1"/>
  <c r="E1130" s="1"/>
  <c r="F1125"/>
  <c r="E1117"/>
  <c r="E1118" s="1"/>
  <c r="E1119" s="1"/>
  <c r="E1120" s="1"/>
  <c r="F1116"/>
  <c r="E1106"/>
  <c r="E1107" s="1"/>
  <c r="E1108" s="1"/>
  <c r="E1109" s="1"/>
  <c r="F1105"/>
  <c r="E1096"/>
  <c r="E1097" s="1"/>
  <c r="E1098" s="1"/>
  <c r="E1099" s="1"/>
  <c r="F1095"/>
  <c r="F1096" s="1"/>
  <c r="F1097" s="1"/>
  <c r="F1098" s="1"/>
  <c r="F1099" s="1"/>
  <c r="E1088"/>
  <c r="E1089" s="1"/>
  <c r="E1090" s="1"/>
  <c r="E1091" s="1"/>
  <c r="F1087"/>
  <c r="G1087" s="1"/>
  <c r="G1088" s="1"/>
  <c r="G1089" s="1"/>
  <c r="G1090" s="1"/>
  <c r="G1091" s="1"/>
  <c r="E1078"/>
  <c r="E1079" s="1"/>
  <c r="E1080" s="1"/>
  <c r="E1081" s="1"/>
  <c r="F1077"/>
  <c r="E1067"/>
  <c r="E1068" s="1"/>
  <c r="E1069" s="1"/>
  <c r="E1070" s="1"/>
  <c r="F1066"/>
  <c r="G1066" s="1"/>
  <c r="G1067" s="1"/>
  <c r="G1068" s="1"/>
  <c r="G1069" s="1"/>
  <c r="G1070" s="1"/>
  <c r="E1056"/>
  <c r="E1057" s="1"/>
  <c r="E1058" s="1"/>
  <c r="E1059" s="1"/>
  <c r="F1055"/>
  <c r="F1056" s="1"/>
  <c r="F1057" s="1"/>
  <c r="F1058" s="1"/>
  <c r="F1059" s="1"/>
  <c r="E1047"/>
  <c r="E1048" s="1"/>
  <c r="E1049" s="1"/>
  <c r="F1046"/>
  <c r="G1046" s="1"/>
  <c r="G1047" s="1"/>
  <c r="G1048" s="1"/>
  <c r="G1049" s="1"/>
  <c r="E1038"/>
  <c r="E1039" s="1"/>
  <c r="E1040" s="1"/>
  <c r="E1041" s="1"/>
  <c r="F1037"/>
  <c r="F1038" s="1"/>
  <c r="F1039" s="1"/>
  <c r="F1040" s="1"/>
  <c r="F1041" s="1"/>
  <c r="E1030"/>
  <c r="E1031" s="1"/>
  <c r="E1032" s="1"/>
  <c r="E1033" s="1"/>
  <c r="F1029"/>
  <c r="G1029" s="1"/>
  <c r="G1030" s="1"/>
  <c r="G1031" s="1"/>
  <c r="G1032" s="1"/>
  <c r="G1033" s="1"/>
  <c r="E1020"/>
  <c r="E1021" s="1"/>
  <c r="E1022" s="1"/>
  <c r="E1023" s="1"/>
  <c r="F1019"/>
  <c r="E1009"/>
  <c r="E1010" s="1"/>
  <c r="E1011" s="1"/>
  <c r="E1012" s="1"/>
  <c r="F1008"/>
  <c r="E998"/>
  <c r="E999" s="1"/>
  <c r="E1000" s="1"/>
  <c r="E1001" s="1"/>
  <c r="F997"/>
  <c r="E988"/>
  <c r="E989" s="1"/>
  <c r="E990" s="1"/>
  <c r="E991" s="1"/>
  <c r="F987"/>
  <c r="E977"/>
  <c r="E978" s="1"/>
  <c r="E979" s="1"/>
  <c r="E980" s="1"/>
  <c r="F976"/>
  <c r="F977" s="1"/>
  <c r="F978" s="1"/>
  <c r="F979" s="1"/>
  <c r="F980" s="1"/>
  <c r="E969"/>
  <c r="E970" s="1"/>
  <c r="E971" s="1"/>
  <c r="E972" s="1"/>
  <c r="F968"/>
  <c r="E959"/>
  <c r="E960" s="1"/>
  <c r="E961" s="1"/>
  <c r="E962" s="1"/>
  <c r="F958"/>
  <c r="F959" s="1"/>
  <c r="F960" s="1"/>
  <c r="F961" s="1"/>
  <c r="F962" s="1"/>
  <c r="E949"/>
  <c r="E950" s="1"/>
  <c r="E951" s="1"/>
  <c r="E952" s="1"/>
  <c r="E953" s="1"/>
  <c r="F948"/>
  <c r="G948" s="1"/>
  <c r="G949" s="1"/>
  <c r="G950" s="1"/>
  <c r="G951" s="1"/>
  <c r="G952" s="1"/>
  <c r="G953" s="1"/>
  <c r="E940"/>
  <c r="E941" s="1"/>
  <c r="E942" s="1"/>
  <c r="E943" s="1"/>
  <c r="E944" s="1"/>
  <c r="F939"/>
  <c r="G939" s="1"/>
  <c r="G940" s="1"/>
  <c r="G941" s="1"/>
  <c r="G942" s="1"/>
  <c r="G943" s="1"/>
  <c r="G944" s="1"/>
  <c r="E931"/>
  <c r="E932" s="1"/>
  <c r="E933" s="1"/>
  <c r="E934" s="1"/>
  <c r="E935" s="1"/>
  <c r="F930"/>
  <c r="F931" s="1"/>
  <c r="F932" s="1"/>
  <c r="F933" s="1"/>
  <c r="F934" s="1"/>
  <c r="F935" s="1"/>
  <c r="E923"/>
  <c r="E924" s="1"/>
  <c r="E925" s="1"/>
  <c r="E926" s="1"/>
  <c r="F922"/>
  <c r="G922" s="1"/>
  <c r="G923" s="1"/>
  <c r="G924" s="1"/>
  <c r="G925" s="1"/>
  <c r="G926" s="1"/>
  <c r="E914"/>
  <c r="E915" s="1"/>
  <c r="E916" s="1"/>
  <c r="E917" s="1"/>
  <c r="E918" s="1"/>
  <c r="F913"/>
  <c r="G913" s="1"/>
  <c r="G914" s="1"/>
  <c r="G915" s="1"/>
  <c r="G916" s="1"/>
  <c r="G917" s="1"/>
  <c r="G918" s="1"/>
  <c r="E904"/>
  <c r="E905" s="1"/>
  <c r="E906" s="1"/>
  <c r="E907" s="1"/>
  <c r="E908" s="1"/>
  <c r="F903"/>
  <c r="G903" s="1"/>
  <c r="G904" s="1"/>
  <c r="G905" s="1"/>
  <c r="G906" s="1"/>
  <c r="G907" s="1"/>
  <c r="G908" s="1"/>
  <c r="E895"/>
  <c r="E896" s="1"/>
  <c r="E897" s="1"/>
  <c r="E898" s="1"/>
  <c r="E899" s="1"/>
  <c r="F894"/>
  <c r="F895" s="1"/>
  <c r="F896" s="1"/>
  <c r="F897" s="1"/>
  <c r="F898" s="1"/>
  <c r="F899" s="1"/>
  <c r="E882"/>
  <c r="E883" s="1"/>
  <c r="E884" s="1"/>
  <c r="F881"/>
  <c r="E874"/>
  <c r="E875" s="1"/>
  <c r="E876" s="1"/>
  <c r="E877" s="1"/>
  <c r="F873"/>
  <c r="E864"/>
  <c r="E865" s="1"/>
  <c r="E866" s="1"/>
  <c r="E867" s="1"/>
  <c r="F863"/>
  <c r="G863" s="1"/>
  <c r="G864" s="1"/>
  <c r="G865" s="1"/>
  <c r="G866" s="1"/>
  <c r="G867" s="1"/>
  <c r="E854"/>
  <c r="E855" s="1"/>
  <c r="E856" s="1"/>
  <c r="E857" s="1"/>
  <c r="F853"/>
  <c r="F854" s="1"/>
  <c r="F855" s="1"/>
  <c r="F856" s="1"/>
  <c r="F857" s="1"/>
  <c r="E845"/>
  <c r="E846" s="1"/>
  <c r="E847" s="1"/>
  <c r="E848" s="1"/>
  <c r="F844"/>
  <c r="E836"/>
  <c r="E837" s="1"/>
  <c r="E838" s="1"/>
  <c r="E839" s="1"/>
  <c r="F835"/>
  <c r="E827"/>
  <c r="E828" s="1"/>
  <c r="E829" s="1"/>
  <c r="E830" s="1"/>
  <c r="F826"/>
  <c r="G826" s="1"/>
  <c r="G827" s="1"/>
  <c r="G828" s="1"/>
  <c r="G829" s="1"/>
  <c r="G830" s="1"/>
  <c r="E818"/>
  <c r="E819" s="1"/>
  <c r="E820" s="1"/>
  <c r="E821" s="1"/>
  <c r="F817"/>
  <c r="F818" s="1"/>
  <c r="F819" s="1"/>
  <c r="F820" s="1"/>
  <c r="F821" s="1"/>
  <c r="E808"/>
  <c r="E809" s="1"/>
  <c r="E810" s="1"/>
  <c r="E811" s="1"/>
  <c r="F807"/>
  <c r="G807" s="1"/>
  <c r="G808" s="1"/>
  <c r="G809" s="1"/>
  <c r="G810" s="1"/>
  <c r="G811" s="1"/>
  <c r="E800"/>
  <c r="E801" s="1"/>
  <c r="E802" s="1"/>
  <c r="E803" s="1"/>
  <c r="F799"/>
  <c r="G789"/>
  <c r="G790" s="1"/>
  <c r="G791" s="1"/>
  <c r="G792" s="1"/>
  <c r="E789"/>
  <c r="E790" s="1"/>
  <c r="E791" s="1"/>
  <c r="E792" s="1"/>
  <c r="F788"/>
  <c r="F789" s="1"/>
  <c r="F790" s="1"/>
  <c r="F791" s="1"/>
  <c r="F792" s="1"/>
  <c r="E780"/>
  <c r="E781" s="1"/>
  <c r="E782" s="1"/>
  <c r="E783" s="1"/>
  <c r="F779"/>
  <c r="E770"/>
  <c r="E771" s="1"/>
  <c r="E772" s="1"/>
  <c r="E773" s="1"/>
  <c r="F769"/>
  <c r="F770" s="1"/>
  <c r="F771" s="1"/>
  <c r="F772" s="1"/>
  <c r="F773" s="1"/>
  <c r="E760"/>
  <c r="E761" s="1"/>
  <c r="E762" s="1"/>
  <c r="E763" s="1"/>
  <c r="F759"/>
  <c r="G759" s="1"/>
  <c r="G760" s="1"/>
  <c r="G761" s="1"/>
  <c r="G762" s="1"/>
  <c r="G763" s="1"/>
  <c r="E751"/>
  <c r="E752" s="1"/>
  <c r="E753" s="1"/>
  <c r="E754" s="1"/>
  <c r="F750"/>
  <c r="G750" s="1"/>
  <c r="G751" s="1"/>
  <c r="G752" s="1"/>
  <c r="G753" s="1"/>
  <c r="G754" s="1"/>
  <c r="E741"/>
  <c r="E742" s="1"/>
  <c r="E743" s="1"/>
  <c r="E744" s="1"/>
  <c r="F740"/>
  <c r="E730"/>
  <c r="E731" s="1"/>
  <c r="E732" s="1"/>
  <c r="E733" s="1"/>
  <c r="F729"/>
  <c r="G729" s="1"/>
  <c r="G730" s="1"/>
  <c r="G731" s="1"/>
  <c r="G732" s="1"/>
  <c r="G733" s="1"/>
  <c r="E722"/>
  <c r="E723" s="1"/>
  <c r="E724" s="1"/>
  <c r="E725" s="1"/>
  <c r="F721"/>
  <c r="G721" s="1"/>
  <c r="G722" s="1"/>
  <c r="G723" s="1"/>
  <c r="G724" s="1"/>
  <c r="G725" s="1"/>
  <c r="E714"/>
  <c r="E715" s="1"/>
  <c r="E716" s="1"/>
  <c r="E717" s="1"/>
  <c r="F713"/>
  <c r="G713" s="1"/>
  <c r="G714" s="1"/>
  <c r="G715" s="1"/>
  <c r="G716" s="1"/>
  <c r="G717" s="1"/>
  <c r="E703"/>
  <c r="E704" s="1"/>
  <c r="E705" s="1"/>
  <c r="E706" s="1"/>
  <c r="F702"/>
  <c r="F703" s="1"/>
  <c r="F704" s="1"/>
  <c r="F705" s="1"/>
  <c r="F706" s="1"/>
  <c r="E694"/>
  <c r="E695" s="1"/>
  <c r="E696" s="1"/>
  <c r="E697" s="1"/>
  <c r="F693"/>
  <c r="E686"/>
  <c r="E687" s="1"/>
  <c r="E688" s="1"/>
  <c r="E689" s="1"/>
  <c r="F685"/>
  <c r="F686" s="1"/>
  <c r="F687" s="1"/>
  <c r="F688" s="1"/>
  <c r="F689" s="1"/>
  <c r="E677"/>
  <c r="E678" s="1"/>
  <c r="E679" s="1"/>
  <c r="E680" s="1"/>
  <c r="F676"/>
  <c r="G676" s="1"/>
  <c r="G677" s="1"/>
  <c r="G678" s="1"/>
  <c r="G679" s="1"/>
  <c r="G680" s="1"/>
  <c r="E668"/>
  <c r="E669" s="1"/>
  <c r="E670" s="1"/>
  <c r="E671" s="1"/>
  <c r="F667"/>
  <c r="E660"/>
  <c r="E661" s="1"/>
  <c r="E662" s="1"/>
  <c r="E663" s="1"/>
  <c r="F659"/>
  <c r="F660" s="1"/>
  <c r="F661" s="1"/>
  <c r="F662" s="1"/>
  <c r="F663" s="1"/>
  <c r="E651"/>
  <c r="E652" s="1"/>
  <c r="E653" s="1"/>
  <c r="E654" s="1"/>
  <c r="F650"/>
  <c r="F651" s="1"/>
  <c r="F652" s="1"/>
  <c r="F653" s="1"/>
  <c r="F654" s="1"/>
  <c r="E643"/>
  <c r="E644" s="1"/>
  <c r="E645" s="1"/>
  <c r="E646" s="1"/>
  <c r="F642"/>
  <c r="E635"/>
  <c r="E636" s="1"/>
  <c r="E637" s="1"/>
  <c r="E638" s="1"/>
  <c r="F634"/>
  <c r="F635" s="1"/>
  <c r="F636" s="1"/>
  <c r="F637" s="1"/>
  <c r="F638" s="1"/>
  <c r="E626"/>
  <c r="E627" s="1"/>
  <c r="E628" s="1"/>
  <c r="E629" s="1"/>
  <c r="F625"/>
  <c r="F626" s="1"/>
  <c r="F627" s="1"/>
  <c r="F628" s="1"/>
  <c r="F629" s="1"/>
  <c r="E616"/>
  <c r="E617" s="1"/>
  <c r="E618" s="1"/>
  <c r="E619" s="1"/>
  <c r="F615"/>
  <c r="G615" s="1"/>
  <c r="G616" s="1"/>
  <c r="G617" s="1"/>
  <c r="G618" s="1"/>
  <c r="G619" s="1"/>
  <c r="E608"/>
  <c r="E609" s="1"/>
  <c r="E610" s="1"/>
  <c r="E611" s="1"/>
  <c r="F607"/>
  <c r="E600"/>
  <c r="E601" s="1"/>
  <c r="E602" s="1"/>
  <c r="E603" s="1"/>
  <c r="F599"/>
  <c r="G599" s="1"/>
  <c r="G600" s="1"/>
  <c r="G601" s="1"/>
  <c r="G602" s="1"/>
  <c r="G603" s="1"/>
  <c r="E591"/>
  <c r="E592" s="1"/>
  <c r="E593" s="1"/>
  <c r="E594" s="1"/>
  <c r="F590"/>
  <c r="F591" s="1"/>
  <c r="F592" s="1"/>
  <c r="F593" s="1"/>
  <c r="F594" s="1"/>
  <c r="E582"/>
  <c r="E583" s="1"/>
  <c r="E584" s="1"/>
  <c r="E585" s="1"/>
  <c r="F581"/>
  <c r="G581" s="1"/>
  <c r="G582" s="1"/>
  <c r="G583" s="1"/>
  <c r="G584" s="1"/>
  <c r="G585" s="1"/>
  <c r="E571"/>
  <c r="E572" s="1"/>
  <c r="E573" s="1"/>
  <c r="E574" s="1"/>
  <c r="F570"/>
  <c r="F571" s="1"/>
  <c r="F572" s="1"/>
  <c r="F573" s="1"/>
  <c r="F574" s="1"/>
  <c r="E563"/>
  <c r="E564" s="1"/>
  <c r="E565" s="1"/>
  <c r="E566" s="1"/>
  <c r="F562"/>
  <c r="E554"/>
  <c r="E555" s="1"/>
  <c r="E556" s="1"/>
  <c r="E557" s="1"/>
  <c r="F553"/>
  <c r="F554" s="1"/>
  <c r="F555" s="1"/>
  <c r="F556" s="1"/>
  <c r="F557" s="1"/>
  <c r="E546"/>
  <c r="E547" s="1"/>
  <c r="E548" s="1"/>
  <c r="E549" s="1"/>
  <c r="F545"/>
  <c r="E537"/>
  <c r="E538" s="1"/>
  <c r="E539" s="1"/>
  <c r="E540" s="1"/>
  <c r="F536"/>
  <c r="E527"/>
  <c r="E528" s="1"/>
  <c r="E529" s="1"/>
  <c r="E530" s="1"/>
  <c r="F526"/>
  <c r="E518"/>
  <c r="E519" s="1"/>
  <c r="E520" s="1"/>
  <c r="E521" s="1"/>
  <c r="F517"/>
  <c r="E510"/>
  <c r="E511" s="1"/>
  <c r="E512" s="1"/>
  <c r="E513" s="1"/>
  <c r="F509"/>
  <c r="G509" s="1"/>
  <c r="G510" s="1"/>
  <c r="G511" s="1"/>
  <c r="G512" s="1"/>
  <c r="G513" s="1"/>
  <c r="E500"/>
  <c r="E501" s="1"/>
  <c r="E502" s="1"/>
  <c r="E503" s="1"/>
  <c r="E504" s="1"/>
  <c r="F499"/>
  <c r="G499" s="1"/>
  <c r="G500" s="1"/>
  <c r="G501" s="1"/>
  <c r="G502" s="1"/>
  <c r="G503" s="1"/>
  <c r="G504" s="1"/>
  <c r="E490"/>
  <c r="E491" s="1"/>
  <c r="E492" s="1"/>
  <c r="E493" s="1"/>
  <c r="F489"/>
  <c r="E480"/>
  <c r="E481" s="1"/>
  <c r="E482" s="1"/>
  <c r="E483" s="1"/>
  <c r="F479"/>
  <c r="E471"/>
  <c r="E472" s="1"/>
  <c r="E473" s="1"/>
  <c r="E474" s="1"/>
  <c r="F470"/>
  <c r="E462"/>
  <c r="E463" s="1"/>
  <c r="E464" s="1"/>
  <c r="E465" s="1"/>
  <c r="F461"/>
  <c r="E453"/>
  <c r="E454" s="1"/>
  <c r="E455" s="1"/>
  <c r="E456" s="1"/>
  <c r="F452"/>
  <c r="E445"/>
  <c r="E446" s="1"/>
  <c r="E447" s="1"/>
  <c r="E448" s="1"/>
  <c r="F444"/>
  <c r="E436"/>
  <c r="E437" s="1"/>
  <c r="E438" s="1"/>
  <c r="E439" s="1"/>
  <c r="F435"/>
  <c r="G435" s="1"/>
  <c r="G436" s="1"/>
  <c r="G437" s="1"/>
  <c r="G438" s="1"/>
  <c r="G439" s="1"/>
  <c r="E426"/>
  <c r="E427" s="1"/>
  <c r="E428" s="1"/>
  <c r="E429" s="1"/>
  <c r="F425"/>
  <c r="G425" s="1"/>
  <c r="G426" s="1"/>
  <c r="G427" s="1"/>
  <c r="G428" s="1"/>
  <c r="G429" s="1"/>
  <c r="E417"/>
  <c r="E418" s="1"/>
  <c r="E419" s="1"/>
  <c r="E420" s="1"/>
  <c r="F416"/>
  <c r="G416" s="1"/>
  <c r="G417" s="1"/>
  <c r="G418" s="1"/>
  <c r="G419" s="1"/>
  <c r="G420" s="1"/>
  <c r="E408"/>
  <c r="E409" s="1"/>
  <c r="E410" s="1"/>
  <c r="E411" s="1"/>
  <c r="F407"/>
  <c r="F408" s="1"/>
  <c r="F409" s="1"/>
  <c r="F410" s="1"/>
  <c r="F411" s="1"/>
  <c r="E399"/>
  <c r="E400" s="1"/>
  <c r="E401" s="1"/>
  <c r="E402" s="1"/>
  <c r="F398"/>
  <c r="E389"/>
  <c r="E390" s="1"/>
  <c r="E391" s="1"/>
  <c r="E392" s="1"/>
  <c r="F388"/>
  <c r="F389" s="1"/>
  <c r="F390" s="1"/>
  <c r="F391" s="1"/>
  <c r="F392" s="1"/>
  <c r="E380"/>
  <c r="E381" s="1"/>
  <c r="E382" s="1"/>
  <c r="E383" s="1"/>
  <c r="F379"/>
  <c r="G379" s="1"/>
  <c r="G380" s="1"/>
  <c r="G381" s="1"/>
  <c r="G382" s="1"/>
  <c r="G383" s="1"/>
  <c r="E370"/>
  <c r="E371" s="1"/>
  <c r="E372" s="1"/>
  <c r="E373" s="1"/>
  <c r="F369"/>
  <c r="E361"/>
  <c r="E362" s="1"/>
  <c r="E363" s="1"/>
  <c r="E364" s="1"/>
  <c r="F360"/>
  <c r="E352"/>
  <c r="E353" s="1"/>
  <c r="E354" s="1"/>
  <c r="E355" s="1"/>
  <c r="F351"/>
  <c r="F352" s="1"/>
  <c r="F353" s="1"/>
  <c r="F354" s="1"/>
  <c r="F355" s="1"/>
  <c r="E341"/>
  <c r="E342" s="1"/>
  <c r="E343" s="1"/>
  <c r="E344" s="1"/>
  <c r="F340"/>
  <c r="G340" s="1"/>
  <c r="G341" s="1"/>
  <c r="G342" s="1"/>
  <c r="G343" s="1"/>
  <c r="G344" s="1"/>
  <c r="E331"/>
  <c r="E332" s="1"/>
  <c r="E333" s="1"/>
  <c r="E334" s="1"/>
  <c r="F330"/>
  <c r="G330" s="1"/>
  <c r="G331" s="1"/>
  <c r="G332" s="1"/>
  <c r="G333" s="1"/>
  <c r="G334" s="1"/>
  <c r="E323"/>
  <c r="E324" s="1"/>
  <c r="E325" s="1"/>
  <c r="E326" s="1"/>
  <c r="F322"/>
  <c r="E313"/>
  <c r="E314" s="1"/>
  <c r="E315" s="1"/>
  <c r="E316" s="1"/>
  <c r="F312"/>
  <c r="F313" s="1"/>
  <c r="F314" s="1"/>
  <c r="F315" s="1"/>
  <c r="F316" s="1"/>
  <c r="E304"/>
  <c r="E305" s="1"/>
  <c r="E306" s="1"/>
  <c r="E307" s="1"/>
  <c r="F303"/>
  <c r="E296"/>
  <c r="E297" s="1"/>
  <c r="E298" s="1"/>
  <c r="E299" s="1"/>
  <c r="F295"/>
  <c r="F296" s="1"/>
  <c r="F297" s="1"/>
  <c r="F298" s="1"/>
  <c r="F299" s="1"/>
  <c r="E287"/>
  <c r="E288" s="1"/>
  <c r="E289" s="1"/>
  <c r="E290" s="1"/>
  <c r="F286"/>
  <c r="G286" s="1"/>
  <c r="G287" s="1"/>
  <c r="G288" s="1"/>
  <c r="G289" s="1"/>
  <c r="G290" s="1"/>
  <c r="E278"/>
  <c r="E279" s="1"/>
  <c r="E280" s="1"/>
  <c r="E281" s="1"/>
  <c r="F277"/>
  <c r="G277" s="1"/>
  <c r="G278" s="1"/>
  <c r="G279" s="1"/>
  <c r="G280" s="1"/>
  <c r="G281" s="1"/>
  <c r="E268"/>
  <c r="E269" s="1"/>
  <c r="E270" s="1"/>
  <c r="E271" s="1"/>
  <c r="E272" s="1"/>
  <c r="F267"/>
  <c r="G267" s="1"/>
  <c r="G268" s="1"/>
  <c r="G269" s="1"/>
  <c r="G270" s="1"/>
  <c r="G271" s="1"/>
  <c r="G272" s="1"/>
  <c r="E259"/>
  <c r="E260" s="1"/>
  <c r="E261" s="1"/>
  <c r="E262" s="1"/>
  <c r="F258"/>
  <c r="F259" s="1"/>
  <c r="F260" s="1"/>
  <c r="F261" s="1"/>
  <c r="F262" s="1"/>
  <c r="E250"/>
  <c r="E251" s="1"/>
  <c r="E252" s="1"/>
  <c r="E253" s="1"/>
  <c r="F249"/>
  <c r="G249" s="1"/>
  <c r="G250" s="1"/>
  <c r="G251" s="1"/>
  <c r="G252" s="1"/>
  <c r="G253" s="1"/>
  <c r="E240"/>
  <c r="E241" s="1"/>
  <c r="E242" s="1"/>
  <c r="E243" s="1"/>
  <c r="E244" s="1"/>
  <c r="F239"/>
  <c r="G239" s="1"/>
  <c r="G240" s="1"/>
  <c r="G241" s="1"/>
  <c r="G242" s="1"/>
  <c r="G243" s="1"/>
  <c r="G244" s="1"/>
  <c r="E231"/>
  <c r="E232" s="1"/>
  <c r="E233" s="1"/>
  <c r="E234" s="1"/>
  <c r="F230"/>
  <c r="F231" s="1"/>
  <c r="F232" s="1"/>
  <c r="F233" s="1"/>
  <c r="F234" s="1"/>
  <c r="E221"/>
  <c r="E222" s="1"/>
  <c r="E223" s="1"/>
  <c r="E224" s="1"/>
  <c r="E225" s="1"/>
  <c r="F220"/>
  <c r="G220" s="1"/>
  <c r="G221" s="1"/>
  <c r="G222" s="1"/>
  <c r="G223" s="1"/>
  <c r="G224" s="1"/>
  <c r="G225" s="1"/>
  <c r="E212"/>
  <c r="E213" s="1"/>
  <c r="E214" s="1"/>
  <c r="E215" s="1"/>
  <c r="F211"/>
  <c r="E202"/>
  <c r="E203" s="1"/>
  <c r="E204" s="1"/>
  <c r="E205" s="1"/>
  <c r="F201"/>
  <c r="F202" s="1"/>
  <c r="F203" s="1"/>
  <c r="F204" s="1"/>
  <c r="F205" s="1"/>
  <c r="E192"/>
  <c r="E193" s="1"/>
  <c r="E194" s="1"/>
  <c r="E195" s="1"/>
  <c r="F191"/>
  <c r="E183"/>
  <c r="E184" s="1"/>
  <c r="E185" s="1"/>
  <c r="E186" s="1"/>
  <c r="F182"/>
  <c r="E174"/>
  <c r="E175" s="1"/>
  <c r="E176" s="1"/>
  <c r="E177" s="1"/>
  <c r="F173"/>
  <c r="E164"/>
  <c r="E165" s="1"/>
  <c r="E166" s="1"/>
  <c r="E167" s="1"/>
  <c r="F163"/>
  <c r="F164" s="1"/>
  <c r="F165" s="1"/>
  <c r="F166" s="1"/>
  <c r="F167" s="1"/>
  <c r="E155"/>
  <c r="E156" s="1"/>
  <c r="E157" s="1"/>
  <c r="E158" s="1"/>
  <c r="F154"/>
  <c r="G154" s="1"/>
  <c r="G155" s="1"/>
  <c r="G156" s="1"/>
  <c r="G157" s="1"/>
  <c r="G158" s="1"/>
  <c r="E146"/>
  <c r="E147" s="1"/>
  <c r="E148" s="1"/>
  <c r="E149" s="1"/>
  <c r="F145"/>
  <c r="F146" s="1"/>
  <c r="F147" s="1"/>
  <c r="F148" s="1"/>
  <c r="F149" s="1"/>
  <c r="E137"/>
  <c r="E138" s="1"/>
  <c r="E139" s="1"/>
  <c r="E140" s="1"/>
  <c r="F136"/>
  <c r="E128"/>
  <c r="E129" s="1"/>
  <c r="E130" s="1"/>
  <c r="E131" s="1"/>
  <c r="F127"/>
  <c r="F128" s="1"/>
  <c r="F129" s="1"/>
  <c r="F130" s="1"/>
  <c r="F131" s="1"/>
  <c r="E118"/>
  <c r="E119" s="1"/>
  <c r="E120" s="1"/>
  <c r="E121" s="1"/>
  <c r="E122" s="1"/>
  <c r="F117"/>
  <c r="G117" s="1"/>
  <c r="G118" s="1"/>
  <c r="G119" s="1"/>
  <c r="G120" s="1"/>
  <c r="G121" s="1"/>
  <c r="G122" s="1"/>
  <c r="E109"/>
  <c r="E110" s="1"/>
  <c r="E111" s="1"/>
  <c r="E112" s="1"/>
  <c r="F108"/>
  <c r="E100"/>
  <c r="E101" s="1"/>
  <c r="E102" s="1"/>
  <c r="E103" s="1"/>
  <c r="F99"/>
  <c r="G99" s="1"/>
  <c r="G100" s="1"/>
  <c r="G101" s="1"/>
  <c r="G102" s="1"/>
  <c r="G103" s="1"/>
  <c r="E91"/>
  <c r="E92" s="1"/>
  <c r="E93" s="1"/>
  <c r="E94" s="1"/>
  <c r="F90"/>
  <c r="E83"/>
  <c r="E84" s="1"/>
  <c r="E85" s="1"/>
  <c r="E86" s="1"/>
  <c r="F82"/>
  <c r="E74"/>
  <c r="E75" s="1"/>
  <c r="E76" s="1"/>
  <c r="E77" s="1"/>
  <c r="F73"/>
  <c r="G73" s="1"/>
  <c r="G74" s="1"/>
  <c r="G75" s="1"/>
  <c r="G76" s="1"/>
  <c r="G77" s="1"/>
  <c r="E64"/>
  <c r="E65" s="1"/>
  <c r="E66" s="1"/>
  <c r="E67" s="1"/>
  <c r="F63"/>
  <c r="F64" s="1"/>
  <c r="F65" s="1"/>
  <c r="F66" s="1"/>
  <c r="F67" s="1"/>
  <c r="E55"/>
  <c r="E56" s="1"/>
  <c r="E57" s="1"/>
  <c r="E58" s="1"/>
  <c r="F54"/>
  <c r="F55" s="1"/>
  <c r="F56" s="1"/>
  <c r="F57" s="1"/>
  <c r="F58" s="1"/>
  <c r="E46"/>
  <c r="E47" s="1"/>
  <c r="E48" s="1"/>
  <c r="E49" s="1"/>
  <c r="F45"/>
  <c r="G45" s="1"/>
  <c r="G46" s="1"/>
  <c r="G47" s="1"/>
  <c r="G48" s="1"/>
  <c r="G49" s="1"/>
  <c r="E37"/>
  <c r="E38" s="1"/>
  <c r="E39" s="1"/>
  <c r="E40" s="1"/>
  <c r="F36"/>
  <c r="E26"/>
  <c r="E27" s="1"/>
  <c r="E28" s="1"/>
  <c r="E29" s="1"/>
  <c r="F25"/>
  <c r="E17"/>
  <c r="E18" s="1"/>
  <c r="E19" s="1"/>
  <c r="E20" s="1"/>
  <c r="F16"/>
  <c r="G16" s="1"/>
  <c r="G17" s="1"/>
  <c r="G18" s="1"/>
  <c r="G19" s="1"/>
  <c r="G20" s="1"/>
  <c r="E8"/>
  <c r="E9" s="1"/>
  <c r="E10" s="1"/>
  <c r="E11" s="1"/>
  <c r="F7"/>
  <c r="F730" l="1"/>
  <c r="F731" s="1"/>
  <c r="F732" s="1"/>
  <c r="F733" s="1"/>
  <c r="F914"/>
  <c r="F915" s="1"/>
  <c r="F916" s="1"/>
  <c r="F917" s="1"/>
  <c r="F918" s="1"/>
  <c r="G769"/>
  <c r="G770" s="1"/>
  <c r="G771" s="1"/>
  <c r="G772" s="1"/>
  <c r="G773" s="1"/>
  <c r="F221"/>
  <c r="F222" s="1"/>
  <c r="F223" s="1"/>
  <c r="F224" s="1"/>
  <c r="F225" s="1"/>
  <c r="F722"/>
  <c r="F723" s="1"/>
  <c r="F724" s="1"/>
  <c r="F725" s="1"/>
  <c r="F827"/>
  <c r="F828" s="1"/>
  <c r="F829" s="1"/>
  <c r="F830" s="1"/>
  <c r="F1237"/>
  <c r="F1238" s="1"/>
  <c r="F1239" s="1"/>
  <c r="F1240" s="1"/>
  <c r="F426"/>
  <c r="F427" s="1"/>
  <c r="F428" s="1"/>
  <c r="F429" s="1"/>
  <c r="F118"/>
  <c r="F119" s="1"/>
  <c r="F120" s="1"/>
  <c r="F121" s="1"/>
  <c r="F122" s="1"/>
  <c r="F331"/>
  <c r="F332" s="1"/>
  <c r="F333" s="1"/>
  <c r="F334" s="1"/>
  <c r="F500"/>
  <c r="F501" s="1"/>
  <c r="F502" s="1"/>
  <c r="F503" s="1"/>
  <c r="F504" s="1"/>
  <c r="F1067"/>
  <c r="F1068" s="1"/>
  <c r="F1069" s="1"/>
  <c r="F1070" s="1"/>
  <c r="F436"/>
  <c r="F437" s="1"/>
  <c r="F438" s="1"/>
  <c r="F439" s="1"/>
  <c r="F923"/>
  <c r="F924" s="1"/>
  <c r="F925" s="1"/>
  <c r="F926" s="1"/>
  <c r="G351"/>
  <c r="G352" s="1"/>
  <c r="G353" s="1"/>
  <c r="G354" s="1"/>
  <c r="G355" s="1"/>
  <c r="F17"/>
  <c r="F18" s="1"/>
  <c r="F19" s="1"/>
  <c r="F20" s="1"/>
  <c r="F380"/>
  <c r="F381" s="1"/>
  <c r="F382" s="1"/>
  <c r="F383" s="1"/>
  <c r="F677"/>
  <c r="F678" s="1"/>
  <c r="F679" s="1"/>
  <c r="F680" s="1"/>
  <c r="F904"/>
  <c r="F905" s="1"/>
  <c r="F906" s="1"/>
  <c r="F907" s="1"/>
  <c r="F908" s="1"/>
  <c r="F1047"/>
  <c r="F1048" s="1"/>
  <c r="F1049" s="1"/>
  <c r="F100"/>
  <c r="F101" s="1"/>
  <c r="F102" s="1"/>
  <c r="F103" s="1"/>
  <c r="F341"/>
  <c r="F342" s="1"/>
  <c r="F343" s="1"/>
  <c r="F344" s="1"/>
  <c r="F949"/>
  <c r="F950" s="1"/>
  <c r="F951" s="1"/>
  <c r="F952" s="1"/>
  <c r="F953" s="1"/>
  <c r="F1178"/>
  <c r="F1179" s="1"/>
  <c r="F1180" s="1"/>
  <c r="F1181" s="1"/>
  <c r="F1182" s="1"/>
  <c r="G258"/>
  <c r="G259" s="1"/>
  <c r="G260" s="1"/>
  <c r="G261" s="1"/>
  <c r="G262" s="1"/>
  <c r="G312"/>
  <c r="G313" s="1"/>
  <c r="G314" s="1"/>
  <c r="G315" s="1"/>
  <c r="G316" s="1"/>
  <c r="G1160"/>
  <c r="G1161" s="1"/>
  <c r="G1162" s="1"/>
  <c r="G1163" s="1"/>
  <c r="G1164" s="1"/>
  <c r="G1281"/>
  <c r="G1282" s="1"/>
  <c r="G1283" s="1"/>
  <c r="G1284" s="1"/>
  <c r="G1285" s="1"/>
  <c r="G54"/>
  <c r="G55" s="1"/>
  <c r="G56" s="1"/>
  <c r="G57" s="1"/>
  <c r="G58" s="1"/>
  <c r="F74"/>
  <c r="F75" s="1"/>
  <c r="F76" s="1"/>
  <c r="F77" s="1"/>
  <c r="F250"/>
  <c r="F251" s="1"/>
  <c r="F252" s="1"/>
  <c r="F253" s="1"/>
  <c r="F417"/>
  <c r="F418" s="1"/>
  <c r="F419" s="1"/>
  <c r="F420" s="1"/>
  <c r="F751"/>
  <c r="F752" s="1"/>
  <c r="F753" s="1"/>
  <c r="F754" s="1"/>
  <c r="F760"/>
  <c r="F761" s="1"/>
  <c r="F762" s="1"/>
  <c r="F763" s="1"/>
  <c r="F808"/>
  <c r="F809" s="1"/>
  <c r="F810" s="1"/>
  <c r="F811" s="1"/>
  <c r="F864"/>
  <c r="F865" s="1"/>
  <c r="F866" s="1"/>
  <c r="F867" s="1"/>
  <c r="F1088"/>
  <c r="F1089" s="1"/>
  <c r="F1090" s="1"/>
  <c r="F1091" s="1"/>
  <c r="F1153"/>
  <c r="F1154" s="1"/>
  <c r="F1155" s="1"/>
  <c r="F1156" s="1"/>
  <c r="F287"/>
  <c r="F288" s="1"/>
  <c r="F289" s="1"/>
  <c r="F290" s="1"/>
  <c r="G625"/>
  <c r="G626" s="1"/>
  <c r="G627" s="1"/>
  <c r="G628" s="1"/>
  <c r="G629" s="1"/>
  <c r="F616"/>
  <c r="F617" s="1"/>
  <c r="F618" s="1"/>
  <c r="F619" s="1"/>
  <c r="G173"/>
  <c r="G174" s="1"/>
  <c r="G175" s="1"/>
  <c r="G176" s="1"/>
  <c r="G177" s="1"/>
  <c r="F174"/>
  <c r="F175" s="1"/>
  <c r="F176" s="1"/>
  <c r="F177" s="1"/>
  <c r="G303"/>
  <c r="G304" s="1"/>
  <c r="G305" s="1"/>
  <c r="G306" s="1"/>
  <c r="G307" s="1"/>
  <c r="F304"/>
  <c r="F305" s="1"/>
  <c r="F306" s="1"/>
  <c r="F307" s="1"/>
  <c r="G526"/>
  <c r="G527" s="1"/>
  <c r="G528" s="1"/>
  <c r="G529" s="1"/>
  <c r="G530" s="1"/>
  <c r="F527"/>
  <c r="F528" s="1"/>
  <c r="F529" s="1"/>
  <c r="F530" s="1"/>
  <c r="F1020"/>
  <c r="F1021" s="1"/>
  <c r="F1022" s="1"/>
  <c r="F1023" s="1"/>
  <c r="G1019"/>
  <c r="G1020" s="1"/>
  <c r="G1021" s="1"/>
  <c r="G1022" s="1"/>
  <c r="G1023" s="1"/>
  <c r="F1135"/>
  <c r="F1136" s="1"/>
  <c r="F1137" s="1"/>
  <c r="F1138" s="1"/>
  <c r="G1134"/>
  <c r="G1135" s="1"/>
  <c r="G1136" s="1"/>
  <c r="G1137" s="1"/>
  <c r="G1138" s="1"/>
  <c r="F1170"/>
  <c r="F1171" s="1"/>
  <c r="F1172" s="1"/>
  <c r="F1173" s="1"/>
  <c r="G1169"/>
  <c r="G1170" s="1"/>
  <c r="G1171" s="1"/>
  <c r="G1172" s="1"/>
  <c r="G1173" s="1"/>
  <c r="G163"/>
  <c r="G164" s="1"/>
  <c r="G165" s="1"/>
  <c r="G166" s="1"/>
  <c r="G167" s="1"/>
  <c r="G369"/>
  <c r="G370" s="1"/>
  <c r="G371" s="1"/>
  <c r="G372" s="1"/>
  <c r="G373" s="1"/>
  <c r="F370"/>
  <c r="F371" s="1"/>
  <c r="F372" s="1"/>
  <c r="F373" s="1"/>
  <c r="G461"/>
  <c r="G462" s="1"/>
  <c r="G463" s="1"/>
  <c r="G464" s="1"/>
  <c r="G465" s="1"/>
  <c r="F462"/>
  <c r="F463" s="1"/>
  <c r="F464" s="1"/>
  <c r="F465" s="1"/>
  <c r="G545"/>
  <c r="G546" s="1"/>
  <c r="G547" s="1"/>
  <c r="G548" s="1"/>
  <c r="G549" s="1"/>
  <c r="F546"/>
  <c r="F547" s="1"/>
  <c r="F548" s="1"/>
  <c r="F549" s="1"/>
  <c r="F874"/>
  <c r="F875" s="1"/>
  <c r="F876" s="1"/>
  <c r="F877" s="1"/>
  <c r="G873"/>
  <c r="G874" s="1"/>
  <c r="G875" s="1"/>
  <c r="G876" s="1"/>
  <c r="G877" s="1"/>
  <c r="G968"/>
  <c r="G969" s="1"/>
  <c r="G970" s="1"/>
  <c r="G971" s="1"/>
  <c r="G972" s="1"/>
  <c r="F969"/>
  <c r="F970" s="1"/>
  <c r="F971" s="1"/>
  <c r="F972" s="1"/>
  <c r="G1205"/>
  <c r="G1206" s="1"/>
  <c r="G1207" s="1"/>
  <c r="G1208" s="1"/>
  <c r="G1209" s="1"/>
  <c r="F1206"/>
  <c r="F1207" s="1"/>
  <c r="F1208" s="1"/>
  <c r="F1209" s="1"/>
  <c r="F46"/>
  <c r="F47" s="1"/>
  <c r="F48" s="1"/>
  <c r="F49" s="1"/>
  <c r="G90"/>
  <c r="G91" s="1"/>
  <c r="G92" s="1"/>
  <c r="G93" s="1"/>
  <c r="G94" s="1"/>
  <c r="F91"/>
  <c r="F92" s="1"/>
  <c r="F93" s="1"/>
  <c r="F94" s="1"/>
  <c r="G191"/>
  <c r="G192" s="1"/>
  <c r="G193" s="1"/>
  <c r="G194" s="1"/>
  <c r="G195" s="1"/>
  <c r="F192"/>
  <c r="F193" s="1"/>
  <c r="F194" s="1"/>
  <c r="F195" s="1"/>
  <c r="G295"/>
  <c r="G296" s="1"/>
  <c r="G297" s="1"/>
  <c r="G298" s="1"/>
  <c r="G299" s="1"/>
  <c r="F453"/>
  <c r="F454" s="1"/>
  <c r="F455" s="1"/>
  <c r="F456" s="1"/>
  <c r="G452"/>
  <c r="G453" s="1"/>
  <c r="G454" s="1"/>
  <c r="G455" s="1"/>
  <c r="G456" s="1"/>
  <c r="F518"/>
  <c r="F519" s="1"/>
  <c r="F520" s="1"/>
  <c r="F521" s="1"/>
  <c r="G517"/>
  <c r="G518" s="1"/>
  <c r="G519" s="1"/>
  <c r="G520" s="1"/>
  <c r="G521" s="1"/>
  <c r="G779"/>
  <c r="G780" s="1"/>
  <c r="G781" s="1"/>
  <c r="G782" s="1"/>
  <c r="G783" s="1"/>
  <c r="F780"/>
  <c r="F781" s="1"/>
  <c r="F782" s="1"/>
  <c r="F783" s="1"/>
  <c r="G1055"/>
  <c r="G1056" s="1"/>
  <c r="G1057" s="1"/>
  <c r="G1058" s="1"/>
  <c r="G1059" s="1"/>
  <c r="F1078"/>
  <c r="F1079" s="1"/>
  <c r="F1080" s="1"/>
  <c r="F1081" s="1"/>
  <c r="G1077"/>
  <c r="G1078" s="1"/>
  <c r="G1079" s="1"/>
  <c r="G1080" s="1"/>
  <c r="G1081" s="1"/>
  <c r="F1197"/>
  <c r="F1198" s="1"/>
  <c r="F1199" s="1"/>
  <c r="F1200" s="1"/>
  <c r="G1196"/>
  <c r="G1197" s="1"/>
  <c r="G1198" s="1"/>
  <c r="G1199" s="1"/>
  <c r="G1200" s="1"/>
  <c r="G63"/>
  <c r="G64" s="1"/>
  <c r="G65" s="1"/>
  <c r="G66" s="1"/>
  <c r="G67" s="1"/>
  <c r="F83"/>
  <c r="F84" s="1"/>
  <c r="F85" s="1"/>
  <c r="F86" s="1"/>
  <c r="G82"/>
  <c r="G83" s="1"/>
  <c r="G84" s="1"/>
  <c r="G85" s="1"/>
  <c r="G86" s="1"/>
  <c r="F268"/>
  <c r="F269" s="1"/>
  <c r="F270" s="1"/>
  <c r="F271" s="1"/>
  <c r="F272" s="1"/>
  <c r="F278"/>
  <c r="F279" s="1"/>
  <c r="F280" s="1"/>
  <c r="F281" s="1"/>
  <c r="G360"/>
  <c r="G361" s="1"/>
  <c r="G362" s="1"/>
  <c r="G363" s="1"/>
  <c r="G364" s="1"/>
  <c r="F361"/>
  <c r="F362" s="1"/>
  <c r="F363" s="1"/>
  <c r="F364" s="1"/>
  <c r="G388"/>
  <c r="G389" s="1"/>
  <c r="G390" s="1"/>
  <c r="G391" s="1"/>
  <c r="G392" s="1"/>
  <c r="G470"/>
  <c r="G471" s="1"/>
  <c r="G472" s="1"/>
  <c r="G473" s="1"/>
  <c r="G474" s="1"/>
  <c r="F471"/>
  <c r="F472" s="1"/>
  <c r="F473" s="1"/>
  <c r="F474" s="1"/>
  <c r="F490"/>
  <c r="F491" s="1"/>
  <c r="F492" s="1"/>
  <c r="F493" s="1"/>
  <c r="G489"/>
  <c r="G490" s="1"/>
  <c r="G491" s="1"/>
  <c r="G492" s="1"/>
  <c r="G493" s="1"/>
  <c r="G881"/>
  <c r="G882" s="1"/>
  <c r="G883" s="1"/>
  <c r="G884" s="1"/>
  <c r="F882"/>
  <c r="F883" s="1"/>
  <c r="F884" s="1"/>
  <c r="G407"/>
  <c r="G408" s="1"/>
  <c r="G409" s="1"/>
  <c r="G410" s="1"/>
  <c r="G411" s="1"/>
  <c r="G444"/>
  <c r="G445" s="1"/>
  <c r="G446" s="1"/>
  <c r="G447" s="1"/>
  <c r="G448" s="1"/>
  <c r="F445"/>
  <c r="F446" s="1"/>
  <c r="F447" s="1"/>
  <c r="F448" s="1"/>
  <c r="G853"/>
  <c r="G854" s="1"/>
  <c r="G855" s="1"/>
  <c r="G856" s="1"/>
  <c r="G857" s="1"/>
  <c r="G987"/>
  <c r="G988" s="1"/>
  <c r="G989" s="1"/>
  <c r="G990" s="1"/>
  <c r="G991" s="1"/>
  <c r="F988"/>
  <c r="F989" s="1"/>
  <c r="F990" s="1"/>
  <c r="F991" s="1"/>
  <c r="F600"/>
  <c r="F601" s="1"/>
  <c r="F602" s="1"/>
  <c r="F603" s="1"/>
  <c r="F714"/>
  <c r="F715" s="1"/>
  <c r="F716" s="1"/>
  <c r="F717" s="1"/>
  <c r="G590"/>
  <c r="G591" s="1"/>
  <c r="G592" s="1"/>
  <c r="G593" s="1"/>
  <c r="G594" s="1"/>
  <c r="F399"/>
  <c r="F400" s="1"/>
  <c r="F401" s="1"/>
  <c r="F402" s="1"/>
  <c r="G398"/>
  <c r="G399" s="1"/>
  <c r="G400" s="1"/>
  <c r="G401" s="1"/>
  <c r="G402" s="1"/>
  <c r="F480"/>
  <c r="F481" s="1"/>
  <c r="F482" s="1"/>
  <c r="F483" s="1"/>
  <c r="G479"/>
  <c r="G480" s="1"/>
  <c r="G481" s="1"/>
  <c r="G482" s="1"/>
  <c r="G483" s="1"/>
  <c r="G562"/>
  <c r="G563" s="1"/>
  <c r="G564" s="1"/>
  <c r="G565" s="1"/>
  <c r="G566" s="1"/>
  <c r="F563"/>
  <c r="F564" s="1"/>
  <c r="F565" s="1"/>
  <c r="F566" s="1"/>
  <c r="F668"/>
  <c r="F669" s="1"/>
  <c r="F670" s="1"/>
  <c r="F671" s="1"/>
  <c r="G667"/>
  <c r="G668" s="1"/>
  <c r="G669" s="1"/>
  <c r="G670" s="1"/>
  <c r="G671" s="1"/>
  <c r="F800"/>
  <c r="F801" s="1"/>
  <c r="F802" s="1"/>
  <c r="F803" s="1"/>
  <c r="G799"/>
  <c r="G800" s="1"/>
  <c r="G801" s="1"/>
  <c r="G802" s="1"/>
  <c r="G803" s="1"/>
  <c r="F26"/>
  <c r="F27" s="1"/>
  <c r="F28" s="1"/>
  <c r="F29" s="1"/>
  <c r="G25"/>
  <c r="G26" s="1"/>
  <c r="G27" s="1"/>
  <c r="G28" s="1"/>
  <c r="G29" s="1"/>
  <c r="G136"/>
  <c r="G137" s="1"/>
  <c r="G138" s="1"/>
  <c r="G139" s="1"/>
  <c r="G140" s="1"/>
  <c r="F137"/>
  <c r="F138" s="1"/>
  <c r="F139" s="1"/>
  <c r="F140" s="1"/>
  <c r="F537"/>
  <c r="F538" s="1"/>
  <c r="F539" s="1"/>
  <c r="F540" s="1"/>
  <c r="G536"/>
  <c r="G537" s="1"/>
  <c r="G538" s="1"/>
  <c r="G539" s="1"/>
  <c r="G540" s="1"/>
  <c r="G642"/>
  <c r="G643" s="1"/>
  <c r="G644" s="1"/>
  <c r="G645" s="1"/>
  <c r="G646" s="1"/>
  <c r="F643"/>
  <c r="F644" s="1"/>
  <c r="F645" s="1"/>
  <c r="F646" s="1"/>
  <c r="F8"/>
  <c r="F9" s="1"/>
  <c r="F10" s="1"/>
  <c r="F11" s="1"/>
  <c r="G7"/>
  <c r="G8" s="1"/>
  <c r="G9" s="1"/>
  <c r="G10" s="1"/>
  <c r="G11" s="1"/>
  <c r="F37"/>
  <c r="F38" s="1"/>
  <c r="F39" s="1"/>
  <c r="F40" s="1"/>
  <c r="G36"/>
  <c r="G37" s="1"/>
  <c r="G38" s="1"/>
  <c r="G39" s="1"/>
  <c r="G40" s="1"/>
  <c r="G211"/>
  <c r="G212" s="1"/>
  <c r="G213" s="1"/>
  <c r="G214" s="1"/>
  <c r="G215" s="1"/>
  <c r="F212"/>
  <c r="F213" s="1"/>
  <c r="F214" s="1"/>
  <c r="F215" s="1"/>
  <c r="F608"/>
  <c r="F609" s="1"/>
  <c r="F610" s="1"/>
  <c r="F611" s="1"/>
  <c r="G607"/>
  <c r="G608" s="1"/>
  <c r="G609" s="1"/>
  <c r="G610" s="1"/>
  <c r="G611" s="1"/>
  <c r="G693"/>
  <c r="G694" s="1"/>
  <c r="G695" s="1"/>
  <c r="G696" s="1"/>
  <c r="G697" s="1"/>
  <c r="F694"/>
  <c r="F695" s="1"/>
  <c r="F696" s="1"/>
  <c r="F697" s="1"/>
  <c r="F109"/>
  <c r="F110" s="1"/>
  <c r="F111" s="1"/>
  <c r="F112" s="1"/>
  <c r="G108"/>
  <c r="G109" s="1"/>
  <c r="G110" s="1"/>
  <c r="G111" s="1"/>
  <c r="G112" s="1"/>
  <c r="F183"/>
  <c r="F184" s="1"/>
  <c r="F185" s="1"/>
  <c r="F186" s="1"/>
  <c r="G182"/>
  <c r="G183" s="1"/>
  <c r="G184" s="1"/>
  <c r="G185" s="1"/>
  <c r="G186" s="1"/>
  <c r="F323"/>
  <c r="F324" s="1"/>
  <c r="F325" s="1"/>
  <c r="F326" s="1"/>
  <c r="G322"/>
  <c r="G323" s="1"/>
  <c r="G324" s="1"/>
  <c r="G325" s="1"/>
  <c r="G326" s="1"/>
  <c r="F741"/>
  <c r="F742" s="1"/>
  <c r="F743" s="1"/>
  <c r="F744" s="1"/>
  <c r="G740"/>
  <c r="G741" s="1"/>
  <c r="G742" s="1"/>
  <c r="G743" s="1"/>
  <c r="G744" s="1"/>
  <c r="G1187"/>
  <c r="G1188" s="1"/>
  <c r="G1189" s="1"/>
  <c r="G1190" s="1"/>
  <c r="G1191" s="1"/>
  <c r="F1188"/>
  <c r="F1189" s="1"/>
  <c r="F1190" s="1"/>
  <c r="F1191" s="1"/>
  <c r="G1254"/>
  <c r="F1255"/>
  <c r="G1273"/>
  <c r="G1274" s="1"/>
  <c r="F1274"/>
  <c r="F1275" s="1"/>
  <c r="G894"/>
  <c r="G895" s="1"/>
  <c r="G896" s="1"/>
  <c r="G897" s="1"/>
  <c r="G898" s="1"/>
  <c r="G899" s="1"/>
  <c r="G1037"/>
  <c r="G1038" s="1"/>
  <c r="G1039" s="1"/>
  <c r="G1040" s="1"/>
  <c r="G1041" s="1"/>
  <c r="G1095"/>
  <c r="G1096" s="1"/>
  <c r="G1097" s="1"/>
  <c r="G1098" s="1"/>
  <c r="G1099" s="1"/>
  <c r="F1117"/>
  <c r="F1118" s="1"/>
  <c r="F1119" s="1"/>
  <c r="F1120" s="1"/>
  <c r="G1116"/>
  <c r="G1117" s="1"/>
  <c r="G1118" s="1"/>
  <c r="G1119" s="1"/>
  <c r="G1120" s="1"/>
  <c r="F1247"/>
  <c r="G127"/>
  <c r="G128" s="1"/>
  <c r="G129" s="1"/>
  <c r="G130" s="1"/>
  <c r="G131" s="1"/>
  <c r="G201"/>
  <c r="G202" s="1"/>
  <c r="G203" s="1"/>
  <c r="G204" s="1"/>
  <c r="G205" s="1"/>
  <c r="G553"/>
  <c r="G554" s="1"/>
  <c r="G555" s="1"/>
  <c r="G556" s="1"/>
  <c r="G557" s="1"/>
  <c r="G634"/>
  <c r="G635" s="1"/>
  <c r="G636" s="1"/>
  <c r="G637" s="1"/>
  <c r="G638" s="1"/>
  <c r="G685"/>
  <c r="G686" s="1"/>
  <c r="G687" s="1"/>
  <c r="G688" s="1"/>
  <c r="G689" s="1"/>
  <c r="G817"/>
  <c r="G818" s="1"/>
  <c r="G819" s="1"/>
  <c r="G820" s="1"/>
  <c r="G821" s="1"/>
  <c r="F836"/>
  <c r="F837" s="1"/>
  <c r="F838" s="1"/>
  <c r="F839" s="1"/>
  <c r="G835"/>
  <c r="G836" s="1"/>
  <c r="G837" s="1"/>
  <c r="G838" s="1"/>
  <c r="G839" s="1"/>
  <c r="G844"/>
  <c r="G845" s="1"/>
  <c r="G846" s="1"/>
  <c r="G847" s="1"/>
  <c r="G848" s="1"/>
  <c r="F845"/>
  <c r="F846" s="1"/>
  <c r="F847" s="1"/>
  <c r="F848" s="1"/>
  <c r="G930"/>
  <c r="G931" s="1"/>
  <c r="G932" s="1"/>
  <c r="G933" s="1"/>
  <c r="G934" s="1"/>
  <c r="G935" s="1"/>
  <c r="F940"/>
  <c r="F941" s="1"/>
  <c r="F942" s="1"/>
  <c r="F943" s="1"/>
  <c r="F944" s="1"/>
  <c r="G958"/>
  <c r="G959" s="1"/>
  <c r="G960" s="1"/>
  <c r="G961" s="1"/>
  <c r="G962" s="1"/>
  <c r="F1030"/>
  <c r="F1031" s="1"/>
  <c r="F1032" s="1"/>
  <c r="F1033" s="1"/>
  <c r="F1215"/>
  <c r="F1216" s="1"/>
  <c r="F1217" s="1"/>
  <c r="F1218" s="1"/>
  <c r="G1214"/>
  <c r="G1215" s="1"/>
  <c r="G1216" s="1"/>
  <c r="G1217" s="1"/>
  <c r="G1218" s="1"/>
  <c r="G1225"/>
  <c r="G1226" s="1"/>
  <c r="G1227" s="1"/>
  <c r="G1228" s="1"/>
  <c r="G1229" s="1"/>
  <c r="G1245"/>
  <c r="F1264"/>
  <c r="F1265" s="1"/>
  <c r="F1266" s="1"/>
  <c r="F1267" s="1"/>
  <c r="G1263"/>
  <c r="G1264" s="1"/>
  <c r="G1265" s="1"/>
  <c r="G1266" s="1"/>
  <c r="G1267" s="1"/>
  <c r="G145"/>
  <c r="G146" s="1"/>
  <c r="G147" s="1"/>
  <c r="G148" s="1"/>
  <c r="G149" s="1"/>
  <c r="F155"/>
  <c r="F156" s="1"/>
  <c r="F157" s="1"/>
  <c r="F158" s="1"/>
  <c r="G230"/>
  <c r="G231" s="1"/>
  <c r="G232" s="1"/>
  <c r="G233" s="1"/>
  <c r="G234" s="1"/>
  <c r="F240"/>
  <c r="F241" s="1"/>
  <c r="F242" s="1"/>
  <c r="F243" s="1"/>
  <c r="F244" s="1"/>
  <c r="F510"/>
  <c r="F511" s="1"/>
  <c r="F512" s="1"/>
  <c r="F513" s="1"/>
  <c r="G570"/>
  <c r="G571" s="1"/>
  <c r="G572" s="1"/>
  <c r="G573" s="1"/>
  <c r="G574" s="1"/>
  <c r="F582"/>
  <c r="F583" s="1"/>
  <c r="F584" s="1"/>
  <c r="F585" s="1"/>
  <c r="G650"/>
  <c r="G651" s="1"/>
  <c r="G652" s="1"/>
  <c r="G653" s="1"/>
  <c r="G654" s="1"/>
  <c r="G702"/>
  <c r="G703" s="1"/>
  <c r="G704" s="1"/>
  <c r="G705" s="1"/>
  <c r="G706" s="1"/>
  <c r="G976"/>
  <c r="G977" s="1"/>
  <c r="G978" s="1"/>
  <c r="G979" s="1"/>
  <c r="G980" s="1"/>
  <c r="F998"/>
  <c r="F999" s="1"/>
  <c r="F1000" s="1"/>
  <c r="F1001" s="1"/>
  <c r="G997"/>
  <c r="G998" s="1"/>
  <c r="G999" s="1"/>
  <c r="G1000" s="1"/>
  <c r="G1001" s="1"/>
  <c r="G1008"/>
  <c r="G1009" s="1"/>
  <c r="G1010" s="1"/>
  <c r="G1011" s="1"/>
  <c r="G1012" s="1"/>
  <c r="F1009"/>
  <c r="F1010" s="1"/>
  <c r="F1011" s="1"/>
  <c r="F1012" s="1"/>
  <c r="G1105"/>
  <c r="G1106" s="1"/>
  <c r="G1107" s="1"/>
  <c r="G1108" s="1"/>
  <c r="G1109" s="1"/>
  <c r="F1106"/>
  <c r="F1107" s="1"/>
  <c r="F1108" s="1"/>
  <c r="F1109" s="1"/>
  <c r="G1125"/>
  <c r="G1126" s="1"/>
  <c r="G1127" s="1"/>
  <c r="G1128" s="1"/>
  <c r="G1129" s="1"/>
  <c r="G1130" s="1"/>
  <c r="F1126"/>
  <c r="F1127" s="1"/>
  <c r="F1128" s="1"/>
  <c r="F1129" s="1"/>
  <c r="F1130" s="1"/>
  <c r="G1143"/>
  <c r="G1144" s="1"/>
  <c r="G1145" s="1"/>
  <c r="G1146" s="1"/>
  <c r="G1147" s="1"/>
  <c r="G659"/>
  <c r="G660" s="1"/>
  <c r="G661" s="1"/>
  <c r="G662" s="1"/>
  <c r="G663" s="1"/>
  <c r="G1255" l="1"/>
  <c r="F1256"/>
  <c r="F1276"/>
  <c r="G1275"/>
  <c r="G1247"/>
  <c r="F1248"/>
  <c r="F1277" l="1"/>
  <c r="G1277" s="1"/>
  <c r="G1276"/>
  <c r="G1248"/>
  <c r="F1249"/>
  <c r="G1249" s="1"/>
  <c r="F1257"/>
  <c r="G1256"/>
  <c r="G1257" l="1"/>
  <c r="F1258"/>
  <c r="G1258" s="1"/>
</calcChain>
</file>

<file path=xl/comments1.xml><?xml version="1.0" encoding="utf-8"?>
<comments xmlns="http://schemas.openxmlformats.org/spreadsheetml/2006/main">
  <authors>
    <author>kyqd</author>
    <author>Administrator</author>
    <author>User</author>
  </authors>
  <commentList>
    <comment ref="E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</t>
        </r>
      </text>
    </comment>
    <comment ref="D91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釜山中转</t>
        </r>
      </text>
    </comment>
    <comment ref="D12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航线代码：LL2
同COSCOAEU3</t>
        </r>
      </text>
    </comment>
    <comment ref="D1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ME10
承运人托运：SD
</t>
        </r>
      </text>
    </comment>
    <comment ref="D15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58" authorId="1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MD1</t>
        </r>
      </text>
    </comment>
    <comment ref="D189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9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Service Manhattan Bridge</t>
        </r>
      </text>
    </comment>
    <comment ref="D22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2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Vespucci</t>
        </r>
      </text>
    </comment>
    <comment ref="D23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4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1" authorId="1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5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6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27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286" authorId="1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29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0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1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2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45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2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BOHAI</t>
        </r>
      </text>
    </comment>
    <comment ref="D36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D368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75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B38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8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98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0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1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PN4</t>
        </r>
      </text>
    </comment>
    <comment ref="D42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2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3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4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45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5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66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73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8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9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0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1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2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3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航线代码：CII</t>
        </r>
      </text>
    </comment>
    <comment ref="D541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54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5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64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2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58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588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596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03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61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2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3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</t>
        </r>
      </text>
    </comment>
    <comment ref="D64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ME5</t>
        </r>
      </text>
    </comment>
    <comment ref="D652" author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5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66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航线代码：PA1</t>
        </r>
      </text>
    </comment>
    <comment ref="D674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AG3</t>
        </r>
      </text>
    </comment>
    <comment ref="D681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689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696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CV2</t>
        </r>
      </text>
    </comment>
    <comment ref="D71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721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HHX2</t>
        </r>
      </text>
    </comment>
    <comment ref="D729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</t>
        </r>
      </text>
    </comment>
    <comment ref="D737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CMA船航线代码：CMS
OOCL船航线代码：CSS1
</t>
        </r>
      </text>
    </comment>
    <comment ref="D745" authorId="1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753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761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768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</t>
        </r>
      </text>
    </comment>
    <comment ref="D776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CPX3</t>
        </r>
      </text>
    </comment>
    <comment ref="D784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CPX3</t>
        </r>
      </text>
    </comment>
    <comment ref="D800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832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832" authorId="2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849" author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<sst xmlns="http://schemas.openxmlformats.org/spreadsheetml/2006/main" count="10144" uniqueCount="3026">
  <si>
    <t xml:space="preserve">DAMMAN </t>
  </si>
  <si>
    <t>CHENNAI</t>
  </si>
  <si>
    <t>SAN ANTONIO</t>
  </si>
  <si>
    <t>015E</t>
  </si>
  <si>
    <t>014E</t>
  </si>
  <si>
    <t>NYK ARGUS</t>
  </si>
  <si>
    <t>062E</t>
  </si>
  <si>
    <t>CARRIER</t>
  </si>
  <si>
    <t>CNTAO</t>
  </si>
  <si>
    <t>COSCO PRIDE</t>
  </si>
  <si>
    <t>STX</t>
  </si>
  <si>
    <t>APL VANCOUVER</t>
  </si>
  <si>
    <t>MALIAKOS</t>
  </si>
  <si>
    <t>CNCAN</t>
  </si>
  <si>
    <t>CSCL NEPTUNE</t>
  </si>
  <si>
    <t>0019W</t>
  </si>
  <si>
    <t>ISTANBUL</t>
  </si>
  <si>
    <t>CNHKG</t>
  </si>
  <si>
    <t>W047</t>
  </si>
  <si>
    <t>WAREHOUSE CUT OFF</t>
  </si>
  <si>
    <t>DONG FANG FU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</si>
  <si>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</si>
  <si>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</si>
  <si>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</si>
  <si>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</si>
  <si>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</si>
  <si>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</si>
  <si>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</si>
  <si>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</si>
  <si>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</si>
  <si>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</si>
  <si>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CSCL SATURN</t>
  </si>
  <si>
    <t>CSCL JUPITER</t>
  </si>
  <si>
    <t>ALULA</t>
  </si>
  <si>
    <t>001W</t>
  </si>
  <si>
    <t>002W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</si>
  <si>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</si>
  <si>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</si>
  <si>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</si>
  <si>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</si>
  <si>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</si>
  <si>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</si>
  <si>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</si>
  <si>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</si>
  <si>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</si>
  <si>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KOPER</t>
  </si>
  <si>
    <t>EVER ETHIC</t>
  </si>
  <si>
    <t>GDYNIA</t>
  </si>
  <si>
    <t>AARHUS/COPENHAGEN</t>
  </si>
  <si>
    <t>ARS/COP</t>
  </si>
  <si>
    <t>GOTHENBURG</t>
  </si>
  <si>
    <t>HELSINKI</t>
  </si>
  <si>
    <t xml:space="preserve">BARCELONA  </t>
  </si>
  <si>
    <t>022E</t>
  </si>
  <si>
    <t>YM UPSURGENCE</t>
  </si>
  <si>
    <t xml:space="preserve">VALENCIA  </t>
  </si>
  <si>
    <t>PIRAEUS</t>
  </si>
  <si>
    <t>COSCO HELLAS</t>
  </si>
  <si>
    <t>046W</t>
  </si>
  <si>
    <t xml:space="preserve">GENOA </t>
  </si>
  <si>
    <t>OOCL TOKYO</t>
  </si>
  <si>
    <t xml:space="preserve">ISTANBUL(k) </t>
  </si>
  <si>
    <t>040W</t>
  </si>
  <si>
    <t>032W</t>
  </si>
  <si>
    <t xml:space="preserve">BEIRUT  </t>
  </si>
  <si>
    <t>ZANTE</t>
  </si>
  <si>
    <t xml:space="preserve">ALEXANDRIA  </t>
  </si>
  <si>
    <t xml:space="preserve">ASHDOD </t>
  </si>
  <si>
    <t>005W</t>
  </si>
  <si>
    <t>009W</t>
  </si>
  <si>
    <t>CAPE TOWN</t>
  </si>
  <si>
    <t>018W</t>
  </si>
  <si>
    <t>SGP</t>
  </si>
  <si>
    <t xml:space="preserve">AUCKLAND </t>
  </si>
  <si>
    <t xml:space="preserve">BRISBANE  </t>
  </si>
  <si>
    <t>BRISBANE</t>
  </si>
  <si>
    <t>COSCO SANTOS</t>
  </si>
  <si>
    <t xml:space="preserve">MELBOURNE  </t>
  </si>
  <si>
    <t>MELBOURNE</t>
  </si>
  <si>
    <t xml:space="preserve">SYDNEY </t>
  </si>
  <si>
    <t>SYDNEY</t>
  </si>
  <si>
    <t>SOUTHEAST ASIAN ROUTE</t>
  </si>
  <si>
    <t>PORT KELANG</t>
  </si>
  <si>
    <t xml:space="preserve">PORT KELANG  </t>
  </si>
  <si>
    <t xml:space="preserve">HO CHI MINH </t>
  </si>
  <si>
    <t>SITC</t>
  </si>
  <si>
    <t>W052</t>
  </si>
  <si>
    <t xml:space="preserve">HAIPHONG  </t>
  </si>
  <si>
    <t xml:space="preserve">JAKARTA </t>
  </si>
  <si>
    <t>SURABAYA</t>
  </si>
  <si>
    <t xml:space="preserve">LAEM CHABANG  </t>
  </si>
  <si>
    <t>SITC VTX2</t>
  </si>
  <si>
    <t>BRIGHT LAEM CHABANG</t>
  </si>
  <si>
    <t xml:space="preserve">BANGKOK </t>
  </si>
  <si>
    <t xml:space="preserve">SINGAPORE  </t>
  </si>
  <si>
    <t>004W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</si>
  <si>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</si>
  <si>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</si>
  <si>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</si>
  <si>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</si>
  <si>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</si>
  <si>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</si>
  <si>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</si>
  <si>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</si>
  <si>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</si>
  <si>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</si>
  <si>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</si>
  <si>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</si>
  <si>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</si>
  <si>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</si>
  <si>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</si>
  <si>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</si>
  <si>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036W</t>
  </si>
  <si>
    <t>COSCO OCEANIA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</si>
  <si>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</si>
  <si>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</si>
  <si>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</si>
  <si>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</si>
  <si>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</si>
  <si>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</si>
  <si>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</si>
  <si>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</si>
  <si>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>090W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</si>
  <si>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</si>
  <si>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</si>
  <si>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</si>
  <si>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</si>
  <si>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</si>
  <si>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</si>
  <si>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</si>
  <si>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</si>
  <si>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</si>
  <si>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</si>
  <si>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</si>
  <si>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</si>
  <si>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</si>
  <si>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</si>
  <si>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</si>
  <si>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</si>
  <si>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</si>
  <si>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TAMINA</t>
  </si>
  <si>
    <t>HYUNDAI BRAVE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</si>
  <si>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</si>
  <si>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</si>
  <si>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</si>
  <si>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</si>
  <si>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</si>
  <si>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</si>
  <si>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NYK TRITON</t>
  </si>
  <si>
    <t>GREENWICH BRIDGE</t>
  </si>
  <si>
    <t>HYUNDAI FAITH</t>
  </si>
  <si>
    <t>OAKLAND,CA</t>
  </si>
  <si>
    <t>NEW YORK,NJ</t>
  </si>
  <si>
    <t>019E</t>
  </si>
  <si>
    <t>MIAMI,FL</t>
  </si>
  <si>
    <t xml:space="preserve">CHICAGO,IL </t>
  </si>
  <si>
    <t xml:space="preserve">Dallas, TX </t>
  </si>
  <si>
    <t xml:space="preserve">VANCOUVER </t>
  </si>
  <si>
    <t>025E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</si>
  <si>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</si>
  <si>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</si>
  <si>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</si>
  <si>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</si>
  <si>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</si>
  <si>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</si>
  <si>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</si>
  <si>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EVER LEGACY</t>
  </si>
  <si>
    <t>YML</t>
  </si>
  <si>
    <t>COSCO DEVELOPMENT</t>
  </si>
  <si>
    <t>MOL CELEBRATION</t>
  </si>
  <si>
    <t>OOCL LUXEMBOURG</t>
  </si>
  <si>
    <t>FELIXSTOWE</t>
  </si>
  <si>
    <t>CMA CGM MUSCA</t>
  </si>
  <si>
    <t>XIN NING BO</t>
  </si>
  <si>
    <t>VARNA</t>
  </si>
  <si>
    <t>HAMBURG EXPRESS</t>
  </si>
  <si>
    <t>MEDITERRANEAN ROUTE</t>
  </si>
  <si>
    <t>BARCELONA</t>
  </si>
  <si>
    <t>COSCO AFRICA</t>
  </si>
  <si>
    <t>MSK</t>
  </si>
  <si>
    <t>CMA</t>
  </si>
  <si>
    <t>PIR</t>
  </si>
  <si>
    <t>BEIRUT</t>
  </si>
  <si>
    <t>131W</t>
  </si>
  <si>
    <t>LIMASSOL</t>
  </si>
  <si>
    <t>027W</t>
  </si>
  <si>
    <t>042W</t>
  </si>
  <si>
    <t>AFRICA ROUTE</t>
  </si>
  <si>
    <t>AUSTRALIA &amp; NEW ZEALAND ROUTE</t>
  </si>
  <si>
    <t>CANCEL</t>
  </si>
  <si>
    <t>042S</t>
  </si>
  <si>
    <t>MOL EARNEST</t>
  </si>
  <si>
    <t>APL TURKEY</t>
  </si>
  <si>
    <t>PKG(N)</t>
  </si>
  <si>
    <t>KMTC</t>
  </si>
  <si>
    <t>PENANG</t>
  </si>
  <si>
    <t>HAIPHONG</t>
  </si>
  <si>
    <t>SITC FANGCHENG</t>
  </si>
  <si>
    <t>SUR</t>
  </si>
  <si>
    <t>106S</t>
  </si>
  <si>
    <t>SIHANOUVKILLE</t>
  </si>
  <si>
    <t>MANILA(S)</t>
  </si>
  <si>
    <t>LAEM CHABANG</t>
  </si>
  <si>
    <t>071W</t>
  </si>
  <si>
    <t>014W</t>
  </si>
  <si>
    <t>015W</t>
  </si>
  <si>
    <t>RCL</t>
  </si>
  <si>
    <t>049W</t>
  </si>
  <si>
    <t>053W</t>
  </si>
  <si>
    <t>045W</t>
  </si>
  <si>
    <t>INDIAN ROUTE</t>
  </si>
  <si>
    <t>CLT</t>
  </si>
  <si>
    <t>NEW DELHI/(P )</t>
  </si>
  <si>
    <t>DOLPHIN II</t>
  </si>
  <si>
    <t>NHAVA SHEVA</t>
  </si>
  <si>
    <t>039W</t>
  </si>
  <si>
    <t>012W</t>
  </si>
  <si>
    <t>016W</t>
  </si>
  <si>
    <t>109W</t>
  </si>
  <si>
    <t>COLOMBO</t>
  </si>
  <si>
    <t>KARACHI</t>
  </si>
  <si>
    <t>DUB</t>
  </si>
  <si>
    <t>OOCL SOUTHAMPTON</t>
  </si>
  <si>
    <t xml:space="preserve">DUB </t>
  </si>
  <si>
    <t>AQA</t>
  </si>
  <si>
    <t>COSCO SHANGHAI</t>
  </si>
  <si>
    <t>127W</t>
  </si>
  <si>
    <t>DAMMAN</t>
  </si>
  <si>
    <t>RIYADH</t>
  </si>
  <si>
    <t>XIN CHI WAN</t>
  </si>
  <si>
    <t>CALLAO</t>
  </si>
  <si>
    <t>BUENAVENTURA</t>
  </si>
  <si>
    <t>BUE</t>
  </si>
  <si>
    <t>MANZANILLO</t>
  </si>
  <si>
    <t>SINGAPORE</t>
  </si>
  <si>
    <t>100E</t>
  </si>
  <si>
    <t>017W</t>
  </si>
  <si>
    <t>0017E</t>
  </si>
  <si>
    <t>053E</t>
  </si>
  <si>
    <t>COLON FREE ZONE</t>
  </si>
  <si>
    <t>050E</t>
  </si>
  <si>
    <t>044E</t>
  </si>
  <si>
    <t>055E</t>
  </si>
  <si>
    <t>060W</t>
  </si>
  <si>
    <t>HYUNDAI BUSAN</t>
  </si>
  <si>
    <t>171W</t>
  </si>
  <si>
    <t>IKARIA</t>
  </si>
  <si>
    <t>NYC</t>
  </si>
  <si>
    <t>105E</t>
  </si>
  <si>
    <t>058W</t>
  </si>
  <si>
    <t>CHICAGO</t>
  </si>
  <si>
    <t>MIAMI</t>
  </si>
  <si>
    <t>JAPAN &amp; SOUTH KOREA</t>
  </si>
  <si>
    <t>OSAKA/KOBE</t>
  </si>
  <si>
    <t>TOKYO/YOKOHAMA</t>
  </si>
  <si>
    <t>NAGOYA</t>
  </si>
  <si>
    <t>SITC HONGKONG</t>
  </si>
  <si>
    <t>BUSAN</t>
  </si>
  <si>
    <t>INCHON</t>
  </si>
  <si>
    <t>CNSZX</t>
  </si>
  <si>
    <t>BANGKOK</t>
  </si>
  <si>
    <t>OOCL SEOUL</t>
  </si>
  <si>
    <t xml:space="preserve">TORONTO </t>
  </si>
  <si>
    <t>MONTREAL</t>
  </si>
  <si>
    <t xml:space="preserve">EUROPEAN ROUTE   </t>
    <phoneticPr fontId="35" type="noConversion"/>
  </si>
  <si>
    <t xml:space="preserve">          Salling schedule-Ningbo    </t>
    <phoneticPr fontId="35" type="noConversion"/>
  </si>
  <si>
    <t>HAKATA</t>
  </si>
  <si>
    <t xml:space="preserve"> </t>
  </si>
  <si>
    <t>SITC HAKATA</t>
  </si>
  <si>
    <t>STELLAR WINDSOR</t>
  </si>
  <si>
    <t>XIN XIA MEN</t>
  </si>
  <si>
    <t>XIN QUAN ZHOU</t>
  </si>
  <si>
    <t>SITC GUANGXI</t>
  </si>
  <si>
    <t>SITC SHIDAO</t>
  </si>
  <si>
    <t>OCEANIA DRAGON</t>
  </si>
  <si>
    <t>CNNGB</t>
    <phoneticPr fontId="35" type="noConversion"/>
  </si>
  <si>
    <t>OOCL TAIPEI</t>
  </si>
  <si>
    <t>COSCO HAIFA</t>
  </si>
  <si>
    <t>XIN QING DAO</t>
  </si>
  <si>
    <t>013W</t>
  </si>
  <si>
    <t>OOCL LONDON</t>
  </si>
  <si>
    <t>CAPE FLINT</t>
  </si>
  <si>
    <t>OOCL CALIFORNIA</t>
  </si>
  <si>
    <t>SEAMAX STRATFORD</t>
  </si>
  <si>
    <t>SCHUBERT</t>
  </si>
  <si>
    <t>SEATTLE BRIDGE</t>
  </si>
  <si>
    <t>OOCL HO CHI MINH CITY</t>
  </si>
  <si>
    <t>SITC MOJI</t>
  </si>
  <si>
    <t>PANCON GLORY</t>
  </si>
  <si>
    <t>MAERSK SEOUL</t>
  </si>
  <si>
    <t>MOL PROFICIENCY</t>
  </si>
  <si>
    <t>059W</t>
  </si>
  <si>
    <t>APL COLUMBUS</t>
  </si>
  <si>
    <t>EVER LIBERAL</t>
  </si>
  <si>
    <t>OOCL MEMPHIS</t>
  </si>
  <si>
    <t>SITC KEELUNG</t>
  </si>
  <si>
    <t>ONE OLYMPUS</t>
  </si>
  <si>
    <t>2102E</t>
  </si>
  <si>
    <t>SM MUMBAI</t>
  </si>
  <si>
    <t>SM BUSAN</t>
  </si>
  <si>
    <t>2104S</t>
  </si>
  <si>
    <t>CMA CGM LITANI</t>
  </si>
  <si>
    <t>CHARLOTTE SCHULTE</t>
  </si>
  <si>
    <t>COSCO SHIPPING PLANET</t>
  </si>
  <si>
    <t>MCC DANANG  </t>
  </si>
  <si>
    <t>053A  </t>
  </si>
  <si>
    <t xml:space="preserve">MCC SH1 </t>
    <phoneticPr fontId="35" type="noConversion"/>
  </si>
  <si>
    <t>SUNSHINE BANDAMA</t>
  </si>
  <si>
    <t xml:space="preserve"> SITC /VTX3</t>
    <phoneticPr fontId="35" type="noConversion"/>
  </si>
  <si>
    <t>SITC /VTX2</t>
    <phoneticPr fontId="35" type="noConversion"/>
  </si>
  <si>
    <t>2106S</t>
  </si>
  <si>
    <t xml:space="preserve">SITC /CJV5 </t>
    <phoneticPr fontId="35" type="noConversion"/>
  </si>
  <si>
    <t>2103N</t>
  </si>
  <si>
    <t xml:space="preserve">SNL SITC/NA1 CJV4 </t>
    <phoneticPr fontId="35" type="noConversion"/>
  </si>
  <si>
    <t xml:space="preserve">SITC/SKU </t>
    <phoneticPr fontId="35" type="noConversion"/>
  </si>
  <si>
    <t>SITC/SKU</t>
    <phoneticPr fontId="35" type="noConversion"/>
  </si>
  <si>
    <t>NOSCO (sitc)   VTX2          /SNL NJ1</t>
    <phoneticPr fontId="35" type="noConversion"/>
  </si>
  <si>
    <t xml:space="preserve">SITC /CJV4 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</si>
  <si>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</si>
  <si>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</si>
  <si>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</si>
  <si>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</si>
  <si>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COSCO/AEU5</t>
    <phoneticPr fontId="35" type="noConversion"/>
  </si>
  <si>
    <t xml:space="preserve">LE HAVRE  </t>
    <phoneticPr fontId="35" type="noConversion"/>
  </si>
  <si>
    <t>VESSEL</t>
    <phoneticPr fontId="35" type="noConversion"/>
  </si>
  <si>
    <t>HSD  NERA 3</t>
    <phoneticPr fontId="35" type="noConversion"/>
  </si>
  <si>
    <t xml:space="preserve">ANTWERP </t>
    <phoneticPr fontId="35" type="noConversion"/>
  </si>
  <si>
    <t>CNNGB</t>
    <phoneticPr fontId="35" type="noConversion"/>
  </si>
  <si>
    <t xml:space="preserve">ROTTERDAM </t>
    <phoneticPr fontId="35" type="noConversion"/>
  </si>
  <si>
    <t xml:space="preserve">FELIXSTOWE </t>
    <phoneticPr fontId="35" type="noConversion"/>
  </si>
  <si>
    <t>CNNGB</t>
    <phoneticPr fontId="35" type="noConversion"/>
  </si>
  <si>
    <t>COSCO /AEU1</t>
    <phoneticPr fontId="35" type="noConversion"/>
  </si>
  <si>
    <t>SOUTHAMPTON</t>
    <phoneticPr fontId="35" type="noConversion"/>
  </si>
  <si>
    <t>COSCO/AEU6</t>
    <phoneticPr fontId="35" type="noConversion"/>
  </si>
  <si>
    <t>DUBLIN</t>
    <phoneticPr fontId="35" type="noConversion"/>
  </si>
  <si>
    <t xml:space="preserve">ROTTERDAM(VIA) </t>
    <phoneticPr fontId="35" type="noConversion"/>
  </si>
  <si>
    <t>COSCO   AEU1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</si>
  <si>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</si>
  <si>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</si>
  <si>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</si>
  <si>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</si>
  <si>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</si>
  <si>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</si>
  <si>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t>COSCO/AEM1</t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</si>
  <si>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</si>
  <si>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</si>
  <si>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</si>
  <si>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</si>
  <si>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</si>
  <si>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</si>
  <si>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WAREHOUSE CUT OFF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</si>
  <si>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</si>
  <si>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</si>
  <si>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</si>
  <si>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</si>
  <si>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ROTTERDAM (VIA)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</si>
  <si>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</si>
  <si>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</si>
  <si>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</si>
  <si>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</si>
  <si>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</si>
  <si>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</si>
  <si>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COSCO/AEM2</t>
    <phoneticPr fontId="35" type="noConversion"/>
  </si>
  <si>
    <t xml:space="preserve">VALENCIA  </t>
    <phoneticPr fontId="35" type="noConversion"/>
  </si>
  <si>
    <t>HPL /MD2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</si>
  <si>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</si>
  <si>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</si>
  <si>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</si>
  <si>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</si>
  <si>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</si>
  <si>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</si>
  <si>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>COSCO/AEM3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</si>
  <si>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</si>
  <si>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</si>
  <si>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</si>
  <si>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</si>
  <si>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PIRAEUS(VIA)</t>
    <phoneticPr fontId="35" type="noConversion"/>
  </si>
  <si>
    <t>COSCO/AEU3</t>
    <phoneticPr fontId="35" type="noConversion"/>
  </si>
  <si>
    <t xml:space="preserve">ASHDOD </t>
    <phoneticPr fontId="35" type="noConversion"/>
  </si>
  <si>
    <t xml:space="preserve">AFRICA ROUTE   </t>
    <phoneticPr fontId="35" type="noConversion"/>
  </si>
  <si>
    <t>DURBAN</t>
    <phoneticPr fontId="35" type="noConversion"/>
  </si>
  <si>
    <t>ONE  SAC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</si>
  <si>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</si>
  <si>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</si>
  <si>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</si>
  <si>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CAPE TOWN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</si>
  <si>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</si>
  <si>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</si>
  <si>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</si>
  <si>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</si>
  <si>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</si>
  <si>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>HSD/NERA 4</t>
    <phoneticPr fontId="35" type="noConversion"/>
  </si>
  <si>
    <t xml:space="preserve">PORT LOUIS  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</si>
  <si>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</si>
  <si>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</si>
  <si>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t>COSCO AS1</t>
    <phoneticPr fontId="35" type="noConversion"/>
  </si>
  <si>
    <t xml:space="preserve">AUCKLAND </t>
    <phoneticPr fontId="35" type="noConversion"/>
  </si>
  <si>
    <t>COSCO  FCE</t>
    <phoneticPr fontId="35" type="noConversion"/>
  </si>
  <si>
    <t xml:space="preserve">BRISBANE  </t>
    <phoneticPr fontId="35" type="noConversion"/>
  </si>
  <si>
    <t>HSD/AAUS</t>
    <phoneticPr fontId="35" type="noConversion"/>
  </si>
  <si>
    <t xml:space="preserve">FREMANTLE(PERTH) </t>
    <phoneticPr fontId="35" type="noConversion"/>
  </si>
  <si>
    <t>ONE SAC</t>
    <phoneticPr fontId="35" type="noConversion"/>
  </si>
  <si>
    <t xml:space="preserve">MELBOURNE  </t>
    <phoneticPr fontId="35" type="noConversion"/>
  </si>
  <si>
    <t>ONE AUN</t>
    <phoneticPr fontId="35" type="noConversion"/>
  </si>
  <si>
    <t xml:space="preserve">SYDNEY </t>
    <phoneticPr fontId="35" type="noConversion"/>
  </si>
  <si>
    <t>COSCO A3C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</si>
  <si>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</si>
  <si>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</si>
  <si>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</si>
  <si>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COSCO PA1</t>
    <phoneticPr fontId="35" type="noConversion"/>
  </si>
  <si>
    <t xml:space="preserve"> </t>
    <phoneticPr fontId="35" type="noConversion"/>
  </si>
  <si>
    <t xml:space="preserve">PORT KELANG        </t>
    <phoneticPr fontId="35" type="noConversion"/>
  </si>
  <si>
    <t>PORT KELANG</t>
    <phoneticPr fontId="35" type="noConversion"/>
  </si>
  <si>
    <t>WHL  CI2</t>
    <phoneticPr fontId="35" type="noConversion"/>
  </si>
  <si>
    <t>WHL PMX</t>
    <phoneticPr fontId="35" type="noConversion"/>
  </si>
  <si>
    <t xml:space="preserve">HO CHI MINH    </t>
    <phoneticPr fontId="35" type="noConversion"/>
  </si>
  <si>
    <t xml:space="preserve">HO CHI MINH </t>
    <phoneticPr fontId="35" type="noConversion"/>
  </si>
  <si>
    <t xml:space="preserve">HAIPHONG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</si>
  <si>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</si>
  <si>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</si>
  <si>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</si>
  <si>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</si>
  <si>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</si>
  <si>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</si>
  <si>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</si>
  <si>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VESSEL</t>
    <phoneticPr fontId="35" type="noConversion"/>
  </si>
  <si>
    <t>LAEM CHABANG</t>
    <phoneticPr fontId="35" type="noConversion"/>
  </si>
  <si>
    <t>RCL  RBC1</t>
    <phoneticPr fontId="35" type="noConversion"/>
  </si>
  <si>
    <t xml:space="preserve">BANGKOK   </t>
    <phoneticPr fontId="35" type="noConversion"/>
  </si>
  <si>
    <t>BANGKOK</t>
    <phoneticPr fontId="35" type="noConversion"/>
  </si>
  <si>
    <t>COSCO RBC2</t>
    <phoneticPr fontId="35" type="noConversion"/>
  </si>
  <si>
    <t xml:space="preserve">SINGAPORE        </t>
    <phoneticPr fontId="35" type="noConversion"/>
  </si>
  <si>
    <t>IAL  PMX</t>
    <phoneticPr fontId="35" type="noConversion"/>
  </si>
  <si>
    <t>YML SA3/COSCO ESA</t>
    <phoneticPr fontId="35" type="noConversion"/>
  </si>
  <si>
    <t xml:space="preserve">MANILA </t>
    <phoneticPr fontId="35" type="noConversion"/>
  </si>
  <si>
    <t>MANILA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</si>
  <si>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</si>
  <si>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</si>
  <si>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</si>
  <si>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</si>
  <si>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</si>
  <si>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</si>
  <si>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</si>
  <si>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TOKYO 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</si>
  <si>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</si>
  <si>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</si>
  <si>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 xml:space="preserve">BUSAN  </t>
    <phoneticPr fontId="35" type="noConversion"/>
  </si>
  <si>
    <t>EAS</t>
    <phoneticPr fontId="35" type="noConversion"/>
  </si>
  <si>
    <t>EAS</t>
    <phoneticPr fontId="35" type="noConversion"/>
  </si>
  <si>
    <t xml:space="preserve">INCHON </t>
    <phoneticPr fontId="35" type="noConversion"/>
  </si>
  <si>
    <t>NOSCO</t>
    <phoneticPr fontId="35" type="noConversion"/>
  </si>
  <si>
    <t>SNL</t>
    <phoneticPr fontId="35" type="noConversion"/>
  </si>
  <si>
    <t>DONG FANG FU</t>
    <phoneticPr fontId="35" type="noConversion"/>
  </si>
  <si>
    <t xml:space="preserve">KEELUNG </t>
    <phoneticPr fontId="35" type="noConversion"/>
  </si>
  <si>
    <t>KEELUNG</t>
    <phoneticPr fontId="35" type="noConversion"/>
  </si>
  <si>
    <t>NTW1 1/2</t>
    <phoneticPr fontId="35" type="noConversion"/>
  </si>
  <si>
    <t>NEW MINGZHOU 60</t>
    <phoneticPr fontId="35" type="noConversion"/>
  </si>
  <si>
    <t>NTW2   4/5</t>
    <phoneticPr fontId="35" type="noConversion"/>
  </si>
  <si>
    <t xml:space="preserve">TAICHUNG 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</si>
  <si>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</si>
  <si>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</si>
  <si>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</si>
  <si>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</si>
  <si>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</si>
  <si>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</si>
  <si>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</si>
  <si>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>CNNGB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</si>
  <si>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</si>
  <si>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</si>
  <si>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</si>
  <si>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 xml:space="preserve">COLOMBO        </t>
    <phoneticPr fontId="35" type="noConversion"/>
  </si>
  <si>
    <t>COSCO/PMX</t>
    <phoneticPr fontId="35" type="noConversion"/>
  </si>
  <si>
    <t>CHITTAGONG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</si>
  <si>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</si>
  <si>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</si>
  <si>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</si>
  <si>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</si>
  <si>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</si>
  <si>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</si>
  <si>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</si>
  <si>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</si>
  <si>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</si>
  <si>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</si>
  <si>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</si>
  <si>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</si>
  <si>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</si>
  <si>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</si>
  <si>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</si>
  <si>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</si>
  <si>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 xml:space="preserve"> 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</si>
  <si>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</si>
  <si>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</si>
  <si>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</si>
  <si>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</si>
  <si>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ONE /SX1</t>
    <phoneticPr fontId="35" type="noConversion"/>
  </si>
  <si>
    <t>BUENOS AIRES</t>
    <phoneticPr fontId="35" type="noConversion"/>
  </si>
  <si>
    <t>ONE/COSCO/SX1</t>
    <phoneticPr fontId="35" type="noConversion"/>
  </si>
  <si>
    <t xml:space="preserve">MONTEVIDEO   </t>
    <phoneticPr fontId="35" type="noConversion"/>
  </si>
  <si>
    <t>OPERATOR</t>
    <phoneticPr fontId="35" type="noConversion"/>
  </si>
  <si>
    <t>MONTEVIDEO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</si>
  <si>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</si>
  <si>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</si>
  <si>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</si>
  <si>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</si>
  <si>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</si>
  <si>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 xml:space="preserve">CALLAO </t>
    <phoneticPr fontId="35" type="noConversion"/>
  </si>
  <si>
    <t>ONE/ALX1</t>
    <phoneticPr fontId="35" type="noConversion"/>
  </si>
  <si>
    <t>COSCO/WSA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</si>
  <si>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</si>
  <si>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</si>
  <si>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</si>
  <si>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</si>
  <si>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</si>
  <si>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 xml:space="preserve">BUENA VENTURA 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</si>
  <si>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</si>
  <si>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</si>
  <si>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</si>
  <si>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 WSA</t>
    <phoneticPr fontId="35" type="noConversion"/>
  </si>
  <si>
    <t xml:space="preserve">LA GUAIRA </t>
    <phoneticPr fontId="35" type="noConversion"/>
  </si>
  <si>
    <t>HPL/JJCS</t>
    <phoneticPr fontId="35" type="noConversion"/>
  </si>
  <si>
    <t xml:space="preserve">COLON 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</si>
  <si>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</si>
  <si>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</si>
  <si>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</si>
  <si>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</si>
  <si>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</si>
  <si>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</si>
  <si>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</si>
  <si>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</si>
  <si>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>HAM-SUD /ASPA3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</si>
  <si>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</si>
  <si>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</si>
  <si>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</si>
  <si>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</si>
  <si>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</si>
  <si>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CNNGB</t>
    <phoneticPr fontId="11" type="noConversion"/>
  </si>
  <si>
    <t>COSCO AAC2</t>
    <phoneticPr fontId="11" type="noConversion"/>
  </si>
  <si>
    <t xml:space="preserve">COSCO/OOCL AAC4 </t>
    <phoneticPr fontId="11" type="noConversion"/>
  </si>
  <si>
    <t>OAKLAND,CA</t>
    <phoneticPr fontId="11" type="noConversion"/>
  </si>
  <si>
    <t>CNNGB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</si>
  <si>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</si>
  <si>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</si>
  <si>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</si>
  <si>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CNNGB</t>
    <phoneticPr fontId="11" type="noConversion"/>
  </si>
  <si>
    <t>COSCO EMC AWE-2</t>
    <phoneticPr fontId="11" type="noConversion"/>
  </si>
  <si>
    <t>WAREHOUSE CUT OFF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</si>
  <si>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</si>
  <si>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</si>
  <si>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</si>
  <si>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</si>
  <si>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</si>
  <si>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COSCO EMC AWE-1</t>
    <phoneticPr fontId="11" type="noConversion"/>
  </si>
  <si>
    <t>MIAMI</t>
    <phoneticPr fontId="35" type="noConversion"/>
  </si>
  <si>
    <t>LOS ANGELES(VIA)</t>
    <phoneticPr fontId="35" type="noConversion"/>
  </si>
  <si>
    <t>CANADA ROUTE</t>
    <phoneticPr fontId="35" type="noConversion"/>
  </si>
  <si>
    <t xml:space="preserve">VANCOUVER </t>
    <phoneticPr fontId="11" type="noConversion"/>
  </si>
  <si>
    <t>SML  PNS</t>
    <phoneticPr fontId="11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</si>
  <si>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</si>
  <si>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</si>
  <si>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</si>
  <si>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ONE PN4</t>
    <phoneticPr fontId="11" type="noConversion"/>
  </si>
  <si>
    <t xml:space="preserve">                                  </t>
    <phoneticPr fontId="35" type="noConversion"/>
  </si>
  <si>
    <t>COSCO SHIPPING VIRGO</t>
  </si>
  <si>
    <t>CMA CGM PALAIS ROYAL</t>
  </si>
  <si>
    <t>CMA CGM LOUIS BLERIOT</t>
  </si>
  <si>
    <t>0FL8TW1</t>
  </si>
  <si>
    <t xml:space="preserve">EVER GIVEN </t>
  </si>
  <si>
    <t xml:space="preserve">EVER GREET </t>
  </si>
  <si>
    <t>1129W</t>
  </si>
  <si>
    <t>COSCO SHIPPING GALAXY</t>
  </si>
  <si>
    <t>CMA CGM GEORG FORSTER</t>
  </si>
  <si>
    <t>0FM6NW1</t>
  </si>
  <si>
    <t xml:space="preserve">COSCO PRIDE </t>
  </si>
  <si>
    <t>COSCO GLORY</t>
  </si>
  <si>
    <t>CMA CGM COLUMBIA</t>
  </si>
  <si>
    <t>0BX8VW1</t>
  </si>
  <si>
    <t>065W</t>
  </si>
  <si>
    <t>CMA CGM COLUMBA</t>
  </si>
  <si>
    <t>CMA CGM CENTAURUS</t>
  </si>
  <si>
    <t>0ME8PW1</t>
  </si>
  <si>
    <t>AL NEFUD</t>
  </si>
  <si>
    <t>MILANO BRIDGE</t>
  </si>
  <si>
    <t>JEBEL ALI</t>
  </si>
  <si>
    <t>ULSAN EXPRESS</t>
  </si>
  <si>
    <t>ZIM SHANGHAI</t>
  </si>
  <si>
    <t>073W</t>
  </si>
  <si>
    <t>116W</t>
  </si>
  <si>
    <t>111W</t>
  </si>
  <si>
    <t>PARANAGUA EXPRESS</t>
  </si>
  <si>
    <t>2108W</t>
  </si>
  <si>
    <t>SEASPAN ADONIS</t>
  </si>
  <si>
    <t>HYUNDAI NEW YORK</t>
  </si>
  <si>
    <t>CAUQUENES</t>
  </si>
  <si>
    <t>2109E</t>
  </si>
  <si>
    <t>WAN HAI 611</t>
  </si>
  <si>
    <t>203W</t>
  </si>
  <si>
    <t>EVER LEADER</t>
  </si>
  <si>
    <t>CMA CGM MISSISSIPPI</t>
  </si>
  <si>
    <t>COSCO THAILAND</t>
  </si>
  <si>
    <t>049N</t>
  </si>
  <si>
    <t>EVER LAWFUL</t>
  </si>
  <si>
    <t>0995E</t>
  </si>
  <si>
    <t>CMA CGM LAPEROUSE</t>
  </si>
  <si>
    <t>010E</t>
  </si>
  <si>
    <t>0MB87E1</t>
  </si>
  <si>
    <t>OOCL UTAH</t>
  </si>
  <si>
    <t>THALASSA AVRA</t>
  </si>
  <si>
    <t>1037W</t>
  </si>
  <si>
    <t>COSCO SHIPPING SOLAR</t>
  </si>
  <si>
    <t>OOCL MIAMI</t>
  </si>
  <si>
    <t xml:space="preserve">SINOTRANS KAOHSIUNG </t>
  </si>
  <si>
    <t>KAMA BHUM</t>
  </si>
  <si>
    <t>062S</t>
  </si>
  <si>
    <t>063S</t>
  </si>
  <si>
    <t>093S</t>
  </si>
  <si>
    <t>109S</t>
  </si>
  <si>
    <t>OOCL ZHOUSHAN</t>
  </si>
  <si>
    <t>21002W</t>
  </si>
  <si>
    <t>146E</t>
  </si>
  <si>
    <t>KOTA CAHAYA</t>
  </si>
  <si>
    <t>INTERASIA CATALYST</t>
  </si>
  <si>
    <t>NAJADE</t>
  </si>
  <si>
    <t>ITAL UNIVERSO</t>
  </si>
  <si>
    <t>2108S</t>
  </si>
  <si>
    <t>NEW MINGZHOU 12</t>
    <phoneticPr fontId="35" type="noConversion"/>
  </si>
  <si>
    <r>
      <t>NEW MINGZHOU 12</t>
    </r>
    <r>
      <rPr>
        <sz val="12"/>
        <color theme="1"/>
        <rFont val="宋体"/>
        <family val="3"/>
        <charset val="134"/>
      </rPr>
      <t/>
    </r>
    <phoneticPr fontId="35" type="noConversion"/>
  </si>
  <si>
    <t>2109S</t>
  </si>
  <si>
    <t>2109S</t>
    <phoneticPr fontId="35" type="noConversion"/>
  </si>
  <si>
    <t>2110E</t>
  </si>
  <si>
    <t>LANTAU BRIDE</t>
  </si>
  <si>
    <t>2110S</t>
  </si>
  <si>
    <t>083E</t>
  </si>
  <si>
    <t>COSCO MALAYSIA</t>
  </si>
  <si>
    <t>080E</t>
  </si>
  <si>
    <t>ONE MD1</t>
  </si>
  <si>
    <t>CMA CGM AMBER</t>
  </si>
  <si>
    <t>EASLINE OSAKA</t>
  </si>
  <si>
    <t>SM QINGDAO</t>
  </si>
  <si>
    <t>SITC FUJIAN</t>
  </si>
  <si>
    <t>INTEGRA</t>
  </si>
  <si>
    <t>SITC LIAONING</t>
  </si>
  <si>
    <t>SITC JAKARTA</t>
  </si>
  <si>
    <t>2105N</t>
  </si>
  <si>
    <t>CSCL COSCO SKT8          /SNL NKT1 SITC</t>
    <phoneticPr fontId="35" type="noConversion"/>
  </si>
  <si>
    <t>CNNGB</t>
    <phoneticPr fontId="35" type="noConversion"/>
  </si>
  <si>
    <t>HAM-SUD /ASIA2</t>
    <phoneticPr fontId="35" type="noConversion"/>
  </si>
  <si>
    <t>108S</t>
  </si>
  <si>
    <t>PORT LOUIS</t>
    <phoneticPr fontId="35" type="noConversion"/>
  </si>
  <si>
    <t>CMA  SHAKA II MSK/HSD  ASAF</t>
    <phoneticPr fontId="35" type="noConversion"/>
  </si>
  <si>
    <t>Mar.</t>
    <phoneticPr fontId="35" type="noConversion"/>
  </si>
  <si>
    <r>
      <t>CONSTANTSA</t>
    </r>
    <r>
      <rPr>
        <b/>
        <sz val="12"/>
        <rFont val="宋体"/>
        <family val="3"/>
        <charset val="134"/>
      </rPr>
      <t>（</t>
    </r>
    <r>
      <rPr>
        <b/>
        <sz val="12"/>
        <rFont val="Arial Narrow"/>
        <family val="2"/>
      </rPr>
      <t>ROCND</t>
    </r>
    <r>
      <rPr>
        <b/>
        <sz val="12"/>
        <rFont val="宋体"/>
        <family val="3"/>
        <charset val="134"/>
      </rPr>
      <t>）</t>
    </r>
    <phoneticPr fontId="35" type="noConversion"/>
  </si>
  <si>
    <t>RDO CONCERT</t>
  </si>
  <si>
    <t>SAN DIEGO BRIDGE</t>
  </si>
  <si>
    <t>086E</t>
    <phoneticPr fontId="35" type="noConversion"/>
  </si>
  <si>
    <t>103E</t>
    <phoneticPr fontId="35" type="noConversion"/>
  </si>
  <si>
    <t>050E</t>
    <phoneticPr fontId="35" type="noConversion"/>
  </si>
  <si>
    <t>065E</t>
    <phoneticPr fontId="35" type="noConversion"/>
  </si>
  <si>
    <t>100E</t>
    <phoneticPr fontId="35" type="noConversion"/>
  </si>
  <si>
    <t>093E</t>
    <phoneticPr fontId="35" type="noConversion"/>
  </si>
  <si>
    <t>HYUNDAI TOKYO</t>
  </si>
  <si>
    <t>130E</t>
    <phoneticPr fontId="35" type="noConversion"/>
  </si>
  <si>
    <t>OSAKA EXPRESS</t>
  </si>
  <si>
    <t>ONE HANGZHOU BAY</t>
  </si>
  <si>
    <t>HANOVER EXPRESS</t>
  </si>
  <si>
    <t>091E</t>
    <phoneticPr fontId="35" type="noConversion"/>
  </si>
  <si>
    <t>081E</t>
    <phoneticPr fontId="35" type="noConversion"/>
  </si>
  <si>
    <t>061E</t>
    <phoneticPr fontId="35" type="noConversion"/>
  </si>
  <si>
    <t>041E</t>
    <phoneticPr fontId="35" type="noConversion"/>
  </si>
  <si>
    <t>096E</t>
    <phoneticPr fontId="35" type="noConversion"/>
  </si>
  <si>
    <r>
      <t>LOS ANGELES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VIA)</t>
    </r>
    <phoneticPr fontId="35" type="noConversion"/>
  </si>
  <si>
    <t>HMM HELSINKI</t>
    <phoneticPr fontId="35" type="noConversion"/>
  </si>
  <si>
    <t>004W</t>
    <phoneticPr fontId="35" type="noConversion"/>
  </si>
  <si>
    <t>015W</t>
    <phoneticPr fontId="35" type="noConversion"/>
  </si>
  <si>
    <t>016W</t>
    <phoneticPr fontId="35" type="noConversion"/>
  </si>
  <si>
    <t>HMM COPENHAGEN</t>
  </si>
  <si>
    <t>MOL TRUST</t>
  </si>
  <si>
    <t>HMM DUBLIN</t>
  </si>
  <si>
    <t>003W</t>
    <phoneticPr fontId="35" type="noConversion"/>
  </si>
  <si>
    <t>JEBEL ALI</t>
    <phoneticPr fontId="35" type="noConversion"/>
  </si>
  <si>
    <t>ONE MANCHESTER</t>
  </si>
  <si>
    <t>BASLE EXPRESS</t>
  </si>
  <si>
    <t>BASLE EXPRESS</t>
    <phoneticPr fontId="35" type="noConversion"/>
  </si>
  <si>
    <t>ESSEN EXPRESS</t>
  </si>
  <si>
    <t>014W</t>
    <phoneticPr fontId="35" type="noConversion"/>
  </si>
  <si>
    <t>017W</t>
    <phoneticPr fontId="35" type="noConversion"/>
  </si>
  <si>
    <t>027W</t>
    <phoneticPr fontId="35" type="noConversion"/>
  </si>
  <si>
    <t>039W</t>
    <phoneticPr fontId="35" type="noConversion"/>
  </si>
  <si>
    <t>037W</t>
  </si>
  <si>
    <t>037W</t>
    <phoneticPr fontId="35" type="noConversion"/>
  </si>
  <si>
    <t>ZENITH LUMOS</t>
  </si>
  <si>
    <t>UMM QARN</t>
  </si>
  <si>
    <t>AL MASHRAB</t>
  </si>
  <si>
    <t>035W</t>
    <phoneticPr fontId="35" type="noConversion"/>
  </si>
  <si>
    <t>003W</t>
    <phoneticPr fontId="35" type="noConversion"/>
  </si>
  <si>
    <t>002W</t>
    <phoneticPr fontId="35" type="noConversion"/>
  </si>
  <si>
    <t>ZEPHYR LUMOS</t>
  </si>
  <si>
    <t>ARGUS</t>
  </si>
  <si>
    <t>YM MOVEMENT</t>
  </si>
  <si>
    <t>YM MATURITY</t>
  </si>
  <si>
    <t>TO BE NOMINATED</t>
  </si>
  <si>
    <t>130W</t>
  </si>
  <si>
    <t>EVER URSULA</t>
  </si>
  <si>
    <t>MOL PRESENCE</t>
  </si>
  <si>
    <t>PL GERMANY</t>
  </si>
  <si>
    <t>110S</t>
  </si>
  <si>
    <t>MAERSK SEMAKAU</t>
  </si>
  <si>
    <t>111S</t>
  </si>
  <si>
    <t>112S</t>
  </si>
  <si>
    <t>ITAL LIBERA</t>
  </si>
  <si>
    <t>MOL EXPLORER</t>
  </si>
  <si>
    <r>
      <t>SGSIN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</t>
    </r>
    <r>
      <rPr>
        <sz val="12"/>
        <rFont val="宋体"/>
        <family val="3"/>
        <charset val="134"/>
      </rPr>
      <t>）</t>
    </r>
  </si>
  <si>
    <t>SEASPAN HARRIER</t>
  </si>
  <si>
    <t>2109W</t>
  </si>
  <si>
    <t>MSC DESIREE</t>
  </si>
  <si>
    <t>FI110A</t>
  </si>
  <si>
    <t>MSC GAYANE</t>
  </si>
  <si>
    <t>FI111A</t>
  </si>
  <si>
    <t>CAPE ARTEMISIO</t>
  </si>
  <si>
    <t>2112W</t>
  </si>
  <si>
    <t>THALASSA ELPIDA</t>
  </si>
  <si>
    <t>COSCO SHIPPING ALPS</t>
  </si>
  <si>
    <t>COSCO DENMARK</t>
  </si>
  <si>
    <t>CMA CGM SCANDOLA</t>
  </si>
  <si>
    <t>CMA CGM GEMINI</t>
  </si>
  <si>
    <t>OOCL FRANCE</t>
  </si>
  <si>
    <t>0ME8RW1</t>
  </si>
  <si>
    <t>0ME8TW1</t>
  </si>
  <si>
    <t>0ME8XW1</t>
  </si>
  <si>
    <t>COSCO SHIPPING PANAMA</t>
  </si>
  <si>
    <t>CMA CGM TIGRIS</t>
  </si>
  <si>
    <t>CMA CGM MISSOURI</t>
  </si>
  <si>
    <t>0BX91W1</t>
  </si>
  <si>
    <t>0BX93W1</t>
  </si>
  <si>
    <t>CMA CGM RABELAIS</t>
  </si>
  <si>
    <t>CMA CGM CORNEILLE</t>
  </si>
  <si>
    <t>EVER STRONG</t>
  </si>
  <si>
    <t>0BE8VW1</t>
  </si>
  <si>
    <t>0BE8XW1</t>
  </si>
  <si>
    <t>095W</t>
  </si>
  <si>
    <t>0BE91W1</t>
  </si>
  <si>
    <t>JOHANNA SCHULTE</t>
  </si>
  <si>
    <t>OOCL UNITED KINGDOM</t>
  </si>
  <si>
    <t>OOCL HONG KONG</t>
  </si>
  <si>
    <t>COSCO SHIPPING PISCES</t>
  </si>
  <si>
    <t>OOCL INDONESIA</t>
  </si>
  <si>
    <t>009W</t>
    <phoneticPr fontId="35" type="noConversion"/>
  </si>
  <si>
    <t>016W</t>
    <phoneticPr fontId="35" type="noConversion"/>
  </si>
  <si>
    <t>018W</t>
    <phoneticPr fontId="35" type="noConversion"/>
  </si>
  <si>
    <t>012W</t>
    <phoneticPr fontId="35" type="noConversion"/>
  </si>
  <si>
    <t>015W</t>
    <phoneticPr fontId="35" type="noConversion"/>
  </si>
  <si>
    <t xml:space="preserve">CMA CGM JACQUES SAADE </t>
  </si>
  <si>
    <t>CMA CGM LOUVRE</t>
  </si>
  <si>
    <t>CMA CGM MONTMARTRE</t>
  </si>
  <si>
    <t>0FL8VW1</t>
  </si>
  <si>
    <t>0FL8XW1</t>
  </si>
  <si>
    <t>0FL8ZW1</t>
  </si>
  <si>
    <t>0FL91W1</t>
  </si>
  <si>
    <t>COSCO SHIPPING SCORPIO</t>
  </si>
  <si>
    <t>COSCO SHIPPING UNIVERSE</t>
  </si>
  <si>
    <t>COSCO SHIPPING ARIES</t>
  </si>
  <si>
    <t>COSCO SHIPPING GEMINI</t>
  </si>
  <si>
    <t>EVER GENIUS</t>
  </si>
  <si>
    <t xml:space="preserve">EVER GENTLE </t>
  </si>
  <si>
    <t>EVER GRADE</t>
  </si>
  <si>
    <t>1130W</t>
  </si>
  <si>
    <t>1131W</t>
  </si>
  <si>
    <t>1132W</t>
  </si>
  <si>
    <t>1133W</t>
  </si>
  <si>
    <t>CMA CGM TENERE</t>
  </si>
  <si>
    <t>APL MERLION</t>
  </si>
  <si>
    <t>CMA CGM BENJAMIN FRANKLIN</t>
  </si>
  <si>
    <t>CMA CGM BOUGAINVILLE</t>
  </si>
  <si>
    <t>0FM6PW1</t>
  </si>
  <si>
    <t>0FM6RW1</t>
  </si>
  <si>
    <t>0FM6TW1</t>
  </si>
  <si>
    <t>0FM6VW1</t>
  </si>
  <si>
    <t>OPERATOR</t>
    <phoneticPr fontId="35" type="noConversion"/>
  </si>
  <si>
    <t>VOYAGE</t>
    <phoneticPr fontId="35" type="noConversion"/>
  </si>
  <si>
    <t>VESSEL</t>
    <phoneticPr fontId="35" type="noConversion"/>
  </si>
  <si>
    <t>VESSEL</t>
    <phoneticPr fontId="35" type="noConversion"/>
  </si>
  <si>
    <t>VOYAGE</t>
    <phoneticPr fontId="35" type="noConversion"/>
  </si>
  <si>
    <t>OPERATOR</t>
    <phoneticPr fontId="35" type="noConversion"/>
  </si>
  <si>
    <t>VESSEL</t>
    <phoneticPr fontId="35" type="noConversion"/>
  </si>
  <si>
    <t>VESSEL</t>
    <phoneticPr fontId="35" type="noConversion"/>
  </si>
  <si>
    <t>VOYAGE</t>
    <phoneticPr fontId="35" type="noConversion"/>
  </si>
  <si>
    <t>VESSEL</t>
    <phoneticPr fontId="35" type="noConversion"/>
  </si>
  <si>
    <t>OPERATOR</t>
    <phoneticPr fontId="35" type="noConversion"/>
  </si>
  <si>
    <t>VOYAGE</t>
    <phoneticPr fontId="35" type="noConversion"/>
  </si>
  <si>
    <t>OPERATOR</t>
    <phoneticPr fontId="35" type="noConversion"/>
  </si>
  <si>
    <t>OPERATOR</t>
    <phoneticPr fontId="35" type="noConversion"/>
  </si>
  <si>
    <t>VOYAGE</t>
    <phoneticPr fontId="35" type="noConversion"/>
  </si>
  <si>
    <t>OPERATOR</t>
    <phoneticPr fontId="35" type="noConversion"/>
  </si>
  <si>
    <t>VOYAGE</t>
    <phoneticPr fontId="35" type="noConversion"/>
  </si>
  <si>
    <t>OPERATOR</t>
    <phoneticPr fontId="35" type="noConversion"/>
  </si>
  <si>
    <t>2103E</t>
  </si>
  <si>
    <t>0PP8XE1MA</t>
  </si>
  <si>
    <t>CMA CGM RIGOLETTO</t>
  </si>
  <si>
    <t>0PP8ZE1MA</t>
  </si>
  <si>
    <t>CSAV TRANCURA</t>
  </si>
  <si>
    <t>036</t>
  </si>
  <si>
    <t>CMA CGM HYDRA</t>
  </si>
  <si>
    <t>0PP93E1MA</t>
  </si>
  <si>
    <t>CARTAGENA (via)</t>
    <phoneticPr fontId="35" type="noConversion"/>
  </si>
  <si>
    <t>CMA /HPL JJCS</t>
    <phoneticPr fontId="35" type="noConversion"/>
  </si>
  <si>
    <t>CISNES</t>
  </si>
  <si>
    <t>COPIAPO</t>
  </si>
  <si>
    <t>2111E</t>
  </si>
  <si>
    <t>MOL BEYOND</t>
  </si>
  <si>
    <t>2112E</t>
  </si>
  <si>
    <t>MOL BENEFACTOR</t>
  </si>
  <si>
    <t>2113E</t>
  </si>
  <si>
    <t>EVER LINKING</t>
  </si>
  <si>
    <t>EVER LOYAL</t>
  </si>
  <si>
    <t>CMA CGM PELLEAS</t>
  </si>
  <si>
    <t>APL QINGDAO</t>
  </si>
  <si>
    <t>0TN3HS1</t>
  </si>
  <si>
    <t>0TN3JS1</t>
  </si>
  <si>
    <t>0TN3LS1</t>
  </si>
  <si>
    <t>0TN3NS1</t>
  </si>
  <si>
    <t>XIN DAN DONG</t>
  </si>
  <si>
    <t>OOCL GENOA</t>
  </si>
  <si>
    <t>385N</t>
  </si>
  <si>
    <t>064N</t>
  </si>
  <si>
    <t>078N</t>
  </si>
  <si>
    <t>EVER LIVELY</t>
  </si>
  <si>
    <t>0VC8NE1</t>
  </si>
  <si>
    <t>0997E</t>
  </si>
  <si>
    <t>0999E</t>
  </si>
  <si>
    <t>COSCO FORTUNE</t>
  </si>
  <si>
    <t>COSCO SHIPPING JASMINE</t>
  </si>
  <si>
    <t>COSCO SHIPPING ORCHID</t>
  </si>
  <si>
    <t>CMA CGM CHRISTOPHE COLOMB</t>
  </si>
  <si>
    <t>013E</t>
  </si>
  <si>
    <t>0MB8HE1</t>
  </si>
  <si>
    <t>109E</t>
  </si>
  <si>
    <t>047E</t>
  </si>
  <si>
    <t>101E</t>
  </si>
  <si>
    <t>EDISON</t>
  </si>
  <si>
    <t>THALASSA AXIA</t>
  </si>
  <si>
    <t>CMA CGM TANYA</t>
  </si>
  <si>
    <t>0RE8HW1</t>
  </si>
  <si>
    <t>1040W</t>
  </si>
  <si>
    <t>0RE8NW1</t>
  </si>
  <si>
    <t>CSCL INDIAN OCEAN</t>
  </si>
  <si>
    <t>COSCO SHIPPING AQUARIUS</t>
  </si>
  <si>
    <t>069W</t>
  </si>
  <si>
    <r>
      <t>DUBAI</t>
    </r>
    <r>
      <rPr>
        <sz val="12"/>
        <rFont val="宋体"/>
        <family val="3"/>
        <charset val="134"/>
      </rPr>
      <t>（</t>
    </r>
    <r>
      <rPr>
        <sz val="12"/>
        <rFont val="Arial Narrow"/>
        <family val="2"/>
      </rPr>
      <t>VIA)</t>
    </r>
    <phoneticPr fontId="35" type="noConversion"/>
  </si>
  <si>
    <t>EVER SUMMIT</t>
  </si>
  <si>
    <t>0051W</t>
  </si>
  <si>
    <t>OOCL ROTTERDAM</t>
  </si>
  <si>
    <t>OOCL CANADA</t>
  </si>
  <si>
    <t>ANL GIPPSLAND</t>
  </si>
  <si>
    <t>124S</t>
  </si>
  <si>
    <t>082S</t>
  </si>
  <si>
    <t>051S</t>
  </si>
  <si>
    <t>072S</t>
  </si>
  <si>
    <t>263S</t>
  </si>
  <si>
    <t>075S</t>
  </si>
  <si>
    <t>064S</t>
  </si>
  <si>
    <t>264S</t>
  </si>
  <si>
    <t>080S</t>
  </si>
  <si>
    <t>094S</t>
  </si>
  <si>
    <t>060S</t>
  </si>
  <si>
    <t>085S</t>
  </si>
  <si>
    <t>COSCO DURBAN</t>
  </si>
  <si>
    <t>WAN HAI 511</t>
  </si>
  <si>
    <t>TONGVA</t>
  </si>
  <si>
    <t>W069</t>
  </si>
  <si>
    <t>229W</t>
  </si>
  <si>
    <t>W009</t>
  </si>
  <si>
    <t>CMA CGM FIDELIO</t>
  </si>
  <si>
    <t>CMA CGM ORFEO</t>
  </si>
  <si>
    <t>0FF2HW</t>
  </si>
  <si>
    <t>0FF2JW</t>
  </si>
  <si>
    <t>0FF2LW</t>
  </si>
  <si>
    <t>XIN PU DONG</t>
  </si>
  <si>
    <t>ACTUARIA</t>
  </si>
  <si>
    <t>KMTC MUMBAI</t>
  </si>
  <si>
    <t>250W</t>
  </si>
  <si>
    <t>02109W</t>
  </si>
  <si>
    <t>2102W</t>
  </si>
  <si>
    <t>SWITZERLAND</t>
  </si>
  <si>
    <t>CMA CGM RODOLPHE</t>
  </si>
  <si>
    <t>SEAMAX ROWAYTON</t>
  </si>
  <si>
    <t>EVER LEADING</t>
  </si>
  <si>
    <t>119W</t>
  </si>
  <si>
    <t>0AA8NW1</t>
  </si>
  <si>
    <t>050W</t>
  </si>
  <si>
    <t xml:space="preserve">ITAL USODIMARE </t>
  </si>
  <si>
    <t>EVER LOTUS</t>
  </si>
  <si>
    <t>CSCL ASIA</t>
  </si>
  <si>
    <t>EVER SIGMA</t>
  </si>
  <si>
    <t>145E</t>
  </si>
  <si>
    <t>043E</t>
  </si>
  <si>
    <t>107E</t>
  </si>
  <si>
    <t>RDO CONCORD</t>
  </si>
  <si>
    <t>LONG BEACH TRADER</t>
  </si>
  <si>
    <t>EVER ELITE</t>
  </si>
  <si>
    <t>KOTA CANTIK</t>
  </si>
  <si>
    <t>E003</t>
  </si>
  <si>
    <t>E008</t>
  </si>
  <si>
    <t>150E</t>
  </si>
  <si>
    <t>061E</t>
  </si>
  <si>
    <t>COSCO KAOHSIUNG</t>
  </si>
  <si>
    <t>YANTIAN</t>
  </si>
  <si>
    <t>096E</t>
  </si>
  <si>
    <t>MSC SVEVA</t>
    <phoneticPr fontId="35" type="noConversion"/>
  </si>
  <si>
    <t>MSC MIRJA</t>
    <phoneticPr fontId="35" type="noConversion"/>
  </si>
  <si>
    <t>MSC LAURENCE</t>
    <phoneticPr fontId="35" type="noConversion"/>
  </si>
  <si>
    <t>MSC RAPALLO</t>
    <phoneticPr fontId="35" type="noConversion"/>
  </si>
  <si>
    <t>109W</t>
    <phoneticPr fontId="35" type="noConversion"/>
  </si>
  <si>
    <t>MSC AMSTERDAM</t>
  </si>
  <si>
    <t>110W</t>
  </si>
  <si>
    <t>110W</t>
    <phoneticPr fontId="35" type="noConversion"/>
  </si>
  <si>
    <t>111W</t>
    <phoneticPr fontId="35" type="noConversion"/>
  </si>
  <si>
    <t>112W</t>
  </si>
  <si>
    <t>112W</t>
    <phoneticPr fontId="35" type="noConversion"/>
  </si>
  <si>
    <t>113W</t>
  </si>
  <si>
    <t>113W</t>
    <phoneticPr fontId="35" type="noConversion"/>
  </si>
  <si>
    <t>EBBA MAERSK</t>
    <phoneticPr fontId="35" type="noConversion"/>
  </si>
  <si>
    <t>ELLY MAERSK</t>
  </si>
  <si>
    <t>MSC HAMBURG</t>
    <phoneticPr fontId="35" type="noConversion"/>
  </si>
  <si>
    <t xml:space="preserve">MATZ MAERSK </t>
  </si>
  <si>
    <t xml:space="preserve">MSC KALINA </t>
  </si>
  <si>
    <t>CAROLINE MAERSK</t>
    <phoneticPr fontId="35" type="noConversion"/>
  </si>
  <si>
    <t>MAERSK SHAMS</t>
  </si>
  <si>
    <t>MAERSK SHIVLING</t>
  </si>
  <si>
    <t>A.P.MOLLER</t>
  </si>
  <si>
    <t xml:space="preserve">CHARLOTTE MAERSK </t>
  </si>
  <si>
    <t>109E</t>
    <phoneticPr fontId="35" type="noConversion"/>
  </si>
  <si>
    <t>110E</t>
  </si>
  <si>
    <t>111E</t>
  </si>
  <si>
    <t>112E</t>
  </si>
  <si>
    <t>113E</t>
  </si>
  <si>
    <t xml:space="preserve">PARANAGUA EXPRESS </t>
    <phoneticPr fontId="35" type="noConversion"/>
  </si>
  <si>
    <t>SEASPAN HARRIER</t>
    <phoneticPr fontId="35" type="noConversion"/>
  </si>
  <si>
    <t>108W</t>
    <phoneticPr fontId="35" type="noConversion"/>
  </si>
  <si>
    <t>PL GERMANY</t>
    <phoneticPr fontId="35" type="noConversion"/>
  </si>
  <si>
    <t>MAERSK SEMAKAU</t>
    <phoneticPr fontId="35" type="noConversion"/>
  </si>
  <si>
    <t xml:space="preserve">MAERSK SEOUL </t>
  </si>
  <si>
    <t>108S</t>
    <phoneticPr fontId="35" type="noConversion"/>
  </si>
  <si>
    <t xml:space="preserve">SEATTLE C </t>
  </si>
  <si>
    <t>0QA89S</t>
  </si>
  <si>
    <t>NAVIOS DOMINO</t>
  </si>
  <si>
    <t>0QA8BS</t>
  </si>
  <si>
    <t>BALTIC NORTH</t>
  </si>
  <si>
    <t>0QA8DS</t>
  </si>
  <si>
    <t>0QA8FS</t>
  </si>
  <si>
    <t>0QA8HS</t>
  </si>
  <si>
    <t>2114E</t>
  </si>
  <si>
    <t>2115E</t>
  </si>
  <si>
    <t>XIN MING ZHOU 20</t>
    <phoneticPr fontId="35" type="noConversion"/>
  </si>
  <si>
    <t>CAPE MAGNUS</t>
  </si>
  <si>
    <t>WAN HAI 326</t>
  </si>
  <si>
    <t>WAN HAI 323</t>
  </si>
  <si>
    <t>W019</t>
    <phoneticPr fontId="35" type="noConversion"/>
  </si>
  <si>
    <t>W003</t>
    <phoneticPr fontId="35" type="noConversion"/>
  </si>
  <si>
    <t>W001</t>
    <phoneticPr fontId="35" type="noConversion"/>
  </si>
  <si>
    <t>W004</t>
    <phoneticPr fontId="35" type="noConversion"/>
  </si>
  <si>
    <t>W005</t>
    <phoneticPr fontId="35" type="noConversion"/>
  </si>
  <si>
    <t>COSCO ROTTERDAM</t>
  </si>
  <si>
    <t>163W</t>
    <phoneticPr fontId="35" type="noConversion"/>
  </si>
  <si>
    <t>PANCON SUNSHINE</t>
  </si>
  <si>
    <t>A KOU</t>
  </si>
  <si>
    <t>2104E</t>
    <phoneticPr fontId="35" type="noConversion"/>
  </si>
  <si>
    <t>2105E</t>
    <phoneticPr fontId="35" type="noConversion"/>
  </si>
  <si>
    <t>2106E</t>
    <phoneticPr fontId="35" type="noConversion"/>
  </si>
  <si>
    <t>A KOU</t>
    <phoneticPr fontId="35" type="noConversion"/>
  </si>
  <si>
    <t>2110E</t>
    <phoneticPr fontId="35" type="noConversion"/>
  </si>
  <si>
    <t>2111E</t>
    <phoneticPr fontId="35" type="noConversion"/>
  </si>
  <si>
    <t>2112E</t>
    <phoneticPr fontId="35" type="noConversion"/>
  </si>
  <si>
    <t>2113E</t>
    <phoneticPr fontId="35" type="noConversion"/>
  </si>
  <si>
    <t>2114E</t>
    <phoneticPr fontId="35" type="noConversion"/>
  </si>
  <si>
    <t>DONGYOUNG/TAIYOUNG</t>
    <phoneticPr fontId="35" type="noConversion"/>
  </si>
  <si>
    <t>2109E</t>
    <phoneticPr fontId="35" type="noConversion"/>
  </si>
  <si>
    <t>SITC KANTO</t>
  </si>
  <si>
    <t>SITC SHANDONG</t>
  </si>
  <si>
    <t>2107N</t>
  </si>
  <si>
    <t>SNL / CPS</t>
    <phoneticPr fontId="35" type="noConversion"/>
  </si>
  <si>
    <t>SITC OSAKA</t>
  </si>
  <si>
    <t>2111S</t>
  </si>
  <si>
    <t>2112S</t>
  </si>
  <si>
    <t>SITC YOKOHAMA</t>
  </si>
  <si>
    <t>SITC TOKYO</t>
  </si>
  <si>
    <t>SITC GENSAN</t>
  </si>
  <si>
    <t>ZHONG WAI YUN XIN GANG</t>
  </si>
  <si>
    <t>2106S</t>
    <phoneticPr fontId="35" type="noConversion"/>
  </si>
  <si>
    <t>2105S</t>
    <phoneticPr fontId="35" type="noConversion"/>
  </si>
  <si>
    <t>2107S</t>
    <phoneticPr fontId="35" type="noConversion"/>
  </si>
  <si>
    <t>2108S</t>
    <phoneticPr fontId="35" type="noConversion"/>
  </si>
  <si>
    <t>123E</t>
    <phoneticPr fontId="35" type="noConversion"/>
  </si>
  <si>
    <t>124E</t>
    <phoneticPr fontId="35" type="noConversion"/>
  </si>
  <si>
    <t>125E</t>
  </si>
  <si>
    <t>126E</t>
  </si>
  <si>
    <t>127E</t>
  </si>
  <si>
    <t>2110S</t>
    <phoneticPr fontId="35" type="noConversion"/>
  </si>
  <si>
    <t>2113S</t>
  </si>
  <si>
    <t>2114S</t>
  </si>
  <si>
    <t>035W</t>
    <phoneticPr fontId="35" type="noConversion"/>
  </si>
  <si>
    <t>003W</t>
    <phoneticPr fontId="35" type="noConversion"/>
  </si>
  <si>
    <t>017W</t>
    <phoneticPr fontId="35" type="noConversion"/>
  </si>
  <si>
    <t>002W</t>
    <phoneticPr fontId="35" type="noConversion"/>
  </si>
  <si>
    <t>XIN MING ZHOU 18</t>
  </si>
  <si>
    <t>2103E</t>
    <phoneticPr fontId="35" type="noConversion"/>
  </si>
  <si>
    <t>2111S</t>
    <phoneticPr fontId="35" type="noConversion"/>
  </si>
  <si>
    <t>2112S</t>
    <phoneticPr fontId="35" type="noConversion"/>
  </si>
  <si>
    <t>CMA  EMC COSCO GEM2/PEX3</t>
    <phoneticPr fontId="35" type="noConversion"/>
  </si>
  <si>
    <t>CCNI ARAUCO</t>
    <phoneticPr fontId="35" type="noConversion"/>
  </si>
  <si>
    <t>MAERSK ATHABASCA</t>
  </si>
  <si>
    <t>113S</t>
  </si>
  <si>
    <t>MAERSK SARAT</t>
  </si>
  <si>
    <t xml:space="preserve">SAN CHRISTOBAL </t>
    <phoneticPr fontId="35" type="noConversion"/>
  </si>
  <si>
    <t>110S</t>
    <phoneticPr fontId="35" type="noConversion"/>
  </si>
  <si>
    <t>CMA CGM BIANCA</t>
  </si>
  <si>
    <t>CMA CGM FIGARO</t>
  </si>
  <si>
    <t>APL DANUBE</t>
  </si>
  <si>
    <t>CMA CGM TANCREDI</t>
  </si>
  <si>
    <t>GULF BRIDGE</t>
  </si>
  <si>
    <t>0PG91E1</t>
  </si>
  <si>
    <t>0PG93E1</t>
  </si>
  <si>
    <t>0PG95E1</t>
  </si>
  <si>
    <t>0PG97E1</t>
  </si>
  <si>
    <t>0PG99E1</t>
  </si>
  <si>
    <t>MAERSK MONGLA  </t>
  </si>
  <si>
    <t>MAERSK JAKARTA  </t>
  </si>
  <si>
    <t>SH1 TBN  </t>
  </si>
  <si>
    <t>106A  </t>
  </si>
  <si>
    <t>107A  </t>
  </si>
  <si>
    <t>108A  </t>
  </si>
  <si>
    <t>LUCKY MERRY</t>
    <phoneticPr fontId="35" type="noConversion"/>
  </si>
  <si>
    <t>SOUL OF LUCK</t>
  </si>
  <si>
    <t xml:space="preserve"> ITHA BHUM</t>
  </si>
  <si>
    <t xml:space="preserve"> LUCKY MERRY</t>
  </si>
  <si>
    <t>033S</t>
    <phoneticPr fontId="35" type="noConversion"/>
  </si>
  <si>
    <t>011S</t>
    <phoneticPr fontId="35" type="noConversion"/>
  </si>
  <si>
    <t>326S</t>
    <phoneticPr fontId="35" type="noConversion"/>
  </si>
  <si>
    <t>034S</t>
    <phoneticPr fontId="35" type="noConversion"/>
  </si>
  <si>
    <t>012S</t>
    <phoneticPr fontId="35" type="noConversion"/>
  </si>
  <si>
    <t>ONE/HPL/FE2</t>
    <phoneticPr fontId="35" type="noConversion"/>
  </si>
  <si>
    <t>ONE/HPL/FE2</t>
    <phoneticPr fontId="35" type="noConversion"/>
  </si>
  <si>
    <t>ONE MD1</t>
    <phoneticPr fontId="35" type="noConversion"/>
  </si>
  <si>
    <t>ONE /AG2</t>
    <phoneticPr fontId="35" type="noConversion"/>
  </si>
  <si>
    <t>ONE PS6</t>
    <phoneticPr fontId="35" type="noConversion"/>
  </si>
  <si>
    <t>ONE PS6</t>
    <phoneticPr fontId="11" type="noConversion"/>
  </si>
  <si>
    <t>ONE  PN1</t>
    <phoneticPr fontId="11" type="noConversion"/>
  </si>
  <si>
    <t>ONE  PN4</t>
    <phoneticPr fontId="11" type="noConversion"/>
  </si>
  <si>
    <t>VIA PRR</t>
  </si>
  <si>
    <t>CSCL EAST CHINA SEA</t>
  </si>
  <si>
    <t>049E</t>
  </si>
  <si>
    <t>CSCL SOUTH CHINA SEA</t>
  </si>
  <si>
    <t>038E</t>
  </si>
  <si>
    <t>CSCL AUTUMN</t>
  </si>
  <si>
    <t>COSCO(CEN)/OOCL(PCN1 )</t>
    <phoneticPr fontId="11" type="noConversion"/>
  </si>
  <si>
    <t>036E</t>
  </si>
  <si>
    <t>CSCL YELLOW SEA</t>
  </si>
  <si>
    <t xml:space="preserve">CUT OFF </t>
  </si>
  <si>
    <t>TORONTO</t>
    <phoneticPr fontId="11" type="noConversion"/>
  </si>
  <si>
    <t>PRR</t>
  </si>
  <si>
    <t>TORONTO</t>
  </si>
  <si>
    <t>SEASPAN GANGES</t>
  </si>
  <si>
    <t>004E</t>
  </si>
  <si>
    <t>YM TOTALITY</t>
  </si>
  <si>
    <t>0020E</t>
  </si>
  <si>
    <t>HMM PROMISE</t>
  </si>
  <si>
    <t>ONE(PN3)</t>
    <phoneticPr fontId="11" type="noConversion"/>
  </si>
  <si>
    <t>NAVIOS CONSTELLATION</t>
  </si>
  <si>
    <t>VANCOUVER</t>
  </si>
  <si>
    <t>SCHUBERT</t>
    <phoneticPr fontId="11" type="noConversion"/>
  </si>
  <si>
    <t>2102E</t>
    <phoneticPr fontId="11" type="noConversion"/>
  </si>
  <si>
    <t>SM QINGDAO</t>
    <phoneticPr fontId="11" type="noConversion"/>
  </si>
  <si>
    <t>SM BUSAN</t>
    <phoneticPr fontId="11" type="noConversion"/>
  </si>
  <si>
    <t>MALIAKOS</t>
    <phoneticPr fontId="11" type="noConversion"/>
  </si>
  <si>
    <t>SML(PNS)</t>
    <phoneticPr fontId="11" type="noConversion"/>
  </si>
  <si>
    <t>SM TIANJIN</t>
    <phoneticPr fontId="11" type="noConversion"/>
  </si>
  <si>
    <t>CANADA ROUTE</t>
  </si>
  <si>
    <t>0041E</t>
  </si>
  <si>
    <t>HYUNDAI VICTORY</t>
  </si>
  <si>
    <t>0028E</t>
  </si>
  <si>
    <t>HYUNDAI SPEED</t>
  </si>
  <si>
    <t>037E</t>
  </si>
  <si>
    <t>ANTWERPEN EXPRESS</t>
  </si>
  <si>
    <t>HMM(EC2)</t>
    <phoneticPr fontId="11" type="noConversion"/>
  </si>
  <si>
    <t>YM WARRANTY</t>
  </si>
  <si>
    <t>CHARLESTON</t>
    <phoneticPr fontId="11" type="noConversion"/>
  </si>
  <si>
    <t>165E</t>
  </si>
  <si>
    <t>COSCO BOSTON</t>
  </si>
  <si>
    <t>COSCO VENICE</t>
  </si>
  <si>
    <t>COSCO GENOA</t>
  </si>
  <si>
    <t>GOTTFRIED SCHULTE</t>
  </si>
  <si>
    <t>EMC(GME)</t>
    <phoneticPr fontId="11" type="noConversion"/>
  </si>
  <si>
    <t>COSCO AUCKLAND</t>
  </si>
  <si>
    <t>HOUSTON</t>
    <phoneticPr fontId="11" type="noConversion"/>
  </si>
  <si>
    <t>0PG97E</t>
  </si>
  <si>
    <t>0PG95E</t>
  </si>
  <si>
    <t>0PG93E</t>
  </si>
  <si>
    <t>CMA(PEX3)</t>
    <phoneticPr fontId="11" type="noConversion"/>
  </si>
  <si>
    <t>0PG91E</t>
  </si>
  <si>
    <t>OSCO FORTUNE</t>
  </si>
  <si>
    <t>COSCO(AWE2)</t>
    <phoneticPr fontId="11" type="noConversion"/>
  </si>
  <si>
    <t>0MB87E</t>
  </si>
  <si>
    <t>COSCO HOPE</t>
  </si>
  <si>
    <t>COSCO SHIPPING ROSE</t>
  </si>
  <si>
    <t>OOCL BRUSSELS</t>
  </si>
  <si>
    <t>COSCO(AWE4)</t>
    <phoneticPr fontId="11" type="noConversion"/>
  </si>
  <si>
    <t>OOCL POLAND</t>
  </si>
  <si>
    <t>TBN</t>
    <phoneticPr fontId="11" type="noConversion"/>
  </si>
  <si>
    <t>97047E</t>
  </si>
  <si>
    <t>0VC8NE</t>
  </si>
  <si>
    <t>95043E</t>
  </si>
  <si>
    <t>EMC(NUE)</t>
    <phoneticPr fontId="11" type="noConversion"/>
  </si>
  <si>
    <t>94045E</t>
  </si>
  <si>
    <t>EVER LUCENT</t>
  </si>
  <si>
    <t>COSCO(AWE1)</t>
    <phoneticPr fontId="11" type="noConversion"/>
  </si>
  <si>
    <t>BOSTON</t>
    <phoneticPr fontId="11" type="noConversion"/>
  </si>
  <si>
    <t>VIA LA</t>
    <phoneticPr fontId="11" type="noConversion"/>
  </si>
  <si>
    <t>0027E</t>
  </si>
  <si>
    <t>HYUNDAI SATURN</t>
  </si>
  <si>
    <t>HYUNDAI NEPTUNE</t>
  </si>
  <si>
    <t>HYUNDAI PLUTO</t>
  </si>
  <si>
    <t>HMM(PS8)</t>
    <phoneticPr fontId="11" type="noConversion"/>
  </si>
  <si>
    <t>HYUNDAI JUPITER</t>
  </si>
  <si>
    <t>LOS ANGELES</t>
    <phoneticPr fontId="11" type="noConversion"/>
  </si>
  <si>
    <t>0095E</t>
  </si>
  <si>
    <t>0082E</t>
  </si>
  <si>
    <t>HYUNDAI SPLENDOR</t>
  </si>
  <si>
    <t>HYUNDAI COURAGE</t>
  </si>
  <si>
    <t>HMM(PS5)</t>
    <phoneticPr fontId="11" type="noConversion"/>
  </si>
  <si>
    <t>COLOMBO EXPRESS</t>
  </si>
  <si>
    <t>ATLANTA</t>
  </si>
  <si>
    <t>LB</t>
    <phoneticPr fontId="11" type="noConversion"/>
  </si>
  <si>
    <t>SEATTLE</t>
    <phoneticPr fontId="11" type="noConversion"/>
  </si>
  <si>
    <t>CANCEL</t>
    <phoneticPr fontId="11" type="noConversion"/>
  </si>
  <si>
    <t>0093E</t>
  </si>
  <si>
    <t>0100E</t>
  </si>
  <si>
    <t>ONE(PN4)</t>
    <phoneticPr fontId="11" type="noConversion"/>
  </si>
  <si>
    <t>TACOMA</t>
  </si>
  <si>
    <t>OAKLAND</t>
  </si>
  <si>
    <t>COSCO(AACI)</t>
    <phoneticPr fontId="11" type="noConversion"/>
  </si>
  <si>
    <t>LB</t>
  </si>
  <si>
    <t>0953E</t>
  </si>
  <si>
    <t>0952E</t>
  </si>
  <si>
    <t>0951E</t>
  </si>
  <si>
    <t>EMC(CPS)</t>
    <phoneticPr fontId="11" type="noConversion"/>
  </si>
  <si>
    <t>0950E</t>
  </si>
  <si>
    <t>LA</t>
    <phoneticPr fontId="11" type="noConversion"/>
  </si>
  <si>
    <t>050E</t>
    <phoneticPr fontId="11" type="noConversion"/>
  </si>
  <si>
    <t xml:space="preserve">DANIEL K. INOUYE </t>
    <phoneticPr fontId="11" type="noConversion"/>
  </si>
  <si>
    <t>211E</t>
    <phoneticPr fontId="11" type="noConversion"/>
  </si>
  <si>
    <t xml:space="preserve">MAUNAWILI </t>
    <phoneticPr fontId="11" type="noConversion"/>
  </si>
  <si>
    <t>024E</t>
    <phoneticPr fontId="11" type="noConversion"/>
  </si>
  <si>
    <t xml:space="preserve">KAIMANA HILA </t>
    <phoneticPr fontId="11" type="noConversion"/>
  </si>
  <si>
    <t>MATSON(CLX)</t>
  </si>
  <si>
    <t>168E</t>
    <phoneticPr fontId="11" type="noConversion"/>
  </si>
  <si>
    <t xml:space="preserve">MANULANI </t>
    <phoneticPr fontId="11" type="noConversion"/>
  </si>
  <si>
    <t>EMC(PCC1)</t>
    <phoneticPr fontId="11" type="noConversion"/>
  </si>
  <si>
    <t>084E</t>
  </si>
  <si>
    <t>W005</t>
  </si>
  <si>
    <t>LISBON</t>
  </si>
  <si>
    <t>209W</t>
  </si>
  <si>
    <t>MOL GROWTH</t>
  </si>
  <si>
    <t>166W</t>
  </si>
  <si>
    <t>YM ORCHID</t>
  </si>
  <si>
    <t>YML(AR1)</t>
    <phoneticPr fontId="11" type="noConversion"/>
  </si>
  <si>
    <t>055W</t>
  </si>
  <si>
    <t>YM MODERATION</t>
  </si>
  <si>
    <t>VIA DAM</t>
  </si>
  <si>
    <t>069W</t>
    <phoneticPr fontId="11" type="noConversion"/>
  </si>
  <si>
    <t xml:space="preserve">CSCL SATURN </t>
    <phoneticPr fontId="11" type="noConversion"/>
  </si>
  <si>
    <t>012W</t>
    <phoneticPr fontId="11" type="noConversion"/>
  </si>
  <si>
    <t xml:space="preserve">COSCO SHIPPING AQUARIUS </t>
    <phoneticPr fontId="11" type="noConversion"/>
  </si>
  <si>
    <t>042W</t>
    <phoneticPr fontId="11" type="noConversion"/>
  </si>
  <si>
    <t xml:space="preserve">CSCL INDIAN OCEAN </t>
    <phoneticPr fontId="11" type="noConversion"/>
  </si>
  <si>
    <t>OOCL(ME5)/COSCO(CMEX)</t>
    <phoneticPr fontId="11" type="noConversion"/>
  </si>
  <si>
    <t xml:space="preserve">COSCO SHIPPING PLANET </t>
    <phoneticPr fontId="11" type="noConversion"/>
  </si>
  <si>
    <t>VIA DUB</t>
    <phoneticPr fontId="11" type="noConversion"/>
  </si>
  <si>
    <t>041W</t>
  </si>
  <si>
    <t>043W</t>
  </si>
  <si>
    <t>MALIK AL ASHTAR</t>
  </si>
  <si>
    <t>YM WELLBEING</t>
  </si>
  <si>
    <t>HMM/YML(AG3)</t>
    <phoneticPr fontId="11" type="noConversion"/>
  </si>
  <si>
    <t>021W</t>
  </si>
  <si>
    <t>HAMAD</t>
    <phoneticPr fontId="11" type="noConversion"/>
  </si>
  <si>
    <t>HAMAD</t>
  </si>
  <si>
    <t>02112W</t>
  </si>
  <si>
    <t>EMIRATES DANA</t>
  </si>
  <si>
    <t>02111W</t>
  </si>
  <si>
    <t>ADRIAN SCHULTE</t>
  </si>
  <si>
    <t>02110W</t>
  </si>
  <si>
    <t>EMIRATES WAFA</t>
  </si>
  <si>
    <t>KMTC(AIM)</t>
    <phoneticPr fontId="11" type="noConversion"/>
  </si>
  <si>
    <t>02108W</t>
  </si>
  <si>
    <t>EMIRATES WASL</t>
  </si>
  <si>
    <t>117W</t>
  </si>
  <si>
    <t>ATHENS BRIDGE</t>
  </si>
  <si>
    <t>COSCO(FCE)
OOCL(FCS2)</t>
    <phoneticPr fontId="11" type="noConversion"/>
  </si>
  <si>
    <t>ETA</t>
    <phoneticPr fontId="53" type="noConversion"/>
  </si>
  <si>
    <t xml:space="preserve">CUT OFF </t>
    <phoneticPr fontId="11" type="noConversion"/>
  </si>
  <si>
    <t>CHENNAI</t>
    <phoneticPr fontId="53" type="noConversion"/>
  </si>
  <si>
    <t>CNSHA</t>
    <phoneticPr fontId="11" type="noConversion"/>
  </si>
  <si>
    <t>OPERATOR</t>
    <phoneticPr fontId="53" type="noConversion"/>
  </si>
  <si>
    <t>VOYAGE</t>
    <phoneticPr fontId="11" type="noConversion"/>
  </si>
  <si>
    <t>VESSEL</t>
    <phoneticPr fontId="54" type="noConversion"/>
  </si>
  <si>
    <t>KMTC MUNDRA</t>
  </si>
  <si>
    <t>0FD2LW</t>
  </si>
  <si>
    <t>CMA CGM BERLIOZ</t>
  </si>
  <si>
    <t>085W</t>
  </si>
  <si>
    <t>KMTC(FME)
OOCL(FCS)</t>
    <phoneticPr fontId="11" type="noConversion"/>
  </si>
  <si>
    <t>SUEZ CANAL</t>
  </si>
  <si>
    <t>CHENNAI/KATTUPALLI</t>
    <phoneticPr fontId="54" type="noConversion"/>
  </si>
  <si>
    <t>VIA PKG</t>
    <phoneticPr fontId="11" type="noConversion"/>
  </si>
  <si>
    <t>113S  </t>
  </si>
  <si>
    <t>SEAMASTER</t>
  </si>
  <si>
    <t>112S  </t>
  </si>
  <si>
    <t>B TRADER</t>
  </si>
  <si>
    <t>111S  </t>
  </si>
  <si>
    <t>SAN PEDRO</t>
  </si>
  <si>
    <t>110S  </t>
  </si>
  <si>
    <t>OLIVIA  </t>
  </si>
  <si>
    <t>MCC/BENLINE(IA5)</t>
    <phoneticPr fontId="11" type="noConversion"/>
  </si>
  <si>
    <t>109S  </t>
  </si>
  <si>
    <t>HANSA COBURG</t>
  </si>
  <si>
    <t>PKG</t>
    <phoneticPr fontId="53" type="noConversion"/>
  </si>
  <si>
    <t>W004</t>
    <phoneticPr fontId="11" type="noConversion"/>
  </si>
  <si>
    <t>INTERASIA CATALYST</t>
    <phoneticPr fontId="11" type="noConversion"/>
  </si>
  <si>
    <t>W001</t>
    <phoneticPr fontId="11" type="noConversion"/>
  </si>
  <si>
    <t>WAN HAI 326</t>
    <phoneticPr fontId="11" type="noConversion"/>
  </si>
  <si>
    <t>W003</t>
    <phoneticPr fontId="11" type="noConversion"/>
  </si>
  <si>
    <t>CAPE MAGNUS</t>
    <phoneticPr fontId="11" type="noConversion"/>
  </si>
  <si>
    <t>IAL/WHL(ICI)</t>
    <phoneticPr fontId="53" type="noConversion"/>
  </si>
  <si>
    <t xml:space="preserve"> W019</t>
    <phoneticPr fontId="11" type="noConversion"/>
  </si>
  <si>
    <t>NAJADE</t>
    <phoneticPr fontId="11" type="noConversion"/>
  </si>
  <si>
    <t>NSA</t>
    <phoneticPr fontId="11" type="noConversion"/>
  </si>
  <si>
    <t>ONE CONTRIBUTION</t>
  </si>
  <si>
    <t>047W</t>
  </si>
  <si>
    <t>067W</t>
  </si>
  <si>
    <t>ONE THESEUS</t>
  </si>
  <si>
    <t>YML/ONE(PS3)</t>
    <phoneticPr fontId="53" type="noConversion"/>
  </si>
  <si>
    <t>080W</t>
  </si>
  <si>
    <t>COSCO EUROPE</t>
  </si>
  <si>
    <t>070W</t>
  </si>
  <si>
    <t>COSCO AMERICA</t>
  </si>
  <si>
    <t>066W</t>
  </si>
  <si>
    <t>COSCO(AACI)
OOCL(CIX1)</t>
    <phoneticPr fontId="53" type="noConversion"/>
  </si>
  <si>
    <t>074W</t>
  </si>
  <si>
    <t>COSCO TAICANG</t>
  </si>
  <si>
    <t>NHAVA SHEVA</t>
    <phoneticPr fontId="11" type="noConversion"/>
  </si>
  <si>
    <t>8W</t>
  </si>
  <si>
    <t>BALTIC WEST</t>
  </si>
  <si>
    <t>OOCL HAMBURG</t>
  </si>
  <si>
    <t>552W</t>
  </si>
  <si>
    <t>OOCL BELGIUM</t>
  </si>
  <si>
    <t>COSCO(CIX3)</t>
    <phoneticPr fontId="53" type="noConversion"/>
  </si>
  <si>
    <t>CHARLESTON</t>
  </si>
  <si>
    <t>COLOMBO</t>
    <phoneticPr fontId="11" type="noConversion"/>
  </si>
  <si>
    <t>VIA MUNDRA</t>
    <phoneticPr fontId="53" type="noConversion"/>
  </si>
  <si>
    <t>148W</t>
  </si>
  <si>
    <t>28W</t>
  </si>
  <si>
    <t>AKINADA BRIDGE</t>
  </si>
  <si>
    <t>AEGIALI</t>
  </si>
  <si>
    <t>KMTC(AIS3)</t>
    <phoneticPr fontId="11" type="noConversion"/>
  </si>
  <si>
    <t>19W</t>
  </si>
  <si>
    <t>ETD</t>
    <phoneticPr fontId="53" type="noConversion"/>
  </si>
  <si>
    <t xml:space="preserve">CUT OFF </t>
    <phoneticPr fontId="53" type="noConversion"/>
  </si>
  <si>
    <t>NEW DELHI/(P )</t>
    <phoneticPr fontId="53" type="noConversion"/>
  </si>
  <si>
    <t>MUN</t>
    <phoneticPr fontId="11" type="noConversion"/>
  </si>
  <si>
    <t>CNSHA</t>
    <phoneticPr fontId="53" type="noConversion"/>
  </si>
  <si>
    <t>VOYAGE</t>
    <phoneticPr fontId="53" type="noConversion"/>
  </si>
  <si>
    <t>MCC TOKYO</t>
  </si>
  <si>
    <t>MAERSK VLADIVOSTOK</t>
  </si>
  <si>
    <t>MCC TAIPEI</t>
  </si>
  <si>
    <t>MCC(SH2)</t>
    <phoneticPr fontId="11" type="noConversion"/>
  </si>
  <si>
    <t xml:space="preserve">109S  </t>
  </si>
  <si>
    <t>MAERSK XIAMEN</t>
  </si>
  <si>
    <t>CHITTAGONG</t>
    <phoneticPr fontId="11" type="noConversion"/>
  </si>
  <si>
    <t>MAERSK JAKARTA</t>
  </si>
  <si>
    <t>MAERSK MONGLA</t>
  </si>
  <si>
    <t>MCC DANANG</t>
  </si>
  <si>
    <t>MCC(SH1)</t>
    <phoneticPr fontId="11" type="noConversion"/>
  </si>
  <si>
    <t xml:space="preserve"> </t>
    <phoneticPr fontId="11" type="noConversion"/>
  </si>
  <si>
    <t>VIA TTP</t>
    <phoneticPr fontId="11" type="noConversion"/>
  </si>
  <si>
    <t>CHITTAGONG</t>
    <phoneticPr fontId="54" type="noConversion"/>
  </si>
  <si>
    <t>TPP</t>
    <phoneticPr fontId="11" type="noConversion"/>
  </si>
  <si>
    <t>VIA SGP</t>
    <phoneticPr fontId="11" type="noConversion"/>
  </si>
  <si>
    <t>21003W</t>
  </si>
  <si>
    <t>OOCL GUANGZHOU</t>
  </si>
  <si>
    <t>YML/OOCL(CPX)</t>
    <phoneticPr fontId="11" type="noConversion"/>
  </si>
  <si>
    <t>YM EXCELLENCE</t>
  </si>
  <si>
    <t>SGP</t>
    <phoneticPr fontId="11" type="noConversion"/>
  </si>
  <si>
    <t>163W</t>
  </si>
  <si>
    <t>RDO ENDEAVOUR</t>
  </si>
  <si>
    <t>OOCL/COSCO(PMX)</t>
    <phoneticPr fontId="11" type="noConversion"/>
  </si>
  <si>
    <t>KHI</t>
    <phoneticPr fontId="11" type="noConversion"/>
  </si>
  <si>
    <t>OPERATOR</t>
    <phoneticPr fontId="11" type="noConversion"/>
  </si>
  <si>
    <t xml:space="preserve">  </t>
  </si>
  <si>
    <t>PAN OCEAN</t>
    <phoneticPr fontId="11" type="noConversion"/>
  </si>
  <si>
    <t>INCHON</t>
    <phoneticPr fontId="11" type="noConversion"/>
  </si>
  <si>
    <t>VESSEL</t>
    <phoneticPr fontId="53" type="noConversion"/>
  </si>
  <si>
    <t>425E</t>
  </si>
  <si>
    <t>ACACIA LIBRA</t>
    <phoneticPr fontId="11" type="noConversion"/>
  </si>
  <si>
    <t>424E</t>
  </si>
  <si>
    <t>423E</t>
  </si>
  <si>
    <t>SIF(CJM2)</t>
    <phoneticPr fontId="11" type="noConversion"/>
  </si>
  <si>
    <t>422E</t>
    <phoneticPr fontId="11" type="noConversion"/>
  </si>
  <si>
    <t>XIN MING ZHOU 20</t>
    <phoneticPr fontId="11" type="noConversion"/>
  </si>
  <si>
    <t>CSC</t>
    <phoneticPr fontId="11" type="noConversion"/>
  </si>
  <si>
    <t>317E</t>
  </si>
  <si>
    <t>CSCL YOKOHAMA</t>
    <phoneticPr fontId="11" type="noConversion"/>
  </si>
  <si>
    <t>316E</t>
  </si>
  <si>
    <t>315E</t>
  </si>
  <si>
    <t>SIF(CJM1)</t>
    <phoneticPr fontId="11" type="noConversion"/>
  </si>
  <si>
    <t>314E</t>
    <phoneticPr fontId="11" type="noConversion"/>
  </si>
  <si>
    <t xml:space="preserve">EASLINE OSAKA </t>
    <phoneticPr fontId="11" type="noConversion"/>
  </si>
  <si>
    <t>EAS(SPX1)/SNL</t>
    <phoneticPr fontId="11" type="noConversion"/>
  </si>
  <si>
    <t>2110E</t>
    <phoneticPr fontId="11" type="noConversion"/>
  </si>
  <si>
    <t>BUSAN</t>
    <phoneticPr fontId="11" type="noConversion"/>
  </si>
  <si>
    <t>SONG YUN HE</t>
  </si>
  <si>
    <t>EAS(AK6)/COSCO</t>
    <phoneticPr fontId="11" type="noConversion"/>
  </si>
  <si>
    <t>2105E</t>
  </si>
  <si>
    <t>2104E</t>
    <phoneticPr fontId="11" type="noConversion"/>
  </si>
  <si>
    <t>EAS(CJ1)</t>
    <phoneticPr fontId="11" type="noConversion"/>
  </si>
  <si>
    <t>HEUNG-A SINGAPORE</t>
  </si>
  <si>
    <t>2108E</t>
  </si>
  <si>
    <t>EAS(NCS)</t>
    <phoneticPr fontId="11" type="noConversion"/>
  </si>
  <si>
    <t>2107E</t>
  </si>
  <si>
    <t>052E</t>
    <phoneticPr fontId="11" type="noConversion"/>
  </si>
  <si>
    <t>PROS HOPE</t>
  </si>
  <si>
    <t>430E</t>
    <phoneticPr fontId="11" type="noConversion"/>
  </si>
  <si>
    <t>HALCYON</t>
  </si>
  <si>
    <t>SNL(SNG7)</t>
    <phoneticPr fontId="11" type="noConversion"/>
  </si>
  <si>
    <t>428E</t>
    <phoneticPr fontId="11" type="noConversion"/>
  </si>
  <si>
    <t>NAGOYA</t>
    <phoneticPr fontId="11" type="noConversion"/>
  </si>
  <si>
    <t>2113E</t>
    <phoneticPr fontId="11" type="noConversion"/>
  </si>
  <si>
    <t>ESTIMA</t>
  </si>
  <si>
    <t>2112E</t>
    <phoneticPr fontId="11" type="noConversion"/>
  </si>
  <si>
    <t>SINOTRANS DALIAN</t>
  </si>
  <si>
    <t>2111E</t>
    <phoneticPr fontId="11" type="noConversion"/>
  </si>
  <si>
    <t>SNL(SNG5)</t>
    <phoneticPr fontId="11" type="noConversion"/>
  </si>
  <si>
    <t>ASIATIC WAVE</t>
  </si>
  <si>
    <t>SNL(SNG2)</t>
    <phoneticPr fontId="11" type="noConversion"/>
  </si>
  <si>
    <t>008E</t>
    <phoneticPr fontId="11" type="noConversion"/>
  </si>
  <si>
    <t>CONSISTENCE</t>
  </si>
  <si>
    <t>SINOTRANS SHANGHAI</t>
  </si>
  <si>
    <t>SNL/COSCO(SKT7)</t>
    <phoneticPr fontId="11" type="noConversion"/>
  </si>
  <si>
    <t>TOKYO</t>
    <phoneticPr fontId="11" type="noConversion"/>
  </si>
  <si>
    <t>163E</t>
    <phoneticPr fontId="11" type="noConversion"/>
  </si>
  <si>
    <t>HYPERION</t>
  </si>
  <si>
    <t>162E</t>
    <phoneticPr fontId="11" type="noConversion"/>
  </si>
  <si>
    <t>161E</t>
    <phoneticPr fontId="11" type="noConversion"/>
  </si>
  <si>
    <t>SNL/COSCO(SKT5)</t>
    <phoneticPr fontId="11" type="noConversion"/>
  </si>
  <si>
    <t>160E</t>
    <phoneticPr fontId="11" type="noConversion"/>
  </si>
  <si>
    <t>0231E</t>
    <phoneticPr fontId="11" type="noConversion"/>
  </si>
  <si>
    <t>LANTAU BEACH</t>
  </si>
  <si>
    <t>011E</t>
    <phoneticPr fontId="11" type="noConversion"/>
  </si>
  <si>
    <t>229E</t>
    <phoneticPr fontId="11" type="noConversion"/>
  </si>
  <si>
    <t>009E</t>
    <phoneticPr fontId="11" type="noConversion"/>
  </si>
  <si>
    <t>SNL/COSCO(SKT2)</t>
    <phoneticPr fontId="11" type="noConversion"/>
  </si>
  <si>
    <t>227E</t>
    <phoneticPr fontId="11" type="noConversion"/>
  </si>
  <si>
    <t xml:space="preserve"> HE SHENG</t>
    <phoneticPr fontId="11" type="noConversion"/>
  </si>
  <si>
    <t>2111W</t>
  </si>
  <si>
    <t>2110W</t>
  </si>
  <si>
    <t>HASCO(U6)</t>
    <phoneticPr fontId="11" type="noConversion"/>
  </si>
  <si>
    <t>2109W</t>
    <phoneticPr fontId="11" type="noConversion"/>
  </si>
  <si>
    <t>HAKATA</t>
    <phoneticPr fontId="11" type="noConversion"/>
  </si>
  <si>
    <t>SINOTRANS OSAKA</t>
  </si>
  <si>
    <t>SNL(SKY1)</t>
    <phoneticPr fontId="11" type="noConversion"/>
  </si>
  <si>
    <t>MOJI</t>
    <phoneticPr fontId="11" type="noConversion"/>
  </si>
  <si>
    <t>093E</t>
    <phoneticPr fontId="11" type="noConversion"/>
  </si>
  <si>
    <t>INTRA BHUM</t>
  </si>
  <si>
    <t>092E</t>
    <phoneticPr fontId="11" type="noConversion"/>
  </si>
  <si>
    <t>091E</t>
    <phoneticPr fontId="11" type="noConversion"/>
  </si>
  <si>
    <t>090E</t>
    <phoneticPr fontId="11" type="noConversion"/>
  </si>
  <si>
    <t>SNL/COSCO(SKS7)</t>
    <phoneticPr fontId="11" type="noConversion"/>
  </si>
  <si>
    <t>089E</t>
    <phoneticPr fontId="11" type="noConversion"/>
  </si>
  <si>
    <t>OSAKA</t>
    <phoneticPr fontId="11" type="noConversion"/>
  </si>
  <si>
    <t>2114E</t>
    <phoneticPr fontId="11" type="noConversion"/>
  </si>
  <si>
    <t>SINOTRANS HONG KONG</t>
  </si>
  <si>
    <t>SNL/COSCO(SKS6)</t>
    <phoneticPr fontId="53" type="noConversion"/>
  </si>
  <si>
    <t>012E</t>
    <phoneticPr fontId="11" type="noConversion"/>
  </si>
  <si>
    <t>230E</t>
    <phoneticPr fontId="11" type="noConversion"/>
  </si>
  <si>
    <t>010E</t>
    <phoneticPr fontId="11" type="noConversion"/>
  </si>
  <si>
    <t>228E</t>
    <phoneticPr fontId="11" type="noConversion"/>
  </si>
  <si>
    <t>SNL/COSCO(SKS2)</t>
    <phoneticPr fontId="53" type="noConversion"/>
  </si>
  <si>
    <t>VIA CCT</t>
    <phoneticPr fontId="11" type="noConversion"/>
  </si>
  <si>
    <t>0VC8RE1MA</t>
    <phoneticPr fontId="11" type="noConversion"/>
  </si>
  <si>
    <t>TBN</t>
    <phoneticPr fontId="59" type="noConversion"/>
  </si>
  <si>
    <t>0997E</t>
    <phoneticPr fontId="11" type="noConversion"/>
  </si>
  <si>
    <t>EVER LEGACY</t>
    <phoneticPr fontId="59" type="noConversion"/>
  </si>
  <si>
    <t>0VC8NE1MA</t>
    <phoneticPr fontId="11" type="noConversion"/>
  </si>
  <si>
    <t>APL VANCOUVER</t>
    <phoneticPr fontId="59" type="noConversion"/>
  </si>
  <si>
    <t>0995E</t>
    <phoneticPr fontId="11" type="noConversion"/>
  </si>
  <si>
    <t>EVER LAWFUL</t>
    <phoneticPr fontId="11" type="noConversion"/>
  </si>
  <si>
    <t>0994E</t>
    <phoneticPr fontId="11" type="noConversion"/>
  </si>
  <si>
    <t>EVER LUCENT</t>
    <phoneticPr fontId="59" type="noConversion"/>
  </si>
  <si>
    <t>COLON</t>
  </si>
  <si>
    <t>CCT</t>
    <phoneticPr fontId="11" type="noConversion"/>
  </si>
  <si>
    <t>0PP95E1MA</t>
    <phoneticPr fontId="11" type="noConversion"/>
  </si>
  <si>
    <t>APL PARIS</t>
    <phoneticPr fontId="59" type="noConversion"/>
  </si>
  <si>
    <t>0PP93E1MA</t>
    <phoneticPr fontId="11" type="noConversion"/>
  </si>
  <si>
    <t>CMA CGM HYDRA</t>
    <phoneticPr fontId="59" type="noConversion"/>
  </si>
  <si>
    <t>036E</t>
    <phoneticPr fontId="11" type="noConversion"/>
  </si>
  <si>
    <t>CSAV TRANCURA</t>
    <phoneticPr fontId="11" type="noConversion"/>
  </si>
  <si>
    <t>CMA(PEX2)
COSCO(CAX1)</t>
    <phoneticPr fontId="11" type="noConversion"/>
  </si>
  <si>
    <t>0PP8ZE1MA</t>
    <phoneticPr fontId="11" type="noConversion"/>
  </si>
  <si>
    <t>CMA CGM RIGOLETTO</t>
    <phoneticPr fontId="59" type="noConversion"/>
  </si>
  <si>
    <t>CAUCEDO</t>
    <phoneticPr fontId="11" type="noConversion"/>
  </si>
  <si>
    <t>CAUCEDO</t>
  </si>
  <si>
    <t>28046W</t>
    <phoneticPr fontId="11" type="noConversion"/>
  </si>
  <si>
    <t>EVER LAUREL</t>
    <phoneticPr fontId="59" type="noConversion"/>
  </si>
  <si>
    <t>27050W</t>
    <phoneticPr fontId="11" type="noConversion"/>
  </si>
  <si>
    <t>EVER LEADING</t>
    <phoneticPr fontId="59" type="noConversion"/>
  </si>
  <si>
    <t>0019W</t>
    <phoneticPr fontId="11" type="noConversion"/>
  </si>
  <si>
    <t>SEAMAX ROWAYTON</t>
    <phoneticPr fontId="59" type="noConversion"/>
  </si>
  <si>
    <t>0AA8NW</t>
    <phoneticPr fontId="11" type="noConversion"/>
  </si>
  <si>
    <t>CMA CGM RODOLPHE</t>
    <phoneticPr fontId="11" type="noConversion"/>
  </si>
  <si>
    <t>COSCO(ESA)
CMA(SEAS1)
OOCL(TLA1)</t>
    <phoneticPr fontId="11" type="noConversion"/>
  </si>
  <si>
    <t>119W</t>
    <phoneticPr fontId="11" type="noConversion"/>
  </si>
  <si>
    <t>SWITZERLAND</t>
    <phoneticPr fontId="59" type="noConversion"/>
  </si>
  <si>
    <t>RIO GRANDE</t>
    <phoneticPr fontId="11" type="noConversion"/>
  </si>
  <si>
    <t>2112W</t>
    <phoneticPr fontId="11" type="noConversion"/>
  </si>
  <si>
    <t>CAPE ARTEMISIO</t>
    <phoneticPr fontId="59" type="noConversion"/>
  </si>
  <si>
    <t>FI111A</t>
    <phoneticPr fontId="11" type="noConversion"/>
  </si>
  <si>
    <t>MSC GAYANE</t>
    <phoneticPr fontId="59" type="noConversion"/>
  </si>
  <si>
    <t>FI110A</t>
    <phoneticPr fontId="11" type="noConversion"/>
  </si>
  <si>
    <t>MSC DESIREE</t>
    <phoneticPr fontId="59" type="noConversion"/>
  </si>
  <si>
    <t>SEASPAN HARRIER</t>
    <phoneticPr fontId="11" type="noConversion"/>
  </si>
  <si>
    <t>ONE(SX1)</t>
    <phoneticPr fontId="11" type="noConversion"/>
  </si>
  <si>
    <t>2108W</t>
    <phoneticPr fontId="11" type="noConversion"/>
  </si>
  <si>
    <t>PARANAGUA EXPRESS</t>
    <phoneticPr fontId="59" type="noConversion"/>
  </si>
  <si>
    <t>SANTOS</t>
    <phoneticPr fontId="11" type="noConversion"/>
  </si>
  <si>
    <t>VIA  MANZANILLO</t>
    <phoneticPr fontId="11" type="noConversion"/>
  </si>
  <si>
    <t>MOL BENEFACTOR</t>
    <phoneticPr fontId="11" type="noConversion"/>
  </si>
  <si>
    <t>MOL BEYOND</t>
    <phoneticPr fontId="11" type="noConversion"/>
  </si>
  <si>
    <t>COPIAPO</t>
    <phoneticPr fontId="11" type="noConversion"/>
  </si>
  <si>
    <t>CISNES</t>
    <phoneticPr fontId="11" type="noConversion"/>
  </si>
  <si>
    <t>ONE(ALX1)</t>
    <phoneticPr fontId="11" type="noConversion"/>
  </si>
  <si>
    <t>2109E</t>
    <phoneticPr fontId="11" type="noConversion"/>
  </si>
  <si>
    <t>CAUQUENES</t>
    <phoneticPr fontId="11" type="noConversion"/>
  </si>
  <si>
    <t>PUERTO CALDERA</t>
    <phoneticPr fontId="11" type="noConversion"/>
  </si>
  <si>
    <t>MANZANILLO</t>
    <phoneticPr fontId="11" type="noConversion"/>
  </si>
  <si>
    <t>GUATEMALA CITY</t>
    <phoneticPr fontId="11" type="noConversion"/>
  </si>
  <si>
    <t>0515-107E</t>
    <phoneticPr fontId="11" type="noConversion"/>
  </si>
  <si>
    <t>EVER SIGMA</t>
    <phoneticPr fontId="11" type="noConversion"/>
  </si>
  <si>
    <t>145E</t>
    <phoneticPr fontId="11" type="noConversion"/>
  </si>
  <si>
    <t>CSCL ASIA</t>
    <phoneticPr fontId="11" type="noConversion"/>
  </si>
  <si>
    <t>0513-043E</t>
  </si>
  <si>
    <t>EVER LOTUS</t>
    <phoneticPr fontId="11" type="noConversion"/>
  </si>
  <si>
    <t>COSCO(WSA)
CMA(ACSA3)</t>
    <phoneticPr fontId="11" type="noConversion"/>
  </si>
  <si>
    <t>0512-145E</t>
    <phoneticPr fontId="11" type="noConversion"/>
  </si>
  <si>
    <t xml:space="preserve">ITAL USODIMARE </t>
    <phoneticPr fontId="11" type="noConversion"/>
  </si>
  <si>
    <t>061E</t>
    <phoneticPr fontId="11" type="noConversion"/>
  </si>
  <si>
    <t>KOTA CANTIK</t>
    <phoneticPr fontId="11" type="noConversion"/>
  </si>
  <si>
    <t>0411-150E</t>
    <phoneticPr fontId="11" type="noConversion"/>
  </si>
  <si>
    <t>EVER ELITE</t>
    <phoneticPr fontId="11" type="noConversion"/>
  </si>
  <si>
    <t>008E</t>
  </si>
  <si>
    <t>LONG BEACH TRADER</t>
    <phoneticPr fontId="11" type="noConversion"/>
  </si>
  <si>
    <t>COSCO(WSA2)</t>
    <phoneticPr fontId="11" type="noConversion"/>
  </si>
  <si>
    <t>003E</t>
    <phoneticPr fontId="11" type="noConversion"/>
  </si>
  <si>
    <t>RDO CONCORD</t>
    <phoneticPr fontId="11" type="noConversion"/>
  </si>
  <si>
    <t>GUAYAQUIL</t>
  </si>
  <si>
    <t xml:space="preserve">	CHARLOTTE MAERSK 113E</t>
    <phoneticPr fontId="59" type="noConversion"/>
  </si>
  <si>
    <t>A.P.MOLLER 112E</t>
    <phoneticPr fontId="11" type="noConversion"/>
  </si>
  <si>
    <t>MAERSK SHIVLING 111E</t>
    <phoneticPr fontId="11" type="noConversion"/>
  </si>
  <si>
    <t>110E</t>
    <phoneticPr fontId="11" type="noConversion"/>
  </si>
  <si>
    <t xml:space="preserve">	MAERSK SHAMS 110E</t>
    <phoneticPr fontId="11" type="noConversion"/>
  </si>
  <si>
    <t>HAMSUD(ASPA3)</t>
    <phoneticPr fontId="11" type="noConversion"/>
  </si>
  <si>
    <t>109E</t>
    <phoneticPr fontId="11" type="noConversion"/>
  </si>
  <si>
    <t>CAROLINE MAERSK 109E</t>
    <phoneticPr fontId="11" type="noConversion"/>
  </si>
  <si>
    <t>SAN ANTION</t>
  </si>
  <si>
    <t>064E</t>
  </si>
  <si>
    <t>COSCO PRINCE RUPERT</t>
    <phoneticPr fontId="59" type="noConversion"/>
  </si>
  <si>
    <t>BRIGHTON</t>
    <phoneticPr fontId="11" type="noConversion"/>
  </si>
  <si>
    <t>141E</t>
  </si>
  <si>
    <t>XIN MEI ZHOU</t>
    <phoneticPr fontId="11" type="noConversion"/>
  </si>
  <si>
    <t>113E</t>
    <phoneticPr fontId="11" type="noConversion"/>
  </si>
  <si>
    <t>COSCO NEW YORK</t>
    <phoneticPr fontId="11" type="noConversion"/>
  </si>
  <si>
    <t>COSCO(WSA3)
OOCL(TLP1)</t>
    <phoneticPr fontId="11" type="noConversion"/>
  </si>
  <si>
    <t>023E</t>
    <phoneticPr fontId="11" type="noConversion"/>
  </si>
  <si>
    <t>SEASPAN OCEANIA</t>
    <phoneticPr fontId="11" type="noConversion"/>
  </si>
  <si>
    <t>074S</t>
    <phoneticPr fontId="11" type="noConversion"/>
  </si>
  <si>
    <t>TOUCAN HUNTER</t>
    <phoneticPr fontId="11" type="noConversion"/>
  </si>
  <si>
    <t>158S</t>
    <phoneticPr fontId="11" type="noConversion"/>
  </si>
  <si>
    <t>NAVIOS MIAMI</t>
    <phoneticPr fontId="11" type="noConversion"/>
  </si>
  <si>
    <t>107S</t>
    <phoneticPr fontId="11" type="noConversion"/>
  </si>
  <si>
    <t>GRASMERE MAERSK</t>
    <phoneticPr fontId="11" type="noConversion"/>
  </si>
  <si>
    <t>OOCL(JKN)
ONE(NZJ)</t>
    <phoneticPr fontId="11" type="noConversion"/>
  </si>
  <si>
    <t>073S</t>
    <phoneticPr fontId="11" type="noConversion"/>
  </si>
  <si>
    <t>NYK FURANO</t>
    <phoneticPr fontId="11" type="noConversion"/>
  </si>
  <si>
    <t>BRI</t>
    <phoneticPr fontId="11" type="noConversion"/>
  </si>
  <si>
    <t>071S</t>
    <phoneticPr fontId="11" type="noConversion"/>
  </si>
  <si>
    <t>APL SCOTLAND</t>
    <phoneticPr fontId="11" type="noConversion"/>
  </si>
  <si>
    <t>116S</t>
    <phoneticPr fontId="11" type="noConversion"/>
  </si>
  <si>
    <t>E.R. SWEDEN</t>
    <phoneticPr fontId="11" type="noConversion"/>
  </si>
  <si>
    <t>115S</t>
    <phoneticPr fontId="11" type="noConversion"/>
  </si>
  <si>
    <t>E.R. DENMARK</t>
    <phoneticPr fontId="11" type="noConversion"/>
  </si>
  <si>
    <t>115S</t>
  </si>
  <si>
    <t>CMA CGM CHOPIN</t>
    <phoneticPr fontId="11" type="noConversion"/>
  </si>
  <si>
    <t>COSCO/OOCL(A3N)</t>
    <phoneticPr fontId="11" type="noConversion"/>
  </si>
  <si>
    <t>058S</t>
    <phoneticPr fontId="11" type="noConversion"/>
  </si>
  <si>
    <t>OOCL SHANGHAI</t>
    <phoneticPr fontId="11" type="noConversion"/>
  </si>
  <si>
    <t>MEL</t>
    <phoneticPr fontId="11" type="noConversion"/>
  </si>
  <si>
    <t>072S</t>
    <phoneticPr fontId="11" type="noConversion"/>
  </si>
  <si>
    <t>OOCL MIAMI</t>
    <phoneticPr fontId="11" type="noConversion"/>
  </si>
  <si>
    <t>051S</t>
    <phoneticPr fontId="11" type="noConversion"/>
  </si>
  <si>
    <t>ANL GIPPSLAND</t>
    <phoneticPr fontId="11" type="noConversion"/>
  </si>
  <si>
    <t>082S</t>
    <phoneticPr fontId="11" type="noConversion"/>
  </si>
  <si>
    <t>OOCL CANADA</t>
    <phoneticPr fontId="11" type="noConversion"/>
  </si>
  <si>
    <t>OOCL ROTTERDAM</t>
    <phoneticPr fontId="11" type="noConversion"/>
  </si>
  <si>
    <t>COSCO/OOCL(A3C)</t>
    <phoneticPr fontId="11" type="noConversion"/>
  </si>
  <si>
    <t>106S</t>
    <phoneticPr fontId="11" type="noConversion"/>
  </si>
  <si>
    <t>SEAMAX STRATFORD</t>
    <phoneticPr fontId="11" type="noConversion"/>
  </si>
  <si>
    <t>SYD</t>
    <phoneticPr fontId="11" type="noConversion"/>
  </si>
  <si>
    <t>112S</t>
    <phoneticPr fontId="11" type="noConversion"/>
  </si>
  <si>
    <t>SAN CHRISTOBAL</t>
    <phoneticPr fontId="11" type="noConversion"/>
  </si>
  <si>
    <t>111S</t>
    <phoneticPr fontId="11" type="noConversion"/>
  </si>
  <si>
    <t>MAERSK SARAT</t>
    <phoneticPr fontId="11" type="noConversion"/>
  </si>
  <si>
    <t>CCNI ARAUCO</t>
    <phoneticPr fontId="11" type="noConversion"/>
  </si>
  <si>
    <t>CMA(SHAKA2)</t>
    <phoneticPr fontId="11" type="noConversion"/>
  </si>
  <si>
    <t>109S</t>
    <phoneticPr fontId="11" type="noConversion"/>
  </si>
  <si>
    <t>MAERSK STRALSUND</t>
    <phoneticPr fontId="11" type="noConversion"/>
  </si>
  <si>
    <t>PORT LOUIS</t>
    <phoneticPr fontId="11" type="noConversion"/>
  </si>
  <si>
    <t>PORT LOUIS</t>
    <phoneticPr fontId="54" type="noConversion"/>
  </si>
  <si>
    <t>104W</t>
    <phoneticPr fontId="11" type="noConversion"/>
  </si>
  <si>
    <t>VULPECULA</t>
    <phoneticPr fontId="11" type="noConversion"/>
  </si>
  <si>
    <t>026W</t>
    <phoneticPr fontId="11" type="noConversion"/>
  </si>
  <si>
    <t>SEASPAN FELIXSTOWE</t>
    <phoneticPr fontId="11" type="noConversion"/>
  </si>
  <si>
    <t>254W</t>
    <phoneticPr fontId="11" type="noConversion"/>
  </si>
  <si>
    <t>VELA</t>
    <phoneticPr fontId="11" type="noConversion"/>
  </si>
  <si>
    <t>TO BE ADVISED</t>
    <phoneticPr fontId="11" type="noConversion"/>
  </si>
  <si>
    <t>OOCL(WAF3)</t>
    <phoneticPr fontId="11" type="noConversion"/>
  </si>
  <si>
    <t>126W</t>
    <phoneticPr fontId="11" type="noConversion"/>
  </si>
  <si>
    <t>BAHAMAS</t>
    <phoneticPr fontId="11" type="noConversion"/>
  </si>
  <si>
    <t>TEMA</t>
    <phoneticPr fontId="11" type="noConversion"/>
  </si>
  <si>
    <t>TEMA</t>
  </si>
  <si>
    <t>113W</t>
    <phoneticPr fontId="11" type="noConversion"/>
  </si>
  <si>
    <t>SEAMAX STAMFORD</t>
    <phoneticPr fontId="11" type="noConversion"/>
  </si>
  <si>
    <t>NAVIOS MAGNOLIA</t>
    <phoneticPr fontId="11" type="noConversion"/>
  </si>
  <si>
    <t>007W</t>
    <phoneticPr fontId="11" type="noConversion"/>
  </si>
  <si>
    <t>CHRISTA SCHULTE</t>
    <phoneticPr fontId="11" type="noConversion"/>
  </si>
  <si>
    <t>110W</t>
    <phoneticPr fontId="11" type="noConversion"/>
  </si>
  <si>
    <t>ZIM DALIAN</t>
    <phoneticPr fontId="11" type="noConversion"/>
  </si>
  <si>
    <t>OOCL(WAF1)</t>
    <phoneticPr fontId="11" type="noConversion"/>
  </si>
  <si>
    <t>LAGOS</t>
    <phoneticPr fontId="11" type="noConversion"/>
  </si>
  <si>
    <t>APAPA,LAGOS</t>
  </si>
  <si>
    <t>096W</t>
    <phoneticPr fontId="11" type="noConversion"/>
  </si>
  <si>
    <t>BEAR MOUNTAIN BRIDGE</t>
    <phoneticPr fontId="11" type="noConversion"/>
  </si>
  <si>
    <t>045W</t>
    <phoneticPr fontId="11" type="noConversion"/>
  </si>
  <si>
    <t>MOL EXPLORER</t>
    <phoneticPr fontId="11" type="noConversion"/>
  </si>
  <si>
    <t>060W</t>
    <phoneticPr fontId="11" type="noConversion"/>
  </si>
  <si>
    <t>MOL EARNEST</t>
    <phoneticPr fontId="11" type="noConversion"/>
  </si>
  <si>
    <t>21002W</t>
    <phoneticPr fontId="11" type="noConversion"/>
  </si>
  <si>
    <t>DOLPHIN II</t>
    <phoneticPr fontId="11" type="noConversion"/>
  </si>
  <si>
    <t>OOCL(SAF3)</t>
    <phoneticPr fontId="11" type="noConversion"/>
  </si>
  <si>
    <t>065W</t>
    <phoneticPr fontId="11" type="noConversion"/>
  </si>
  <si>
    <t>ITAL LIBERA</t>
    <phoneticPr fontId="11" type="noConversion"/>
  </si>
  <si>
    <t>DURBAN</t>
    <phoneticPr fontId="11" type="noConversion"/>
  </si>
  <si>
    <t>1917W</t>
    <phoneticPr fontId="11" type="noConversion"/>
  </si>
  <si>
    <t>EXPRESS SPAIN</t>
    <phoneticPr fontId="11" type="noConversion"/>
  </si>
  <si>
    <t>112W</t>
    <phoneticPr fontId="11" type="noConversion"/>
  </si>
  <si>
    <t>NORDWINTER</t>
    <phoneticPr fontId="11" type="noConversion"/>
  </si>
  <si>
    <t>111W</t>
    <phoneticPr fontId="11" type="noConversion"/>
  </si>
  <si>
    <t>BOMAR FULGENT</t>
    <phoneticPr fontId="11" type="noConversion"/>
  </si>
  <si>
    <t>139W</t>
    <phoneticPr fontId="11" type="noConversion"/>
  </si>
  <si>
    <t>COSCO YINGKOU</t>
    <phoneticPr fontId="11" type="noConversion"/>
  </si>
  <si>
    <t>OOCL(EAX1)</t>
    <phoneticPr fontId="11" type="noConversion"/>
  </si>
  <si>
    <t>109W</t>
    <phoneticPr fontId="11" type="noConversion"/>
  </si>
  <si>
    <t>JOHANNES MAERSK</t>
    <phoneticPr fontId="11" type="noConversion"/>
  </si>
  <si>
    <t>MOMBASA</t>
    <phoneticPr fontId="11" type="noConversion"/>
  </si>
  <si>
    <t>MIAMI</t>
    <phoneticPr fontId="11" type="noConversion"/>
  </si>
  <si>
    <t>141W</t>
    <phoneticPr fontId="11" type="noConversion"/>
  </si>
  <si>
    <t>ITAL UNICA</t>
    <phoneticPr fontId="11" type="noConversion"/>
  </si>
  <si>
    <t>X-PRESS KILIMANJARO</t>
    <phoneticPr fontId="11" type="noConversion"/>
  </si>
  <si>
    <t>181W</t>
    <phoneticPr fontId="11" type="noConversion"/>
  </si>
  <si>
    <t>EVER UNITED</t>
    <phoneticPr fontId="11" type="noConversion"/>
  </si>
  <si>
    <t>OOCL(EAX3)</t>
    <phoneticPr fontId="11" type="noConversion"/>
  </si>
  <si>
    <t>04I8RW</t>
    <phoneticPr fontId="11" type="noConversion"/>
  </si>
  <si>
    <t>CMA CGM BLUE WHALE</t>
    <phoneticPr fontId="11" type="noConversion"/>
  </si>
  <si>
    <t>DAR ES SALAM</t>
    <phoneticPr fontId="11" type="noConversion"/>
  </si>
  <si>
    <t>DAR ES SALAM</t>
  </si>
  <si>
    <t>0202-030S</t>
    <phoneticPr fontId="11" type="noConversion"/>
  </si>
  <si>
    <t>EVER BLOOM</t>
    <phoneticPr fontId="11" type="noConversion"/>
  </si>
  <si>
    <t>0201-035S</t>
    <phoneticPr fontId="11" type="noConversion"/>
  </si>
  <si>
    <t>EVER BEADY</t>
    <phoneticPr fontId="11" type="noConversion"/>
  </si>
  <si>
    <t>0200-038S</t>
    <phoneticPr fontId="11" type="noConversion"/>
  </si>
  <si>
    <t>EVER BOOMY</t>
    <phoneticPr fontId="11" type="noConversion"/>
  </si>
  <si>
    <t>0199-023S</t>
    <phoneticPr fontId="11" type="noConversion"/>
  </si>
  <si>
    <t>EVER BONUS</t>
    <phoneticPr fontId="11" type="noConversion"/>
  </si>
  <si>
    <t>EMC(CIT)</t>
    <phoneticPr fontId="11" type="noConversion"/>
  </si>
  <si>
    <t>0198-027S</t>
    <phoneticPr fontId="11" type="noConversion"/>
  </si>
  <si>
    <t>SEMARANG</t>
    <phoneticPr fontId="11" type="noConversion"/>
  </si>
  <si>
    <t>GREEN ACE</t>
    <phoneticPr fontId="11" type="noConversion"/>
  </si>
  <si>
    <t>TORRES STRAIT</t>
    <phoneticPr fontId="11" type="noConversion"/>
  </si>
  <si>
    <t>MCC SHENZHEN</t>
    <phoneticPr fontId="11" type="noConversion"/>
  </si>
  <si>
    <t>YANGON(MIIT)</t>
    <phoneticPr fontId="11" type="noConversion"/>
  </si>
  <si>
    <t>HYUNDAI VOYAGER</t>
    <phoneticPr fontId="11" type="noConversion"/>
  </si>
  <si>
    <t>103S</t>
    <phoneticPr fontId="11" type="noConversion"/>
  </si>
  <si>
    <t>HYUNDAI GRACE</t>
    <phoneticPr fontId="11" type="noConversion"/>
  </si>
  <si>
    <t>105S</t>
    <phoneticPr fontId="11" type="noConversion"/>
  </si>
  <si>
    <t>HYUNDAI FORWARD</t>
    <phoneticPr fontId="11" type="noConversion"/>
  </si>
  <si>
    <t>HMM(TTP)</t>
    <phoneticPr fontId="11" type="noConversion"/>
  </si>
  <si>
    <t>MANILA(S)</t>
    <phoneticPr fontId="11" type="noConversion"/>
  </si>
  <si>
    <t>2108S</t>
    <phoneticPr fontId="11" type="noConversion"/>
  </si>
  <si>
    <t>SITC SHENZHEN</t>
    <phoneticPr fontId="11" type="noConversion"/>
  </si>
  <si>
    <t>SITC KWANGYANG</t>
    <phoneticPr fontId="11" type="noConversion"/>
  </si>
  <si>
    <t>SITC YOKKAICHI</t>
    <phoneticPr fontId="11" type="noConversion"/>
  </si>
  <si>
    <t>2106S</t>
    <phoneticPr fontId="11" type="noConversion"/>
  </si>
  <si>
    <t>SITC(CJV6)</t>
    <phoneticPr fontId="11" type="noConversion"/>
  </si>
  <si>
    <t>DANANG</t>
    <phoneticPr fontId="11" type="noConversion"/>
  </si>
  <si>
    <t>DANANG</t>
    <phoneticPr fontId="53" type="noConversion"/>
  </si>
  <si>
    <t>SITC OSAKA</t>
    <phoneticPr fontId="11" type="noConversion"/>
  </si>
  <si>
    <t>SITC LIANYUNGANG</t>
    <phoneticPr fontId="11" type="noConversion"/>
  </si>
  <si>
    <t>SITC DALIAN</t>
    <phoneticPr fontId="11" type="noConversion"/>
  </si>
  <si>
    <t>SITC(CJV2)</t>
    <phoneticPr fontId="11" type="noConversion"/>
  </si>
  <si>
    <t>HAIPHONG</t>
    <phoneticPr fontId="11" type="noConversion"/>
  </si>
  <si>
    <t>2112S</t>
    <phoneticPr fontId="11" type="noConversion"/>
  </si>
  <si>
    <t>SITC HAKATA</t>
    <phoneticPr fontId="11" type="noConversion"/>
  </si>
  <si>
    <t>2111S</t>
    <phoneticPr fontId="11" type="noConversion"/>
  </si>
  <si>
    <t>BRIGHT LAEM CHABANG</t>
    <phoneticPr fontId="11" type="noConversion"/>
  </si>
  <si>
    <t>2110S</t>
    <phoneticPr fontId="11" type="noConversion"/>
  </si>
  <si>
    <t>2109S</t>
    <phoneticPr fontId="11" type="noConversion"/>
  </si>
  <si>
    <t>SITC(CJV5)</t>
    <phoneticPr fontId="11" type="noConversion"/>
  </si>
  <si>
    <t>SITC HEBEI</t>
    <phoneticPr fontId="11" type="noConversion"/>
  </si>
  <si>
    <t>SITC HAINAN</t>
    <phoneticPr fontId="11" type="noConversion"/>
  </si>
  <si>
    <t>SITC ZHEJIANG</t>
    <phoneticPr fontId="11" type="noConversion"/>
  </si>
  <si>
    <t>SITC(CKV)</t>
    <phoneticPr fontId="11" type="noConversion"/>
  </si>
  <si>
    <t>SITC JIANGSU</t>
    <phoneticPr fontId="11" type="noConversion"/>
  </si>
  <si>
    <t>SITC BANGKOK</t>
    <phoneticPr fontId="11" type="noConversion"/>
  </si>
  <si>
    <t>SITC GUANGDONG</t>
    <phoneticPr fontId="11" type="noConversion"/>
  </si>
  <si>
    <t>2104S</t>
    <phoneticPr fontId="11" type="noConversion"/>
  </si>
  <si>
    <t>SITC LIAONING</t>
    <phoneticPr fontId="11" type="noConversion"/>
  </si>
  <si>
    <t>SITC(CKV2)</t>
    <phoneticPr fontId="11" type="noConversion"/>
  </si>
  <si>
    <t>SUNSHINE BANDAMA</t>
    <phoneticPr fontId="11" type="noConversion"/>
  </si>
  <si>
    <t>HCM</t>
    <phoneticPr fontId="11" type="noConversion"/>
  </si>
  <si>
    <t>SITC KEELUNG</t>
    <phoneticPr fontId="11" type="noConversion"/>
  </si>
  <si>
    <t>SITC KAWASAKI</t>
    <phoneticPr fontId="11" type="noConversion"/>
  </si>
  <si>
    <t>CALA PINGUINO</t>
    <phoneticPr fontId="11" type="noConversion"/>
  </si>
  <si>
    <t>SITC LAEM CHABANG</t>
    <phoneticPr fontId="11" type="noConversion"/>
  </si>
  <si>
    <t>SITC(VTX1)</t>
    <phoneticPr fontId="11" type="noConversion"/>
  </si>
  <si>
    <t>SITC JAKARTA</t>
    <phoneticPr fontId="11" type="noConversion"/>
  </si>
  <si>
    <t>INTEGRA</t>
    <phoneticPr fontId="11" type="noConversion"/>
  </si>
  <si>
    <t>SITC FUJIAN</t>
    <phoneticPr fontId="11" type="noConversion"/>
  </si>
  <si>
    <t>SITC GUANGXI</t>
    <phoneticPr fontId="11" type="noConversion"/>
  </si>
  <si>
    <t>SITC(VTX2)</t>
    <phoneticPr fontId="11" type="noConversion"/>
  </si>
  <si>
    <t>292S</t>
    <phoneticPr fontId="11" type="noConversion"/>
  </si>
  <si>
    <t>034S</t>
    <phoneticPr fontId="11" type="noConversion"/>
  </si>
  <si>
    <t>LUCKY MERRY</t>
    <phoneticPr fontId="11" type="noConversion"/>
  </si>
  <si>
    <t>284S</t>
    <phoneticPr fontId="11" type="noConversion"/>
  </si>
  <si>
    <t>326S</t>
    <phoneticPr fontId="11" type="noConversion"/>
  </si>
  <si>
    <t>ITHA BHUM</t>
    <phoneticPr fontId="11" type="noConversion"/>
  </si>
  <si>
    <t>0RK2FS</t>
    <phoneticPr fontId="11" type="noConversion"/>
  </si>
  <si>
    <t>011S</t>
    <phoneticPr fontId="11" type="noConversion"/>
  </si>
  <si>
    <t>SOUL OF LUCK</t>
    <phoneticPr fontId="11" type="noConversion"/>
  </si>
  <si>
    <t>RCL(RBC)</t>
    <phoneticPr fontId="11" type="noConversion"/>
  </si>
  <si>
    <t>033S</t>
    <phoneticPr fontId="11" type="noConversion"/>
  </si>
  <si>
    <t>LAEM CHABANG</t>
    <phoneticPr fontId="11" type="noConversion"/>
  </si>
  <si>
    <t>BKK(PAT)</t>
    <phoneticPr fontId="11" type="noConversion"/>
  </si>
  <si>
    <t>SIHANOUVKILLE</t>
    <phoneticPr fontId="11" type="noConversion"/>
  </si>
  <si>
    <t>1802-026S</t>
    <phoneticPr fontId="11" type="noConversion"/>
  </si>
  <si>
    <t>EVER BREED</t>
    <phoneticPr fontId="11" type="noConversion"/>
  </si>
  <si>
    <t>1801-037S</t>
    <phoneticPr fontId="11" type="noConversion"/>
  </si>
  <si>
    <t>EVER BRAVE</t>
    <phoneticPr fontId="11" type="noConversion"/>
  </si>
  <si>
    <t>1800-044S</t>
    <phoneticPr fontId="11" type="noConversion"/>
  </si>
  <si>
    <t>EVER BLISS</t>
    <phoneticPr fontId="11" type="noConversion"/>
  </si>
  <si>
    <t>1799-047S</t>
    <phoneticPr fontId="11" type="noConversion"/>
  </si>
  <si>
    <t>EVER BONNY</t>
    <phoneticPr fontId="11" type="noConversion"/>
  </si>
  <si>
    <t>EMC(NSB)</t>
    <phoneticPr fontId="11" type="noConversion"/>
  </si>
  <si>
    <t>1798-032S</t>
    <phoneticPr fontId="11" type="noConversion"/>
  </si>
  <si>
    <t>PORT KELANG</t>
    <phoneticPr fontId="11" type="noConversion"/>
  </si>
  <si>
    <t>BELAWAN</t>
    <phoneticPr fontId="11" type="noConversion"/>
  </si>
  <si>
    <t>PASIR GUDANG</t>
    <phoneticPr fontId="11" type="noConversion"/>
  </si>
  <si>
    <t>PORT  KELANG</t>
    <phoneticPr fontId="11" type="noConversion"/>
  </si>
  <si>
    <t>02104S</t>
  </si>
  <si>
    <t>KMTC XIAMEN</t>
    <phoneticPr fontId="11" type="noConversion"/>
  </si>
  <si>
    <t>02103S</t>
  </si>
  <si>
    <t>KMTC HOCHIMINH</t>
    <phoneticPr fontId="11" type="noConversion"/>
  </si>
  <si>
    <t>KMTC SHIMIZU</t>
    <phoneticPr fontId="11" type="noConversion"/>
  </si>
  <si>
    <t>KMTC(PCI)</t>
    <phoneticPr fontId="11" type="noConversion"/>
  </si>
  <si>
    <t>2102S</t>
    <phoneticPr fontId="11" type="noConversion"/>
  </si>
  <si>
    <t>AS CONSTANTINA</t>
    <phoneticPr fontId="11" type="noConversion"/>
  </si>
  <si>
    <t>JKT</t>
    <phoneticPr fontId="11" type="noConversion"/>
  </si>
  <si>
    <t>2103S</t>
  </si>
  <si>
    <t>KENT TRADER</t>
    <phoneticPr fontId="11" type="noConversion"/>
  </si>
  <si>
    <t>KMTC SURABAYA</t>
    <phoneticPr fontId="11" type="noConversion"/>
  </si>
  <si>
    <t>21004S</t>
  </si>
  <si>
    <t>HANSA DUBURG</t>
    <phoneticPr fontId="11" type="noConversion"/>
  </si>
  <si>
    <t>2102S</t>
  </si>
  <si>
    <t>KMTC SEOUL</t>
    <phoneticPr fontId="11" type="noConversion"/>
  </si>
  <si>
    <t>KMTC(ANX)</t>
    <phoneticPr fontId="11" type="noConversion"/>
  </si>
  <si>
    <t>KMTC NINGBO</t>
    <phoneticPr fontId="11" type="noConversion"/>
  </si>
  <si>
    <t>KMTC QINGDAO</t>
    <phoneticPr fontId="11" type="noConversion"/>
  </si>
  <si>
    <t>KMTC TIANJIN</t>
    <phoneticPr fontId="11" type="noConversion"/>
  </si>
  <si>
    <t>KMTC(KMSK)</t>
    <phoneticPr fontId="11" type="noConversion"/>
  </si>
  <si>
    <t>0127S</t>
  </si>
  <si>
    <t>HYUNDAI UNITY</t>
    <phoneticPr fontId="11" type="noConversion"/>
  </si>
  <si>
    <t>21003S</t>
  </si>
  <si>
    <t>SENDANG MAS</t>
    <phoneticPr fontId="11" type="noConversion"/>
  </si>
  <si>
    <t>BELMONTE EXPRESS</t>
    <phoneticPr fontId="11" type="noConversion"/>
  </si>
  <si>
    <t>ALS CLIVIA</t>
    <phoneticPr fontId="11" type="noConversion"/>
  </si>
  <si>
    <t>KMTC(KCM)</t>
    <phoneticPr fontId="11" type="noConversion"/>
  </si>
  <si>
    <t>0126S</t>
    <phoneticPr fontId="11" type="noConversion"/>
  </si>
  <si>
    <t>PKG(N)</t>
    <phoneticPr fontId="11" type="noConversion"/>
  </si>
  <si>
    <t>DONG FANG FU</t>
    <phoneticPr fontId="11" type="noConversion"/>
  </si>
  <si>
    <t>HASCO(STW2)</t>
    <phoneticPr fontId="11" type="noConversion"/>
  </si>
  <si>
    <t>KEELUNG</t>
    <phoneticPr fontId="11" type="noConversion"/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</si>
  <si>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</si>
  <si>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</si>
  <si>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</si>
  <si>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</si>
  <si>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2115S</t>
  </si>
  <si>
    <t>JJ SKY</t>
    <phoneticPr fontId="11" type="noConversion"/>
  </si>
  <si>
    <t>MILD TEMPO</t>
    <phoneticPr fontId="11" type="noConversion"/>
  </si>
  <si>
    <t>XIANG SHUN</t>
    <phoneticPr fontId="11" type="noConversion"/>
  </si>
  <si>
    <t>JJ</t>
    <phoneticPr fontId="11" type="noConversion"/>
  </si>
  <si>
    <t>HONGKONG</t>
  </si>
  <si>
    <t>HONGKONG &amp; TAIWAN</t>
  </si>
  <si>
    <t>035W</t>
    <phoneticPr fontId="11" type="noConversion"/>
  </si>
  <si>
    <t xml:space="preserve">LEVERKUSEN EXPRESS
</t>
    <phoneticPr fontId="11" type="noConversion"/>
  </si>
  <si>
    <t>031W</t>
    <phoneticPr fontId="11" type="noConversion"/>
  </si>
  <si>
    <t xml:space="preserve">YM WONDROUS
</t>
    <phoneticPr fontId="11" type="noConversion"/>
  </si>
  <si>
    <t>030W</t>
    <phoneticPr fontId="11" type="noConversion"/>
  </si>
  <si>
    <t>YM WORLD</t>
    <phoneticPr fontId="11" type="noConversion"/>
  </si>
  <si>
    <t>YML(MD3)</t>
    <phoneticPr fontId="53" type="noConversion"/>
  </si>
  <si>
    <t>VIA IST</t>
    <phoneticPr fontId="53" type="noConversion"/>
  </si>
  <si>
    <t>KAV</t>
    <phoneticPr fontId="11" type="noConversion"/>
  </si>
  <si>
    <t>IST</t>
    <phoneticPr fontId="11" type="noConversion"/>
  </si>
  <si>
    <t>0BX93W</t>
  </si>
  <si>
    <t>CMA CGM MISSOURI</t>
    <phoneticPr fontId="11" type="noConversion"/>
  </si>
  <si>
    <t>0BX91W</t>
  </si>
  <si>
    <t>CMA CGM TIGRIS</t>
    <phoneticPr fontId="11" type="noConversion"/>
  </si>
  <si>
    <t>027W</t>
    <phoneticPr fontId="11" type="noConversion"/>
  </si>
  <si>
    <t>COSCO SHIPPING PANAMA</t>
    <phoneticPr fontId="11" type="noConversion"/>
  </si>
  <si>
    <t>JOHANNA SCHULTE</t>
    <phoneticPr fontId="11" type="noConversion"/>
  </si>
  <si>
    <t>COSCO(AEM3)
EMC(BEX)
OOCL(EM1)
CMA(BEX)</t>
    <phoneticPr fontId="53" type="noConversion"/>
  </si>
  <si>
    <t>0BX8VW</t>
    <phoneticPr fontId="11" type="noConversion"/>
  </si>
  <si>
    <t>CMA CGM COLUMBIA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</si>
  <si>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</si>
  <si>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</si>
  <si>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</si>
  <si>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</si>
  <si>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</si>
  <si>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COSCO SHIPPING TAURUS</t>
    <phoneticPr fontId="11" type="noConversion"/>
  </si>
  <si>
    <t>COSCO SHIPPING GEMINI</t>
    <phoneticPr fontId="11" type="noConversion"/>
  </si>
  <si>
    <t>016W</t>
    <phoneticPr fontId="11" type="noConversion"/>
  </si>
  <si>
    <t>COSCO SHIPPING ARIES</t>
    <phoneticPr fontId="11" type="noConversion"/>
  </si>
  <si>
    <t>COSCO SHIPPING UNIVERSE</t>
    <phoneticPr fontId="11" type="noConversion"/>
  </si>
  <si>
    <t>COSCO(AEU3)
EMC(NE3)
OOCL(LL2)
CMA(FAL2)</t>
    <phoneticPr fontId="53" type="noConversion"/>
  </si>
  <si>
    <t>013W</t>
    <phoneticPr fontId="11" type="noConversion"/>
  </si>
  <si>
    <t>COSCO SHIPPING SCORPIO</t>
    <phoneticPr fontId="11" type="noConversion"/>
  </si>
  <si>
    <t>LIM</t>
  </si>
  <si>
    <t>PIR</t>
    <phoneticPr fontId="11" type="noConversion"/>
  </si>
  <si>
    <t>ALEX(DEKHELA)</t>
    <phoneticPr fontId="11" type="noConversion"/>
  </si>
  <si>
    <t>0BE91W</t>
  </si>
  <si>
    <t>APL TURKEY</t>
    <phoneticPr fontId="11" type="noConversion"/>
  </si>
  <si>
    <t>EVER STRONG</t>
    <phoneticPr fontId="11" type="noConversion"/>
  </si>
  <si>
    <t>0BE8XW</t>
    <phoneticPr fontId="11" type="noConversion"/>
  </si>
  <si>
    <t>CMA CGM CORNEILLE</t>
    <phoneticPr fontId="11" type="noConversion"/>
  </si>
  <si>
    <t>0BE8VW</t>
  </si>
  <si>
    <t>CMA CGM RABELAIS</t>
    <phoneticPr fontId="11" type="noConversion"/>
  </si>
  <si>
    <t>COSCO(AEM6)
EMC(BEX2)
OOCL(AAS)
CMA(PHEX)</t>
    <phoneticPr fontId="53" type="noConversion"/>
  </si>
  <si>
    <t>KPR</t>
    <phoneticPr fontId="11" type="noConversion"/>
  </si>
  <si>
    <t>KOPER</t>
    <phoneticPr fontId="11" type="noConversion"/>
  </si>
  <si>
    <t>VIA PIR</t>
    <phoneticPr fontId="53" type="noConversion"/>
  </si>
  <si>
    <t>040W</t>
    <phoneticPr fontId="11" type="noConversion"/>
  </si>
  <si>
    <t>COSCO DENMARK</t>
    <phoneticPr fontId="11" type="noConversion"/>
  </si>
  <si>
    <t>COSCO SHIPPING ALPS</t>
    <phoneticPr fontId="11" type="noConversion"/>
  </si>
  <si>
    <t>059W</t>
    <phoneticPr fontId="11" type="noConversion"/>
  </si>
  <si>
    <t>COSCO GLORY</t>
    <phoneticPr fontId="11" type="noConversion"/>
  </si>
  <si>
    <t>82036W</t>
  </si>
  <si>
    <t>THALASSA ELPIDA</t>
    <phoneticPr fontId="11" type="noConversion"/>
  </si>
  <si>
    <t>COSCO(AEM1)
EMC(MD2)
OOCL(WM1)
CMA(MEX2)</t>
    <phoneticPr fontId="53" type="noConversion"/>
  </si>
  <si>
    <t>COSCO PRIDE</t>
    <phoneticPr fontId="11" type="noConversion"/>
  </si>
  <si>
    <t>POTI</t>
    <phoneticPr fontId="11" type="noConversion"/>
  </si>
  <si>
    <t>MSC OSCAR</t>
    <phoneticPr fontId="11" type="noConversion"/>
  </si>
  <si>
    <t>MSC ANNA</t>
    <phoneticPr fontId="11" type="noConversion"/>
  </si>
  <si>
    <t>MSC OLIVER</t>
    <phoneticPr fontId="11" type="noConversion"/>
  </si>
  <si>
    <t>MSC MAYA</t>
    <phoneticPr fontId="11" type="noConversion"/>
  </si>
  <si>
    <t>MSK(AE15)</t>
    <phoneticPr fontId="53" type="noConversion"/>
  </si>
  <si>
    <t>MSC ZOE</t>
    <phoneticPr fontId="11" type="noConversion"/>
  </si>
  <si>
    <t>AMB</t>
    <phoneticPr fontId="11" type="noConversion"/>
  </si>
  <si>
    <t xml:space="preserve">ISTANBUL(AMBARLI) </t>
    <phoneticPr fontId="11" type="noConversion"/>
  </si>
  <si>
    <t>037W</t>
    <phoneticPr fontId="11" type="noConversion"/>
  </si>
  <si>
    <t xml:space="preserve">ESSEN EXPRESS
</t>
    <phoneticPr fontId="11" type="noConversion"/>
  </si>
  <si>
    <t>039W</t>
    <phoneticPr fontId="11" type="noConversion"/>
  </si>
  <si>
    <t xml:space="preserve">BASLE EXPRESS
</t>
    <phoneticPr fontId="11" type="noConversion"/>
  </si>
  <si>
    <t xml:space="preserve">ONE MANCHESTER
</t>
    <phoneticPr fontId="11" type="noConversion"/>
  </si>
  <si>
    <t>017W</t>
    <phoneticPr fontId="11" type="noConversion"/>
  </si>
  <si>
    <t>JEBEL ALI</t>
    <phoneticPr fontId="11" type="noConversion"/>
  </si>
  <si>
    <t>ONE/YML/HPL
(MD1)</t>
    <phoneticPr fontId="53" type="noConversion"/>
  </si>
  <si>
    <t>014W</t>
    <phoneticPr fontId="11" type="noConversion"/>
  </si>
  <si>
    <t xml:space="preserve">MILANO BRIDGE
</t>
    <phoneticPr fontId="11" type="noConversion"/>
  </si>
  <si>
    <t>BAR</t>
    <phoneticPr fontId="11" type="noConversion"/>
  </si>
  <si>
    <t>AL MASHRAB</t>
    <phoneticPr fontId="11" type="noConversion"/>
  </si>
  <si>
    <t xml:space="preserve">UMM QARN
</t>
    <phoneticPr fontId="11" type="noConversion"/>
  </si>
  <si>
    <t>003W</t>
    <phoneticPr fontId="11" type="noConversion"/>
  </si>
  <si>
    <t>ZENITH LUMOS</t>
    <phoneticPr fontId="11" type="noConversion"/>
  </si>
  <si>
    <t>ONE/YML/HPL
(MD2)</t>
    <phoneticPr fontId="53" type="noConversion"/>
  </si>
  <si>
    <t xml:space="preserve">ULSAN EXPRESS
</t>
    <phoneticPr fontId="11" type="noConversion"/>
  </si>
  <si>
    <t>GOA</t>
    <phoneticPr fontId="11" type="noConversion"/>
  </si>
  <si>
    <t xml:space="preserve">GENOVA </t>
  </si>
  <si>
    <t>VIA ROTTERDAM</t>
    <phoneticPr fontId="53" type="noConversion"/>
  </si>
  <si>
    <t>015W</t>
    <phoneticPr fontId="11" type="noConversion"/>
  </si>
  <si>
    <t>AL NEFUD</t>
    <phoneticPr fontId="11" type="noConversion"/>
  </si>
  <si>
    <t>004W</t>
    <phoneticPr fontId="11" type="noConversion"/>
  </si>
  <si>
    <t>HMM OSLO</t>
    <phoneticPr fontId="11" type="noConversion"/>
  </si>
  <si>
    <t xml:space="preserve">HMM HELSINKI       </t>
    <phoneticPr fontId="11" type="noConversion"/>
  </si>
  <si>
    <t>ONE/YML/HPL
(FE2)</t>
    <phoneticPr fontId="53" type="noConversion"/>
  </si>
  <si>
    <t>LIS</t>
    <phoneticPr fontId="11" type="noConversion"/>
  </si>
  <si>
    <t>ROT</t>
    <phoneticPr fontId="11" type="noConversion"/>
  </si>
  <si>
    <t>VIA ZEEBRUGGE</t>
    <phoneticPr fontId="53" type="noConversion"/>
  </si>
  <si>
    <t>COSCO SHIPPING PISCES</t>
    <phoneticPr fontId="11" type="noConversion"/>
  </si>
  <si>
    <t>OOCL HONG KONG</t>
    <phoneticPr fontId="11" type="noConversion"/>
  </si>
  <si>
    <t>OOCL UNITED KINGDOM</t>
    <phoneticPr fontId="11" type="noConversion"/>
  </si>
  <si>
    <t>COSCO(AEU1)
EMC(NE1)
OOCL(LL1)
CMA(FAL5)</t>
    <phoneticPr fontId="53" type="noConversion"/>
  </si>
  <si>
    <t>009W</t>
    <phoneticPr fontId="11" type="noConversion"/>
  </si>
  <si>
    <t>COSCO SHIPPING GALAXY</t>
    <phoneticPr fontId="11" type="noConversion"/>
  </si>
  <si>
    <t>DBL</t>
    <phoneticPr fontId="11" type="noConversion"/>
  </si>
  <si>
    <t>ZEE</t>
    <phoneticPr fontId="11" type="noConversion"/>
  </si>
  <si>
    <t>GDYNIA</t>
    <phoneticPr fontId="11" type="noConversion"/>
  </si>
  <si>
    <t>VIA HAMBURG</t>
    <phoneticPr fontId="53" type="noConversion"/>
  </si>
  <si>
    <t>HAM</t>
    <phoneticPr fontId="11" type="noConversion"/>
  </si>
  <si>
    <t>HEL</t>
  </si>
  <si>
    <t>RIGA/TALLINN</t>
    <phoneticPr fontId="11" type="noConversion"/>
  </si>
  <si>
    <t>VIA ROTTERDAM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</si>
  <si>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</si>
  <si>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</si>
  <si>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53" type="noConversion"/>
  </si>
  <si>
    <t>ANT</t>
    <phoneticPr fontId="11" type="noConversion"/>
  </si>
  <si>
    <t xml:space="preserve">ANTWERP </t>
    <phoneticPr fontId="11" type="noConversion"/>
  </si>
  <si>
    <t>0FL8ZW</t>
  </si>
  <si>
    <t>CMA CGM LOUVRE</t>
    <phoneticPr fontId="11" type="noConversion"/>
  </si>
  <si>
    <t>0FL8XW</t>
    <phoneticPr fontId="11" type="noConversion"/>
  </si>
  <si>
    <t>CMA CGM JACQUES SAADE</t>
    <phoneticPr fontId="11" type="noConversion"/>
  </si>
  <si>
    <t>0FL8VW</t>
  </si>
  <si>
    <t>CMA CGM LOUIS BLERIOT</t>
    <phoneticPr fontId="11" type="noConversion"/>
  </si>
  <si>
    <t>COSCO(AEU2)
EMC(FAL1)
OOCL(LL4)
CMA(FAL1)</t>
    <phoneticPr fontId="53" type="noConversion"/>
  </si>
  <si>
    <t>0FL8TW</t>
    <phoneticPr fontId="11" type="noConversion"/>
  </si>
  <si>
    <t>CMA CGM PALAIS ROYAL</t>
    <phoneticPr fontId="11" type="noConversion"/>
  </si>
  <si>
    <t>SOUTHAMPTON</t>
    <phoneticPr fontId="11" type="noConversion"/>
  </si>
  <si>
    <t>44013W</t>
  </si>
  <si>
    <t>EVER GOODS</t>
    <phoneticPr fontId="11" type="noConversion"/>
  </si>
  <si>
    <t>43034W</t>
    <phoneticPr fontId="11" type="noConversion"/>
  </si>
  <si>
    <t>THALASSA TYHI</t>
    <phoneticPr fontId="11" type="noConversion"/>
  </si>
  <si>
    <t>42037W</t>
  </si>
  <si>
    <t>THALASSA PATRIS</t>
    <phoneticPr fontId="11" type="noConversion"/>
  </si>
  <si>
    <t>COSCO(AEU9)
EMC(CES)
OOCL(LL7)</t>
    <phoneticPr fontId="53" type="noConversion"/>
  </si>
  <si>
    <t>41018W</t>
    <phoneticPr fontId="11" type="noConversion"/>
  </si>
  <si>
    <t>TEXAS TRIUMPH</t>
    <phoneticPr fontId="11" type="noConversion"/>
  </si>
  <si>
    <t>LEH</t>
    <phoneticPr fontId="11" type="noConversion"/>
  </si>
  <si>
    <t>33010W</t>
  </si>
  <si>
    <t>EVER GRADE</t>
    <phoneticPr fontId="11" type="noConversion"/>
  </si>
  <si>
    <t>32010W</t>
  </si>
  <si>
    <t>EVER GENTLE</t>
    <phoneticPr fontId="11" type="noConversion"/>
  </si>
  <si>
    <t>31012W</t>
    <phoneticPr fontId="11" type="noConversion"/>
  </si>
  <si>
    <t>EVER GENIUS</t>
    <phoneticPr fontId="11" type="noConversion"/>
  </si>
  <si>
    <t>30007W</t>
  </si>
  <si>
    <t>EVER GREET</t>
    <phoneticPr fontId="11" type="noConversion"/>
  </si>
  <si>
    <t>COSCO(AEU1)
EMC(NE1)
OOCL(LL6)
CMA(FAL6)</t>
    <phoneticPr fontId="53" type="noConversion"/>
  </si>
  <si>
    <t>29011W</t>
    <phoneticPr fontId="11" type="noConversion"/>
  </si>
  <si>
    <t>EVER GIVEN</t>
    <phoneticPr fontId="11" type="noConversion"/>
  </si>
  <si>
    <t>FLX</t>
    <phoneticPr fontId="11" type="noConversion"/>
  </si>
  <si>
    <t>HAMBURG</t>
  </si>
  <si>
    <t>PS: THE CARGO AND DOC WILL BE SENT TO OUR WAREHOUSE AND COMPANY BEFOR 11:00AM IN CUT OFF TIME</t>
  </si>
  <si>
    <t>Mar.</t>
    <phoneticPr fontId="53" type="noConversion"/>
  </si>
  <si>
    <t xml:space="preserve">          SALLING SCHEDULE-SHANGHAI     </t>
  </si>
  <si>
    <t>165S</t>
  </si>
  <si>
    <t>COSCO FELIXSTOWE   </t>
  </si>
  <si>
    <t> 110S</t>
  </si>
  <si>
    <t>OOCL ITALY </t>
  </si>
  <si>
    <t>158S</t>
  </si>
  <si>
    <t>COSCO HONG KONG </t>
  </si>
  <si>
    <t>  210S</t>
  </si>
  <si>
    <t>XIN YAN TAI </t>
  </si>
  <si>
    <t> 143S</t>
  </si>
  <si>
    <t>OOCL KUALA LUMPUR</t>
  </si>
  <si>
    <t>OOCL/COSCO</t>
    <phoneticPr fontId="11" type="noConversion"/>
  </si>
  <si>
    <t> 164S</t>
  </si>
  <si>
    <t>COSCO FELIXSTOWE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</si>
  <si>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</si>
  <si>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</si>
  <si>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</si>
  <si>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</si>
  <si>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t>15</t>
    <phoneticPr fontId="11" type="noConversion"/>
  </si>
  <si>
    <t>Adrian Maersk </t>
  </si>
  <si>
    <t>22</t>
    <phoneticPr fontId="11" type="noConversion"/>
  </si>
  <si>
    <t>Maersk Stadelhorn </t>
  </si>
  <si>
    <t>12</t>
    <phoneticPr fontId="11" type="noConversion"/>
  </si>
  <si>
    <t>Maersk Antares </t>
  </si>
  <si>
    <t>Arnold Maersk</t>
  </si>
  <si>
    <t>HBS</t>
    <phoneticPr fontId="11" type="noConversion"/>
  </si>
  <si>
    <t>11</t>
    <phoneticPr fontId="11" type="noConversion"/>
  </si>
  <si>
    <t>Axel Maersk</t>
  </si>
  <si>
    <t>4J4K</t>
    <phoneticPr fontId="11" type="noConversion"/>
  </si>
  <si>
    <t>MIAMI</t>
    <phoneticPr fontId="11" type="noConversion"/>
  </si>
  <si>
    <t> 030E</t>
  </si>
  <si>
    <t>YM WELLHEAD</t>
  </si>
  <si>
    <t>017E</t>
  </si>
  <si>
    <t>YM WIND</t>
  </si>
  <si>
    <t>ONE</t>
    <phoneticPr fontId="11" type="noConversion"/>
  </si>
  <si>
    <t> 029E</t>
  </si>
  <si>
    <t>YM WITNESS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</si>
  <si>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</si>
  <si>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NEW YORK,NJ</t>
    <phoneticPr fontId="11" type="noConversion"/>
  </si>
  <si>
    <t>   0TN3RS1MA</t>
  </si>
  <si>
    <t>CMA CGM TITAN  </t>
  </si>
  <si>
    <t>   0TN3PS1MA</t>
  </si>
  <si>
    <t>CMA CGM MISSISSIPPI  </t>
  </si>
  <si>
    <t> 0TN3NS1MA</t>
  </si>
  <si>
    <t>CMA CGM NORMA  </t>
  </si>
  <si>
    <t> 0TN3LS1MA</t>
  </si>
  <si>
    <t>APL QINGDAO </t>
  </si>
  <si>
    <t> 0TN3JS1MA</t>
  </si>
  <si>
    <t>OOCL(PNW2)</t>
    <phoneticPr fontId="11" type="noConversion"/>
  </si>
  <si>
    <t>0TN3HS1MA</t>
  </si>
  <si>
    <t>Toronto</t>
  </si>
  <si>
    <t>Toronto</t>
    <phoneticPr fontId="11" type="noConversion"/>
  </si>
  <si>
    <t xml:space="preserve">CHICAGO </t>
  </si>
  <si>
    <t xml:space="preserve">CHICAGO </t>
    <phoneticPr fontId="11" type="noConversion"/>
  </si>
  <si>
    <t xml:space="preserve">0TX8FE1MA </t>
    <phoneticPr fontId="11" type="noConversion"/>
  </si>
  <si>
    <t>CMA CGM TITAN</t>
    <phoneticPr fontId="11" type="noConversion"/>
  </si>
  <si>
    <t xml:space="preserve">0TX8DE1MA </t>
    <phoneticPr fontId="11" type="noConversion"/>
  </si>
  <si>
    <t xml:space="preserve">
    CMA CGM JULES VERNE </t>
    <phoneticPr fontId="11" type="noConversion"/>
  </si>
  <si>
    <t xml:space="preserve">0TX8BE1MA </t>
    <phoneticPr fontId="11" type="noConversion"/>
  </si>
  <si>
    <t>CMA CGM MARCO POLO</t>
    <phoneticPr fontId="11" type="noConversion"/>
  </si>
  <si>
    <t>EMC</t>
    <phoneticPr fontId="11" type="noConversion"/>
  </si>
  <si>
    <t xml:space="preserve">0TX89E1MA </t>
    <phoneticPr fontId="11" type="noConversion"/>
  </si>
  <si>
    <t>APL CHARLESTON</t>
    <phoneticPr fontId="11" type="noConversion"/>
  </si>
  <si>
    <t xml:space="preserve">CFS CUT OFF </t>
  </si>
  <si>
    <t>五截五开</t>
    <phoneticPr fontId="11" type="noConversion"/>
  </si>
  <si>
    <t>ONE CRANE</t>
  </si>
  <si>
    <t>011E</t>
  </si>
  <si>
    <t>ONE STORK</t>
  </si>
  <si>
    <t>012E</t>
  </si>
  <si>
    <t>ONE AQUILA</t>
  </si>
  <si>
    <t>ONE CYGNUS </t>
  </si>
  <si>
    <t>016E</t>
  </si>
  <si>
    <t>ONE OWL </t>
  </si>
  <si>
    <t>HMM</t>
    <phoneticPr fontId="11" type="noConversion"/>
  </si>
  <si>
    <t>121E</t>
  </si>
  <si>
    <t>HYUNDAI SINGAPORE </t>
  </si>
  <si>
    <t>二截一开</t>
  </si>
  <si>
    <t xml:space="preserve">LOS ANGELES,CA </t>
    <phoneticPr fontId="11" type="noConversion"/>
  </si>
  <si>
    <t xml:space="preserve">1186-002E </t>
    <phoneticPr fontId="11" type="noConversion"/>
  </si>
  <si>
    <t>EVER FAST</t>
    <phoneticPr fontId="11" type="noConversion"/>
  </si>
  <si>
    <t xml:space="preserve">1185-001E </t>
    <phoneticPr fontId="11" type="noConversion"/>
  </si>
  <si>
    <t xml:space="preserve">
    EVER FAME </t>
    <phoneticPr fontId="11" type="noConversion"/>
  </si>
  <si>
    <t xml:space="preserve">1184-003E </t>
    <phoneticPr fontId="11" type="noConversion"/>
  </si>
  <si>
    <t>EVER FAR</t>
    <phoneticPr fontId="11" type="noConversion"/>
  </si>
  <si>
    <t xml:space="preserve">EMC(HTW) </t>
  </si>
  <si>
    <t xml:space="preserve">1183-055E </t>
    <phoneticPr fontId="11" type="noConversion"/>
  </si>
  <si>
    <t>EVER LIBRA</t>
    <phoneticPr fontId="11" type="noConversion"/>
  </si>
  <si>
    <t>一截天开</t>
  </si>
  <si>
    <t> 101E</t>
  </si>
  <si>
    <t>COSCO GUANGZHOU</t>
  </si>
  <si>
    <t> 0PP97E1MA</t>
  </si>
  <si>
    <t>TO BE ADVISED </t>
  </si>
  <si>
    <t> 0PP95E1MA</t>
  </si>
  <si>
    <t>APL PARIS </t>
  </si>
  <si>
    <t>CMA CGM HYDRA  </t>
  </si>
  <si>
    <t>   036E</t>
  </si>
  <si>
    <t>CSAV TRANCURA </t>
  </si>
  <si>
    <t>OOCL</t>
    <phoneticPr fontId="11" type="noConversion"/>
  </si>
  <si>
    <t>2J/1K</t>
    <phoneticPr fontId="11" type="noConversion"/>
  </si>
  <si>
    <t>CAUCEDO</t>
    <phoneticPr fontId="11" type="noConversion"/>
  </si>
  <si>
    <t>COSCO</t>
    <phoneticPr fontId="11" type="noConversion"/>
  </si>
  <si>
    <t> COSCO SHIPPING PEONY</t>
  </si>
  <si>
    <t>041E</t>
  </si>
  <si>
    <t>OOCL SINGAPORE</t>
  </si>
  <si>
    <t>2J1K</t>
    <phoneticPr fontId="11" type="noConversion"/>
  </si>
  <si>
    <t xml:space="preserve">COLON FREE ZONE </t>
    <phoneticPr fontId="11" type="noConversion"/>
  </si>
  <si>
    <t xml:space="preserve">071E </t>
    <phoneticPr fontId="11" type="noConversion"/>
  </si>
  <si>
    <t>YM UTILITY</t>
    <phoneticPr fontId="11" type="noConversion"/>
  </si>
  <si>
    <t xml:space="preserve">0515-107E </t>
    <phoneticPr fontId="11" type="noConversion"/>
  </si>
  <si>
    <t>EVER SIGMA</t>
    <phoneticPr fontId="11" type="noConversion"/>
  </si>
  <si>
    <t xml:space="preserve">145E </t>
    <phoneticPr fontId="11" type="noConversion"/>
  </si>
  <si>
    <t>CSCL ASIA</t>
    <phoneticPr fontId="11" type="noConversion"/>
  </si>
  <si>
    <t xml:space="preserve">0513-043E </t>
    <phoneticPr fontId="11" type="noConversion"/>
  </si>
  <si>
    <t xml:space="preserve">
    EVER LOTUS </t>
    <phoneticPr fontId="11" type="noConversion"/>
  </si>
  <si>
    <t>YML</t>
    <phoneticPr fontId="11" type="noConversion"/>
  </si>
  <si>
    <t xml:space="preserve">0512-145E </t>
    <phoneticPr fontId="11" type="noConversion"/>
  </si>
  <si>
    <t xml:space="preserve">
    ITAL USODIMARE </t>
    <phoneticPr fontId="11" type="noConversion"/>
  </si>
  <si>
    <t>2J2K</t>
    <phoneticPr fontId="11" type="noConversion"/>
  </si>
  <si>
    <t>SAN ANTONIO</t>
    <phoneticPr fontId="11" type="noConversion"/>
  </si>
  <si>
    <t>2J/2K</t>
    <phoneticPr fontId="11" type="noConversion"/>
  </si>
  <si>
    <t>065E</t>
  </si>
  <si>
    <t>XIN FU ZHOU</t>
  </si>
  <si>
    <t>0411-150E</t>
  </si>
  <si>
    <t>003E</t>
  </si>
  <si>
    <t>GUAYAQUIL</t>
    <phoneticPr fontId="11" type="noConversion"/>
  </si>
  <si>
    <t>BUENAVENTURA</t>
    <phoneticPr fontId="11" type="noConversion"/>
  </si>
  <si>
    <r>
      <t>0213W</t>
    </r>
    <r>
      <rPr>
        <sz val="8"/>
        <color rgb="FF44678C"/>
        <rFont val="Malgun Gothic"/>
        <family val="2"/>
        <charset val="129"/>
      </rPr>
      <t> </t>
    </r>
  </si>
  <si>
    <t>MAERSK LA PAZ</t>
  </si>
  <si>
    <t>0005W</t>
  </si>
  <si>
    <t>SAN FELIPE</t>
  </si>
  <si>
    <r>
      <t>0850W</t>
    </r>
    <r>
      <rPr>
        <sz val="8"/>
        <color rgb="FF44678C"/>
        <rFont val="Malgun Gothic"/>
        <family val="2"/>
        <charset val="129"/>
      </rPr>
      <t> </t>
    </r>
  </si>
  <si>
    <t>MAERSK LETICIA</t>
  </si>
  <si>
    <t>0010W</t>
  </si>
  <si>
    <t>MAERSK LAVRAS</t>
  </si>
  <si>
    <r>
      <t>0753W</t>
    </r>
    <r>
      <rPr>
        <sz val="8"/>
        <color rgb="FF44678C"/>
        <rFont val="Malgun Gothic"/>
        <family val="2"/>
        <charset val="129"/>
      </rPr>
      <t> </t>
    </r>
  </si>
  <si>
    <t>MAERSK LEON</t>
  </si>
  <si>
    <t>5J5K</t>
    <phoneticPr fontId="11" type="noConversion"/>
  </si>
  <si>
    <t>1427-050W</t>
  </si>
  <si>
    <t>0AA8NW1MA</t>
  </si>
  <si>
    <t>0AA8JW1MA</t>
  </si>
  <si>
    <t> CMA CGM JACQUES JUNIOR</t>
  </si>
  <si>
    <t>3J3K</t>
    <phoneticPr fontId="11" type="noConversion"/>
  </si>
  <si>
    <t>BUENOS AIRES</t>
    <phoneticPr fontId="11" type="noConversion"/>
  </si>
  <si>
    <t xml:space="preserve">MONTEVIDEO  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</si>
  <si>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</si>
  <si>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</si>
  <si>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W084</t>
  </si>
  <si>
    <t>WAN HAI 512</t>
  </si>
  <si>
    <t>W004</t>
  </si>
  <si>
    <t>W071</t>
  </si>
  <si>
    <t>WAN HAI 513</t>
  </si>
  <si>
    <t>W003</t>
  </si>
  <si>
    <t>WHL</t>
    <phoneticPr fontId="11" type="noConversion"/>
  </si>
  <si>
    <t>W019</t>
  </si>
  <si>
    <t>NHAVA SHEVA</t>
    <phoneticPr fontId="11" type="noConversion"/>
  </si>
  <si>
    <t>1J6K</t>
    <phoneticPr fontId="11" type="noConversion"/>
  </si>
  <si>
    <t> 212W</t>
  </si>
  <si>
    <t>MOL CHARISMA</t>
  </si>
  <si>
    <t>155W</t>
  </si>
  <si>
    <t> OOCL SAN FRANCISCO</t>
  </si>
  <si>
    <t>COSCO/ONE</t>
    <phoneticPr fontId="11" type="noConversion"/>
  </si>
  <si>
    <t>3J1K</t>
    <phoneticPr fontId="11" type="noConversion"/>
  </si>
  <si>
    <t>COLOMBO</t>
    <phoneticPr fontId="11" type="noConversion"/>
  </si>
  <si>
    <t>890W</t>
  </si>
  <si>
    <t xml:space="preserve">TABEA </t>
    <phoneticPr fontId="11" type="noConversion"/>
  </si>
  <si>
    <t xml:space="preserve"> 053W</t>
  </si>
  <si>
    <t>XIN CHI WAN</t>
    <phoneticPr fontId="11" type="noConversion"/>
  </si>
  <si>
    <t>2003W</t>
  </si>
  <si>
    <t xml:space="preserve">KMTC MUNDRA </t>
    <phoneticPr fontId="11" type="noConversion"/>
  </si>
  <si>
    <t>0FD0TW</t>
  </si>
  <si>
    <t xml:space="preserve">APL ENGLAND </t>
    <phoneticPr fontId="11" type="noConversion"/>
  </si>
  <si>
    <t>RCL</t>
    <phoneticPr fontId="11" type="noConversion"/>
  </si>
  <si>
    <t xml:space="preserve">ZANTE </t>
    <phoneticPr fontId="11" type="noConversion"/>
  </si>
  <si>
    <t>1J5K</t>
    <phoneticPr fontId="11" type="noConversion"/>
  </si>
  <si>
    <t>CHENNAI</t>
    <phoneticPr fontId="11" type="noConversion"/>
  </si>
  <si>
    <t>OPERATOR</t>
    <phoneticPr fontId="11" type="noConversion"/>
  </si>
  <si>
    <t>Chennai</t>
    <phoneticPr fontId="11" type="noConversion"/>
  </si>
  <si>
    <t>0GM39W1MA</t>
  </si>
  <si>
    <t> CMA CGM CALCUTTA</t>
  </si>
  <si>
    <t>0GM35W1MA</t>
  </si>
  <si>
    <t> APL LE HAVRE</t>
  </si>
  <si>
    <t>0GM33W1MA</t>
  </si>
  <si>
    <t> CMA CGM NEVADA</t>
  </si>
  <si>
    <t> YM MOVEMENT</t>
  </si>
  <si>
    <t>4J2K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</si>
  <si>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</si>
  <si>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 207S</t>
  </si>
  <si>
    <t>OOCL AUSTRALIA</t>
  </si>
  <si>
    <t>    402S</t>
  </si>
  <si>
    <t>OOCL SAVANNAH </t>
  </si>
  <si>
    <t>099S</t>
  </si>
  <si>
    <t>OOCL NEW ZEALAND  </t>
  </si>
  <si>
    <t> 130S</t>
  </si>
  <si>
    <t>OOCL JAKARTA </t>
  </si>
  <si>
    <t>  206S</t>
  </si>
  <si>
    <t>2J3K</t>
    <phoneticPr fontId="11" type="noConversion"/>
  </si>
  <si>
    <t>JAKARTA</t>
  </si>
  <si>
    <t>JAKARTA</t>
    <phoneticPr fontId="11" type="noConversion"/>
  </si>
  <si>
    <t>W229</t>
  </si>
  <si>
    <t>W090</t>
  </si>
  <si>
    <t>CI3</t>
    <phoneticPr fontId="11" type="noConversion"/>
  </si>
  <si>
    <t>1J7K</t>
  </si>
  <si>
    <t>SINGAPORE</t>
    <phoneticPr fontId="11" type="noConversion"/>
  </si>
  <si>
    <t>S073</t>
  </si>
  <si>
    <t>ATOUT</t>
  </si>
  <si>
    <t>S013</t>
  </si>
  <si>
    <t>INTERASIA MOMENTUM</t>
  </si>
  <si>
    <t>S304</t>
  </si>
  <si>
    <t>WAN HAI 306</t>
  </si>
  <si>
    <t>S072</t>
  </si>
  <si>
    <t>S012</t>
  </si>
  <si>
    <t>CV1</t>
    <phoneticPr fontId="11" type="noConversion"/>
  </si>
  <si>
    <t>HOCHIMINH VICT</t>
  </si>
  <si>
    <t>HOCHIMINH VICT</t>
    <phoneticPr fontId="11" type="noConversion"/>
  </si>
  <si>
    <t>WHL(JST)</t>
  </si>
  <si>
    <t>S026</t>
  </si>
  <si>
    <t>ANDERSON DRAGON</t>
  </si>
  <si>
    <t>S045</t>
  </si>
  <si>
    <t>WHITE DRAGON</t>
  </si>
  <si>
    <t>S119</t>
  </si>
  <si>
    <t>HORAI BRIDGE</t>
  </si>
  <si>
    <t>S298</t>
  </si>
  <si>
    <t>WAN HAI 171</t>
  </si>
  <si>
    <t>S025</t>
  </si>
  <si>
    <t>S044</t>
  </si>
  <si>
    <t>4J3K</t>
    <phoneticPr fontId="11" type="noConversion"/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</si>
  <si>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</si>
  <si>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  <phoneticPr fontId="11" type="noConversion"/>
  </si>
  <si>
    <t>20002S</t>
  </si>
  <si>
    <t>TS TOKYO</t>
  </si>
  <si>
    <t>TS KAOHSIUNG</t>
  </si>
  <si>
    <t>TS BANGKOK</t>
  </si>
  <si>
    <t>20002S</t>
    <phoneticPr fontId="11" type="noConversion"/>
  </si>
  <si>
    <t>TS OSAKA</t>
    <phoneticPr fontId="11" type="noConversion"/>
  </si>
  <si>
    <t>ETA</t>
    <phoneticPr fontId="11" type="noConversion"/>
  </si>
  <si>
    <t>ETD</t>
    <phoneticPr fontId="11" type="noConversion"/>
  </si>
  <si>
    <t>2J1K</t>
  </si>
  <si>
    <t>SOUTHEAST ASIAN AND JANPAN ROUTE</t>
  </si>
  <si>
    <t>BASLE EXPRESS </t>
  </si>
  <si>
    <t>ONE MANCHESTER </t>
  </si>
  <si>
    <t> 017W</t>
  </si>
  <si>
    <t>5J6K</t>
    <phoneticPr fontId="11" type="noConversion"/>
  </si>
  <si>
    <t>BARCELONA</t>
    <phoneticPr fontId="11" type="noConversion"/>
  </si>
  <si>
    <t>MSC</t>
    <phoneticPr fontId="11" type="noConversion"/>
  </si>
  <si>
    <t>FT111W</t>
  </si>
  <si>
    <t>MSC ANNA</t>
  </si>
  <si>
    <t>FT110W</t>
  </si>
  <si>
    <t>MSC AMSTERDAM </t>
  </si>
  <si>
    <t>FT109W</t>
  </si>
  <si>
    <t>MSC MAYA </t>
  </si>
  <si>
    <t>FT108W</t>
  </si>
  <si>
    <t>MSC ZOE </t>
  </si>
  <si>
    <t>Izmit Korfezi(YARIMCA)</t>
    <phoneticPr fontId="11" type="noConversion"/>
  </si>
  <si>
    <t>Izmit Korfezi</t>
    <phoneticPr fontId="11" type="noConversion"/>
  </si>
  <si>
    <t xml:space="preserve">ISTANBUL(k) </t>
    <phoneticPr fontId="11" type="noConversion"/>
  </si>
  <si>
    <r>
      <t>0003W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 </t>
    </r>
  </si>
  <si>
    <t>HMM ST PETERSBURG</t>
  </si>
  <si>
    <t xml:space="preserve"> </t>
    <phoneticPr fontId="11" type="noConversion"/>
  </si>
  <si>
    <r>
      <t>0017W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</si>
  <si>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AFIF</t>
  </si>
  <si>
    <r>
      <t>0003W</t>
    </r>
    <r>
      <rPr>
        <sz val="8"/>
        <color rgb="FF44678C"/>
        <rFont val="Malgun Gothic"/>
        <family val="2"/>
        <charset val="129"/>
      </rPr>
      <t> </t>
    </r>
  </si>
  <si>
    <t>HMM LE HAVRE</t>
  </si>
  <si>
    <r>
      <t>0013W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</si>
  <si>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MOL TRUTH</t>
  </si>
  <si>
    <t>0003W</t>
  </si>
  <si>
    <t>HMM STOCKHOLM</t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</si>
  <si>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</si>
  <si>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</si>
  <si>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</si>
  <si>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</si>
  <si>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CMA/OOCL</t>
    <phoneticPr fontId="11" type="noConversion"/>
  </si>
  <si>
    <t>0482-036W</t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</si>
  <si>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</si>
  <si>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</si>
  <si>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</si>
  <si>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</si>
  <si>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</si>
  <si>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</si>
  <si>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</si>
  <si>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>0BE8XW1MA</t>
  </si>
  <si>
    <t>0BE8VW1MA</t>
  </si>
  <si>
    <t> CMA CGM RABELAIS</t>
  </si>
  <si>
    <t> XIN TIAN JIN</t>
  </si>
  <si>
    <t>4J5K</t>
    <phoneticPr fontId="11" type="noConversion"/>
  </si>
  <si>
    <t>CMA/COSCO</t>
    <phoneticPr fontId="11" type="noConversion"/>
  </si>
  <si>
    <t>0BX91W1MA</t>
  </si>
  <si>
    <t>0BX8ZW1MA</t>
  </si>
  <si>
    <t>CMA/COSCO</t>
  </si>
  <si>
    <t>0BX8VW1MA</t>
  </si>
  <si>
    <t>CONSTANTSA</t>
    <phoneticPr fontId="11" type="noConversion"/>
  </si>
  <si>
    <t>0ME8XW1MA</t>
  </si>
  <si>
    <t> APL HOUSTON</t>
  </si>
  <si>
    <t> OOCL FRANCE</t>
  </si>
  <si>
    <t>0ME8TW1MA</t>
  </si>
  <si>
    <t> CMA CGM BENJAMIN FRANKLIN</t>
  </si>
  <si>
    <t>0ME8RW1MA</t>
  </si>
  <si>
    <t> CMA CGM GEMINI</t>
  </si>
  <si>
    <t>0ME8PW1MA</t>
  </si>
  <si>
    <t> CMA CGM CENTAURUS</t>
  </si>
  <si>
    <t>EMC(FOS)</t>
    <phoneticPr fontId="11" type="noConversion"/>
  </si>
  <si>
    <t> COSCO PRIDE</t>
  </si>
  <si>
    <t xml:space="preserve"> ETA </t>
  </si>
  <si>
    <t xml:space="preserve"> ETD </t>
  </si>
  <si>
    <t>FOS</t>
    <phoneticPr fontId="11" type="noConversion"/>
  </si>
  <si>
    <t>0FL8ZW1MA</t>
  </si>
  <si>
    <t> CMA CGM LOUVRE</t>
  </si>
  <si>
    <t>0FL8XW1MA</t>
  </si>
  <si>
    <t> CMA CGM JACQUES SAADE</t>
  </si>
  <si>
    <t>0FL8VW1MA</t>
  </si>
  <si>
    <t> CMA CGM LOUIS BLERIOT</t>
  </si>
  <si>
    <t>0FL8TW1MA</t>
  </si>
  <si>
    <t> CMA CGM PALAIS ROYAL</t>
  </si>
  <si>
    <t>EMC(FAL3)</t>
    <phoneticPr fontId="11" type="noConversion"/>
  </si>
  <si>
    <t>3J2K</t>
    <phoneticPr fontId="11" type="noConversion"/>
  </si>
  <si>
    <t>LE HAVRE</t>
  </si>
  <si>
    <t>LE HAVRE</t>
    <phoneticPr fontId="11" type="noConversion"/>
  </si>
  <si>
    <t>OOCL GERMANY</t>
  </si>
  <si>
    <r>
      <t>0016W</t>
    </r>
    <r>
      <rPr>
        <sz val="8"/>
        <color rgb="FF44678C"/>
        <rFont val="Malgun Gothic"/>
        <family val="2"/>
        <charset val="129"/>
      </rPr>
      <t> </t>
    </r>
  </si>
  <si>
    <r>
      <t>0004W</t>
    </r>
    <r>
      <rPr>
        <sz val="8"/>
        <color rgb="FF44678C"/>
        <rFont val="Malgun Gothic"/>
        <family val="2"/>
        <charset val="129"/>
      </rPr>
      <t> </t>
    </r>
  </si>
  <si>
    <r>
      <t>0015W</t>
    </r>
    <r>
      <rPr>
        <sz val="8"/>
        <color rgb="FF44678C"/>
        <rFont val="Malgun Gothic"/>
        <family val="2"/>
        <charset val="129"/>
      </rPr>
      <t> </t>
    </r>
  </si>
  <si>
    <r>
      <t>0004W</t>
    </r>
    <r>
      <rPr>
        <sz val="8"/>
        <color rgb="FF44678C"/>
        <rFont val="Malgun Gothic"/>
        <family val="2"/>
        <charset val="129"/>
      </rPr>
      <t> </t>
    </r>
    <r>
      <rPr>
        <sz val="8"/>
        <color rgb="FF444444"/>
        <rFont val="Malgun Gothic"/>
        <family val="2"/>
        <charset val="129"/>
      </rPr>
      <t> </t>
    </r>
  </si>
  <si>
    <t>HMM OSLO</t>
  </si>
  <si>
    <t>HMM HELSINKI</t>
  </si>
  <si>
    <t>1J2K</t>
    <phoneticPr fontId="11" type="noConversion"/>
  </si>
  <si>
    <t>Southampton</t>
  </si>
  <si>
    <t>Southampton</t>
    <phoneticPr fontId="11" type="noConversion"/>
  </si>
  <si>
    <t xml:space="preserve"> HAMBURG  </t>
  </si>
  <si>
    <t>5J7K</t>
    <phoneticPr fontId="11" type="noConversion"/>
  </si>
  <si>
    <t>CMA CGM JACQUES SAADE</t>
  </si>
  <si>
    <t xml:space="preserve">HAMBURG </t>
    <phoneticPr fontId="11" type="noConversion"/>
  </si>
  <si>
    <t>(CMA/COSCO/EMC/OOCL) / (HPL/YM/ONE) / (MSK/MSC/HBS/HMM)</t>
    <phoneticPr fontId="11" type="noConversion"/>
  </si>
  <si>
    <t>Mar</t>
    <phoneticPr fontId="11" type="noConversion"/>
  </si>
  <si>
    <t xml:space="preserve">          Sailing schedule-Shenzhen   </t>
  </si>
  <si>
    <t>S</t>
  </si>
  <si>
    <t>1780E</t>
    <phoneticPr fontId="11" type="noConversion"/>
  </si>
  <si>
    <t>REVERENCE</t>
    <phoneticPr fontId="11" type="noConversion"/>
  </si>
  <si>
    <t>1779E</t>
    <phoneticPr fontId="11" type="noConversion"/>
  </si>
  <si>
    <t>1778E</t>
  </si>
  <si>
    <t>1777E</t>
  </si>
  <si>
    <t>1776E</t>
  </si>
  <si>
    <t>1775E</t>
    <phoneticPr fontId="11" type="noConversion"/>
  </si>
  <si>
    <t>1774E</t>
    <phoneticPr fontId="11" type="noConversion"/>
  </si>
  <si>
    <t>1773E</t>
    <phoneticPr fontId="11" type="noConversion"/>
  </si>
  <si>
    <t>1772E</t>
    <phoneticPr fontId="11" type="noConversion"/>
  </si>
  <si>
    <t>DATE</t>
  </si>
  <si>
    <t>CLOSING</t>
  </si>
  <si>
    <t xml:space="preserve">INCHON </t>
    <phoneticPr fontId="11" type="noConversion"/>
  </si>
  <si>
    <t>FORTUNE TRADER</t>
    <phoneticPr fontId="11" type="noConversion"/>
  </si>
  <si>
    <t>SINOKOR</t>
    <phoneticPr fontId="11" type="noConversion"/>
  </si>
  <si>
    <t>PANCON VICTORY</t>
    <phoneticPr fontId="11" type="noConversion"/>
  </si>
  <si>
    <t>PANCON</t>
    <phoneticPr fontId="11" type="noConversion"/>
  </si>
  <si>
    <t xml:space="preserve">BUSAN  </t>
    <phoneticPr fontId="11" type="noConversion"/>
  </si>
  <si>
    <t xml:space="preserve">KOREA  ROUTE </t>
  </si>
  <si>
    <t>114S</t>
    <phoneticPr fontId="11" type="noConversion"/>
  </si>
  <si>
    <t>BROOKLYN BRIDGE</t>
    <phoneticPr fontId="11" type="noConversion"/>
  </si>
  <si>
    <t>089S</t>
    <phoneticPr fontId="11" type="noConversion"/>
  </si>
  <si>
    <t>ITAL LAGUNA</t>
    <phoneticPr fontId="11" type="noConversion"/>
  </si>
  <si>
    <t>MELBOURNE</t>
    <phoneticPr fontId="11" type="noConversion"/>
  </si>
  <si>
    <t>MAERSK SEMAKAU</t>
    <phoneticPr fontId="11" type="noConversion"/>
  </si>
  <si>
    <t>110S</t>
    <phoneticPr fontId="11" type="noConversion"/>
  </si>
  <si>
    <t>PL GERMANY</t>
    <phoneticPr fontId="11" type="noConversion"/>
  </si>
  <si>
    <t>MOL PRESENCE</t>
    <phoneticPr fontId="11" type="noConversion"/>
  </si>
  <si>
    <t>HSD</t>
    <phoneticPr fontId="11" type="noConversion"/>
  </si>
  <si>
    <t>108S</t>
    <phoneticPr fontId="11" type="noConversion"/>
  </si>
  <si>
    <t>MOL PROFICIENCY</t>
    <phoneticPr fontId="11" type="noConversion"/>
  </si>
  <si>
    <t>CMA</t>
    <phoneticPr fontId="11" type="noConversion"/>
  </si>
  <si>
    <t>SYDNEY</t>
    <phoneticPr fontId="11" type="noConversion"/>
  </si>
  <si>
    <t>0GM39W</t>
    <phoneticPr fontId="11" type="noConversion"/>
  </si>
  <si>
    <t>CMA CGM CALCUTTA</t>
    <phoneticPr fontId="11" type="noConversion"/>
  </si>
  <si>
    <t>0GM35W</t>
    <phoneticPr fontId="11" type="noConversion"/>
  </si>
  <si>
    <t>APL LE HAVRE</t>
    <phoneticPr fontId="11" type="noConversion"/>
  </si>
  <si>
    <t>FK112A</t>
    <phoneticPr fontId="11" type="noConversion"/>
  </si>
  <si>
    <t>MSC VIRGO</t>
    <phoneticPr fontId="11" type="noConversion"/>
  </si>
  <si>
    <t>FK111A</t>
    <phoneticPr fontId="11" type="noConversion"/>
  </si>
  <si>
    <t>MSC LAUREN</t>
    <phoneticPr fontId="11" type="noConversion"/>
  </si>
  <si>
    <t>FK110A</t>
    <phoneticPr fontId="11" type="noConversion"/>
  </si>
  <si>
    <t>MSC BEIJING</t>
    <phoneticPr fontId="11" type="noConversion"/>
  </si>
  <si>
    <t>MSC</t>
    <phoneticPr fontId="11" type="noConversion"/>
  </si>
  <si>
    <t>FK109A</t>
    <phoneticPr fontId="11" type="noConversion"/>
  </si>
  <si>
    <t>MSC BUSAN</t>
    <phoneticPr fontId="11" type="noConversion"/>
  </si>
  <si>
    <t>0FF2PW</t>
    <phoneticPr fontId="11" type="noConversion"/>
  </si>
  <si>
    <t>CMA CGM MOLIERE</t>
    <phoneticPr fontId="11" type="noConversion"/>
  </si>
  <si>
    <t>0FF2LW</t>
    <phoneticPr fontId="11" type="noConversion"/>
  </si>
  <si>
    <t>CMA CGM MEDEA</t>
    <phoneticPr fontId="11" type="noConversion"/>
  </si>
  <si>
    <t>0FF2JW</t>
    <phoneticPr fontId="11" type="noConversion"/>
  </si>
  <si>
    <t>CMA CGM FIDELIO</t>
    <phoneticPr fontId="11" type="noConversion"/>
  </si>
  <si>
    <t>0FF1HW</t>
    <phoneticPr fontId="11" type="noConversion"/>
  </si>
  <si>
    <t>APL COLUMBUS</t>
    <phoneticPr fontId="11" type="noConversion"/>
  </si>
  <si>
    <t>KARACHI</t>
    <phoneticPr fontId="11" type="noConversion"/>
  </si>
  <si>
    <t>058W</t>
    <phoneticPr fontId="11" type="noConversion"/>
  </si>
  <si>
    <t>XIN CHI WAN</t>
    <phoneticPr fontId="11" type="noConversion"/>
  </si>
  <si>
    <t>2102W</t>
    <phoneticPr fontId="11" type="noConversion"/>
  </si>
  <si>
    <t>KMTC MUNDRA</t>
    <phoneticPr fontId="11" type="noConversion"/>
  </si>
  <si>
    <t>0FD2LW</t>
    <phoneticPr fontId="11" type="noConversion"/>
  </si>
  <si>
    <t>CMA CGM BERLIOZ</t>
    <phoneticPr fontId="11" type="noConversion"/>
  </si>
  <si>
    <t>TSL</t>
    <phoneticPr fontId="11" type="noConversion"/>
  </si>
  <si>
    <t>085W</t>
    <phoneticPr fontId="11" type="noConversion"/>
  </si>
  <si>
    <t>ZANTE</t>
    <phoneticPr fontId="11" type="noConversion"/>
  </si>
  <si>
    <t>19008W</t>
    <phoneticPr fontId="11" type="noConversion"/>
  </si>
  <si>
    <t>SUEZ CANAL</t>
    <phoneticPr fontId="11" type="noConversion"/>
  </si>
  <si>
    <t>075W</t>
    <phoneticPr fontId="11" type="noConversion"/>
  </si>
  <si>
    <t>1907W</t>
    <phoneticPr fontId="11" type="noConversion"/>
  </si>
  <si>
    <t>TABEA</t>
    <phoneticPr fontId="11" type="noConversion"/>
  </si>
  <si>
    <t>RCL</t>
    <phoneticPr fontId="11" type="noConversion"/>
  </si>
  <si>
    <t>PENDING</t>
    <phoneticPr fontId="11" type="noConversion"/>
  </si>
  <si>
    <t>WAN HAI 327</t>
    <phoneticPr fontId="11" type="noConversion"/>
  </si>
  <si>
    <t>WANHAI</t>
    <phoneticPr fontId="11" type="noConversion"/>
  </si>
  <si>
    <t>0KRIHS</t>
    <phoneticPr fontId="11" type="noConversion"/>
  </si>
  <si>
    <t>NAVIOS DEDICATION</t>
    <phoneticPr fontId="11" type="noConversion"/>
  </si>
  <si>
    <t>0KRIDS</t>
    <phoneticPr fontId="11" type="noConversion"/>
  </si>
  <si>
    <t>DERBY D</t>
    <phoneticPr fontId="11" type="noConversion"/>
  </si>
  <si>
    <t>0KRI9S</t>
    <phoneticPr fontId="11" type="noConversion"/>
  </si>
  <si>
    <t>MORGANA</t>
    <phoneticPr fontId="11" type="noConversion"/>
  </si>
  <si>
    <t>0KRI5S</t>
    <phoneticPr fontId="11" type="noConversion"/>
  </si>
  <si>
    <t>JACK LONDON</t>
    <phoneticPr fontId="11" type="noConversion"/>
  </si>
  <si>
    <t>0KRI1S</t>
    <phoneticPr fontId="11" type="noConversion"/>
  </si>
  <si>
    <t>ALS JUVENTUS</t>
    <phoneticPr fontId="11" type="noConversion"/>
  </si>
  <si>
    <t>MANILA</t>
    <phoneticPr fontId="11" type="noConversion"/>
  </si>
  <si>
    <t>OOCL CALIFORNIA</t>
    <phoneticPr fontId="11" type="noConversion"/>
  </si>
  <si>
    <t>085S</t>
    <phoneticPr fontId="11" type="noConversion"/>
  </si>
  <si>
    <t>XIN XIA MEN</t>
    <phoneticPr fontId="11" type="noConversion"/>
  </si>
  <si>
    <t>060S</t>
    <phoneticPr fontId="11" type="noConversion"/>
  </si>
  <si>
    <t>XIN NING BO</t>
    <phoneticPr fontId="11" type="noConversion"/>
  </si>
  <si>
    <t>OOCL</t>
    <phoneticPr fontId="11" type="noConversion"/>
  </si>
  <si>
    <t>0KRIBW</t>
    <phoneticPr fontId="11" type="noConversion"/>
  </si>
  <si>
    <t>3W</t>
    <phoneticPr fontId="11" type="noConversion"/>
  </si>
  <si>
    <t>0KRI3W</t>
    <phoneticPr fontId="11" type="noConversion"/>
  </si>
  <si>
    <t>0KRHZW</t>
    <phoneticPr fontId="11" type="noConversion"/>
  </si>
  <si>
    <t>JONATHAN SWIFT</t>
    <phoneticPr fontId="11" type="noConversion"/>
  </si>
  <si>
    <t>0KRHVW</t>
    <phoneticPr fontId="11" type="noConversion"/>
  </si>
  <si>
    <t>NAVIOS DELIGHT</t>
    <phoneticPr fontId="11" type="noConversion"/>
  </si>
  <si>
    <t>JAKARTA</t>
    <phoneticPr fontId="11" type="noConversion"/>
  </si>
  <si>
    <t>2107W</t>
    <phoneticPr fontId="11" type="noConversion"/>
  </si>
  <si>
    <t>VICTORY VOYAGER</t>
    <phoneticPr fontId="11" type="noConversion"/>
  </si>
  <si>
    <t>2106W</t>
    <phoneticPr fontId="11" type="noConversion"/>
  </si>
  <si>
    <t>2105W</t>
    <phoneticPr fontId="11" type="noConversion"/>
  </si>
  <si>
    <t>2023W</t>
    <phoneticPr fontId="11" type="noConversion"/>
  </si>
  <si>
    <t>2022W</t>
    <phoneticPr fontId="11" type="noConversion"/>
  </si>
  <si>
    <t>PADIAN 2</t>
    <phoneticPr fontId="11" type="noConversion"/>
  </si>
  <si>
    <t>2021W</t>
    <phoneticPr fontId="11" type="noConversion"/>
  </si>
  <si>
    <t>063W</t>
    <phoneticPr fontId="11" type="noConversion"/>
  </si>
  <si>
    <t>CSCL CALLAO</t>
    <phoneticPr fontId="11" type="noConversion"/>
  </si>
  <si>
    <t>HOCHIMINH</t>
  </si>
  <si>
    <t>076W</t>
    <phoneticPr fontId="11" type="noConversion"/>
  </si>
  <si>
    <t>CSCL SAO PAULO</t>
    <phoneticPr fontId="11" type="noConversion"/>
  </si>
  <si>
    <t>132W</t>
    <phoneticPr fontId="11" type="noConversion"/>
  </si>
  <si>
    <t>ZHONG HANG SHENG</t>
    <phoneticPr fontId="11" type="noConversion"/>
  </si>
  <si>
    <t>064W</t>
    <phoneticPr fontId="11" type="noConversion"/>
  </si>
  <si>
    <t>CSCL MANZANILLO</t>
    <phoneticPr fontId="11" type="noConversion"/>
  </si>
  <si>
    <t>062W</t>
    <phoneticPr fontId="11" type="noConversion"/>
  </si>
  <si>
    <t>VESSEL</t>
    <phoneticPr fontId="11" type="noConversion"/>
  </si>
  <si>
    <t>050S</t>
    <phoneticPr fontId="11" type="noConversion"/>
  </si>
  <si>
    <t>LYDIA</t>
    <phoneticPr fontId="11" type="noConversion"/>
  </si>
  <si>
    <t>146S</t>
    <phoneticPr fontId="11" type="noConversion"/>
  </si>
  <si>
    <t>RACHA BHUM</t>
    <phoneticPr fontId="11" type="noConversion"/>
  </si>
  <si>
    <t>030S</t>
    <phoneticPr fontId="11" type="noConversion"/>
  </si>
  <si>
    <t>LIOBA</t>
    <phoneticPr fontId="11" type="noConversion"/>
  </si>
  <si>
    <t>049S</t>
    <phoneticPr fontId="11" type="noConversion"/>
  </si>
  <si>
    <t>145S</t>
    <phoneticPr fontId="11" type="noConversion"/>
  </si>
  <si>
    <t>HOCHIMINH</t>
    <phoneticPr fontId="11" type="noConversion"/>
  </si>
  <si>
    <t>TBN</t>
    <phoneticPr fontId="11" type="noConversion"/>
  </si>
  <si>
    <t>TO BE ADVISED</t>
    <phoneticPr fontId="11" type="noConversion"/>
  </si>
  <si>
    <t>035W</t>
    <phoneticPr fontId="11" type="noConversion"/>
  </si>
  <si>
    <t>OOCL EGYPT</t>
    <phoneticPr fontId="11" type="noConversion"/>
  </si>
  <si>
    <t>0GM39W</t>
    <phoneticPr fontId="11" type="noConversion"/>
  </si>
  <si>
    <t>CMA CGM CALCUTTA</t>
    <phoneticPr fontId="11" type="noConversion"/>
  </si>
  <si>
    <t>043W</t>
    <phoneticPr fontId="11" type="noConversion"/>
  </si>
  <si>
    <t>EVER LEARNED</t>
    <phoneticPr fontId="11" type="noConversion"/>
  </si>
  <si>
    <t>0GM35W</t>
    <phoneticPr fontId="11" type="noConversion"/>
  </si>
  <si>
    <t>APL LE HAVRE</t>
    <phoneticPr fontId="11" type="noConversion"/>
  </si>
  <si>
    <t>0GM39W1MA</t>
    <phoneticPr fontId="11" type="noConversion"/>
  </si>
  <si>
    <t>0GM35W1MA</t>
    <phoneticPr fontId="11" type="noConversion"/>
  </si>
  <si>
    <t xml:space="preserve">ONE </t>
  </si>
  <si>
    <t>013W</t>
    <phoneticPr fontId="11" type="noConversion"/>
  </si>
  <si>
    <t>YM WELLBEING</t>
    <phoneticPr fontId="11" type="noConversion"/>
  </si>
  <si>
    <t>DUBAI/JEBEL ALI</t>
    <phoneticPr fontId="11" type="noConversion"/>
  </si>
  <si>
    <t>110S</t>
    <phoneticPr fontId="11" type="noConversion"/>
  </si>
  <si>
    <t>OOCL CALIFORNIA</t>
    <phoneticPr fontId="11" type="noConversion"/>
  </si>
  <si>
    <t>085S</t>
    <phoneticPr fontId="11" type="noConversion"/>
  </si>
  <si>
    <t>XIN XIA MEN</t>
    <phoneticPr fontId="11" type="noConversion"/>
  </si>
  <si>
    <t>060S</t>
    <phoneticPr fontId="11" type="noConversion"/>
  </si>
  <si>
    <t>XIN NING BO</t>
    <phoneticPr fontId="11" type="noConversion"/>
  </si>
  <si>
    <r>
      <t>C</t>
    </r>
    <r>
      <rPr>
        <sz val="11"/>
        <color indexed="8"/>
        <rFont val="Times New Roman"/>
        <family val="1"/>
      </rPr>
      <t>OSCO</t>
    </r>
    <phoneticPr fontId="11" type="noConversion"/>
  </si>
  <si>
    <t>011W</t>
    <phoneticPr fontId="11" type="noConversion"/>
  </si>
  <si>
    <t>AL MURAYKH</t>
    <phoneticPr fontId="11" type="noConversion"/>
  </si>
  <si>
    <t>009W</t>
    <phoneticPr fontId="11" type="noConversion"/>
  </si>
  <si>
    <t>MOL TRUTH</t>
    <phoneticPr fontId="11" type="noConversion"/>
  </si>
  <si>
    <t>012W</t>
    <phoneticPr fontId="11" type="noConversion"/>
  </si>
  <si>
    <t>TIHAMA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</si>
  <si>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</si>
  <si>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MOL TRIUMPH</t>
    <phoneticPr fontId="11" type="noConversion"/>
  </si>
  <si>
    <t>015W</t>
    <phoneticPr fontId="11" type="noConversion"/>
  </si>
  <si>
    <t>COSCO SHIPPING SOLAR</t>
    <phoneticPr fontId="11" type="noConversion"/>
  </si>
  <si>
    <t>069W</t>
    <phoneticPr fontId="11" type="noConversion"/>
  </si>
  <si>
    <t>CSCL SATURN</t>
    <phoneticPr fontId="11" type="noConversion"/>
  </si>
  <si>
    <t>COSCO SHIPPING AQUARIUS</t>
    <phoneticPr fontId="11" type="noConversion"/>
  </si>
  <si>
    <t>042W</t>
    <phoneticPr fontId="11" type="noConversion"/>
  </si>
  <si>
    <t>CSCL INDIAN OCEAN</t>
    <phoneticPr fontId="11" type="noConversion"/>
  </si>
  <si>
    <t>COSCO SHIPPING PLANET</t>
    <phoneticPr fontId="11" type="noConversion"/>
  </si>
  <si>
    <t xml:space="preserve">SINGAPORE  </t>
    <phoneticPr fontId="11" type="noConversion"/>
  </si>
  <si>
    <t>TO BE ADVISE</t>
    <phoneticPr fontId="11" type="noConversion"/>
  </si>
  <si>
    <t>2106S</t>
    <phoneticPr fontId="11" type="noConversion"/>
  </si>
  <si>
    <t>SITC BANGKOK</t>
    <phoneticPr fontId="11" type="noConversion"/>
  </si>
  <si>
    <t>SITC GUANGDONG</t>
    <phoneticPr fontId="11" type="noConversion"/>
  </si>
  <si>
    <t>2104S</t>
    <phoneticPr fontId="11" type="noConversion"/>
  </si>
  <si>
    <t>SITC LIAONING</t>
    <phoneticPr fontId="11" type="noConversion"/>
  </si>
  <si>
    <t>SUNSHINE BANDAMA</t>
    <phoneticPr fontId="11" type="noConversion"/>
  </si>
  <si>
    <t>900S</t>
    <phoneticPr fontId="11" type="noConversion"/>
  </si>
  <si>
    <t>XUTRA BHUM</t>
    <phoneticPr fontId="11" type="noConversion"/>
  </si>
  <si>
    <t>013S</t>
    <phoneticPr fontId="11" type="noConversion"/>
  </si>
  <si>
    <t>YM CREDENTIAL</t>
    <phoneticPr fontId="11" type="noConversion"/>
  </si>
  <si>
    <t>899S</t>
    <phoneticPr fontId="11" type="noConversion"/>
  </si>
  <si>
    <t>012S</t>
    <phoneticPr fontId="11" type="noConversion"/>
  </si>
  <si>
    <t>2107W</t>
    <phoneticPr fontId="11" type="noConversion"/>
  </si>
  <si>
    <t>AS FRIDA</t>
    <phoneticPr fontId="11" type="noConversion"/>
  </si>
  <si>
    <t>2111W</t>
    <phoneticPr fontId="11" type="noConversion"/>
  </si>
  <si>
    <t>HE YUAN</t>
    <phoneticPr fontId="11" type="noConversion"/>
  </si>
  <si>
    <t>2106W</t>
    <phoneticPr fontId="11" type="noConversion"/>
  </si>
  <si>
    <t>2110W</t>
    <phoneticPr fontId="11" type="noConversion"/>
  </si>
  <si>
    <t>ASL</t>
    <phoneticPr fontId="11" type="noConversion"/>
  </si>
  <si>
    <t>2105W</t>
    <phoneticPr fontId="11" type="noConversion"/>
  </si>
  <si>
    <t>HONGKONG</t>
    <phoneticPr fontId="11" type="noConversion"/>
  </si>
  <si>
    <t>112S</t>
    <phoneticPr fontId="11" type="noConversion"/>
  </si>
  <si>
    <t>SUSAN MAERSK</t>
    <phoneticPr fontId="11" type="noConversion"/>
  </si>
  <si>
    <t>111S</t>
    <phoneticPr fontId="11" type="noConversion"/>
  </si>
  <si>
    <t>MAERSK STEPNICA</t>
    <phoneticPr fontId="11" type="noConversion"/>
  </si>
  <si>
    <t>SVENDBORG MAERSK</t>
    <phoneticPr fontId="11" type="noConversion"/>
  </si>
  <si>
    <t>109S</t>
    <phoneticPr fontId="11" type="noConversion"/>
  </si>
  <si>
    <t>CORNELIUS MAERSK</t>
    <phoneticPr fontId="11" type="noConversion"/>
  </si>
  <si>
    <t>108S</t>
    <phoneticPr fontId="11" type="noConversion"/>
  </si>
  <si>
    <t>DALI</t>
    <phoneticPr fontId="11" type="noConversion"/>
  </si>
  <si>
    <t>COLON</t>
    <phoneticPr fontId="11" type="noConversion"/>
  </si>
  <si>
    <t>0040E</t>
    <phoneticPr fontId="11" type="noConversion"/>
  </si>
  <si>
    <t>HYUNDAI DRIVE</t>
    <phoneticPr fontId="11" type="noConversion"/>
  </si>
  <si>
    <t>0041E</t>
    <phoneticPr fontId="11" type="noConversion"/>
  </si>
  <si>
    <t>HYUNDAI VICTORY</t>
    <phoneticPr fontId="11" type="noConversion"/>
  </si>
  <si>
    <t>0028E</t>
    <phoneticPr fontId="11" type="noConversion"/>
  </si>
  <si>
    <t>HYUNDAI SPEED</t>
    <phoneticPr fontId="11" type="noConversion"/>
  </si>
  <si>
    <t>0037E</t>
    <phoneticPr fontId="11" type="noConversion"/>
  </si>
  <si>
    <t>ANTWERPEN EXPRESS</t>
    <phoneticPr fontId="11" type="noConversion"/>
  </si>
  <si>
    <t>033S</t>
    <phoneticPr fontId="11" type="noConversion"/>
  </si>
  <si>
    <t>CHASTINE MAERSK</t>
    <phoneticPr fontId="11" type="noConversion"/>
  </si>
  <si>
    <t>032S</t>
    <phoneticPr fontId="11" type="noConversion"/>
  </si>
  <si>
    <t>CAROLINE MAERSK</t>
    <phoneticPr fontId="11" type="noConversion"/>
  </si>
  <si>
    <t>031S</t>
    <phoneticPr fontId="11" type="noConversion"/>
  </si>
  <si>
    <t>064E</t>
    <phoneticPr fontId="11" type="noConversion"/>
  </si>
  <si>
    <t>COSCO PRINCE RUPERT</t>
    <phoneticPr fontId="11" type="noConversion"/>
  </si>
  <si>
    <t>013E</t>
    <phoneticPr fontId="11" type="noConversion"/>
  </si>
  <si>
    <t>BRIGHTON</t>
    <phoneticPr fontId="11" type="noConversion"/>
  </si>
  <si>
    <t>141E</t>
    <phoneticPr fontId="11" type="noConversion"/>
  </si>
  <si>
    <t>XIN MEI ZHOU</t>
    <phoneticPr fontId="11" type="noConversion"/>
  </si>
  <si>
    <t>113E</t>
    <phoneticPr fontId="11" type="noConversion"/>
  </si>
  <si>
    <t>COSCO NEW YORK</t>
    <phoneticPr fontId="11" type="noConversion"/>
  </si>
  <si>
    <t>023E</t>
    <phoneticPr fontId="11" type="noConversion"/>
  </si>
  <si>
    <t>SEASPAN OCEANIA</t>
    <phoneticPr fontId="11" type="noConversion"/>
  </si>
  <si>
    <t>VOYAGE</t>
    <phoneticPr fontId="11" type="noConversion"/>
  </si>
  <si>
    <t xml:space="preserve"> 946W</t>
    <phoneticPr fontId="11" type="noConversion"/>
  </si>
  <si>
    <t>MSC RIFAYA</t>
    <phoneticPr fontId="11" type="noConversion"/>
  </si>
  <si>
    <t>HAM-SUD</t>
    <phoneticPr fontId="11" type="noConversion"/>
  </si>
  <si>
    <t>945W</t>
    <phoneticPr fontId="11" type="noConversion"/>
  </si>
  <si>
    <t>MSC LEANNE</t>
    <phoneticPr fontId="11" type="noConversion"/>
  </si>
  <si>
    <t>VALPARAISO</t>
    <phoneticPr fontId="11" type="noConversion"/>
  </si>
  <si>
    <t>CALLAO</t>
    <phoneticPr fontId="11" type="noConversion"/>
  </si>
  <si>
    <t>2113E</t>
    <phoneticPr fontId="11" type="noConversion"/>
  </si>
  <si>
    <t>VALUE</t>
    <phoneticPr fontId="11" type="noConversion"/>
  </si>
  <si>
    <t>2111E</t>
    <phoneticPr fontId="11" type="noConversion"/>
  </si>
  <si>
    <t>VALOR</t>
    <phoneticPr fontId="11" type="noConversion"/>
  </si>
  <si>
    <t>2110E</t>
    <phoneticPr fontId="11" type="noConversion"/>
  </si>
  <si>
    <t>CZECH</t>
    <phoneticPr fontId="11" type="noConversion"/>
  </si>
  <si>
    <t>2109E</t>
    <phoneticPr fontId="11" type="noConversion"/>
  </si>
  <si>
    <t>SEASPAN BREEZE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</si>
  <si>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</si>
  <si>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t>COSCO SHIPPING SCORPIO</t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</si>
  <si>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</si>
  <si>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COSCO SHIPPING VIRGO</t>
    <phoneticPr fontId="11" type="noConversion"/>
  </si>
  <si>
    <t>010W</t>
    <phoneticPr fontId="11" type="noConversion"/>
  </si>
  <si>
    <t>COSCO SHIPPING NEBULA</t>
    <phoneticPr fontId="11" type="noConversion"/>
  </si>
  <si>
    <t>COSCO SHIPPING SAGITTA RIUS</t>
    <phoneticPr fontId="11" type="noConversion"/>
  </si>
  <si>
    <t>COSCO SHIPPING LIBRA</t>
    <phoneticPr fontId="11" type="noConversion"/>
  </si>
  <si>
    <t>0053W</t>
    <phoneticPr fontId="11" type="noConversion"/>
  </si>
  <si>
    <t>KOTA CABAR</t>
    <phoneticPr fontId="11" type="noConversion"/>
  </si>
  <si>
    <t>024W</t>
    <phoneticPr fontId="11" type="noConversion"/>
  </si>
  <si>
    <t>CONTI PARIS</t>
    <phoneticPr fontId="11" type="noConversion"/>
  </si>
  <si>
    <t>VENETIKO</t>
    <phoneticPr fontId="11" type="noConversion"/>
  </si>
  <si>
    <t>0BD96W</t>
    <phoneticPr fontId="11" type="noConversion"/>
  </si>
  <si>
    <t>CARDIFF</t>
    <phoneticPr fontId="11" type="noConversion"/>
  </si>
  <si>
    <t xml:space="preserve">SANTOS    </t>
    <phoneticPr fontId="11" type="noConversion"/>
  </si>
  <si>
    <t>075S</t>
    <phoneticPr fontId="11" type="noConversion"/>
  </si>
  <si>
    <t>TIAN SHUN HE</t>
    <phoneticPr fontId="11" type="noConversion"/>
  </si>
  <si>
    <t>062S</t>
    <phoneticPr fontId="11" type="noConversion"/>
  </si>
  <si>
    <t>TIAN CHANG HE</t>
    <phoneticPr fontId="11" type="noConversion"/>
  </si>
  <si>
    <t>074S</t>
    <phoneticPr fontId="11" type="noConversion"/>
  </si>
  <si>
    <t>061S</t>
    <phoneticPr fontId="11" type="noConversion"/>
  </si>
  <si>
    <t>073S</t>
    <phoneticPr fontId="11" type="noConversion"/>
  </si>
  <si>
    <t>114W</t>
    <phoneticPr fontId="11" type="noConversion"/>
  </si>
  <si>
    <t>ZIM SHANGHAI</t>
    <phoneticPr fontId="11" type="noConversion"/>
  </si>
  <si>
    <t>096W</t>
    <phoneticPr fontId="11" type="noConversion"/>
  </si>
  <si>
    <t>COSCO SURABAYA</t>
    <phoneticPr fontId="11" type="noConversion"/>
  </si>
  <si>
    <t>071W</t>
    <phoneticPr fontId="11" type="noConversion"/>
  </si>
  <si>
    <t>COSCO WELLINGTON</t>
    <phoneticPr fontId="11" type="noConversion"/>
  </si>
  <si>
    <t>BLANK SAILING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</si>
  <si>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</si>
  <si>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</si>
  <si>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</si>
  <si>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</si>
  <si>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</si>
  <si>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</si>
  <si>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</si>
  <si>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</si>
  <si>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</si>
  <si>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</si>
  <si>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033E</t>
    <phoneticPr fontId="11" type="noConversion"/>
  </si>
  <si>
    <t>CSCL YELLOW SEA</t>
    <phoneticPr fontId="11" type="noConversion"/>
  </si>
  <si>
    <t>036E</t>
    <phoneticPr fontId="11" type="noConversion"/>
  </si>
  <si>
    <t>CSCL SUMMER</t>
    <phoneticPr fontId="11" type="noConversion"/>
  </si>
  <si>
    <t>CSCL SPRING</t>
    <phoneticPr fontId="11" type="noConversion"/>
  </si>
  <si>
    <t>044E</t>
    <phoneticPr fontId="11" type="noConversion"/>
  </si>
  <si>
    <t>CSCL SOUTH CHINA SEA</t>
    <phoneticPr fontId="11" type="noConversion"/>
  </si>
  <si>
    <t>039E</t>
    <phoneticPr fontId="11" type="noConversion"/>
  </si>
  <si>
    <t>CSCL EAST CHINA SEA</t>
    <phoneticPr fontId="11" type="noConversion"/>
  </si>
  <si>
    <t>DALLAS</t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</si>
  <si>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</si>
  <si>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</si>
  <si>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</si>
  <si>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</si>
  <si>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</si>
  <si>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COSCO GLORY</t>
    <phoneticPr fontId="11" type="noConversion"/>
  </si>
  <si>
    <t>0BH5HE1MA</t>
    <phoneticPr fontId="11" type="noConversion"/>
  </si>
  <si>
    <t>COSCO ITALY</t>
    <phoneticPr fontId="11" type="noConversion"/>
  </si>
  <si>
    <t>CMA</t>
    <phoneticPr fontId="11" type="noConversion"/>
  </si>
  <si>
    <t>0BH5FE1MA</t>
    <phoneticPr fontId="11" type="noConversion"/>
  </si>
  <si>
    <t>COSCO ENGLAND</t>
    <phoneticPr fontId="11" type="noConversion"/>
  </si>
  <si>
    <t>047E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</si>
  <si>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</si>
  <si>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</si>
  <si>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</si>
  <si>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</si>
  <si>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EVER LUCENT</t>
    <phoneticPr fontId="11" type="noConversion"/>
  </si>
  <si>
    <t>019E</t>
    <phoneticPr fontId="11" type="noConversion"/>
  </si>
  <si>
    <t>NAVARINO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</si>
  <si>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</si>
  <si>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</si>
  <si>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</si>
  <si>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</si>
  <si>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</si>
  <si>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</si>
  <si>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</si>
  <si>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</si>
  <si>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</si>
  <si>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</si>
  <si>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</si>
  <si>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</si>
  <si>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</si>
  <si>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</si>
  <si>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</si>
  <si>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</si>
  <si>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</si>
  <si>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EVER LIVEN</t>
    <phoneticPr fontId="11" type="noConversion"/>
  </si>
  <si>
    <t>HOUSTON</t>
    <phoneticPr fontId="11" type="noConversion"/>
  </si>
  <si>
    <t>049E</t>
    <phoneticPr fontId="11" type="noConversion"/>
  </si>
  <si>
    <t>CSCL AUTUMN</t>
    <phoneticPr fontId="11" type="noConversion"/>
  </si>
  <si>
    <t>EVER LENIENT</t>
  </si>
  <si>
    <t>046E</t>
    <phoneticPr fontId="11" type="noConversion"/>
  </si>
  <si>
    <t>025E</t>
    <phoneticPr fontId="11" type="noConversion"/>
  </si>
  <si>
    <t>EVER LOVELY</t>
    <phoneticPr fontId="11" type="noConversion"/>
  </si>
  <si>
    <t>032E</t>
    <phoneticPr fontId="11" type="noConversion"/>
  </si>
  <si>
    <t>045E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</si>
  <si>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</si>
  <si>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</si>
  <si>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</si>
  <si>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028E</t>
    <phoneticPr fontId="11" type="noConversion"/>
  </si>
  <si>
    <t>COSCO SPAIN</t>
    <phoneticPr fontId="11" type="noConversion"/>
  </si>
  <si>
    <t>024E</t>
    <phoneticPr fontId="11" type="noConversion"/>
  </si>
  <si>
    <t>DALLAS</t>
    <phoneticPr fontId="11" type="noConversion"/>
  </si>
  <si>
    <t>0ME8ZW</t>
    <phoneticPr fontId="11" type="noConversion"/>
  </si>
  <si>
    <t>CMA CGM CALLISTO</t>
    <phoneticPr fontId="11" type="noConversion"/>
  </si>
  <si>
    <t>036W</t>
    <phoneticPr fontId="11" type="noConversion"/>
  </si>
  <si>
    <t>OOCL FRANCE</t>
    <phoneticPr fontId="11" type="noConversion"/>
  </si>
  <si>
    <t>0ME8TW</t>
    <phoneticPr fontId="11" type="noConversion"/>
  </si>
  <si>
    <t>CMA CGM GEMINI</t>
    <phoneticPr fontId="11" type="noConversion"/>
  </si>
  <si>
    <t>0ME8RW</t>
    <phoneticPr fontId="11" type="noConversion"/>
  </si>
  <si>
    <t>CMA CGM SCANDOLA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</si>
  <si>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</si>
  <si>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</si>
  <si>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</si>
  <si>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</si>
  <si>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</si>
  <si>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</si>
  <si>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</si>
  <si>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</si>
  <si>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</si>
  <si>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253E</t>
    <phoneticPr fontId="11" type="noConversion"/>
  </si>
  <si>
    <t>XIN TAI CANG</t>
    <phoneticPr fontId="11" type="noConversion"/>
  </si>
  <si>
    <t>2004E</t>
    <phoneticPr fontId="11" type="noConversion"/>
  </si>
  <si>
    <t>CAP SAN VINCENT</t>
    <phoneticPr fontId="11" type="noConversion"/>
  </si>
  <si>
    <t>MAERSK ALFIRK</t>
    <phoneticPr fontId="11" type="noConversion"/>
  </si>
  <si>
    <t>MAERSK EVORA</t>
    <phoneticPr fontId="11" type="noConversion"/>
  </si>
  <si>
    <t>MAERSK ALTAIR</t>
    <phoneticPr fontId="11" type="noConversion"/>
  </si>
  <si>
    <t>SMLINE</t>
    <phoneticPr fontId="11" type="noConversion"/>
  </si>
  <si>
    <t>2003E</t>
    <phoneticPr fontId="11" type="noConversion"/>
  </si>
  <si>
    <t>CAP SAN JUAN</t>
    <phoneticPr fontId="11" type="noConversion"/>
  </si>
  <si>
    <t>TORONTO</t>
    <phoneticPr fontId="11" type="noConversion"/>
  </si>
  <si>
    <t>VOID SAILING</t>
    <phoneticPr fontId="11" type="noConversion"/>
  </si>
  <si>
    <t>0130E</t>
    <phoneticPr fontId="11" type="noConversion"/>
  </si>
  <si>
    <t>HYUNDAI TOKYO</t>
    <phoneticPr fontId="11" type="noConversion"/>
  </si>
  <si>
    <t>0093E</t>
    <phoneticPr fontId="11" type="noConversion"/>
  </si>
  <si>
    <t>HYUNDAI BRAVE</t>
    <phoneticPr fontId="11" type="noConversion"/>
  </si>
  <si>
    <t>0100E</t>
    <phoneticPr fontId="11" type="noConversion"/>
  </si>
  <si>
    <t>HYUNDAI NEW YORK</t>
    <phoneticPr fontId="11" type="noConversion"/>
  </si>
  <si>
    <t>022E</t>
    <phoneticPr fontId="11" type="noConversion"/>
  </si>
  <si>
    <t>005E</t>
    <phoneticPr fontId="11" type="noConversion"/>
  </si>
  <si>
    <t>COSCO SHIPPING ROSE</t>
    <phoneticPr fontId="11" type="noConversion"/>
  </si>
  <si>
    <t>CSCL BOHAI SEA</t>
    <phoneticPr fontId="11" type="noConversion"/>
  </si>
  <si>
    <t>COSCO/CMA</t>
  </si>
  <si>
    <t>MONTREAL</t>
    <phoneticPr fontId="11" type="noConversion"/>
  </si>
  <si>
    <t>ONE</t>
  </si>
  <si>
    <t>2005E</t>
    <phoneticPr fontId="11" type="noConversion"/>
  </si>
  <si>
    <t>SM TIANJIN</t>
    <phoneticPr fontId="11" type="noConversion"/>
  </si>
  <si>
    <t>SM MUMBAI</t>
    <phoneticPr fontId="11" type="noConversion"/>
  </si>
  <si>
    <t>SCHUBERT</t>
    <phoneticPr fontId="11" type="noConversion"/>
  </si>
  <si>
    <t>SM QINGDAO</t>
    <phoneticPr fontId="11" type="noConversion"/>
  </si>
  <si>
    <t>SM LINE</t>
  </si>
  <si>
    <t>VANCOUVER</t>
    <phoneticPr fontId="11" type="noConversion"/>
  </si>
  <si>
    <t>SEATTLE/TACOMA</t>
    <phoneticPr fontId="11" type="noConversion"/>
  </si>
  <si>
    <t>CHICAGO</t>
    <phoneticPr fontId="11" type="noConversion"/>
  </si>
  <si>
    <t>CARRIER</t>
    <phoneticPr fontId="11" type="noConversion"/>
  </si>
  <si>
    <t>061E</t>
    <phoneticPr fontId="11" type="noConversion"/>
  </si>
  <si>
    <t>SOFIA EXPRESS</t>
    <phoneticPr fontId="11" type="noConversion"/>
  </si>
  <si>
    <t>077E</t>
    <phoneticPr fontId="11" type="noConversion"/>
  </si>
  <si>
    <t>ONE COSMOS</t>
    <phoneticPr fontId="11" type="noConversion"/>
  </si>
  <si>
    <t>042E</t>
    <phoneticPr fontId="11" type="noConversion"/>
  </si>
  <si>
    <t>ONE HOUSTON</t>
    <phoneticPr fontId="11" type="noConversion"/>
  </si>
  <si>
    <t>089E</t>
    <phoneticPr fontId="11" type="noConversion"/>
  </si>
  <si>
    <t>LONG BEACH</t>
  </si>
  <si>
    <t>0096E</t>
    <phoneticPr fontId="11" type="noConversion"/>
  </si>
  <si>
    <t>HANOVER EXPRESS</t>
    <phoneticPr fontId="11" type="noConversion"/>
  </si>
  <si>
    <t>ONE HANGZHOU BAY</t>
    <phoneticPr fontId="11" type="noConversion"/>
  </si>
  <si>
    <t>0061E</t>
    <phoneticPr fontId="11" type="noConversion"/>
  </si>
  <si>
    <t>SEASPAN ADONIS</t>
    <phoneticPr fontId="11" type="noConversion"/>
  </si>
  <si>
    <t>0081E</t>
    <phoneticPr fontId="11" type="noConversion"/>
  </si>
  <si>
    <t>OAKLAND/SAN FRANCISCO</t>
    <phoneticPr fontId="11" type="noConversion"/>
  </si>
  <si>
    <t>0TB51E1MA</t>
    <phoneticPr fontId="11" type="noConversion"/>
  </si>
  <si>
    <t>0TB4ZE1MA</t>
    <phoneticPr fontId="11" type="noConversion"/>
  </si>
  <si>
    <t>0TB4XE1MA</t>
    <phoneticPr fontId="11" type="noConversion"/>
  </si>
  <si>
    <t>0TB4VE1MA</t>
    <phoneticPr fontId="11" type="noConversion"/>
  </si>
  <si>
    <t>0TB4TE1MA</t>
    <phoneticPr fontId="11" type="noConversion"/>
  </si>
  <si>
    <t>0DB9NE</t>
    <phoneticPr fontId="11" type="noConversion"/>
  </si>
  <si>
    <t>PRESIDENT FD ROOSEVELT</t>
    <phoneticPr fontId="11" type="noConversion"/>
  </si>
  <si>
    <t>0DB9LE</t>
    <phoneticPr fontId="11" type="noConversion"/>
  </si>
  <si>
    <t>PRESIDENT CLEVELAND</t>
    <phoneticPr fontId="11" type="noConversion"/>
  </si>
  <si>
    <t>0DB9JE</t>
    <phoneticPr fontId="11" type="noConversion"/>
  </si>
  <si>
    <t>PRESIDENT EISENHOWER</t>
    <phoneticPr fontId="11" type="noConversion"/>
  </si>
  <si>
    <t>0DB9HE</t>
    <phoneticPr fontId="11" type="noConversion"/>
  </si>
  <si>
    <t>PRESIDENT TRUMAN</t>
    <phoneticPr fontId="11" type="noConversion"/>
  </si>
  <si>
    <t>0DB9FE</t>
    <phoneticPr fontId="11" type="noConversion"/>
  </si>
  <si>
    <t>PRESIDENT KENNEDY</t>
    <phoneticPr fontId="11" type="noConversion"/>
  </si>
  <si>
    <t>0953E</t>
    <phoneticPr fontId="11" type="noConversion"/>
  </si>
  <si>
    <t>EVER LIBERAL</t>
    <phoneticPr fontId="11" type="noConversion"/>
  </si>
  <si>
    <t>0952E</t>
    <phoneticPr fontId="11" type="noConversion"/>
  </si>
  <si>
    <t>EVER LEADER</t>
    <phoneticPr fontId="11" type="noConversion"/>
  </si>
  <si>
    <t>0951E</t>
    <phoneticPr fontId="11" type="noConversion"/>
  </si>
  <si>
    <t xml:space="preserve">EVER LOYAL </t>
    <phoneticPr fontId="11" type="noConversion"/>
  </si>
  <si>
    <t>0950E</t>
    <phoneticPr fontId="11" type="noConversion"/>
  </si>
  <si>
    <t>EVER LINKING</t>
    <phoneticPr fontId="11" type="noConversion"/>
  </si>
  <si>
    <t>048E</t>
    <phoneticPr fontId="11" type="noConversion"/>
  </si>
  <si>
    <t>EVER LAMBENT</t>
    <phoneticPr fontId="11" type="noConversion"/>
  </si>
  <si>
    <t>002E</t>
    <phoneticPr fontId="11" type="noConversion"/>
  </si>
  <si>
    <t>CONTI CHIVALRY</t>
    <phoneticPr fontId="11" type="noConversion"/>
  </si>
  <si>
    <t>078E</t>
    <phoneticPr fontId="11" type="noConversion"/>
  </si>
  <si>
    <t>COSCO MALAYSIA</t>
    <phoneticPr fontId="11" type="noConversion"/>
  </si>
  <si>
    <t>055E</t>
    <phoneticPr fontId="11" type="noConversion"/>
  </si>
  <si>
    <t>COSCO IZMIR</t>
    <phoneticPr fontId="11" type="noConversion"/>
  </si>
  <si>
    <t>011E</t>
    <phoneticPr fontId="11" type="noConversion"/>
  </si>
  <si>
    <t>KURE</t>
    <phoneticPr fontId="11" type="noConversion"/>
  </si>
  <si>
    <t>142E</t>
    <phoneticPr fontId="11" type="noConversion"/>
  </si>
  <si>
    <t>XIN YA ZHOU</t>
    <phoneticPr fontId="11" type="noConversion"/>
  </si>
  <si>
    <t>XIN DA YANG ZHOU</t>
    <phoneticPr fontId="11" type="noConversion"/>
  </si>
  <si>
    <t>0DB7PE1PL</t>
    <phoneticPr fontId="11" type="noConversion"/>
  </si>
  <si>
    <t>0DB7NE1PL</t>
    <phoneticPr fontId="11" type="noConversion"/>
  </si>
  <si>
    <t>0DB7DE1PL</t>
    <phoneticPr fontId="11" type="noConversion"/>
  </si>
  <si>
    <t>0DB7BE1PL</t>
    <phoneticPr fontId="11" type="noConversion"/>
  </si>
  <si>
    <t xml:space="preserve">PRESIDENT TRUMAN </t>
    <phoneticPr fontId="11" type="noConversion"/>
  </si>
  <si>
    <t>0DB79E1PL</t>
    <phoneticPr fontId="11" type="noConversion"/>
  </si>
  <si>
    <t>2001E</t>
    <phoneticPr fontId="11" type="noConversion"/>
  </si>
  <si>
    <t>GUNVOR MAERSK</t>
    <phoneticPr fontId="11" type="noConversion"/>
  </si>
  <si>
    <t>MAERSK ANTARES</t>
    <phoneticPr fontId="11" type="noConversion"/>
  </si>
  <si>
    <t>MAERSK ALGOL</t>
    <phoneticPr fontId="11" type="noConversion"/>
  </si>
  <si>
    <t xml:space="preserve">LOS ANGELES/LONG BEACH </t>
    <phoneticPr fontId="11" type="noConversion"/>
  </si>
  <si>
    <t xml:space="preserve"> 0999E</t>
    <phoneticPr fontId="11" type="noConversion"/>
  </si>
  <si>
    <t>EVER LIVELY</t>
    <phoneticPr fontId="11" type="noConversion"/>
  </si>
  <si>
    <t>0VC8RE</t>
    <phoneticPr fontId="11" type="noConversion"/>
  </si>
  <si>
    <t>CMA CGM MISSISSAUGA</t>
    <phoneticPr fontId="11" type="noConversion"/>
  </si>
  <si>
    <t>0997E</t>
    <phoneticPr fontId="11" type="noConversion"/>
  </si>
  <si>
    <t>EVER LEGACY</t>
    <phoneticPr fontId="11" type="noConversion"/>
  </si>
  <si>
    <t>0VC8NE</t>
    <phoneticPr fontId="11" type="noConversion"/>
  </si>
  <si>
    <t>APL VANCOUVER</t>
    <phoneticPr fontId="11" type="noConversion"/>
  </si>
  <si>
    <t>0995E</t>
    <phoneticPr fontId="11" type="noConversion"/>
  </si>
  <si>
    <t>EVER LAWFUL</t>
    <phoneticPr fontId="11" type="noConversion"/>
  </si>
  <si>
    <t>NUE4</t>
    <phoneticPr fontId="11" type="noConversion"/>
  </si>
  <si>
    <t>EVER LEADING</t>
    <phoneticPr fontId="11" type="noConversion"/>
  </si>
  <si>
    <t>ATLANTA</t>
    <phoneticPr fontId="11" type="noConversion"/>
  </si>
  <si>
    <t>010E</t>
    <phoneticPr fontId="11" type="noConversion"/>
  </si>
  <si>
    <t>COSCO SHIPPING ORCHID</t>
    <phoneticPr fontId="11" type="noConversion"/>
  </si>
  <si>
    <t>COSCO DEVELOPMENT</t>
    <phoneticPr fontId="11" type="noConversion"/>
  </si>
  <si>
    <t>COSCO SHIPPING JASMINE</t>
    <phoneticPr fontId="11" type="noConversion"/>
  </si>
  <si>
    <t>COSCO FORTUNE</t>
    <phoneticPr fontId="11" type="noConversion"/>
  </si>
  <si>
    <t>0MB87E</t>
    <phoneticPr fontId="11" type="noConversion"/>
  </si>
  <si>
    <t>CMA CGM LAPEROUSE</t>
    <phoneticPr fontId="11" type="noConversion"/>
  </si>
  <si>
    <t>NEW YORK</t>
  </si>
  <si>
    <t>NEW YORK</t>
    <phoneticPr fontId="11" type="noConversion"/>
  </si>
  <si>
    <t>NORTH  AMERICAN ROUTE</t>
  </si>
  <si>
    <t>037W</t>
    <phoneticPr fontId="11" type="noConversion"/>
  </si>
  <si>
    <t>ESSEN EXPRESS</t>
    <phoneticPr fontId="11" type="noConversion"/>
  </si>
  <si>
    <t>039W</t>
    <phoneticPr fontId="11" type="noConversion"/>
  </si>
  <si>
    <t>BASLE EXPRESS</t>
    <phoneticPr fontId="11" type="noConversion"/>
  </si>
  <si>
    <t>027W</t>
    <phoneticPr fontId="11" type="noConversion"/>
  </si>
  <si>
    <t>ONE MANCHESTER</t>
    <phoneticPr fontId="11" type="noConversion"/>
  </si>
  <si>
    <t>FJ113W</t>
    <phoneticPr fontId="11" type="noConversion"/>
  </si>
  <si>
    <t>MSC LENI</t>
    <phoneticPr fontId="11" type="noConversion"/>
  </si>
  <si>
    <t>FJ112W</t>
    <phoneticPr fontId="11" type="noConversion"/>
  </si>
  <si>
    <t>MSC SAMAR</t>
    <phoneticPr fontId="11" type="noConversion"/>
  </si>
  <si>
    <t>FJ111W</t>
    <phoneticPr fontId="11" type="noConversion"/>
  </si>
  <si>
    <t>MSC FEBE</t>
    <phoneticPr fontId="11" type="noConversion"/>
  </si>
  <si>
    <t>FJ110W</t>
    <phoneticPr fontId="11" type="noConversion"/>
  </si>
  <si>
    <t>MSC ELOANE</t>
    <phoneticPr fontId="11" type="noConversion"/>
  </si>
  <si>
    <t>FJ109W</t>
    <phoneticPr fontId="11" type="noConversion"/>
  </si>
  <si>
    <t>MSC MINA</t>
    <phoneticPr fontId="11" type="noConversion"/>
  </si>
  <si>
    <t>040W</t>
    <phoneticPr fontId="11" type="noConversion"/>
  </si>
  <si>
    <t xml:space="preserve">MOGENS MAERSK </t>
    <phoneticPr fontId="11" type="noConversion"/>
  </si>
  <si>
    <t xml:space="preserve">MAASTRICHT MAERSK </t>
    <phoneticPr fontId="11" type="noConversion"/>
  </si>
  <si>
    <t>038W</t>
    <phoneticPr fontId="11" type="noConversion"/>
  </si>
  <si>
    <t xml:space="preserve">MARSTAL MAERSK </t>
    <phoneticPr fontId="11" type="noConversion"/>
  </si>
  <si>
    <t xml:space="preserve">MAYVIEW MAERSK </t>
    <phoneticPr fontId="11" type="noConversion"/>
  </si>
  <si>
    <t xml:space="preserve">MAGLEBY MAERSK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</si>
  <si>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</si>
  <si>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02M5JW1MA</t>
    <phoneticPr fontId="11" type="noConversion"/>
  </si>
  <si>
    <t>CSCL VENUS</t>
    <phoneticPr fontId="11" type="noConversion"/>
  </si>
  <si>
    <t>02M5FW1MA</t>
    <phoneticPr fontId="11" type="noConversion"/>
  </si>
  <si>
    <t>THALASSA PATRIS</t>
    <phoneticPr fontId="11" type="noConversion"/>
  </si>
  <si>
    <t>02M5DW1MA</t>
    <phoneticPr fontId="11" type="noConversion"/>
  </si>
  <si>
    <t>CSCL URANUS</t>
    <phoneticPr fontId="11" type="noConversion"/>
  </si>
  <si>
    <t>GENOVA</t>
  </si>
  <si>
    <t>002W</t>
    <phoneticPr fontId="11" type="noConversion"/>
  </si>
  <si>
    <t>ZEPHYR LUMOS</t>
    <phoneticPr fontId="11" type="noConversion"/>
  </si>
  <si>
    <t>017W</t>
    <phoneticPr fontId="11" type="noConversion"/>
  </si>
  <si>
    <t>AL MASHRAB</t>
    <phoneticPr fontId="11" type="noConversion"/>
  </si>
  <si>
    <t>003W</t>
    <phoneticPr fontId="11" type="noConversion"/>
  </si>
  <si>
    <t>ZENITH LUMOS</t>
    <phoneticPr fontId="11" type="noConversion"/>
  </si>
  <si>
    <t>ULSAN EXPRESS</t>
    <phoneticPr fontId="11" type="noConversion"/>
  </si>
  <si>
    <t>GENOVA</t>
    <phoneticPr fontId="11" type="noConversion"/>
  </si>
  <si>
    <t>113W</t>
    <phoneticPr fontId="11" type="noConversion"/>
  </si>
  <si>
    <t>MOGENS MAERSK</t>
    <phoneticPr fontId="11" type="noConversion"/>
  </si>
  <si>
    <t>112W</t>
    <phoneticPr fontId="11" type="noConversion"/>
  </si>
  <si>
    <t>MAERSK M. MOLLER</t>
    <phoneticPr fontId="11" type="noConversion"/>
  </si>
  <si>
    <t>111W</t>
    <phoneticPr fontId="11" type="noConversion"/>
  </si>
  <si>
    <t>MARSTAL MAERSK</t>
    <phoneticPr fontId="11" type="noConversion"/>
  </si>
  <si>
    <t>110W</t>
    <phoneticPr fontId="11" type="noConversion"/>
  </si>
  <si>
    <t>MAYVIEW MAERSK</t>
    <phoneticPr fontId="11" type="noConversion"/>
  </si>
  <si>
    <t>MSK</t>
    <phoneticPr fontId="11" type="noConversion"/>
  </si>
  <si>
    <t>109W</t>
    <phoneticPr fontId="11" type="noConversion"/>
  </si>
  <si>
    <t>MAGLEBY MAERSK</t>
    <phoneticPr fontId="11" type="noConversion"/>
  </si>
  <si>
    <t>GDANSK</t>
  </si>
  <si>
    <t>001W</t>
    <phoneticPr fontId="11" type="noConversion"/>
  </si>
  <si>
    <t>952W</t>
    <phoneticPr fontId="11" type="noConversion"/>
  </si>
  <si>
    <t xml:space="preserve">MSC LENI </t>
    <phoneticPr fontId="11" type="noConversion"/>
  </si>
  <si>
    <t>951W</t>
    <phoneticPr fontId="11" type="noConversion"/>
  </si>
  <si>
    <t xml:space="preserve">MSC ARINA </t>
    <phoneticPr fontId="11" type="noConversion"/>
  </si>
  <si>
    <t>950W</t>
    <phoneticPr fontId="11" type="noConversion"/>
  </si>
  <si>
    <t>949W</t>
    <phoneticPr fontId="11" type="noConversion"/>
  </si>
  <si>
    <t xml:space="preserve">MDV NIRVANA COBAIN </t>
    <phoneticPr fontId="11" type="noConversion"/>
  </si>
  <si>
    <t>016W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</si>
  <si>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</si>
  <si>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</si>
  <si>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</si>
  <si>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014W</t>
    <phoneticPr fontId="11" type="noConversion"/>
  </si>
  <si>
    <t>COSCO SHIPPING UNIVERSE</t>
    <phoneticPr fontId="11" type="noConversion"/>
  </si>
  <si>
    <t>COSCO SHIPPING LEO</t>
    <phoneticPr fontId="11" type="noConversion"/>
  </si>
  <si>
    <t>008W</t>
    <phoneticPr fontId="11" type="noConversion"/>
  </si>
  <si>
    <t>GDANSK</t>
    <phoneticPr fontId="11" type="noConversion"/>
  </si>
  <si>
    <t>0ME88E</t>
    <phoneticPr fontId="11" type="noConversion"/>
  </si>
  <si>
    <t>CMA CGM BENJAMIN FRANKLIN</t>
    <phoneticPr fontId="11" type="noConversion"/>
  </si>
  <si>
    <t>0ME8VW</t>
    <phoneticPr fontId="11" type="noConversion"/>
  </si>
  <si>
    <t>CONSTANTA</t>
  </si>
  <si>
    <t>CONSTANTA</t>
    <phoneticPr fontId="11" type="noConversion"/>
  </si>
  <si>
    <t>0ME8XW</t>
    <phoneticPr fontId="11" type="noConversion"/>
  </si>
  <si>
    <t>APL HOUSTON</t>
    <phoneticPr fontId="11" type="noConversion"/>
  </si>
  <si>
    <t>KOPER</t>
    <phoneticPr fontId="11" type="noConversion"/>
  </si>
  <si>
    <t>0LA8VW</t>
    <phoneticPr fontId="11" type="noConversion"/>
  </si>
  <si>
    <t>EVER GOLDEN</t>
    <phoneticPr fontId="11" type="noConversion"/>
  </si>
  <si>
    <t>0LA8TW</t>
    <phoneticPr fontId="11" type="noConversion"/>
  </si>
  <si>
    <t>EVER GRADE</t>
    <phoneticPr fontId="11" type="noConversion"/>
  </si>
  <si>
    <t>0LA8RW</t>
    <phoneticPr fontId="11" type="noConversion"/>
  </si>
  <si>
    <t>EVER GENTLE</t>
    <phoneticPr fontId="11" type="noConversion"/>
  </si>
  <si>
    <t>0LA8PW</t>
    <phoneticPr fontId="11" type="noConversion"/>
  </si>
  <si>
    <t>EVER GENIUS</t>
    <phoneticPr fontId="11" type="noConversion"/>
  </si>
  <si>
    <t>0LA8NW</t>
    <phoneticPr fontId="11" type="noConversion"/>
  </si>
  <si>
    <t>EVER GREET</t>
    <phoneticPr fontId="11" type="noConversion"/>
  </si>
  <si>
    <t>TALLIN</t>
  </si>
  <si>
    <t>008W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</si>
  <si>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</si>
  <si>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</si>
  <si>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</si>
  <si>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</si>
  <si>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</si>
  <si>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MSC ARINA</t>
    <phoneticPr fontId="11" type="noConversion"/>
  </si>
  <si>
    <t>MAREN MAERSK</t>
    <phoneticPr fontId="11" type="noConversion"/>
  </si>
  <si>
    <t>MADRID MAERSK</t>
    <phoneticPr fontId="11" type="noConversion"/>
  </si>
  <si>
    <t>TALLINN</t>
    <phoneticPr fontId="11" type="noConversion"/>
  </si>
  <si>
    <t>1134W</t>
    <phoneticPr fontId="11" type="noConversion"/>
  </si>
  <si>
    <t>1133W</t>
    <phoneticPr fontId="11" type="noConversion"/>
  </si>
  <si>
    <t>1132W</t>
    <phoneticPr fontId="11" type="noConversion"/>
  </si>
  <si>
    <t>1131W</t>
    <phoneticPr fontId="11" type="noConversion"/>
  </si>
  <si>
    <t>1130W</t>
    <phoneticPr fontId="11" type="noConversion"/>
  </si>
  <si>
    <t>006W</t>
    <phoneticPr fontId="11" type="noConversion"/>
  </si>
  <si>
    <t>007W</t>
    <phoneticPr fontId="11" type="noConversion"/>
  </si>
  <si>
    <t>005W</t>
    <phoneticPr fontId="11" type="noConversion"/>
  </si>
  <si>
    <t>004W</t>
    <phoneticPr fontId="11" type="noConversion"/>
  </si>
  <si>
    <t>COSCO/OOCL</t>
  </si>
  <si>
    <t xml:space="preserve"> FELIXSTOWE </t>
    <phoneticPr fontId="11" type="noConversion"/>
  </si>
  <si>
    <t>HELSINKI</t>
    <phoneticPr fontId="11" type="noConversion"/>
  </si>
  <si>
    <t>DUBLIN</t>
    <phoneticPr fontId="11" type="noConversion"/>
  </si>
  <si>
    <t xml:space="preserve">COSCO </t>
  </si>
  <si>
    <t>OSLO</t>
    <phoneticPr fontId="11" type="noConversion"/>
  </si>
  <si>
    <t>HMM COPENHAGEN</t>
    <phoneticPr fontId="11" type="noConversion"/>
  </si>
  <si>
    <t>HMM OSLO</t>
    <phoneticPr fontId="11" type="noConversion"/>
  </si>
  <si>
    <t>AARHUS</t>
    <phoneticPr fontId="11" type="noConversion"/>
  </si>
  <si>
    <t>AAHUS</t>
    <phoneticPr fontId="11" type="noConversion"/>
  </si>
  <si>
    <t>OOCL/COSCO</t>
  </si>
  <si>
    <t>GOTHENBURG</t>
    <phoneticPr fontId="11" type="noConversion"/>
  </si>
  <si>
    <t xml:space="preserve">          Sailing schedule-Qingdao  </t>
  </si>
  <si>
    <t>S013</t>
    <phoneticPr fontId="11" type="noConversion"/>
  </si>
  <si>
    <t>INTERASIA MOMENTUM</t>
    <phoneticPr fontId="11" type="noConversion"/>
  </si>
  <si>
    <t>S304</t>
    <phoneticPr fontId="11" type="noConversion"/>
  </si>
  <si>
    <t>WAN HAI 306</t>
    <phoneticPr fontId="11" type="noConversion"/>
  </si>
  <si>
    <t>S072</t>
    <phoneticPr fontId="11" type="noConversion"/>
  </si>
  <si>
    <t>ATOUT</t>
    <phoneticPr fontId="11" type="noConversion"/>
  </si>
  <si>
    <t>WHL</t>
    <phoneticPr fontId="11" type="noConversion"/>
  </si>
  <si>
    <t>S012</t>
    <phoneticPr fontId="11" type="noConversion"/>
  </si>
  <si>
    <t>HOCHIMIHN</t>
  </si>
  <si>
    <t xml:space="preserve">CNHKG </t>
  </si>
  <si>
    <t>HOCHIMINH (JCV)</t>
  </si>
  <si>
    <t>S045</t>
    <phoneticPr fontId="11" type="noConversion"/>
  </si>
  <si>
    <t>WHITE DRAGON</t>
    <phoneticPr fontId="11" type="noConversion"/>
  </si>
  <si>
    <t>S119</t>
    <phoneticPr fontId="11" type="noConversion"/>
  </si>
  <si>
    <t>HORAI BRIDGE</t>
    <phoneticPr fontId="11" type="noConversion"/>
  </si>
  <si>
    <t>S298</t>
    <phoneticPr fontId="11" type="noConversion"/>
  </si>
  <si>
    <t>WAN HAI 171</t>
    <phoneticPr fontId="11" type="noConversion"/>
  </si>
  <si>
    <t>S025</t>
    <phoneticPr fontId="11" type="noConversion"/>
  </si>
  <si>
    <t>ANDERSON DRAGON</t>
    <phoneticPr fontId="11" type="noConversion"/>
  </si>
  <si>
    <t>BANGKOK(JST)</t>
  </si>
  <si>
    <t>东南亚</t>
  </si>
  <si>
    <t>043E</t>
    <phoneticPr fontId="11" type="noConversion"/>
  </si>
  <si>
    <t>OOCL BRUSSELS</t>
    <phoneticPr fontId="11" type="noConversion"/>
  </si>
  <si>
    <t>CHINESE NEW YEAR</t>
    <phoneticPr fontId="11" type="noConversion"/>
  </si>
  <si>
    <t>035E</t>
    <phoneticPr fontId="11" type="noConversion"/>
  </si>
  <si>
    <t>OOCL CHONGQING</t>
    <phoneticPr fontId="11" type="noConversion"/>
  </si>
  <si>
    <r>
      <t>NEW YORK (OOCL-EC</t>
    </r>
    <r>
      <rPr>
        <b/>
        <sz val="12"/>
        <rFont val="宋体"/>
        <family val="3"/>
        <charset val="134"/>
        <scheme val="major"/>
      </rPr>
      <t>X</t>
    </r>
    <r>
      <rPr>
        <b/>
        <sz val="12"/>
        <rFont val="宋体"/>
        <family val="3"/>
        <charset val="134"/>
        <scheme val="major"/>
      </rPr>
      <t xml:space="preserve">1 </t>
    </r>
    <r>
      <rPr>
        <b/>
        <sz val="12"/>
        <rFont val="宋体"/>
        <family val="3"/>
        <charset val="134"/>
        <scheme val="major"/>
      </rPr>
      <t>3/5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</si>
  <si>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016E</t>
    <phoneticPr fontId="11" type="noConversion"/>
  </si>
  <si>
    <t>COSCO SHIPPING ANDES</t>
    <phoneticPr fontId="11" type="noConversion"/>
  </si>
  <si>
    <t>044E</t>
    <phoneticPr fontId="11" type="noConversion"/>
  </si>
  <si>
    <t>COSCO ENGLAND</t>
    <phoneticPr fontId="11" type="noConversion"/>
  </si>
  <si>
    <t>019E</t>
    <phoneticPr fontId="11" type="noConversion"/>
  </si>
  <si>
    <t>COSCO SHIPPING ROSE</t>
    <phoneticPr fontId="11" type="noConversion"/>
  </si>
  <si>
    <t>1088-022E</t>
    <phoneticPr fontId="11" type="noConversion"/>
  </si>
  <si>
    <t>TALOS</t>
    <phoneticPr fontId="11" type="noConversion"/>
  </si>
  <si>
    <r>
      <t>LOS ANGELES(</t>
    </r>
    <r>
      <rPr>
        <b/>
        <sz val="12"/>
        <rFont val="宋体"/>
        <family val="3"/>
        <charset val="134"/>
        <scheme val="major"/>
      </rPr>
      <t xml:space="preserve">OOCL-PCSC </t>
    </r>
    <r>
      <rPr>
        <b/>
        <sz val="12"/>
        <rFont val="宋体"/>
        <family val="3"/>
        <charset val="134"/>
        <scheme val="major"/>
      </rPr>
      <t xml:space="preserve"> 5/</t>
    </r>
    <r>
      <rPr>
        <b/>
        <sz val="12"/>
        <rFont val="宋体"/>
        <family val="3"/>
        <charset val="134"/>
        <scheme val="major"/>
      </rPr>
      <t>6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</si>
  <si>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MSC GAYANE</t>
    <phoneticPr fontId="11" type="noConversion"/>
  </si>
  <si>
    <t>MSC DESIREE</t>
    <phoneticPr fontId="11" type="noConversion"/>
  </si>
  <si>
    <t>ONE</t>
    <phoneticPr fontId="11" type="noConversion"/>
  </si>
  <si>
    <t>PARANAGUA EXPRESS</t>
    <phoneticPr fontId="11" type="noConversion"/>
  </si>
  <si>
    <r>
      <t>ETA</t>
    </r>
    <r>
      <rPr>
        <sz val="12"/>
        <rFont val="宋体"/>
        <family val="3"/>
        <charset val="134"/>
        <scheme val="major"/>
      </rPr>
      <t xml:space="preserve"> </t>
    </r>
    <phoneticPr fontId="11" type="noConversion"/>
  </si>
  <si>
    <t>CNYTN</t>
    <phoneticPr fontId="11" type="noConversion"/>
  </si>
  <si>
    <t>MONTEVIDEO(ONE-SX1)</t>
    <phoneticPr fontId="11" type="noConversion"/>
  </si>
  <si>
    <t>071E</t>
    <phoneticPr fontId="11" type="noConversion"/>
  </si>
  <si>
    <t>YM UTILITY</t>
    <phoneticPr fontId="11" type="noConversion"/>
  </si>
  <si>
    <r>
      <t>C</t>
    </r>
    <r>
      <rPr>
        <sz val="12"/>
        <rFont val="宋体"/>
        <family val="3"/>
        <charset val="134"/>
        <scheme val="major"/>
      </rPr>
      <t>OSCO</t>
    </r>
    <phoneticPr fontId="11" type="noConversion"/>
  </si>
  <si>
    <t>0513-043E</t>
    <phoneticPr fontId="11" type="noConversion"/>
  </si>
  <si>
    <t>CNYTN</t>
  </si>
  <si>
    <t>VALPARAISO/San Antonio（COSCO-WSA 6/1）</t>
    <phoneticPr fontId="11" type="noConversion"/>
  </si>
  <si>
    <t>COSCO</t>
    <phoneticPr fontId="11" type="noConversion"/>
  </si>
  <si>
    <t>MANZANILLO （COSCO-WSA2-7/2)</t>
    <phoneticPr fontId="11" type="noConversion"/>
  </si>
  <si>
    <t>美洲</t>
  </si>
  <si>
    <t>FT112W</t>
    <phoneticPr fontId="11" type="noConversion"/>
  </si>
  <si>
    <t>FT111W</t>
    <phoneticPr fontId="11" type="noConversion"/>
  </si>
  <si>
    <t>FT110W</t>
    <phoneticPr fontId="11" type="noConversion"/>
  </si>
  <si>
    <r>
      <t>M</t>
    </r>
    <r>
      <rPr>
        <sz val="12"/>
        <rFont val="宋体"/>
        <family val="3"/>
        <charset val="134"/>
        <scheme val="major"/>
      </rPr>
      <t>SC</t>
    </r>
    <phoneticPr fontId="11" type="noConversion"/>
  </si>
  <si>
    <t>FT109W</t>
    <phoneticPr fontId="11" type="noConversion"/>
  </si>
  <si>
    <t>Ambarli</t>
  </si>
  <si>
    <t>CNSKU</t>
  </si>
  <si>
    <t xml:space="preserve">ISTANBUL(TIGER-2/4 )  </t>
  </si>
  <si>
    <t>018W</t>
    <phoneticPr fontId="11" type="noConversion"/>
  </si>
  <si>
    <t>0482-036W</t>
    <phoneticPr fontId="11" type="noConversion"/>
  </si>
  <si>
    <t>LA SPEZIA</t>
  </si>
  <si>
    <t>GENOVA(WM1-2/3)</t>
  </si>
  <si>
    <t>0FM6RW1MA</t>
    <phoneticPr fontId="11" type="noConversion"/>
  </si>
  <si>
    <t>APL MERLION</t>
    <phoneticPr fontId="11" type="noConversion"/>
  </si>
  <si>
    <t>UKFXT</t>
  </si>
  <si>
    <t>FELIXSTOWE (AEU7-6/1)</t>
    <phoneticPr fontId="11" type="noConversion"/>
  </si>
  <si>
    <t>0FL8ZW1MA</t>
    <phoneticPr fontId="11" type="noConversion"/>
  </si>
  <si>
    <t>CAM CGM LOUVER</t>
    <phoneticPr fontId="11" type="noConversion"/>
  </si>
  <si>
    <t>0FL8XW1MA</t>
    <phoneticPr fontId="11" type="noConversion"/>
  </si>
  <si>
    <t>CMA CMA JACQUES SAADE</t>
    <phoneticPr fontId="11" type="noConversion"/>
  </si>
  <si>
    <t>0FL8VW1MA</t>
    <phoneticPr fontId="11" type="noConversion"/>
  </si>
  <si>
    <t>0FL8TW1MA</t>
    <phoneticPr fontId="11" type="noConversion"/>
  </si>
  <si>
    <t>CMA CGM PALAIS ROYSL</t>
    <phoneticPr fontId="11" type="noConversion"/>
  </si>
  <si>
    <t>HAMBURG  (AEU 2-1/3)</t>
  </si>
  <si>
    <t>欧地非</t>
  </si>
  <si>
    <t>207S</t>
    <phoneticPr fontId="11" type="noConversion"/>
  </si>
  <si>
    <t>OOCL AUSTRALIA</t>
    <phoneticPr fontId="11" type="noConversion"/>
  </si>
  <si>
    <t>402S</t>
    <phoneticPr fontId="11" type="noConversion"/>
  </si>
  <si>
    <t>OOCL SAVANNAH</t>
    <phoneticPr fontId="11" type="noConversion"/>
  </si>
  <si>
    <t>099S</t>
    <phoneticPr fontId="11" type="noConversion"/>
  </si>
  <si>
    <t>OOCL NEW ZEALAND</t>
    <phoneticPr fontId="11" type="noConversion"/>
  </si>
  <si>
    <r>
      <t>O</t>
    </r>
    <r>
      <rPr>
        <sz val="12"/>
        <rFont val="宋体"/>
        <family val="3"/>
        <charset val="134"/>
        <scheme val="major"/>
      </rPr>
      <t>OCL</t>
    </r>
    <phoneticPr fontId="11" type="noConversion"/>
  </si>
  <si>
    <t>130S</t>
    <phoneticPr fontId="11" type="noConversion"/>
  </si>
  <si>
    <t>OOCL JAKARTA</t>
    <phoneticPr fontId="11" type="noConversion"/>
  </si>
  <si>
    <t>CHITTAGONG(OOCL-KTX3/COSCO-CPX)SIN/PKL中转</t>
  </si>
  <si>
    <t>21003W</t>
    <phoneticPr fontId="11" type="noConversion"/>
  </si>
  <si>
    <t>VANCOUVER</t>
    <phoneticPr fontId="11" type="noConversion"/>
  </si>
  <si>
    <t>131W</t>
    <phoneticPr fontId="11" type="noConversion"/>
  </si>
  <si>
    <t>OOCL GUANGZHOU</t>
    <phoneticPr fontId="11" type="noConversion"/>
  </si>
  <si>
    <t>005W</t>
    <phoneticPr fontId="11" type="noConversion"/>
  </si>
  <si>
    <t>TAMINA</t>
    <phoneticPr fontId="11" type="noConversion"/>
  </si>
  <si>
    <t>116w</t>
    <phoneticPr fontId="11" type="noConversion"/>
  </si>
  <si>
    <t>YM EXCELLENCE</t>
    <phoneticPr fontId="11" type="noConversion"/>
  </si>
  <si>
    <t>CN SKU</t>
  </si>
  <si>
    <t>KARACHI-K港(CPX) // S港（CPX3）</t>
  </si>
  <si>
    <t>W890</t>
    <phoneticPr fontId="11" type="noConversion"/>
  </si>
  <si>
    <t>BERNADETTE</t>
    <phoneticPr fontId="11" type="noConversion"/>
  </si>
  <si>
    <t>E101</t>
    <phoneticPr fontId="11" type="noConversion"/>
  </si>
  <si>
    <t>SINGAPORE BRIDGE</t>
    <phoneticPr fontId="11" type="noConversion"/>
  </si>
  <si>
    <t>WAN HI 521</t>
    <phoneticPr fontId="11" type="noConversion"/>
  </si>
  <si>
    <t>W102</t>
    <phoneticPr fontId="11" type="noConversion"/>
  </si>
  <si>
    <t>BALTIC SOUTH</t>
    <phoneticPr fontId="11" type="noConversion"/>
  </si>
  <si>
    <r>
      <t>COLOMBO (</t>
    </r>
    <r>
      <rPr>
        <b/>
        <sz val="12"/>
        <rFont val="宋体"/>
        <family val="3"/>
        <charset val="134"/>
        <scheme val="major"/>
      </rPr>
      <t>WHL-CI6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</si>
  <si>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W009</t>
    <phoneticPr fontId="11" type="noConversion"/>
  </si>
  <si>
    <t>TONGVA</t>
    <phoneticPr fontId="11" type="noConversion"/>
  </si>
  <si>
    <t>W229</t>
    <phoneticPr fontId="11" type="noConversion"/>
  </si>
  <si>
    <t>OOCL ZHOUSHAN</t>
    <phoneticPr fontId="11" type="noConversion"/>
  </si>
  <si>
    <t>W069</t>
    <phoneticPr fontId="11" type="noConversion"/>
  </si>
  <si>
    <t>WAN HAI 511</t>
    <phoneticPr fontId="11" type="noConversion"/>
  </si>
  <si>
    <t>CHENNAI (CI3)</t>
  </si>
  <si>
    <t>OMIT</t>
    <phoneticPr fontId="11" type="noConversion"/>
  </si>
  <si>
    <t>WAN HAI 521</t>
    <phoneticPr fontId="11" type="noConversion"/>
  </si>
  <si>
    <t>W070</t>
    <phoneticPr fontId="11" type="noConversion"/>
  </si>
  <si>
    <t>WAN HAI 513</t>
    <phoneticPr fontId="11" type="noConversion"/>
  </si>
  <si>
    <r>
      <t>NHAVA SHEVA(CI6-1/2</t>
    </r>
    <r>
      <rPr>
        <b/>
        <sz val="12"/>
        <color theme="1"/>
        <rFont val="宋体"/>
        <family val="3"/>
        <charset val="134"/>
        <scheme val="major"/>
      </rPr>
      <t>)</t>
    </r>
    <phoneticPr fontId="11" type="noConversion"/>
  </si>
  <si>
    <t>W005</t>
    <phoneticPr fontId="11" type="noConversion"/>
  </si>
  <si>
    <t>WAN HAI 323</t>
    <phoneticPr fontId="11" type="noConversion"/>
  </si>
  <si>
    <t>W083</t>
    <phoneticPr fontId="11" type="noConversion"/>
  </si>
  <si>
    <t>WAN HAI 512</t>
    <phoneticPr fontId="11" type="noConversion"/>
  </si>
  <si>
    <r>
      <t>CN</t>
    </r>
    <r>
      <rPr>
        <sz val="12"/>
        <rFont val="宋体"/>
        <family val="3"/>
        <charset val="134"/>
        <scheme val="major"/>
      </rPr>
      <t>HKG</t>
    </r>
    <phoneticPr fontId="11" type="noConversion"/>
  </si>
  <si>
    <t>NHAVA SHEVA(CIX-7/1)</t>
    <phoneticPr fontId="11" type="noConversion"/>
  </si>
  <si>
    <t>073W</t>
    <phoneticPr fontId="11" type="noConversion"/>
  </si>
  <si>
    <t>YM MATURITY</t>
    <phoneticPr fontId="11" type="noConversion"/>
  </si>
  <si>
    <t>053W</t>
    <phoneticPr fontId="11" type="noConversion"/>
  </si>
  <si>
    <t>YM MOVEMENT</t>
    <phoneticPr fontId="11" type="noConversion"/>
  </si>
  <si>
    <t>0MD1RW1MA</t>
    <phoneticPr fontId="11" type="noConversion"/>
  </si>
  <si>
    <t xml:space="preserve">KOI </t>
    <phoneticPr fontId="11" type="noConversion"/>
  </si>
  <si>
    <t>COSCO/OOCL</t>
    <phoneticPr fontId="11" type="noConversion"/>
  </si>
  <si>
    <t>0GM33W1MA</t>
    <phoneticPr fontId="11" type="noConversion"/>
  </si>
  <si>
    <t>CMA CGM NEVADA</t>
    <phoneticPr fontId="11" type="noConversion"/>
  </si>
  <si>
    <t>DUBAI(JEBEL ALI-COSCO-MEX4/OOCL-ME1/ONE-AG3)</t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</si>
  <si>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</si>
  <si>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</si>
  <si>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</si>
  <si>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</si>
  <si>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MOL ENDOWMENT</t>
  </si>
  <si>
    <t>COSCO AQABA</t>
  </si>
  <si>
    <t>COSCO ASHDOD</t>
  </si>
  <si>
    <t>143W</t>
  </si>
  <si>
    <t>BAY BRIDGE</t>
  </si>
  <si>
    <t>COSCO IZMIR</t>
  </si>
  <si>
    <t>MONTEVIDEO</t>
    <phoneticPr fontId="11" type="noConversion"/>
  </si>
  <si>
    <t>CNXMN</t>
    <phoneticPr fontId="11" type="noConversion"/>
  </si>
  <si>
    <t>FA113A</t>
  </si>
  <si>
    <t>MSC RUBY</t>
  </si>
  <si>
    <t>SEASPAN BRAVO</t>
  </si>
  <si>
    <t>FA111A</t>
  </si>
  <si>
    <t>MSC ELISA</t>
  </si>
  <si>
    <t>FA110A</t>
  </si>
  <si>
    <t>MSC JEWEL</t>
  </si>
  <si>
    <t>ONE(ALX 2)</t>
    <phoneticPr fontId="11" type="noConversion"/>
  </si>
  <si>
    <t>FA109A</t>
  </si>
  <si>
    <t>MSC NATASHA</t>
  </si>
  <si>
    <t>ONE(ALX2)</t>
    <phoneticPr fontId="11" type="noConversion"/>
  </si>
  <si>
    <t>SAN ANTONIO</t>
    <phoneticPr fontId="11" type="noConversion"/>
  </si>
  <si>
    <t>0169N</t>
    <phoneticPr fontId="11" type="noConversion"/>
  </si>
  <si>
    <t>HEUNG-A JANICE</t>
    <phoneticPr fontId="11" type="noConversion"/>
  </si>
  <si>
    <t>0166N</t>
    <phoneticPr fontId="11" type="noConversion"/>
  </si>
  <si>
    <t>HEUNG-A HAIPHONG</t>
    <phoneticPr fontId="11" type="noConversion"/>
  </si>
  <si>
    <t>0168N</t>
    <phoneticPr fontId="11" type="noConversion"/>
  </si>
  <si>
    <t>0165N</t>
    <phoneticPr fontId="11" type="noConversion"/>
  </si>
  <si>
    <t>HEUNG-A(SCS)</t>
    <phoneticPr fontId="11" type="noConversion"/>
  </si>
  <si>
    <t>0277N</t>
    <phoneticPr fontId="11" type="noConversion"/>
  </si>
  <si>
    <t>SINOKOR HONGKONG</t>
    <phoneticPr fontId="11" type="noConversion"/>
  </si>
  <si>
    <t>SOUTH KOREA</t>
    <phoneticPr fontId="11" type="noConversion"/>
  </si>
  <si>
    <t>949X</t>
    <phoneticPr fontId="11" type="noConversion"/>
  </si>
  <si>
    <t>GODSPEED</t>
  </si>
  <si>
    <t>945X</t>
    <phoneticPr fontId="11" type="noConversion"/>
  </si>
  <si>
    <t>941X</t>
    <phoneticPr fontId="11" type="noConversion"/>
  </si>
  <si>
    <t>937X</t>
    <phoneticPr fontId="11" type="noConversion"/>
  </si>
  <si>
    <t>YML(MD2)</t>
    <phoneticPr fontId="11" type="noConversion"/>
  </si>
  <si>
    <t>933X</t>
    <phoneticPr fontId="11" type="noConversion"/>
  </si>
  <si>
    <t xml:space="preserve">GENOVA </t>
    <phoneticPr fontId="11" type="noConversion"/>
  </si>
  <si>
    <t> OOCL HONG KONG</t>
  </si>
  <si>
    <t xml:space="preserve">OOCL UNITED KINGDOM </t>
  </si>
  <si>
    <t>OOCL(AEU1)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</si>
  <si>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</si>
  <si>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</si>
  <si>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</si>
  <si>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</si>
  <si>
    <t>ALS MARS</t>
  </si>
  <si>
    <t>018E</t>
  </si>
  <si>
    <t>ETA NY</t>
  </si>
  <si>
    <t>ETA LA</t>
  </si>
  <si>
    <t>CNTSN</t>
  </si>
  <si>
    <t>CHICAGO/LOS ANGELES /NY</t>
  </si>
  <si>
    <t>LYDIA</t>
  </si>
  <si>
    <t>890S</t>
  </si>
  <si>
    <t>XUTRA BHUM</t>
  </si>
  <si>
    <t>LIOBA</t>
  </si>
  <si>
    <t>LYIDA</t>
  </si>
  <si>
    <t>BEI JIANG</t>
  </si>
  <si>
    <t>EASLINE DALIAN</t>
  </si>
  <si>
    <t>039E</t>
  </si>
  <si>
    <t>CSCL SPRING</t>
  </si>
  <si>
    <t>241S</t>
  </si>
  <si>
    <t>COSCO HAMBUR</t>
  </si>
  <si>
    <t>S098</t>
  </si>
  <si>
    <t>KOTA LUKIS</t>
  </si>
  <si>
    <t>178S</t>
  </si>
  <si>
    <t>128S</t>
  </si>
  <si>
    <t>OOCL AMERICA</t>
  </si>
  <si>
    <t>240S</t>
  </si>
  <si>
    <r>
      <t>B</t>
    </r>
    <r>
      <rPr>
        <b/>
        <sz val="12"/>
        <rFont val="Arial Unicode MS"/>
        <family val="2"/>
        <charset val="134"/>
      </rPr>
      <t>ANGKOK</t>
    </r>
  </si>
  <si>
    <r>
      <t>J</t>
    </r>
    <r>
      <rPr>
        <b/>
        <sz val="12"/>
        <rFont val="Arial Unicode MS"/>
        <family val="2"/>
        <charset val="134"/>
      </rPr>
      <t>AKARTA</t>
    </r>
  </si>
  <si>
    <t>900S</t>
  </si>
  <si>
    <t>013S</t>
  </si>
  <si>
    <t>YM CREDENTIAL</t>
  </si>
  <si>
    <t>899S</t>
  </si>
  <si>
    <t>012S</t>
  </si>
  <si>
    <t>HOCHIMING</t>
  </si>
  <si>
    <t>HF FORTUNE</t>
  </si>
  <si>
    <t xml:space="preserve">SONGA TOSCANA </t>
  </si>
  <si>
    <t>899W</t>
  </si>
  <si>
    <t>BLANDINE</t>
  </si>
  <si>
    <t>895W</t>
  </si>
  <si>
    <t xml:space="preserve">BALBINA </t>
  </si>
  <si>
    <t>SINGAPRE</t>
  </si>
  <si>
    <t>XIN HONG KONG</t>
  </si>
  <si>
    <t>ZOI</t>
  </si>
  <si>
    <t>OOCL SAN FRANCISCO</t>
  </si>
  <si>
    <t>126W</t>
  </si>
  <si>
    <t xml:space="preserve">VESSEL </t>
  </si>
  <si>
    <t>0FL91W</t>
  </si>
  <si>
    <t>CMA CGM GEMENOS</t>
  </si>
  <si>
    <t>0FL8XW</t>
  </si>
  <si>
    <t>COSCO SHIPPING TAURUS</t>
  </si>
  <si>
    <t xml:space="preserve">COSCO SHIPPING GEMINI </t>
  </si>
  <si>
    <t xml:space="preserve">COSCO SHIPPING UNIVERSE   </t>
  </si>
  <si>
    <t xml:space="preserve">EUROPEAN ROUTE  </t>
  </si>
  <si>
    <t xml:space="preserve">        SAILING SCHEDULE-TIANJIN</t>
  </si>
  <si>
    <t xml:space="preserve">HAMBURG </t>
    <phoneticPr fontId="35" type="noConversion"/>
  </si>
</sst>
</file>

<file path=xl/styles.xml><?xml version="1.0" encoding="utf-8"?>
<styleSheet xmlns="http://schemas.openxmlformats.org/spreadsheetml/2006/main">
  <numFmts count="44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20" formatCode="yyyy/m/d;@"/>
    <numFmt numFmtId="221" formatCode="d/m/yyyy"/>
    <numFmt numFmtId="222" formatCode="mm/dd"/>
  </numFmts>
  <fonts count="19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0"/>
      <color rgb="FFFF0000"/>
      <name val="Arial Narrow"/>
      <family val="2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1"/>
      <name val="Times New Roman"/>
      <family val="1"/>
    </font>
    <font>
      <b/>
      <sz val="11"/>
      <name val="Arial"/>
      <family val="2"/>
    </font>
    <font>
      <b/>
      <sz val="12"/>
      <name val="Calibri"/>
      <family val="2"/>
    </font>
    <font>
      <sz val="10"/>
      <name val="宋体"/>
      <family val="3"/>
      <charset val="134"/>
    </font>
    <font>
      <sz val="9"/>
      <name val="FZShuTi"/>
      <family val="3"/>
      <charset val="134"/>
    </font>
    <font>
      <sz val="12"/>
      <name val="宋体"/>
      <family val="3"/>
      <charset val="134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7"/>
      <name val="Arial"/>
      <family val="2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8"/>
      <color rgb="FF44678C"/>
      <name val="Malgun Gothic"/>
      <family val="2"/>
      <charset val="129"/>
    </font>
    <font>
      <sz val="10"/>
      <name val="Verdana"/>
      <family val="2"/>
    </font>
    <font>
      <sz val="8"/>
      <color rgb="FF444444"/>
      <name val="Malgun Gothic"/>
      <family val="2"/>
      <charset val="129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sz val="11"/>
      <color indexed="9"/>
      <name val="宋体"/>
      <family val="3"/>
      <charset val="134"/>
    </font>
    <font>
      <b/>
      <sz val="12"/>
      <color indexed="52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2"/>
      <color indexed="23"/>
      <name val="新細明體"/>
      <family val="1"/>
      <charset val="136"/>
    </font>
    <font>
      <sz val="11"/>
      <name val="Times New Roman"/>
      <family val="1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1"/>
      <name val=""/>
      <charset val="134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9"/>
      <color theme="1"/>
      <name val="微软雅黑"/>
      <family val="2"/>
      <charset val="134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8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5066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19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81" fontId="13" fillId="0" borderId="0"/>
    <xf numFmtId="178" fontId="37" fillId="0" borderId="0">
      <alignment vertical="center"/>
    </xf>
    <xf numFmtId="178" fontId="8" fillId="0" borderId="0"/>
    <xf numFmtId="178" fontId="13" fillId="0" borderId="0"/>
    <xf numFmtId="178" fontId="49" fillId="0" borderId="0"/>
    <xf numFmtId="178" fontId="13" fillId="0" borderId="0"/>
    <xf numFmtId="178" fontId="13" fillId="0" borderId="0"/>
    <xf numFmtId="178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179" fontId="13" fillId="0" borderId="0">
      <alignment vertical="center"/>
    </xf>
    <xf numFmtId="178" fontId="63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188" fontId="13" fillId="0" borderId="0">
      <alignment vertical="center"/>
    </xf>
    <xf numFmtId="188" fontId="8" fillId="0" borderId="0">
      <alignment vertical="center"/>
    </xf>
    <xf numFmtId="188" fontId="13" fillId="0" borderId="0"/>
    <xf numFmtId="188" fontId="63" fillId="0" borderId="0" applyNumberFormat="0" applyFill="0" applyBorder="0" applyAlignment="0" applyProtection="0">
      <alignment vertical="center"/>
    </xf>
    <xf numFmtId="188" fontId="7" fillId="0" borderId="0">
      <alignment vertical="center"/>
    </xf>
    <xf numFmtId="188" fontId="9" fillId="0" borderId="0">
      <alignment vertical="center"/>
    </xf>
    <xf numFmtId="188" fontId="49" fillId="0" borderId="0">
      <alignment vertical="center"/>
    </xf>
    <xf numFmtId="188" fontId="13" fillId="0" borderId="0"/>
    <xf numFmtId="188" fontId="49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8" fillId="21" borderId="0" applyNumberFormat="0" applyBorder="0" applyAlignment="0" applyProtection="0">
      <alignment vertical="center"/>
    </xf>
    <xf numFmtId="176" fontId="78" fillId="21" borderId="0" applyNumberFormat="0" applyBorder="0" applyAlignment="0" applyProtection="0">
      <alignment vertical="center"/>
    </xf>
    <xf numFmtId="176" fontId="78" fillId="5" borderId="0" applyNumberFormat="0" applyBorder="0" applyAlignment="0" applyProtection="0">
      <alignment vertical="center"/>
    </xf>
    <xf numFmtId="176" fontId="78" fillId="5" borderId="0" applyNumberFormat="0" applyBorder="0" applyAlignment="0" applyProtection="0">
      <alignment vertical="center"/>
    </xf>
    <xf numFmtId="176" fontId="78" fillId="12" borderId="0" applyNumberFormat="0" applyBorder="0" applyAlignment="0" applyProtection="0">
      <alignment vertical="center"/>
    </xf>
    <xf numFmtId="176" fontId="78" fillId="12" borderId="0" applyNumberFormat="0" applyBorder="0" applyAlignment="0" applyProtection="0">
      <alignment vertical="center"/>
    </xf>
    <xf numFmtId="176" fontId="78" fillId="22" borderId="0" applyNumberFormat="0" applyBorder="0" applyAlignment="0" applyProtection="0">
      <alignment vertical="center"/>
    </xf>
    <xf numFmtId="176" fontId="78" fillId="22" borderId="0" applyNumberFormat="0" applyBorder="0" applyAlignment="0" applyProtection="0">
      <alignment vertical="center"/>
    </xf>
    <xf numFmtId="176" fontId="78" fillId="23" borderId="0" applyNumberFormat="0" applyBorder="0" applyAlignment="0" applyProtection="0">
      <alignment vertical="center"/>
    </xf>
    <xf numFmtId="176" fontId="78" fillId="23" borderId="0" applyNumberFormat="0" applyBorder="0" applyAlignment="0" applyProtection="0">
      <alignment vertical="center"/>
    </xf>
    <xf numFmtId="176" fontId="78" fillId="24" borderId="0" applyNumberFormat="0" applyBorder="0" applyAlignment="0" applyProtection="0">
      <alignment vertical="center"/>
    </xf>
    <xf numFmtId="176" fontId="78" fillId="24" borderId="0" applyNumberFormat="0" applyBorder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1" fillId="27" borderId="42" applyNumberFormat="0" applyFont="0" applyAlignment="0" applyProtection="0">
      <alignment vertical="center"/>
    </xf>
    <xf numFmtId="176" fontId="84" fillId="0" borderId="45" applyNumberFormat="0" applyFill="0" applyAlignment="0" applyProtection="0">
      <alignment vertical="center"/>
    </xf>
    <xf numFmtId="176" fontId="85" fillId="0" borderId="46" applyNumberFormat="0" applyFill="0" applyAlignment="0" applyProtection="0">
      <alignment vertical="center"/>
    </xf>
    <xf numFmtId="176" fontId="86" fillId="0" borderId="47" applyNumberFormat="0" applyFill="0" applyAlignment="0" applyProtection="0">
      <alignment vertical="center"/>
    </xf>
    <xf numFmtId="176" fontId="86" fillId="0" borderId="47" applyNumberFormat="0" applyFill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8" fillId="4" borderId="0" applyNumberFormat="0" applyBorder="0" applyAlignment="0" applyProtection="0">
      <alignment vertical="center"/>
    </xf>
    <xf numFmtId="176" fontId="88" fillId="4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88" fillId="28" borderId="0" applyNumberFormat="0" applyBorder="0" applyAlignment="0" applyProtection="0">
      <alignment vertical="center"/>
    </xf>
    <xf numFmtId="176" fontId="13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89" fillId="6" borderId="0" applyNumberFormat="0" applyBorder="0" applyAlignment="0" applyProtection="0">
      <alignment vertical="center"/>
    </xf>
    <xf numFmtId="176" fontId="89" fillId="6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9" fillId="29" borderId="0" applyNumberFormat="0" applyBorder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83" fillId="0" borderId="44" applyNumberFormat="0" applyFill="0" applyAlignment="0" applyProtection="0">
      <alignment vertical="center"/>
    </xf>
    <xf numFmtId="176" fontId="90" fillId="28" borderId="0" applyNumberFormat="0" applyBorder="0" applyAlignment="0" applyProtection="0">
      <alignment vertical="center"/>
    </xf>
    <xf numFmtId="176" fontId="91" fillId="0" borderId="44" applyNumberFormat="0" applyFill="0" applyAlignment="0" applyProtection="0">
      <alignment vertical="center"/>
    </xf>
    <xf numFmtId="176" fontId="91" fillId="0" borderId="44" applyNumberFormat="0" applyFill="0" applyAlignment="0" applyProtection="0">
      <alignment vertical="center"/>
    </xf>
    <xf numFmtId="176" fontId="91" fillId="0" borderId="44" applyNumberFormat="0" applyFill="0" applyAlignment="0" applyProtection="0">
      <alignment vertical="center"/>
    </xf>
    <xf numFmtId="176" fontId="92" fillId="10" borderId="41" applyNumberFormat="0" applyAlignment="0" applyProtection="0">
      <alignment vertical="center"/>
    </xf>
    <xf numFmtId="176" fontId="92" fillId="10" borderId="41" applyNumberFormat="0" applyAlignment="0" applyProtection="0">
      <alignment vertical="center"/>
    </xf>
    <xf numFmtId="176" fontId="92" fillId="10" borderId="41" applyNumberFormat="0" applyAlignment="0" applyProtection="0">
      <alignment vertical="center"/>
    </xf>
    <xf numFmtId="176" fontId="92" fillId="10" borderId="41" applyNumberFormat="0" applyAlignment="0" applyProtection="0">
      <alignment vertical="center"/>
    </xf>
    <xf numFmtId="176" fontId="92" fillId="10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79" fillId="25" borderId="41" applyNumberFormat="0" applyAlignment="0" applyProtection="0">
      <alignment vertical="center"/>
    </xf>
    <xf numFmtId="176" fontId="93" fillId="30" borderId="48" applyNumberFormat="0" applyAlignment="0" applyProtection="0">
      <alignment vertical="center"/>
    </xf>
    <xf numFmtId="176" fontId="93" fillId="30" borderId="48" applyNumberFormat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center"/>
    </xf>
    <xf numFmtId="176" fontId="97" fillId="0" borderId="49" applyNumberFormat="0" applyFill="0" applyAlignment="0" applyProtection="0">
      <alignment vertical="center"/>
    </xf>
    <xf numFmtId="176" fontId="97" fillId="0" borderId="49" applyNumberFormat="0" applyFill="0" applyAlignment="0" applyProtection="0">
      <alignment vertical="center"/>
    </xf>
    <xf numFmtId="176" fontId="78" fillId="31" borderId="0" applyNumberFormat="0" applyBorder="0" applyAlignment="0" applyProtection="0">
      <alignment vertical="center"/>
    </xf>
    <xf numFmtId="176" fontId="78" fillId="31" borderId="0" applyNumberFormat="0" applyBorder="0" applyAlignment="0" applyProtection="0">
      <alignment vertical="center"/>
    </xf>
    <xf numFmtId="176" fontId="78" fillId="32" borderId="0" applyNumberFormat="0" applyBorder="0" applyAlignment="0" applyProtection="0">
      <alignment vertical="center"/>
    </xf>
    <xf numFmtId="176" fontId="78" fillId="32" borderId="0" applyNumberFormat="0" applyBorder="0" applyAlignment="0" applyProtection="0">
      <alignment vertical="center"/>
    </xf>
    <xf numFmtId="176" fontId="78" fillId="33" borderId="0" applyNumberFormat="0" applyBorder="0" applyAlignment="0" applyProtection="0">
      <alignment vertical="center"/>
    </xf>
    <xf numFmtId="176" fontId="78" fillId="33" borderId="0" applyNumberFormat="0" applyBorder="0" applyAlignment="0" applyProtection="0">
      <alignment vertical="center"/>
    </xf>
    <xf numFmtId="176" fontId="78" fillId="22" borderId="0" applyNumberFormat="0" applyBorder="0" applyAlignment="0" applyProtection="0">
      <alignment vertical="center"/>
    </xf>
    <xf numFmtId="176" fontId="78" fillId="22" borderId="0" applyNumberFormat="0" applyBorder="0" applyAlignment="0" applyProtection="0">
      <alignment vertical="center"/>
    </xf>
    <xf numFmtId="176" fontId="78" fillId="23" borderId="0" applyNumberFormat="0" applyBorder="0" applyAlignment="0" applyProtection="0">
      <alignment vertical="center"/>
    </xf>
    <xf numFmtId="176" fontId="78" fillId="23" borderId="0" applyNumberFormat="0" applyBorder="0" applyAlignment="0" applyProtection="0">
      <alignment vertical="center"/>
    </xf>
    <xf numFmtId="176" fontId="78" fillId="34" borderId="0" applyNumberFormat="0" applyBorder="0" applyAlignment="0" applyProtection="0">
      <alignment vertical="center"/>
    </xf>
    <xf numFmtId="176" fontId="78" fillId="34" borderId="0" applyNumberFormat="0" applyBorder="0" applyAlignment="0" applyProtection="0">
      <alignment vertical="center"/>
    </xf>
    <xf numFmtId="176" fontId="98" fillId="13" borderId="0" applyNumberFormat="0" applyBorder="0" applyAlignment="0" applyProtection="0">
      <alignment vertical="center"/>
    </xf>
    <xf numFmtId="176" fontId="98" fillId="13" borderId="0" applyNumberFormat="0" applyBorder="0" applyAlignment="0" applyProtection="0">
      <alignment vertical="center"/>
    </xf>
    <xf numFmtId="176" fontId="99" fillId="10" borderId="43" applyNumberFormat="0" applyAlignment="0" applyProtection="0">
      <alignment vertical="center"/>
    </xf>
    <xf numFmtId="176" fontId="99" fillId="10" borderId="43" applyNumberFormat="0" applyAlignment="0" applyProtection="0">
      <alignment vertical="center"/>
    </xf>
    <xf numFmtId="176" fontId="99" fillId="10" borderId="43" applyNumberFormat="0" applyAlignment="0" applyProtection="0">
      <alignment vertical="center"/>
    </xf>
    <xf numFmtId="176" fontId="99" fillId="10" borderId="43" applyNumberFormat="0" applyAlignment="0" applyProtection="0">
      <alignment vertical="center"/>
    </xf>
    <xf numFmtId="176" fontId="99" fillId="10" borderId="43" applyNumberFormat="0" applyAlignment="0" applyProtection="0">
      <alignment vertical="center"/>
    </xf>
    <xf numFmtId="176" fontId="100" fillId="3" borderId="41" applyNumberFormat="0" applyAlignment="0" applyProtection="0">
      <alignment vertical="center"/>
    </xf>
    <xf numFmtId="176" fontId="100" fillId="3" borderId="41" applyNumberFormat="0" applyAlignment="0" applyProtection="0">
      <alignment vertical="center"/>
    </xf>
    <xf numFmtId="176" fontId="100" fillId="3" borderId="41" applyNumberFormat="0" applyAlignment="0" applyProtection="0">
      <alignment vertical="center"/>
    </xf>
    <xf numFmtId="176" fontId="100" fillId="3" borderId="41" applyNumberFormat="0" applyAlignment="0" applyProtection="0">
      <alignment vertical="center"/>
    </xf>
    <xf numFmtId="176" fontId="100" fillId="3" borderId="41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2" fillId="25" borderId="43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80" fillId="26" borderId="41" applyNumberFormat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3" fillId="7" borderId="42" applyNumberFormat="0" applyFont="0" applyAlignment="0" applyProtection="0">
      <alignment vertical="center"/>
    </xf>
    <xf numFmtId="176" fontId="13" fillId="7" borderId="4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9" fillId="0" borderId="0"/>
    <xf numFmtId="0" fontId="13" fillId="0" borderId="0"/>
    <xf numFmtId="0" fontId="8" fillId="0" borderId="0"/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3" fontId="7" fillId="28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3" fontId="7" fillId="29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183" fontId="7" fillId="41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183" fontId="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183" fontId="78" fillId="58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83" fontId="78" fillId="49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83" fontId="78" fillId="50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83" fontId="7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183" fontId="78" fillId="68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183" fontId="78" fillId="69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183" fontId="78" fillId="70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183" fontId="78" fillId="59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183" fontId="78" fillId="60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183" fontId="78" fillId="71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183" fontId="88" fillId="28" borderId="0" applyNumberFormat="0" applyBorder="0" applyAlignment="0" applyProtection="0">
      <alignment vertical="center"/>
    </xf>
    <xf numFmtId="209" fontId="123" fillId="0" borderId="0" applyFill="0" applyBorder="0" applyAlignment="0"/>
    <xf numFmtId="209" fontId="123" fillId="0" borderId="0" applyFill="0" applyBorder="0" applyAlignment="0"/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0" fontId="92" fillId="25" borderId="41" applyNumberFormat="0" applyAlignment="0" applyProtection="0">
      <alignment vertical="center"/>
    </xf>
    <xf numFmtId="183" fontId="92" fillId="25" borderId="41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0" fontId="93" fillId="72" borderId="48" applyNumberFormat="0" applyAlignment="0" applyProtection="0">
      <alignment vertical="center"/>
    </xf>
    <xf numFmtId="183" fontId="93" fillId="72" borderId="48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211" fontId="124" fillId="0" borderId="0">
      <protection locked="0"/>
    </xf>
    <xf numFmtId="211" fontId="124" fillId="0" borderId="0">
      <protection locked="0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3" fontId="89" fillId="29" borderId="0" applyNumberFormat="0" applyBorder="0" applyAlignment="0" applyProtection="0">
      <alignment vertical="center"/>
    </xf>
    <xf numFmtId="38" fontId="125" fillId="10" borderId="0" applyNumberFormat="0" applyBorder="0" applyAlignment="0" applyProtection="0"/>
    <xf numFmtId="38" fontId="125" fillId="10" borderId="0" applyNumberFormat="0" applyBorder="0" applyAlignment="0" applyProtection="0"/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83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183" fontId="84" fillId="0" borderId="45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3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183" fontId="85" fillId="0" borderId="46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0" fontId="86" fillId="0" borderId="47" applyNumberFormat="0" applyFill="0" applyAlignment="0" applyProtection="0">
      <alignment vertical="center"/>
    </xf>
    <xf numFmtId="183" fontId="86" fillId="0" borderId="47" applyNumberFormat="0" applyFill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0" fontId="125" fillId="7" borderId="32" applyNumberFormat="0" applyBorder="0" applyAlignment="0" applyProtection="0"/>
    <xf numFmtId="10" fontId="125" fillId="7" borderId="32" applyNumberFormat="0" applyBorder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0" fontId="131" fillId="26" borderId="41" applyNumberFormat="0" applyAlignment="0" applyProtection="0"/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0" fontId="100" fillId="26" borderId="41" applyNumberFormat="0" applyAlignment="0" applyProtection="0">
      <alignment vertical="center"/>
    </xf>
    <xf numFmtId="183" fontId="100" fillId="26" borderId="41" applyNumberFormat="0" applyAlignment="0" applyProtection="0">
      <alignment vertical="center"/>
    </xf>
    <xf numFmtId="0" fontId="131" fillId="26" borderId="41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183" fontId="97" fillId="0" borderId="49" applyNumberFormat="0" applyFill="0" applyAlignment="0" applyProtection="0">
      <alignment vertical="center"/>
    </xf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0" fontId="98" fillId="73" borderId="0" applyNumberFormat="0" applyBorder="0" applyAlignment="0" applyProtection="0">
      <alignment vertical="center"/>
    </xf>
    <xf numFmtId="183" fontId="98" fillId="73" borderId="0" applyNumberFormat="0" applyBorder="0" applyAlignment="0" applyProtection="0">
      <alignment vertical="center"/>
    </xf>
    <xf numFmtId="215" fontId="135" fillId="0" borderId="0"/>
    <xf numFmtId="215" fontId="135" fillId="0" borderId="0"/>
    <xf numFmtId="183" fontId="136" fillId="0" borderId="0"/>
    <xf numFmtId="183" fontId="136" fillId="0" borderId="0"/>
    <xf numFmtId="0" fontId="136" fillId="0" borderId="0"/>
    <xf numFmtId="183" fontId="136" fillId="0" borderId="0"/>
    <xf numFmtId="0" fontId="136" fillId="0" borderId="0"/>
    <xf numFmtId="183" fontId="136" fillId="0" borderId="0"/>
    <xf numFmtId="183" fontId="136" fillId="0" borderId="0"/>
    <xf numFmtId="0" fontId="136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37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38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0" fontId="7" fillId="27" borderId="42" applyNumberFormat="0" applyFont="0" applyAlignment="0" applyProtection="0">
      <alignment vertical="center"/>
    </xf>
    <xf numFmtId="183" fontId="7" fillId="27" borderId="42" applyNumberFormat="0" applyFon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0" fontId="99" fillId="25" borderId="43" applyNumberFormat="0" applyAlignment="0" applyProtection="0">
      <alignment vertical="center"/>
    </xf>
    <xf numFmtId="183" fontId="99" fillId="25" borderId="43" applyNumberFormat="0" applyAlignment="0" applyProtection="0">
      <alignment vertical="center"/>
    </xf>
    <xf numFmtId="10" fontId="124" fillId="0" borderId="0" applyFont="0" applyFill="0" applyBorder="0" applyAlignment="0" applyProtection="0"/>
    <xf numFmtId="10" fontId="124" fillId="0" borderId="0" applyFont="0" applyFill="0" applyBorder="0" applyAlignment="0" applyProtection="0"/>
    <xf numFmtId="0" fontId="139" fillId="16" borderId="0">
      <alignment horizontal="center" vertical="center"/>
    </xf>
    <xf numFmtId="0" fontId="140" fillId="16" borderId="0">
      <alignment horizontal="left" vertical="center"/>
    </xf>
    <xf numFmtId="0" fontId="23" fillId="0" borderId="0"/>
    <xf numFmtId="0" fontId="141" fillId="74" borderId="82">
      <alignment horizont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212" fontId="124" fillId="0" borderId="83">
      <protection locked="0"/>
    </xf>
    <xf numFmtId="212" fontId="124" fillId="0" borderId="83">
      <protection locked="0"/>
    </xf>
    <xf numFmtId="183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83" fontId="91" fillId="0" borderId="44" applyNumberFormat="0" applyFill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142" fillId="0" borderId="0" applyNumberFormat="0" applyProtection="0">
      <alignment horizontal="left"/>
    </xf>
    <xf numFmtId="0" fontId="143" fillId="0" borderId="0" applyNumberFormat="0" applyProtection="0">
      <alignment horizontal="right"/>
    </xf>
    <xf numFmtId="0" fontId="144" fillId="0" borderId="84" applyNumberFormat="0" applyFill="0" applyAlignment="0" applyProtection="0">
      <alignment vertical="center"/>
    </xf>
    <xf numFmtId="216" fontId="145" fillId="0" borderId="85" applyFill="0" applyProtection="0">
      <alignment horizontal="center" vertical="center"/>
    </xf>
    <xf numFmtId="0" fontId="144" fillId="0" borderId="0" applyNumberFormat="0" applyFill="0" applyBorder="0" applyAlignment="0" applyProtection="0">
      <alignment vertical="center"/>
    </xf>
    <xf numFmtId="217" fontId="143" fillId="0" borderId="86" applyFill="0" applyProtection="0">
      <alignment horizontal="right" vertical="center" indent="1"/>
    </xf>
    <xf numFmtId="0" fontId="146" fillId="0" borderId="0" applyNumberFormat="0" applyFill="0" applyBorder="0" applyAlignment="0" applyProtection="0">
      <alignment vertical="center"/>
    </xf>
    <xf numFmtId="0" fontId="147" fillId="0" borderId="0" applyProtection="0">
      <alignment horizontal="left"/>
    </xf>
    <xf numFmtId="0" fontId="148" fillId="75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49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50" fillId="0" borderId="0" applyNumberFormat="0" applyFill="0" applyBorder="0" applyAlignment="0" applyProtection="0">
      <alignment vertical="top"/>
      <protection locked="0"/>
    </xf>
    <xf numFmtId="183" fontId="150" fillId="0" borderId="0" applyNumberFormat="0" applyFill="0" applyBorder="0" applyAlignment="0" applyProtection="0">
      <alignment vertical="top"/>
      <protection locked="0"/>
    </xf>
    <xf numFmtId="183" fontId="150" fillId="0" borderId="0" applyNumberFormat="0" applyFill="0" applyBorder="0" applyAlignment="0" applyProtection="0">
      <alignment vertical="top"/>
      <protection locked="0"/>
    </xf>
    <xf numFmtId="183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63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183" fontId="151" fillId="0" borderId="0" applyNumberFormat="0" applyFill="0" applyBorder="0" applyAlignment="0" applyProtection="0">
      <alignment vertical="top"/>
      <protection locked="0"/>
    </xf>
    <xf numFmtId="183" fontId="63" fillId="0" borderId="0" applyNumberFormat="0" applyFill="0" applyBorder="0" applyAlignment="0" applyProtection="0">
      <alignment vertical="top"/>
      <protection locked="0"/>
    </xf>
    <xf numFmtId="0" fontId="152" fillId="76" borderId="0" applyNumberFormat="0" applyBorder="0" applyAlignment="0" applyProtection="0">
      <alignment vertical="center"/>
    </xf>
    <xf numFmtId="0" fontId="153" fillId="40" borderId="0" applyNumberFormat="0" applyBorder="0" applyAlignment="0" applyProtection="0">
      <alignment vertical="center"/>
    </xf>
    <xf numFmtId="0" fontId="153" fillId="40" borderId="0" applyNumberFormat="0" applyBorder="0" applyAlignment="0" applyProtection="0">
      <alignment vertical="center"/>
    </xf>
    <xf numFmtId="0" fontId="153" fillId="40" borderId="0" applyNumberFormat="0" applyBorder="0" applyAlignment="0" applyProtection="0">
      <alignment vertical="center"/>
    </xf>
    <xf numFmtId="218" fontId="125" fillId="0" borderId="0" applyFont="0" applyFill="0" applyBorder="0" applyAlignment="0" applyProtection="0"/>
    <xf numFmtId="218" fontId="125" fillId="0" borderId="0" applyFont="0" applyFill="0" applyBorder="0" applyAlignment="0" applyProtection="0"/>
    <xf numFmtId="218" fontId="125" fillId="0" borderId="0" applyFont="0" applyFill="0" applyBorder="0" applyAlignment="0" applyProtection="0"/>
    <xf numFmtId="218" fontId="125" fillId="0" borderId="0" applyFont="0" applyFill="0" applyBorder="0" applyAlignment="0" applyProtection="0"/>
    <xf numFmtId="0" fontId="154" fillId="77" borderId="41" applyNumberFormat="0" applyAlignment="0" applyProtection="0">
      <alignment vertical="center"/>
    </xf>
    <xf numFmtId="0" fontId="155" fillId="78" borderId="87" applyNumberFormat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88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0" fillId="0" borderId="89">
      <alignment vertical="top" wrapText="1"/>
    </xf>
    <xf numFmtId="0" fontId="160" fillId="0" borderId="89">
      <alignment vertical="top" wrapText="1"/>
    </xf>
    <xf numFmtId="0" fontId="160" fillId="0" borderId="89">
      <alignment vertical="top" wrapText="1"/>
    </xf>
    <xf numFmtId="0" fontId="160" fillId="0" borderId="89">
      <alignment vertical="top" wrapText="1"/>
    </xf>
    <xf numFmtId="0" fontId="161" fillId="79" borderId="0" applyNumberFormat="0" applyBorder="0" applyAlignment="0" applyProtection="0">
      <alignment vertical="center"/>
    </xf>
    <xf numFmtId="0" fontId="162" fillId="0" borderId="0" applyFill="0" applyBorder="0" applyProtection="0">
      <alignment horizontal="right" vertical="top"/>
    </xf>
    <xf numFmtId="0" fontId="162" fillId="0" borderId="0" applyNumberFormat="0" applyFill="0" applyBorder="0" applyProtection="0">
      <alignment vertical="top"/>
    </xf>
    <xf numFmtId="0" fontId="163" fillId="77" borderId="43" applyNumberFormat="0" applyAlignment="0" applyProtection="0">
      <alignment vertical="center"/>
    </xf>
    <xf numFmtId="0" fontId="164" fillId="73" borderId="41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6" fillId="80" borderId="0" applyNumberFormat="0" applyBorder="0" applyAlignment="0" applyProtection="0">
      <alignment vertical="center"/>
    </xf>
    <xf numFmtId="0" fontId="166" fillId="80" borderId="0" applyNumberFormat="0" applyBorder="0" applyAlignment="0" applyProtection="0">
      <alignment vertical="center"/>
    </xf>
    <xf numFmtId="0" fontId="166" fillId="81" borderId="0" applyNumberFormat="0" applyBorder="0" applyAlignment="0" applyProtection="0">
      <alignment vertical="center"/>
    </xf>
    <xf numFmtId="0" fontId="166" fillId="81" borderId="0" applyNumberFormat="0" applyBorder="0" applyAlignment="0" applyProtection="0">
      <alignment vertical="center"/>
    </xf>
    <xf numFmtId="0" fontId="166" fillId="82" borderId="0" applyNumberFormat="0" applyBorder="0" applyAlignment="0" applyProtection="0">
      <alignment vertical="center"/>
    </xf>
    <xf numFmtId="0" fontId="166" fillId="82" borderId="0" applyNumberFormat="0" applyBorder="0" applyAlignment="0" applyProtection="0">
      <alignment vertical="center"/>
    </xf>
    <xf numFmtId="0" fontId="166" fillId="83" borderId="0" applyNumberFormat="0" applyBorder="0" applyAlignment="0" applyProtection="0">
      <alignment vertical="center"/>
    </xf>
    <xf numFmtId="0" fontId="166" fillId="83" borderId="0" applyNumberFormat="0" applyBorder="0" applyAlignment="0" applyProtection="0">
      <alignment vertical="center"/>
    </xf>
    <xf numFmtId="0" fontId="166" fillId="84" borderId="0" applyNumberFormat="0" applyBorder="0" applyAlignment="0" applyProtection="0">
      <alignment vertical="center"/>
    </xf>
    <xf numFmtId="0" fontId="166" fillId="84" borderId="0" applyNumberFormat="0" applyBorder="0" applyAlignment="0" applyProtection="0">
      <alignment vertical="center"/>
    </xf>
    <xf numFmtId="0" fontId="166" fillId="85" borderId="0" applyNumberFormat="0" applyBorder="0" applyAlignment="0" applyProtection="0">
      <alignment vertical="center"/>
    </xf>
    <xf numFmtId="0" fontId="166" fillId="85" borderId="0" applyNumberFormat="0" applyBorder="0" applyAlignment="0" applyProtection="0">
      <alignment vertical="center"/>
    </xf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83" fontId="167" fillId="0" borderId="0"/>
    <xf numFmtId="0" fontId="167" fillId="0" borderId="0"/>
    <xf numFmtId="183" fontId="167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/>
    <xf numFmtId="0" fontId="174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49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  <xf numFmtId="177" fontId="13" fillId="0" borderId="0"/>
    <xf numFmtId="177" fontId="8" fillId="0" borderId="0"/>
    <xf numFmtId="177" fontId="13" fillId="0" borderId="0"/>
    <xf numFmtId="177" fontId="8" fillId="0" borderId="0"/>
    <xf numFmtId="176" fontId="13" fillId="0" borderId="0"/>
    <xf numFmtId="177" fontId="37" fillId="0" borderId="0">
      <alignment vertical="center"/>
    </xf>
    <xf numFmtId="176" fontId="37" fillId="0" borderId="0">
      <alignment vertical="center"/>
    </xf>
    <xf numFmtId="177" fontId="49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</cellStyleXfs>
  <cellXfs count="1335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0" fontId="43" fillId="0" borderId="0" xfId="0" applyFont="1"/>
    <xf numFmtId="0" fontId="32" fillId="0" borderId="0" xfId="0" applyFont="1"/>
    <xf numFmtId="0" fontId="4" fillId="16" borderId="7" xfId="12933" applyFont="1" applyFill="1" applyBorder="1" applyAlignment="1">
      <alignment horizontal="center" vertical="center"/>
    </xf>
    <xf numFmtId="182" fontId="4" fillId="16" borderId="7" xfId="0" applyNumberFormat="1" applyFont="1" applyFill="1" applyBorder="1" applyAlignment="1">
      <alignment horizontal="center" vertical="center" wrapText="1"/>
    </xf>
    <xf numFmtId="182" fontId="4" fillId="16" borderId="7" xfId="12933" applyNumberFormat="1" applyFont="1" applyFill="1" applyBorder="1" applyAlignment="1">
      <alignment horizontal="center" vertical="center"/>
    </xf>
    <xf numFmtId="182" fontId="4" fillId="16" borderId="7" xfId="1293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85" fontId="4" fillId="0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82" fontId="4" fillId="0" borderId="7" xfId="0" applyNumberFormat="1" applyFont="1" applyBorder="1" applyAlignment="1">
      <alignment horizontal="center"/>
    </xf>
    <xf numFmtId="0" fontId="4" fillId="17" borderId="8" xfId="13019" applyFont="1" applyFill="1" applyBorder="1" applyAlignment="1">
      <alignment horizontal="center"/>
    </xf>
    <xf numFmtId="191" fontId="4" fillId="17" borderId="28" xfId="12933" applyNumberFormat="1" applyFont="1" applyFill="1" applyBorder="1" applyAlignment="1">
      <alignment horizontal="center" vertical="center"/>
    </xf>
    <xf numFmtId="182" fontId="4" fillId="17" borderId="7" xfId="6447" applyNumberFormat="1" applyFont="1" applyFill="1" applyBorder="1" applyAlignment="1">
      <alignment horizontal="center" vertical="center"/>
    </xf>
    <xf numFmtId="182" fontId="4" fillId="16" borderId="7" xfId="6447" applyNumberFormat="1" applyFont="1" applyFill="1" applyBorder="1" applyAlignment="1">
      <alignment horizontal="center" vertical="center" shrinkToFit="1"/>
    </xf>
    <xf numFmtId="182" fontId="4" fillId="17" borderId="7" xfId="12933" applyNumberFormat="1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 vertical="center"/>
    </xf>
    <xf numFmtId="0" fontId="4" fillId="17" borderId="7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49" fontId="44" fillId="0" borderId="0" xfId="6447" applyNumberFormat="1" applyFont="1" applyFill="1" applyBorder="1" applyAlignment="1">
      <alignment horizontal="center" vertical="center" shrinkToFit="1"/>
    </xf>
    <xf numFmtId="0" fontId="44" fillId="0" borderId="0" xfId="6447" applyFont="1" applyFill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44" fillId="0" borderId="0" xfId="0" applyFont="1"/>
    <xf numFmtId="0" fontId="44" fillId="0" borderId="0" xfId="0" applyFont="1" applyBorder="1" applyAlignment="1">
      <alignment horizontal="center"/>
    </xf>
    <xf numFmtId="0" fontId="44" fillId="0" borderId="0" xfId="12933" applyFont="1" applyFill="1" applyBorder="1" applyAlignment="1">
      <alignment horizontal="center" wrapText="1"/>
    </xf>
    <xf numFmtId="182" fontId="44" fillId="16" borderId="0" xfId="12933" applyNumberFormat="1" applyFont="1" applyFill="1" applyBorder="1" applyAlignment="1">
      <alignment horizontal="center" vertical="center"/>
    </xf>
    <xf numFmtId="182" fontId="44" fillId="16" borderId="0" xfId="12933" applyNumberFormat="1" applyFont="1" applyFill="1" applyBorder="1" applyAlignment="1">
      <alignment horizontal="center"/>
    </xf>
    <xf numFmtId="0" fontId="44" fillId="16" borderId="0" xfId="12933" applyFont="1" applyFill="1" applyBorder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0" fontId="44" fillId="16" borderId="0" xfId="12933" applyFont="1" applyFill="1" applyBorder="1" applyAlignment="1">
      <alignment horizontal="center" wrapText="1"/>
    </xf>
    <xf numFmtId="182" fontId="44" fillId="16" borderId="0" xfId="0" applyNumberFormat="1" applyFont="1" applyFill="1" applyBorder="1" applyAlignment="1">
      <alignment horizontal="center" vertical="center" wrapText="1"/>
    </xf>
    <xf numFmtId="184" fontId="44" fillId="16" borderId="0" xfId="6447" applyNumberFormat="1" applyFont="1" applyFill="1" applyBorder="1" applyAlignment="1">
      <alignment horizontal="center" vertical="center" shrinkToFit="1"/>
    </xf>
    <xf numFmtId="49" fontId="44" fillId="16" borderId="0" xfId="6447" applyNumberFormat="1" applyFont="1" applyFill="1" applyBorder="1" applyAlignment="1">
      <alignment horizontal="center" vertical="center" shrinkToFit="1"/>
    </xf>
    <xf numFmtId="0" fontId="44" fillId="16" borderId="0" xfId="6447" applyFont="1" applyFill="1" applyBorder="1" applyAlignment="1">
      <alignment horizontal="center" vertical="center" shrinkToFit="1"/>
    </xf>
    <xf numFmtId="182" fontId="44" fillId="16" borderId="0" xfId="12933" applyNumberFormat="1" applyFont="1" applyFill="1" applyBorder="1" applyAlignment="1">
      <alignment horizontal="center" wrapText="1"/>
    </xf>
    <xf numFmtId="0" fontId="44" fillId="16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44" fillId="16" borderId="0" xfId="12933" applyFont="1" applyFill="1" applyBorder="1" applyAlignment="1">
      <alignment horizontal="center" vertical="center" wrapText="1"/>
    </xf>
    <xf numFmtId="184" fontId="44" fillId="0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center" vertical="center" wrapText="1"/>
    </xf>
    <xf numFmtId="0" fontId="44" fillId="16" borderId="0" xfId="0" applyFont="1" applyFill="1" applyBorder="1" applyAlignment="1">
      <alignment horizontal="center"/>
    </xf>
    <xf numFmtId="182" fontId="44" fillId="16" borderId="0" xfId="0" applyNumberFormat="1" applyFont="1" applyFill="1" applyBorder="1" applyAlignment="1">
      <alignment horizontal="center" vertical="center"/>
    </xf>
    <xf numFmtId="183" fontId="44" fillId="16" borderId="0" xfId="6447" applyNumberFormat="1" applyFont="1" applyFill="1" applyBorder="1" applyAlignment="1">
      <alignment horizontal="center" vertical="center" shrinkToFit="1"/>
    </xf>
    <xf numFmtId="183" fontId="44" fillId="16" borderId="0" xfId="12933" applyNumberFormat="1" applyFont="1" applyFill="1" applyBorder="1" applyAlignment="1">
      <alignment horizontal="center"/>
    </xf>
    <xf numFmtId="182" fontId="44" fillId="0" borderId="0" xfId="12933" applyNumberFormat="1" applyFont="1" applyFill="1" applyBorder="1" applyAlignment="1">
      <alignment horizontal="center"/>
    </xf>
    <xf numFmtId="0" fontId="44" fillId="0" borderId="0" xfId="12933" applyFont="1" applyFill="1" applyBorder="1" applyAlignment="1">
      <alignment horizontal="center"/>
    </xf>
    <xf numFmtId="0" fontId="44" fillId="0" borderId="0" xfId="0" applyFont="1" applyFill="1"/>
    <xf numFmtId="0" fontId="44" fillId="16" borderId="0" xfId="12933" applyFont="1" applyFill="1" applyBorder="1" applyAlignment="1">
      <alignment horizontal="center" vertical="center"/>
    </xf>
    <xf numFmtId="0" fontId="44" fillId="16" borderId="0" xfId="12935" applyFont="1" applyFill="1" applyBorder="1" applyAlignment="1">
      <alignment horizontal="center"/>
    </xf>
    <xf numFmtId="49" fontId="44" fillId="16" borderId="0" xfId="12933" applyNumberFormat="1" applyFont="1" applyFill="1" applyBorder="1" applyAlignment="1">
      <alignment horizontal="center" vertical="center"/>
    </xf>
    <xf numFmtId="0" fontId="44" fillId="0" borderId="32" xfId="0" applyFont="1" applyBorder="1"/>
    <xf numFmtId="0" fontId="44" fillId="16" borderId="0" xfId="12932" applyNumberFormat="1" applyFont="1" applyFill="1" applyBorder="1" applyAlignment="1">
      <alignment horizontal="center" vertical="center"/>
    </xf>
    <xf numFmtId="16" fontId="44" fillId="16" borderId="0" xfId="0" applyNumberFormat="1" applyFont="1" applyFill="1" applyBorder="1" applyAlignment="1">
      <alignment horizontal="center" vertical="center"/>
    </xf>
    <xf numFmtId="182" fontId="44" fillId="0" borderId="0" xfId="12933" applyNumberFormat="1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center"/>
    </xf>
    <xf numFmtId="0" fontId="44" fillId="15" borderId="0" xfId="6447" applyFont="1" applyFill="1" applyBorder="1" applyAlignment="1">
      <alignment horizontal="center" vertical="center"/>
    </xf>
    <xf numFmtId="0" fontId="45" fillId="16" borderId="0" xfId="6447" applyFont="1" applyFill="1" applyBorder="1" applyAlignment="1">
      <alignment vertical="center" shrinkToFit="1"/>
    </xf>
    <xf numFmtId="0" fontId="44" fillId="16" borderId="0" xfId="12936" applyFont="1" applyFill="1" applyBorder="1" applyAlignment="1">
      <alignment horizontal="center" wrapText="1"/>
    </xf>
    <xf numFmtId="58" fontId="44" fillId="16" borderId="0" xfId="12936" applyNumberFormat="1" applyFont="1" applyFill="1" applyBorder="1" applyAlignment="1">
      <alignment horizontal="center" vertical="center" wrapText="1"/>
    </xf>
    <xf numFmtId="0" fontId="44" fillId="16" borderId="0" xfId="0" applyFont="1" applyFill="1" applyAlignment="1">
      <alignment horizontal="center"/>
    </xf>
    <xf numFmtId="0" fontId="44" fillId="16" borderId="0" xfId="6447" applyFont="1" applyFill="1" applyBorder="1" applyAlignment="1">
      <alignment vertical="center" shrinkToFit="1"/>
    </xf>
    <xf numFmtId="0" fontId="44" fillId="0" borderId="0" xfId="12932" applyFont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center" vertical="center"/>
    </xf>
    <xf numFmtId="0" fontId="44" fillId="16" borderId="0" xfId="12932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center" vertical="center"/>
    </xf>
    <xf numFmtId="58" fontId="44" fillId="16" borderId="0" xfId="12932" applyNumberFormat="1" applyFont="1" applyFill="1" applyBorder="1" applyAlignment="1">
      <alignment horizontal="center" vertical="center" wrapText="1"/>
    </xf>
    <xf numFmtId="16" fontId="44" fillId="16" borderId="0" xfId="12933" applyNumberFormat="1" applyFont="1" applyFill="1" applyBorder="1" applyAlignment="1">
      <alignment horizontal="center"/>
    </xf>
    <xf numFmtId="191" fontId="44" fillId="16" borderId="0" xfId="12933" applyNumberFormat="1" applyFont="1" applyFill="1" applyBorder="1" applyAlignment="1">
      <alignment horizontal="center" vertical="center"/>
    </xf>
    <xf numFmtId="0" fontId="45" fillId="16" borderId="0" xfId="6447" applyFont="1" applyFill="1" applyBorder="1" applyAlignment="1">
      <alignment horizontal="center" vertical="center" shrinkToFit="1"/>
    </xf>
    <xf numFmtId="58" fontId="44" fillId="16" borderId="0" xfId="12937" applyNumberFormat="1" applyFont="1" applyFill="1" applyBorder="1" applyAlignment="1">
      <alignment horizontal="center" vertical="center" wrapText="1"/>
    </xf>
    <xf numFmtId="192" fontId="44" fillId="16" borderId="0" xfId="12933" applyNumberFormat="1" applyFont="1" applyFill="1" applyBorder="1" applyAlignment="1">
      <alignment horizontal="center" vertical="center"/>
    </xf>
    <xf numFmtId="0" fontId="44" fillId="17" borderId="0" xfId="12933" applyFont="1" applyFill="1" applyBorder="1" applyAlignment="1">
      <alignment horizontal="center" vertical="center"/>
    </xf>
    <xf numFmtId="17" fontId="44" fillId="16" borderId="0" xfId="6447" applyNumberFormat="1" applyFont="1" applyFill="1" applyBorder="1" applyAlignment="1">
      <alignment horizontal="center" vertical="center" shrinkToFit="1"/>
    </xf>
    <xf numFmtId="0" fontId="44" fillId="16" borderId="0" xfId="6447" applyFont="1" applyFill="1" applyBorder="1" applyAlignment="1">
      <alignment horizontal="center"/>
    </xf>
    <xf numFmtId="0" fontId="44" fillId="16" borderId="0" xfId="12938" applyFont="1" applyFill="1" applyAlignment="1">
      <alignment horizontal="center" vertical="center"/>
    </xf>
    <xf numFmtId="0" fontId="44" fillId="16" borderId="0" xfId="12938" applyFont="1" applyFill="1" applyBorder="1" applyAlignment="1">
      <alignment horizontal="center"/>
    </xf>
    <xf numFmtId="58" fontId="44" fillId="16" borderId="0" xfId="12938" applyNumberFormat="1" applyFont="1" applyFill="1" applyBorder="1" applyAlignment="1">
      <alignment horizontal="center" vertical="center" wrapText="1"/>
    </xf>
    <xf numFmtId="191" fontId="44" fillId="0" borderId="0" xfId="12933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85" fontId="44" fillId="0" borderId="0" xfId="0" applyNumberFormat="1" applyFont="1" applyFill="1" applyBorder="1" applyAlignment="1">
      <alignment horizontal="center"/>
    </xf>
    <xf numFmtId="0" fontId="46" fillId="0" borderId="0" xfId="0" applyFont="1" applyBorder="1" applyAlignment="1">
      <alignment vertical="center"/>
    </xf>
    <xf numFmtId="182" fontId="44" fillId="16" borderId="0" xfId="6447" applyNumberFormat="1" applyFont="1" applyFill="1" applyBorder="1" applyAlignment="1">
      <alignment horizontal="center" vertical="center" shrinkToFit="1"/>
    </xf>
    <xf numFmtId="0" fontId="44" fillId="0" borderId="0" xfId="0" applyFont="1" applyAlignment="1"/>
    <xf numFmtId="0" fontId="44" fillId="0" borderId="0" xfId="12933" applyFont="1" applyFill="1" applyBorder="1" applyAlignment="1">
      <alignment horizontal="center" vertical="center"/>
    </xf>
    <xf numFmtId="0" fontId="41" fillId="16" borderId="0" xfId="6447" applyFont="1" applyFill="1" applyBorder="1" applyAlignment="1">
      <alignment horizontal="left" vertical="center" shrinkToFit="1"/>
    </xf>
    <xf numFmtId="0" fontId="41" fillId="16" borderId="0" xfId="0" applyFont="1" applyFill="1" applyBorder="1" applyAlignment="1">
      <alignment horizontal="left" vertical="center"/>
    </xf>
    <xf numFmtId="0" fontId="41" fillId="16" borderId="0" xfId="12933" applyFont="1" applyFill="1" applyBorder="1" applyAlignment="1">
      <alignment horizontal="left"/>
    </xf>
    <xf numFmtId="0" fontId="41" fillId="16" borderId="0" xfId="12933" applyFont="1" applyFill="1" applyAlignment="1">
      <alignment horizontal="left"/>
    </xf>
    <xf numFmtId="0" fontId="41" fillId="0" borderId="0" xfId="6447" applyFont="1" applyFill="1" applyBorder="1" applyAlignment="1">
      <alignment horizontal="left" vertical="center" shrinkToFit="1"/>
    </xf>
    <xf numFmtId="0" fontId="41" fillId="0" borderId="0" xfId="0" applyFont="1" applyAlignment="1">
      <alignment horizontal="left"/>
    </xf>
    <xf numFmtId="0" fontId="4" fillId="0" borderId="0" xfId="0" applyFont="1"/>
    <xf numFmtId="0" fontId="41" fillId="16" borderId="0" xfId="0" applyFont="1" applyFill="1" applyAlignment="1">
      <alignment horizontal="left"/>
    </xf>
    <xf numFmtId="0" fontId="41" fillId="16" borderId="0" xfId="0" applyFont="1" applyFill="1" applyBorder="1" applyAlignment="1">
      <alignment horizontal="left"/>
    </xf>
    <xf numFmtId="0" fontId="41" fillId="0" borderId="0" xfId="0" applyFont="1" applyBorder="1" applyAlignment="1">
      <alignment horizontal="left" vertical="center"/>
    </xf>
    <xf numFmtId="0" fontId="4" fillId="16" borderId="16" xfId="12933" applyFont="1" applyFill="1" applyBorder="1" applyAlignment="1">
      <alignment horizontal="center" vertical="center"/>
    </xf>
    <xf numFmtId="0" fontId="4" fillId="17" borderId="16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16" borderId="7" xfId="12934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82" fontId="4" fillId="16" borderId="7" xfId="12933" applyNumberFormat="1" applyFont="1" applyFill="1" applyBorder="1" applyAlignment="1">
      <alignment horizontal="center" wrapText="1"/>
    </xf>
    <xf numFmtId="0" fontId="4" fillId="16" borderId="7" xfId="12934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/>
    </xf>
    <xf numFmtId="182" fontId="4" fillId="16" borderId="7" xfId="0" applyNumberFormat="1" applyFont="1" applyFill="1" applyBorder="1" applyAlignment="1">
      <alignment horizontal="center" vertical="center"/>
    </xf>
    <xf numFmtId="0" fontId="4" fillId="16" borderId="13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/>
    </xf>
    <xf numFmtId="182" fontId="4" fillId="16" borderId="13" xfId="12933" applyNumberFormat="1" applyFont="1" applyFill="1" applyBorder="1" applyAlignment="1">
      <alignment horizontal="center"/>
    </xf>
    <xf numFmtId="0" fontId="4" fillId="0" borderId="22" xfId="0" applyFont="1" applyBorder="1"/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8" fillId="20" borderId="27" xfId="0" applyFont="1" applyFill="1" applyBorder="1" applyAlignment="1">
      <alignment horizontal="center" vertical="center" wrapText="1"/>
    </xf>
    <xf numFmtId="182" fontId="4" fillId="0" borderId="7" xfId="12933" applyNumberFormat="1" applyFont="1" applyFill="1" applyBorder="1" applyAlignment="1">
      <alignment horizontal="center"/>
    </xf>
    <xf numFmtId="0" fontId="4" fillId="16" borderId="29" xfId="12933" applyFont="1" applyFill="1" applyBorder="1" applyAlignment="1">
      <alignment horizontal="center" vertical="center"/>
    </xf>
    <xf numFmtId="0" fontId="8" fillId="20" borderId="30" xfId="0" applyFont="1" applyFill="1" applyBorder="1" applyAlignment="1">
      <alignment horizontal="center" vertical="center" wrapText="1"/>
    </xf>
    <xf numFmtId="0" fontId="8" fillId="19" borderId="27" xfId="0" applyFont="1" applyFill="1" applyBorder="1" applyAlignment="1">
      <alignment horizontal="center" vertical="center" wrapText="1"/>
    </xf>
    <xf numFmtId="0" fontId="4" fillId="16" borderId="33" xfId="12933" applyFont="1" applyFill="1" applyBorder="1" applyAlignment="1">
      <alignment horizontal="center" vertical="center"/>
    </xf>
    <xf numFmtId="0" fontId="8" fillId="19" borderId="30" xfId="0" applyFont="1" applyFill="1" applyBorder="1" applyAlignment="1">
      <alignment horizontal="center" vertical="center" wrapText="1"/>
    </xf>
    <xf numFmtId="0" fontId="4" fillId="16" borderId="22" xfId="12933" applyFont="1" applyFill="1" applyBorder="1" applyAlignment="1">
      <alignment horizontal="center" vertical="center"/>
    </xf>
    <xf numFmtId="182" fontId="4" fillId="16" borderId="22" xfId="12933" applyNumberFormat="1" applyFont="1" applyFill="1" applyBorder="1" applyAlignment="1">
      <alignment horizontal="center" vertical="center"/>
    </xf>
    <xf numFmtId="0" fontId="4" fillId="16" borderId="0" xfId="12933" applyFont="1" applyFill="1" applyBorder="1" applyAlignment="1">
      <alignment horizontal="center" vertical="center"/>
    </xf>
    <xf numFmtId="182" fontId="4" fillId="16" borderId="0" xfId="12933" applyNumberFormat="1" applyFont="1" applyFill="1" applyBorder="1" applyAlignment="1">
      <alignment horizontal="center"/>
    </xf>
    <xf numFmtId="183" fontId="4" fillId="16" borderId="7" xfId="0" applyNumberFormat="1" applyFont="1" applyFill="1" applyBorder="1" applyAlignment="1">
      <alignment horizontal="center" vertical="center"/>
    </xf>
    <xf numFmtId="184" fontId="4" fillId="16" borderId="7" xfId="6447" applyNumberFormat="1" applyFont="1" applyFill="1" applyBorder="1" applyAlignment="1">
      <alignment horizontal="center" vertical="center" shrinkToFit="1"/>
    </xf>
    <xf numFmtId="0" fontId="4" fillId="0" borderId="7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13" xfId="12933" applyFont="1" applyFill="1" applyBorder="1" applyAlignment="1">
      <alignment horizontal="center" vertical="center"/>
    </xf>
    <xf numFmtId="182" fontId="4" fillId="0" borderId="13" xfId="12933" applyNumberFormat="1" applyFont="1" applyFill="1" applyBorder="1" applyAlignment="1">
      <alignment horizontal="center"/>
    </xf>
    <xf numFmtId="185" fontId="4" fillId="16" borderId="7" xfId="0" applyNumberFormat="1" applyFont="1" applyFill="1" applyBorder="1" applyAlignment="1">
      <alignment horizontal="center"/>
    </xf>
    <xf numFmtId="0" fontId="4" fillId="16" borderId="22" xfId="12934" applyFont="1" applyFill="1" applyBorder="1" applyAlignment="1">
      <alignment horizontal="center" vertical="center"/>
    </xf>
    <xf numFmtId="185" fontId="4" fillId="16" borderId="22" xfId="0" applyNumberFormat="1" applyFont="1" applyFill="1" applyBorder="1" applyAlignment="1">
      <alignment horizontal="center"/>
    </xf>
    <xf numFmtId="182" fontId="4" fillId="16" borderId="22" xfId="12933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83" fontId="4" fillId="0" borderId="12" xfId="0" applyNumberFormat="1" applyFont="1" applyBorder="1" applyAlignment="1">
      <alignment horizontal="center" vertical="center" wrapText="1"/>
    </xf>
    <xf numFmtId="0" fontId="4" fillId="16" borderId="14" xfId="12933" applyFont="1" applyFill="1" applyBorder="1" applyAlignment="1">
      <alignment horizontal="center" vertical="center"/>
    </xf>
    <xf numFmtId="0" fontId="4" fillId="16" borderId="0" xfId="12933" applyFont="1" applyFill="1" applyBorder="1" applyAlignment="1">
      <alignment horizontal="center"/>
    </xf>
    <xf numFmtId="0" fontId="4" fillId="16" borderId="0" xfId="12933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83" fontId="4" fillId="0" borderId="7" xfId="0" applyNumberFormat="1" applyFont="1" applyBorder="1" applyAlignment="1">
      <alignment horizontal="center" vertical="center"/>
    </xf>
    <xf numFmtId="183" fontId="4" fillId="0" borderId="7" xfId="0" applyNumberFormat="1" applyFont="1" applyBorder="1" applyAlignment="1">
      <alignment horizontal="center"/>
    </xf>
    <xf numFmtId="183" fontId="4" fillId="0" borderId="8" xfId="0" applyNumberFormat="1" applyFont="1" applyBorder="1" applyAlignment="1">
      <alignment horizontal="center" vertical="center" wrapText="1"/>
    </xf>
    <xf numFmtId="0" fontId="45" fillId="15" borderId="0" xfId="6447" applyFont="1" applyFill="1" applyBorder="1" applyAlignment="1">
      <alignment horizontal="left" vertical="center"/>
    </xf>
    <xf numFmtId="0" fontId="41" fillId="0" borderId="0" xfId="6447" applyFont="1" applyFill="1" applyBorder="1" applyAlignment="1">
      <alignment horizontal="left" vertical="center"/>
    </xf>
    <xf numFmtId="0" fontId="44" fillId="17" borderId="0" xfId="0" applyFont="1" applyFill="1" applyBorder="1" applyAlignment="1">
      <alignment horizontal="center" vertical="center"/>
    </xf>
    <xf numFmtId="0" fontId="44" fillId="0" borderId="0" xfId="12933" applyFont="1" applyFill="1" applyBorder="1" applyAlignment="1">
      <alignment horizontal="center" vertical="center" wrapText="1"/>
    </xf>
    <xf numFmtId="0" fontId="4" fillId="16" borderId="7" xfId="12933" applyFont="1" applyFill="1" applyBorder="1" applyAlignment="1">
      <alignment horizontal="center" vertical="center"/>
    </xf>
    <xf numFmtId="182" fontId="4" fillId="16" borderId="32" xfId="1293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16" borderId="7" xfId="12933" applyFont="1" applyFill="1" applyBorder="1" applyAlignment="1">
      <alignment horizontal="center" wrapText="1"/>
    </xf>
    <xf numFmtId="199" fontId="8" fillId="0" borderId="20" xfId="0" applyNumberFormat="1" applyFont="1" applyFill="1" applyBorder="1" applyAlignment="1">
      <alignment horizontal="center" vertical="center" wrapText="1"/>
    </xf>
    <xf numFmtId="0" fontId="4" fillId="16" borderId="7" xfId="12933" applyFont="1" applyFill="1" applyBorder="1" applyAlignment="1">
      <alignment horizontal="center" vertical="center"/>
    </xf>
    <xf numFmtId="183" fontId="4" fillId="16" borderId="7" xfId="0" applyNumberFormat="1" applyFont="1" applyFill="1" applyBorder="1" applyAlignment="1">
      <alignment horizontal="center"/>
    </xf>
    <xf numFmtId="183" fontId="4" fillId="16" borderId="7" xfId="12933" applyNumberFormat="1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0" borderId="6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29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7" borderId="7" xfId="12933" applyFont="1" applyFill="1" applyBorder="1" applyAlignment="1">
      <alignment horizontal="center" vertical="center"/>
    </xf>
    <xf numFmtId="0" fontId="4" fillId="16" borderId="7" xfId="6447" applyFont="1" applyFill="1" applyBorder="1" applyAlignment="1">
      <alignment horizontal="center" vertical="center" shrinkToFit="1"/>
    </xf>
    <xf numFmtId="182" fontId="4" fillId="16" borderId="7" xfId="12939" applyNumberFormat="1" applyFont="1" applyFill="1" applyBorder="1" applyAlignment="1">
      <alignment horizontal="center" vertical="center" wrapText="1"/>
    </xf>
    <xf numFmtId="0" fontId="4" fillId="16" borderId="7" xfId="12932" applyFont="1" applyFill="1" applyBorder="1" applyAlignment="1">
      <alignment horizontal="center" vertical="center" wrapText="1"/>
    </xf>
    <xf numFmtId="193" fontId="4" fillId="16" borderId="7" xfId="12933" applyNumberFormat="1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 wrapText="1"/>
    </xf>
    <xf numFmtId="184" fontId="4" fillId="16" borderId="7" xfId="6447" applyNumberFormat="1" applyFont="1" applyFill="1" applyBorder="1" applyAlignment="1">
      <alignment horizontal="center"/>
    </xf>
    <xf numFmtId="185" fontId="4" fillId="16" borderId="7" xfId="12933" applyNumberFormat="1" applyFont="1" applyFill="1" applyBorder="1" applyAlignment="1">
      <alignment horizontal="center" vertical="center"/>
    </xf>
    <xf numFmtId="185" fontId="4" fillId="16" borderId="32" xfId="12933" applyNumberFormat="1" applyFont="1" applyFill="1" applyBorder="1" applyAlignment="1">
      <alignment horizontal="center" vertical="center"/>
    </xf>
    <xf numFmtId="0" fontId="4" fillId="16" borderId="32" xfId="12933" applyFont="1" applyFill="1" applyBorder="1" applyAlignment="1">
      <alignment horizontal="center" vertical="center"/>
    </xf>
    <xf numFmtId="200" fontId="4" fillId="17" borderId="28" xfId="8798" applyNumberFormat="1" applyFont="1" applyFill="1" applyBorder="1" applyAlignment="1">
      <alignment horizontal="center"/>
    </xf>
    <xf numFmtId="185" fontId="4" fillId="16" borderId="28" xfId="12933" applyNumberFormat="1" applyFont="1" applyFill="1" applyBorder="1" applyAlignment="1">
      <alignment horizontal="center" vertical="center"/>
    </xf>
    <xf numFmtId="185" fontId="4" fillId="16" borderId="28" xfId="12933" applyNumberFormat="1" applyFont="1" applyFill="1" applyBorder="1" applyAlignment="1">
      <alignment horizontal="center"/>
    </xf>
    <xf numFmtId="185" fontId="4" fillId="17" borderId="28" xfId="6447" applyNumberFormat="1" applyFont="1" applyFill="1" applyBorder="1" applyAlignment="1">
      <alignment horizontal="center" vertical="center"/>
    </xf>
    <xf numFmtId="176" fontId="4" fillId="0" borderId="20" xfId="6652" applyNumberFormat="1" applyFont="1" applyFill="1" applyBorder="1" applyAlignment="1">
      <alignment horizontal="center" vertical="center"/>
    </xf>
    <xf numFmtId="190" fontId="4" fillId="16" borderId="7" xfId="12313" applyNumberFormat="1" applyFont="1" applyFill="1" applyBorder="1" applyAlignment="1">
      <alignment horizontal="center" vertical="center"/>
    </xf>
    <xf numFmtId="186" fontId="4" fillId="0" borderId="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16" borderId="28" xfId="12933" applyFont="1" applyFill="1" applyBorder="1" applyAlignment="1">
      <alignment horizontal="center"/>
    </xf>
    <xf numFmtId="0" fontId="4" fillId="0" borderId="28" xfId="0" applyFont="1" applyBorder="1"/>
    <xf numFmtId="0" fontId="8" fillId="19" borderId="27" xfId="0" applyNumberFormat="1" applyFont="1" applyFill="1" applyBorder="1" applyAlignment="1">
      <alignment horizontal="center" vertical="center" wrapText="1"/>
    </xf>
    <xf numFmtId="183" fontId="4" fillId="16" borderId="7" xfId="12933" applyNumberFormat="1" applyFont="1" applyFill="1" applyBorder="1" applyAlignment="1">
      <alignment horizontal="center"/>
    </xf>
    <xf numFmtId="183" fontId="4" fillId="0" borderId="7" xfId="12933" applyNumberFormat="1" applyFont="1" applyFill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49" fontId="4" fillId="16" borderId="7" xfId="12933" applyNumberFormat="1" applyFont="1" applyFill="1" applyBorder="1" applyAlignment="1">
      <alignment horizontal="center" vertical="center"/>
    </xf>
    <xf numFmtId="0" fontId="4" fillId="16" borderId="17" xfId="12933" applyFont="1" applyFill="1" applyBorder="1" applyAlignment="1">
      <alignment horizontal="center" vertical="center"/>
    </xf>
    <xf numFmtId="189" fontId="4" fillId="16" borderId="7" xfId="12933" applyNumberFormat="1" applyFont="1" applyFill="1" applyBorder="1" applyAlignment="1">
      <alignment horizontal="center" vertical="center"/>
    </xf>
    <xf numFmtId="189" fontId="4" fillId="16" borderId="17" xfId="12933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91" fontId="4" fillId="0" borderId="7" xfId="0" applyNumberFormat="1" applyFont="1" applyBorder="1" applyAlignment="1">
      <alignment horizontal="center"/>
    </xf>
    <xf numFmtId="191" fontId="4" fillId="16" borderId="17" xfId="12933" applyNumberFormat="1" applyFont="1" applyFill="1" applyBorder="1" applyAlignment="1">
      <alignment horizontal="center" vertical="center"/>
    </xf>
    <xf numFmtId="200" fontId="4" fillId="0" borderId="28" xfId="8798" applyNumberFormat="1" applyFont="1" applyFill="1" applyBorder="1" applyAlignment="1">
      <alignment horizontal="center"/>
    </xf>
    <xf numFmtId="185" fontId="4" fillId="0" borderId="28" xfId="12933" applyNumberFormat="1" applyFont="1" applyFill="1" applyBorder="1" applyAlignment="1">
      <alignment horizontal="center" vertical="center"/>
    </xf>
    <xf numFmtId="182" fontId="4" fillId="0" borderId="7" xfId="12933" applyNumberFormat="1" applyFont="1" applyFill="1" applyBorder="1" applyAlignment="1">
      <alignment horizontal="center" vertical="center"/>
    </xf>
    <xf numFmtId="185" fontId="4" fillId="0" borderId="28" xfId="12933" applyNumberFormat="1" applyFont="1" applyFill="1" applyBorder="1" applyAlignment="1">
      <alignment horizontal="center"/>
    </xf>
    <xf numFmtId="0" fontId="4" fillId="0" borderId="7" xfId="8798" applyNumberFormat="1" applyFont="1" applyFill="1" applyBorder="1" applyAlignment="1">
      <alignment horizontal="center"/>
    </xf>
    <xf numFmtId="0" fontId="4" fillId="0" borderId="7" xfId="6447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8" fillId="20" borderId="31" xfId="0" applyFont="1" applyFill="1" applyBorder="1" applyAlignment="1">
      <alignment horizontal="center" vertical="center" wrapText="1"/>
    </xf>
    <xf numFmtId="0" fontId="4" fillId="16" borderId="28" xfId="12933" applyFont="1" applyFill="1" applyBorder="1" applyAlignment="1">
      <alignment horizontal="center" vertical="center"/>
    </xf>
    <xf numFmtId="182" fontId="4" fillId="16" borderId="28" xfId="12933" applyNumberFormat="1" applyFont="1" applyFill="1" applyBorder="1" applyAlignment="1">
      <alignment horizontal="center"/>
    </xf>
    <xf numFmtId="182" fontId="4" fillId="0" borderId="28" xfId="12933" applyNumberFormat="1" applyFont="1" applyFill="1" applyBorder="1" applyAlignment="1">
      <alignment horizontal="center"/>
    </xf>
    <xf numFmtId="0" fontId="4" fillId="0" borderId="7" xfId="12933" applyFont="1" applyFill="1" applyBorder="1" applyAlignment="1">
      <alignment horizontal="center"/>
    </xf>
    <xf numFmtId="0" fontId="4" fillId="16" borderId="7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26" xfId="12933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17" borderId="7" xfId="12933" applyFont="1" applyFill="1" applyBorder="1" applyAlignment="1">
      <alignment horizontal="center" vertical="center"/>
    </xf>
    <xf numFmtId="49" fontId="4" fillId="16" borderId="8" xfId="12933" applyNumberFormat="1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6" borderId="7" xfId="12933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82" fontId="4" fillId="16" borderId="32" xfId="12933" applyNumberFormat="1" applyFont="1" applyFill="1" applyBorder="1" applyAlignment="1">
      <alignment horizontal="center" vertical="center"/>
    </xf>
    <xf numFmtId="0" fontId="4" fillId="17" borderId="20" xfId="0" applyFont="1" applyFill="1" applyBorder="1" applyAlignment="1">
      <alignment horizontal="center" vertical="center"/>
    </xf>
    <xf numFmtId="0" fontId="4" fillId="18" borderId="20" xfId="0" applyFont="1" applyFill="1" applyBorder="1" applyAlignment="1">
      <alignment horizontal="center" vertical="center"/>
    </xf>
    <xf numFmtId="182" fontId="4" fillId="17" borderId="7" xfId="12933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44" fillId="16" borderId="36" xfId="12933" applyFont="1" applyFill="1" applyBorder="1" applyAlignment="1">
      <alignment horizontal="center"/>
    </xf>
    <xf numFmtId="184" fontId="4" fillId="16" borderId="22" xfId="6447" applyNumberFormat="1" applyFont="1" applyFill="1" applyBorder="1" applyAlignment="1">
      <alignment horizontal="center" vertical="center" shrinkToFit="1"/>
    </xf>
    <xf numFmtId="188" fontId="4" fillId="16" borderId="7" xfId="12933" applyNumberFormat="1" applyFont="1" applyFill="1" applyBorder="1" applyAlignment="1">
      <alignment horizontal="center"/>
    </xf>
    <xf numFmtId="0" fontId="4" fillId="0" borderId="7" xfId="12337" applyFont="1" applyFill="1" applyBorder="1" applyAlignment="1">
      <alignment horizontal="center" vertical="center"/>
    </xf>
    <xf numFmtId="185" fontId="4" fillId="0" borderId="7" xfId="12933" applyNumberFormat="1" applyFont="1" applyFill="1" applyBorder="1" applyAlignment="1">
      <alignment horizontal="center" vertical="center"/>
    </xf>
    <xf numFmtId="182" fontId="4" fillId="0" borderId="7" xfId="12940" applyNumberFormat="1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6" borderId="34" xfId="12933" applyFont="1" applyFill="1" applyBorder="1" applyAlignment="1">
      <alignment horizontal="center" vertical="center"/>
    </xf>
    <xf numFmtId="0" fontId="4" fillId="16" borderId="26" xfId="12933" applyFont="1" applyFill="1" applyBorder="1" applyAlignment="1">
      <alignment horizontal="center" vertical="center"/>
    </xf>
    <xf numFmtId="0" fontId="4" fillId="16" borderId="6" xfId="12933" applyFont="1" applyFill="1" applyBorder="1" applyAlignment="1">
      <alignment horizontal="center" vertical="center"/>
    </xf>
    <xf numFmtId="0" fontId="4" fillId="16" borderId="9" xfId="12933" applyFont="1" applyFill="1" applyBorder="1" applyAlignment="1">
      <alignment horizontal="center" vertical="center"/>
    </xf>
    <xf numFmtId="0" fontId="4" fillId="16" borderId="8" xfId="12933" applyFont="1" applyFill="1" applyBorder="1" applyAlignment="1">
      <alignment horizontal="center" vertical="center"/>
    </xf>
    <xf numFmtId="0" fontId="4" fillId="17" borderId="6" xfId="12933" applyFont="1" applyFill="1" applyBorder="1" applyAlignment="1">
      <alignment horizontal="center" vertical="center"/>
    </xf>
    <xf numFmtId="0" fontId="4" fillId="17" borderId="8" xfId="12933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" fillId="16" borderId="23" xfId="12933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6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" fillId="16" borderId="9" xfId="12933" applyFont="1" applyFill="1" applyBorder="1" applyAlignment="1">
      <alignment horizontal="center" vertical="center" wrapText="1"/>
    </xf>
    <xf numFmtId="0" fontId="4" fillId="16" borderId="26" xfId="12933" applyFont="1" applyFill="1" applyBorder="1" applyAlignment="1">
      <alignment horizontal="center" vertical="center" wrapText="1"/>
    </xf>
    <xf numFmtId="0" fontId="45" fillId="15" borderId="0" xfId="6447" applyFont="1" applyFill="1" applyBorder="1" applyAlignment="1">
      <alignment horizontal="center" vertical="center"/>
    </xf>
    <xf numFmtId="0" fontId="44" fillId="0" borderId="3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" fillId="16" borderId="29" xfId="12933" applyFont="1" applyFill="1" applyBorder="1" applyAlignment="1">
      <alignment horizontal="center" vertical="center" wrapText="1"/>
    </xf>
    <xf numFmtId="0" fontId="45" fillId="16" borderId="0" xfId="6447" applyFont="1" applyFill="1" applyBorder="1" applyAlignment="1">
      <alignment vertical="center" shrinkToFit="1"/>
    </xf>
    <xf numFmtId="0" fontId="4" fillId="16" borderId="34" xfId="12933" applyFont="1" applyFill="1" applyBorder="1" applyAlignment="1">
      <alignment horizontal="center" vertical="center" wrapText="1"/>
    </xf>
    <xf numFmtId="0" fontId="4" fillId="17" borderId="7" xfId="12933" applyFont="1" applyFill="1" applyBorder="1" applyAlignment="1">
      <alignment horizontal="center" vertical="center"/>
    </xf>
    <xf numFmtId="0" fontId="4" fillId="0" borderId="23" xfId="12933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16" borderId="23" xfId="12933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16" borderId="28" xfId="12933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2" xfId="12933" applyFont="1" applyFill="1" applyBorder="1" applyAlignment="1">
      <alignment horizontal="center" vertical="center" wrapText="1"/>
    </xf>
    <xf numFmtId="0" fontId="43" fillId="16" borderId="34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26" xfId="12933" applyFont="1" applyFill="1" applyBorder="1" applyAlignment="1">
      <alignment horizontal="center" vertical="center" wrapText="1"/>
    </xf>
    <xf numFmtId="0" fontId="4" fillId="16" borderId="6" xfId="12933" applyFont="1" applyFill="1" applyBorder="1" applyAlignment="1">
      <alignment horizontal="center" vertical="center" wrapText="1"/>
    </xf>
    <xf numFmtId="0" fontId="4" fillId="16" borderId="8" xfId="12933" applyFont="1" applyFill="1" applyBorder="1" applyAlignment="1">
      <alignment horizontal="center" vertical="center" wrapText="1"/>
    </xf>
    <xf numFmtId="0" fontId="4" fillId="0" borderId="28" xfId="12933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16" borderId="29" xfId="12933" applyFont="1" applyFill="1" applyBorder="1" applyAlignment="1">
      <alignment horizontal="center" vertical="center"/>
    </xf>
    <xf numFmtId="0" fontId="4" fillId="16" borderId="33" xfId="12933" applyFont="1" applyFill="1" applyBorder="1" applyAlignment="1">
      <alignment horizontal="center" vertical="center" wrapText="1"/>
    </xf>
    <xf numFmtId="0" fontId="44" fillId="0" borderId="35" xfId="12933" applyFont="1" applyFill="1" applyBorder="1" applyAlignment="1">
      <alignment horizontal="center" wrapText="1"/>
    </xf>
    <xf numFmtId="0" fontId="44" fillId="0" borderId="0" xfId="12933" applyFont="1" applyFill="1" applyBorder="1" applyAlignment="1">
      <alignment horizontal="center" wrapText="1"/>
    </xf>
    <xf numFmtId="0" fontId="4" fillId="16" borderId="21" xfId="12933" applyFont="1" applyFill="1" applyBorder="1" applyAlignment="1">
      <alignment horizontal="center" vertical="center"/>
    </xf>
    <xf numFmtId="0" fontId="4" fillId="0" borderId="9" xfId="12933" applyFont="1" applyFill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0" borderId="29" xfId="12933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center" vertical="center" shrinkToFit="1"/>
    </xf>
    <xf numFmtId="0" fontId="4" fillId="17" borderId="22" xfId="12933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17" borderId="23" xfId="12933" applyFont="1" applyFill="1" applyBorder="1" applyAlignment="1">
      <alignment horizontal="center" vertical="center"/>
    </xf>
    <xf numFmtId="0" fontId="4" fillId="17" borderId="9" xfId="12933" applyFont="1" applyFill="1" applyBorder="1" applyAlignment="1">
      <alignment horizontal="center" vertical="center"/>
    </xf>
    <xf numFmtId="0" fontId="4" fillId="17" borderId="26" xfId="12933" applyFont="1" applyFill="1" applyBorder="1" applyAlignment="1">
      <alignment horizontal="center" vertical="center"/>
    </xf>
    <xf numFmtId="0" fontId="4" fillId="16" borderId="32" xfId="12933" applyFont="1" applyFill="1" applyBorder="1" applyAlignment="1">
      <alignment horizontal="center" vertical="center"/>
    </xf>
    <xf numFmtId="49" fontId="4" fillId="0" borderId="23" xfId="12933" applyNumberFormat="1" applyFont="1" applyFill="1" applyBorder="1" applyAlignment="1">
      <alignment horizontal="center" vertical="center" wrapText="1"/>
    </xf>
    <xf numFmtId="49" fontId="4" fillId="0" borderId="9" xfId="12933" applyNumberFormat="1" applyFont="1" applyFill="1" applyBorder="1" applyAlignment="1">
      <alignment horizontal="center" vertical="center" wrapText="1"/>
    </xf>
    <xf numFmtId="49" fontId="4" fillId="0" borderId="8" xfId="12933" applyNumberFormat="1" applyFont="1" applyFill="1" applyBorder="1" applyAlignment="1">
      <alignment horizontal="center" vertical="center" wrapText="1"/>
    </xf>
    <xf numFmtId="0" fontId="45" fillId="0" borderId="0" xfId="6447" applyFont="1" applyFill="1" applyBorder="1" applyAlignment="1">
      <alignment vertical="center" shrinkToFit="1"/>
    </xf>
    <xf numFmtId="0" fontId="13" fillId="0" borderId="26" xfId="0" applyFont="1" applyBorder="1" applyAlignment="1">
      <alignment horizontal="center" vertical="center"/>
    </xf>
    <xf numFmtId="0" fontId="4" fillId="0" borderId="6" xfId="12933" applyFont="1" applyFill="1" applyBorder="1" applyAlignment="1">
      <alignment horizontal="center" vertical="center" wrapText="1"/>
    </xf>
    <xf numFmtId="182" fontId="4" fillId="16" borderId="23" xfId="12933" applyNumberFormat="1" applyFont="1" applyFill="1" applyBorder="1" applyAlignment="1">
      <alignment horizontal="center" vertical="center" wrapText="1"/>
    </xf>
    <xf numFmtId="182" fontId="4" fillId="16" borderId="9" xfId="12933" applyNumberFormat="1" applyFont="1" applyFill="1" applyBorder="1" applyAlignment="1">
      <alignment horizontal="center" vertical="center" wrapText="1"/>
    </xf>
    <xf numFmtId="182" fontId="4" fillId="16" borderId="8" xfId="12933" applyNumberFormat="1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vertical="center" shrinkToFit="1"/>
    </xf>
    <xf numFmtId="182" fontId="4" fillId="16" borderId="32" xfId="12933" applyNumberFormat="1" applyFont="1" applyFill="1" applyBorder="1" applyAlignment="1">
      <alignment horizontal="center" vertical="center" wrapText="1"/>
    </xf>
    <xf numFmtId="0" fontId="45" fillId="15" borderId="0" xfId="6447" applyFont="1" applyFill="1" applyBorder="1" applyAlignment="1">
      <alignment vertical="center"/>
    </xf>
    <xf numFmtId="0" fontId="4" fillId="16" borderId="18" xfId="12933" applyFont="1" applyFill="1" applyBorder="1" applyAlignment="1">
      <alignment horizontal="center" vertical="center"/>
    </xf>
    <xf numFmtId="0" fontId="44" fillId="0" borderId="0" xfId="6447" applyFont="1" applyFill="1" applyBorder="1" applyAlignment="1">
      <alignment horizontal="center" vertical="center" shrinkToFit="1"/>
    </xf>
    <xf numFmtId="0" fontId="44" fillId="0" borderId="35" xfId="12933" applyFont="1" applyFill="1" applyBorder="1" applyAlignment="1">
      <alignment horizontal="center"/>
    </xf>
    <xf numFmtId="0" fontId="43" fillId="16" borderId="23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14" fontId="43" fillId="0" borderId="34" xfId="12933" applyNumberFormat="1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26" xfId="12933" applyFont="1" applyFill="1" applyBorder="1" applyAlignment="1">
      <alignment horizontal="center" vertical="center" wrapText="1"/>
    </xf>
    <xf numFmtId="0" fontId="44" fillId="16" borderId="15" xfId="6447" applyFont="1" applyFill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" fillId="16" borderId="32" xfId="12933" applyFont="1" applyFill="1" applyBorder="1" applyAlignment="1">
      <alignment horizontal="center" vertical="center" wrapText="1"/>
    </xf>
    <xf numFmtId="0" fontId="43" fillId="16" borderId="32" xfId="12933" applyFont="1" applyFill="1" applyBorder="1" applyAlignment="1">
      <alignment horizontal="center" vertical="center" wrapText="1"/>
    </xf>
    <xf numFmtId="0" fontId="43" fillId="0" borderId="34" xfId="12933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82" fontId="4" fillId="0" borderId="23" xfId="12933" applyNumberFormat="1" applyFont="1" applyFill="1" applyBorder="1" applyAlignment="1">
      <alignment horizontal="center" vertical="center" wrapText="1"/>
    </xf>
    <xf numFmtId="182" fontId="4" fillId="0" borderId="9" xfId="12933" applyNumberFormat="1" applyFont="1" applyFill="1" applyBorder="1" applyAlignment="1">
      <alignment horizontal="center" vertical="center" wrapText="1"/>
    </xf>
    <xf numFmtId="182" fontId="4" fillId="0" borderId="8" xfId="12933" applyNumberFormat="1" applyFont="1" applyFill="1" applyBorder="1" applyAlignment="1">
      <alignment horizontal="center" vertical="center" wrapText="1"/>
    </xf>
    <xf numFmtId="49" fontId="4" fillId="0" borderId="23" xfId="12933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4" fillId="16" borderId="15" xfId="6447" applyFont="1" applyFill="1" applyBorder="1" applyAlignment="1">
      <alignment vertical="center" shrinkToFit="1"/>
    </xf>
    <xf numFmtId="0" fontId="43" fillId="0" borderId="26" xfId="0" applyFont="1" applyBorder="1" applyAlignment="1">
      <alignment horizontal="center" vertical="center"/>
    </xf>
    <xf numFmtId="0" fontId="4" fillId="16" borderId="22" xfId="12933" applyFont="1" applyFill="1" applyBorder="1" applyAlignment="1">
      <alignment horizontal="center" vertical="center"/>
    </xf>
    <xf numFmtId="0" fontId="4" fillId="16" borderId="24" xfId="12933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 wrapText="1"/>
    </xf>
    <xf numFmtId="0" fontId="43" fillId="17" borderId="9" xfId="12933" applyFont="1" applyFill="1" applyBorder="1" applyAlignment="1">
      <alignment horizontal="center" vertical="center" wrapText="1"/>
    </xf>
    <xf numFmtId="0" fontId="43" fillId="17" borderId="8" xfId="12933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0" fontId="4" fillId="17" borderId="34" xfId="12933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" fillId="0" borderId="26" xfId="12933" applyFont="1" applyFill="1" applyBorder="1" applyAlignment="1">
      <alignment horizontal="center" vertical="center" wrapText="1"/>
    </xf>
    <xf numFmtId="0" fontId="4" fillId="0" borderId="33" xfId="12933" applyFont="1" applyFill="1" applyBorder="1" applyAlignment="1">
      <alignment horizontal="center" vertical="center" wrapText="1"/>
    </xf>
    <xf numFmtId="183" fontId="48" fillId="0" borderId="0" xfId="13032" applyNumberFormat="1" applyFont="1">
      <alignment vertical="center"/>
    </xf>
    <xf numFmtId="49" fontId="48" fillId="0" borderId="0" xfId="13032" applyNumberFormat="1" applyFont="1">
      <alignment vertical="center"/>
    </xf>
    <xf numFmtId="182" fontId="48" fillId="0" borderId="37" xfId="13033" applyNumberFormat="1" applyFont="1" applyFill="1" applyBorder="1" applyAlignment="1">
      <alignment horizontal="left"/>
    </xf>
    <xf numFmtId="183" fontId="48" fillId="0" borderId="26" xfId="13033" applyNumberFormat="1" applyFont="1" applyFill="1" applyBorder="1" applyAlignment="1">
      <alignment horizontal="left" wrapText="1"/>
    </xf>
    <xf numFmtId="49" fontId="48" fillId="0" borderId="37" xfId="13034" applyNumberFormat="1" applyFont="1" applyFill="1" applyBorder="1" applyAlignment="1">
      <alignment horizontal="left"/>
    </xf>
    <xf numFmtId="183" fontId="48" fillId="0" borderId="38" xfId="13033" applyNumberFormat="1" applyFont="1" applyFill="1" applyBorder="1" applyAlignment="1">
      <alignment horizontal="left" wrapText="1"/>
    </xf>
    <xf numFmtId="183" fontId="48" fillId="0" borderId="39" xfId="13033" applyNumberFormat="1" applyFont="1" applyFill="1" applyBorder="1" applyAlignment="1">
      <alignment horizontal="left" wrapText="1"/>
    </xf>
    <xf numFmtId="183" fontId="48" fillId="0" borderId="37" xfId="13033" applyNumberFormat="1" applyFont="1" applyFill="1" applyBorder="1" applyAlignment="1">
      <alignment horizontal="left" vertical="center"/>
    </xf>
    <xf numFmtId="183" fontId="48" fillId="0" borderId="26" xfId="13035" applyNumberFormat="1" applyFont="1" applyFill="1" applyBorder="1" applyAlignment="1">
      <alignment horizontal="left" vertical="center"/>
    </xf>
    <xf numFmtId="49" fontId="48" fillId="0" borderId="26" xfId="13035" applyNumberFormat="1" applyFont="1" applyFill="1" applyBorder="1" applyAlignment="1">
      <alignment horizontal="left" vertical="center"/>
    </xf>
    <xf numFmtId="183" fontId="48" fillId="0" borderId="39" xfId="13035" applyNumberFormat="1" applyFont="1" applyFill="1" applyBorder="1" applyAlignment="1">
      <alignment horizontal="left" vertical="center"/>
    </xf>
    <xf numFmtId="49" fontId="48" fillId="0" borderId="39" xfId="13035" applyNumberFormat="1" applyFont="1" applyFill="1" applyBorder="1" applyAlignment="1">
      <alignment horizontal="left" vertical="center"/>
    </xf>
    <xf numFmtId="183" fontId="48" fillId="0" borderId="0" xfId="13032" applyNumberFormat="1" applyFont="1" applyFill="1">
      <alignment vertical="center"/>
    </xf>
    <xf numFmtId="49" fontId="48" fillId="0" borderId="0" xfId="13032" applyNumberFormat="1" applyFont="1" applyFill="1">
      <alignment vertical="center"/>
    </xf>
    <xf numFmtId="183" fontId="5" fillId="0" borderId="0" xfId="13032" applyNumberFormat="1" applyFont="1">
      <alignment vertical="center"/>
    </xf>
    <xf numFmtId="182" fontId="48" fillId="0" borderId="0" xfId="13033" applyNumberFormat="1" applyFont="1" applyFill="1" applyBorder="1" applyAlignment="1">
      <alignment horizontal="left"/>
    </xf>
    <xf numFmtId="183" fontId="48" fillId="0" borderId="0" xfId="13033" applyNumberFormat="1" applyFont="1" applyFill="1" applyBorder="1" applyAlignment="1">
      <alignment horizontal="left" wrapText="1"/>
    </xf>
    <xf numFmtId="49" fontId="48" fillId="0" borderId="0" xfId="13034" applyNumberFormat="1" applyFont="1" applyFill="1" applyBorder="1" applyAlignment="1">
      <alignment horizontal="left"/>
    </xf>
    <xf numFmtId="183" fontId="50" fillId="0" borderId="0" xfId="13032" applyNumberFormat="1" applyFont="1">
      <alignment vertical="center"/>
    </xf>
    <xf numFmtId="183" fontId="5" fillId="0" borderId="0" xfId="13032" applyNumberFormat="1" applyFont="1" applyFill="1">
      <alignment vertical="center"/>
    </xf>
    <xf numFmtId="49" fontId="48" fillId="0" borderId="26" xfId="13034" applyNumberFormat="1" applyFont="1" applyFill="1" applyBorder="1" applyAlignment="1">
      <alignment horizontal="left"/>
    </xf>
    <xf numFmtId="49" fontId="48" fillId="0" borderId="26" xfId="13035" applyNumberFormat="1" applyFont="1" applyFill="1" applyBorder="1" applyAlignment="1">
      <alignment horizontal="left" vertical="center"/>
    </xf>
    <xf numFmtId="183" fontId="5" fillId="15" borderId="0" xfId="13036" applyNumberFormat="1" applyFont="1" applyFill="1" applyBorder="1" applyAlignment="1">
      <alignment vertical="center"/>
    </xf>
    <xf numFmtId="49" fontId="5" fillId="15" borderId="0" xfId="13036" applyNumberFormat="1" applyFont="1" applyFill="1" applyBorder="1" applyAlignment="1">
      <alignment vertical="center"/>
    </xf>
    <xf numFmtId="183" fontId="5" fillId="0" borderId="0" xfId="13036" applyNumberFormat="1" applyFont="1" applyFill="1" applyBorder="1" applyAlignment="1">
      <alignment horizontal="left" vertical="center" shrinkToFit="1"/>
    </xf>
    <xf numFmtId="190" fontId="5" fillId="0" borderId="0" xfId="13032" applyNumberFormat="1" applyFont="1" applyFill="1" applyBorder="1" applyAlignment="1">
      <alignment horizontal="center"/>
    </xf>
    <xf numFmtId="191" fontId="51" fillId="16" borderId="35" xfId="13032" applyNumberFormat="1" applyFont="1" applyFill="1" applyBorder="1" applyAlignment="1">
      <alignment horizontal="center"/>
    </xf>
    <xf numFmtId="49" fontId="48" fillId="0" borderId="35" xfId="13034" applyNumberFormat="1" applyFont="1" applyFill="1" applyBorder="1" applyAlignment="1">
      <alignment horizontal="left"/>
    </xf>
    <xf numFmtId="49" fontId="48" fillId="0" borderId="0" xfId="13033" applyNumberFormat="1" applyFont="1" applyFill="1" applyBorder="1" applyAlignment="1">
      <alignment horizontal="left" vertical="center"/>
    </xf>
    <xf numFmtId="182" fontId="48" fillId="0" borderId="15" xfId="13033" applyNumberFormat="1" applyFont="1" applyFill="1" applyBorder="1" applyAlignment="1">
      <alignment horizontal="left"/>
    </xf>
    <xf numFmtId="49" fontId="48" fillId="0" borderId="0" xfId="13034" applyNumberFormat="1" applyFont="1" applyFill="1" applyBorder="1" applyAlignment="1">
      <alignment horizontal="left" wrapText="1"/>
    </xf>
    <xf numFmtId="183" fontId="48" fillId="0" borderId="0" xfId="13032" applyNumberFormat="1" applyFont="1" applyFill="1" applyBorder="1">
      <alignment vertical="center"/>
    </xf>
    <xf numFmtId="183" fontId="48" fillId="0" borderId="0" xfId="13032" applyNumberFormat="1" applyFont="1" applyFill="1" applyBorder="1" applyAlignment="1">
      <alignment horizontal="center" vertical="center"/>
    </xf>
    <xf numFmtId="49" fontId="48" fillId="0" borderId="0" xfId="13032" applyNumberFormat="1" applyFont="1" applyFill="1" applyBorder="1">
      <alignment vertical="center"/>
    </xf>
    <xf numFmtId="49" fontId="48" fillId="0" borderId="0" xfId="13032" applyNumberFormat="1" applyFont="1" applyFill="1" applyAlignment="1">
      <alignment vertical="center" wrapText="1"/>
    </xf>
    <xf numFmtId="183" fontId="48" fillId="0" borderId="0" xfId="13033" applyNumberFormat="1" applyFont="1" applyFill="1" applyBorder="1" applyAlignment="1">
      <alignment horizontal="left" vertical="center"/>
    </xf>
    <xf numFmtId="14" fontId="48" fillId="0" borderId="0" xfId="13032" applyNumberFormat="1" applyFont="1" applyFill="1" applyBorder="1">
      <alignment vertical="center"/>
    </xf>
    <xf numFmtId="49" fontId="48" fillId="0" borderId="0" xfId="13032" applyNumberFormat="1" applyFont="1" applyFill="1" applyBorder="1" applyAlignment="1">
      <alignment horizontal="center" vertical="center" wrapText="1"/>
    </xf>
    <xf numFmtId="49" fontId="48" fillId="0" borderId="0" xfId="13035" applyNumberFormat="1" applyFont="1" applyFill="1" applyBorder="1" applyAlignment="1">
      <alignment horizontal="left" vertical="center"/>
    </xf>
    <xf numFmtId="183" fontId="48" fillId="0" borderId="39" xfId="13035" applyNumberFormat="1" applyFont="1" applyFill="1" applyBorder="1" applyAlignment="1">
      <alignment horizontal="left" vertical="center"/>
    </xf>
    <xf numFmtId="49" fontId="48" fillId="0" borderId="37" xfId="13034" applyNumberFormat="1" applyFont="1" applyFill="1" applyBorder="1" applyAlignment="1">
      <alignment horizontal="left" wrapText="1"/>
    </xf>
    <xf numFmtId="185" fontId="8" fillId="0" borderId="0" xfId="13032" applyNumberFormat="1" applyFont="1" applyFill="1" applyBorder="1" applyAlignment="1">
      <alignment horizontal="left" vertical="center"/>
    </xf>
    <xf numFmtId="183" fontId="48" fillId="0" borderId="0" xfId="13032" applyNumberFormat="1" applyFont="1" applyFill="1" applyAlignment="1"/>
    <xf numFmtId="183" fontId="48" fillId="0" borderId="0" xfId="13032" applyNumberFormat="1" applyFont="1" applyFill="1" applyBorder="1" applyAlignment="1">
      <alignment horizontal="left" vertical="center"/>
    </xf>
    <xf numFmtId="183" fontId="5" fillId="0" borderId="0" xfId="13036" applyNumberFormat="1" applyFont="1" applyFill="1" applyBorder="1" applyAlignment="1">
      <alignment horizontal="left"/>
    </xf>
    <xf numFmtId="49" fontId="5" fillId="0" borderId="0" xfId="13036" applyNumberFormat="1" applyFont="1" applyFill="1" applyBorder="1" applyAlignment="1">
      <alignment horizontal="left" vertical="center" shrinkToFit="1"/>
    </xf>
    <xf numFmtId="183" fontId="48" fillId="15" borderId="0" xfId="13032" applyNumberFormat="1" applyFont="1" applyFill="1" applyBorder="1" applyAlignment="1">
      <alignment horizontal="left" vertical="center"/>
    </xf>
    <xf numFmtId="183" fontId="5" fillId="15" borderId="0" xfId="13036" applyNumberFormat="1" applyFont="1" applyFill="1" applyBorder="1" applyAlignment="1">
      <alignment horizontal="left" vertical="center"/>
    </xf>
    <xf numFmtId="0" fontId="52" fillId="0" borderId="0" xfId="13032" applyNumberFormat="1" applyFont="1" applyFill="1" applyBorder="1" applyAlignment="1">
      <alignment horizontal="center"/>
    </xf>
    <xf numFmtId="183" fontId="48" fillId="0" borderId="0" xfId="13032" applyNumberFormat="1" applyFont="1" applyFill="1" applyBorder="1" applyAlignment="1">
      <alignment vertical="center"/>
    </xf>
    <xf numFmtId="49" fontId="48" fillId="0" borderId="37" xfId="13033" applyNumberFormat="1" applyFont="1" applyFill="1" applyBorder="1" applyAlignment="1">
      <alignment horizontal="left" vertical="center"/>
    </xf>
    <xf numFmtId="183" fontId="48" fillId="0" borderId="37" xfId="13036" applyNumberFormat="1" applyFont="1" applyFill="1" applyBorder="1" applyAlignment="1">
      <alignment horizontal="left" vertical="center" shrinkToFit="1"/>
    </xf>
    <xf numFmtId="183" fontId="48" fillId="0" borderId="37" xfId="13037" applyNumberFormat="1" applyFont="1" applyFill="1" applyBorder="1" applyAlignment="1" applyProtection="1">
      <alignment horizontal="left"/>
    </xf>
    <xf numFmtId="183" fontId="48" fillId="0" borderId="0" xfId="13032" applyNumberFormat="1" applyFont="1" applyAlignment="1"/>
    <xf numFmtId="183" fontId="5" fillId="0" borderId="0" xfId="13036" applyNumberFormat="1" applyFont="1" applyFill="1" applyBorder="1" applyAlignment="1">
      <alignment horizontal="left" vertical="center"/>
    </xf>
    <xf numFmtId="49" fontId="5" fillId="0" borderId="0" xfId="13035" applyNumberFormat="1" applyFont="1" applyFill="1" applyBorder="1" applyAlignment="1">
      <alignment horizontal="left" vertical="center" wrapText="1"/>
    </xf>
    <xf numFmtId="183" fontId="5" fillId="15" borderId="0" xfId="13036" applyNumberFormat="1" applyFont="1" applyFill="1" applyBorder="1" applyAlignment="1">
      <alignment horizontal="left" vertical="center"/>
    </xf>
    <xf numFmtId="49" fontId="5" fillId="15" borderId="0" xfId="13036" applyNumberFormat="1" applyFont="1" applyFill="1" applyBorder="1" applyAlignment="1">
      <alignment horizontal="left" vertical="center"/>
    </xf>
    <xf numFmtId="183" fontId="48" fillId="0" borderId="0" xfId="13034" applyNumberFormat="1" applyFont="1" applyFill="1" applyBorder="1" applyAlignment="1">
      <alignment horizontal="left"/>
    </xf>
    <xf numFmtId="16" fontId="48" fillId="0" borderId="0" xfId="13032" applyNumberFormat="1" applyFont="1" applyFill="1" applyBorder="1" applyAlignment="1">
      <alignment horizontal="left"/>
    </xf>
    <xf numFmtId="183" fontId="48" fillId="0" borderId="37" xfId="13033" applyNumberFormat="1" applyFont="1" applyFill="1" applyBorder="1" applyAlignment="1">
      <alignment horizontal="left" wrapText="1"/>
    </xf>
    <xf numFmtId="49" fontId="48" fillId="0" borderId="26" xfId="13035" applyNumberFormat="1" applyFont="1" applyBorder="1" applyAlignment="1">
      <alignment horizontal="left" vertical="center"/>
    </xf>
    <xf numFmtId="49" fontId="48" fillId="0" borderId="37" xfId="13038" applyNumberFormat="1" applyFont="1" applyFill="1" applyBorder="1" applyAlignment="1">
      <alignment horizontal="left" wrapText="1"/>
    </xf>
    <xf numFmtId="183" fontId="48" fillId="0" borderId="37" xfId="13033" applyNumberFormat="1" applyFont="1" applyBorder="1" applyAlignment="1">
      <alignment horizontal="left" vertical="center"/>
    </xf>
    <xf numFmtId="183" fontId="5" fillId="0" borderId="0" xfId="13036" applyNumberFormat="1" applyFont="1" applyFill="1" applyBorder="1" applyAlignment="1">
      <alignment horizontal="left" vertical="center" shrinkToFit="1"/>
    </xf>
    <xf numFmtId="49" fontId="48" fillId="0" borderId="0" xfId="13035" applyNumberFormat="1" applyFont="1" applyBorder="1" applyAlignment="1">
      <alignment horizontal="left" vertical="center"/>
    </xf>
    <xf numFmtId="49" fontId="48" fillId="0" borderId="26" xfId="13038" applyNumberFormat="1" applyFont="1" applyFill="1" applyBorder="1" applyAlignment="1">
      <alignment horizontal="left" wrapText="1"/>
    </xf>
    <xf numFmtId="49" fontId="48" fillId="0" borderId="37" xfId="13038" applyNumberFormat="1" applyFont="1" applyFill="1" applyBorder="1" applyAlignment="1">
      <alignment horizontal="left"/>
    </xf>
    <xf numFmtId="192" fontId="55" fillId="0" borderId="0" xfId="13032" applyNumberFormat="1" applyFont="1" applyBorder="1" applyAlignment="1">
      <alignment horizontal="right"/>
    </xf>
    <xf numFmtId="183" fontId="48" fillId="0" borderId="26" xfId="13035" applyNumberFormat="1" applyFont="1" applyBorder="1" applyAlignment="1">
      <alignment horizontal="left" vertical="center"/>
    </xf>
    <xf numFmtId="49" fontId="48" fillId="0" borderId="26" xfId="13035" applyNumberFormat="1" applyFont="1" applyBorder="1" applyAlignment="1">
      <alignment horizontal="left" vertical="center"/>
    </xf>
    <xf numFmtId="183" fontId="48" fillId="0" borderId="39" xfId="13035" applyNumberFormat="1" applyFont="1" applyBorder="1" applyAlignment="1">
      <alignment horizontal="left" vertical="center"/>
    </xf>
    <xf numFmtId="49" fontId="48" fillId="0" borderId="39" xfId="13035" applyNumberFormat="1" applyFont="1" applyBorder="1" applyAlignment="1">
      <alignment horizontal="left" vertical="center"/>
    </xf>
    <xf numFmtId="183" fontId="5" fillId="0" borderId="0" xfId="13036" applyNumberFormat="1" applyFont="1" applyFill="1" applyBorder="1" applyAlignment="1">
      <alignment vertical="center" shrinkToFit="1"/>
    </xf>
    <xf numFmtId="49" fontId="56" fillId="0" borderId="0" xfId="13035" applyNumberFormat="1" applyFont="1" applyFill="1" applyBorder="1" applyAlignment="1">
      <alignment horizontal="center" vertical="center"/>
    </xf>
    <xf numFmtId="183" fontId="56" fillId="0" borderId="0" xfId="13032" applyNumberFormat="1" applyFont="1" applyFill="1" applyBorder="1" applyAlignment="1">
      <alignment horizontal="center" vertical="center"/>
    </xf>
    <xf numFmtId="183" fontId="48" fillId="0" borderId="37" xfId="13034" applyNumberFormat="1" applyFont="1" applyFill="1" applyBorder="1" applyAlignment="1">
      <alignment horizontal="left"/>
    </xf>
    <xf numFmtId="183" fontId="50" fillId="0" borderId="0" xfId="13032" applyNumberFormat="1" applyFont="1" applyAlignment="1"/>
    <xf numFmtId="0" fontId="57" fillId="0" borderId="0" xfId="13032" applyNumberFormat="1" applyFont="1" applyFill="1" applyBorder="1" applyAlignment="1">
      <alignment horizontal="center" vertical="center"/>
    </xf>
    <xf numFmtId="49" fontId="48" fillId="0" borderId="0" xfId="13038" applyNumberFormat="1" applyFont="1" applyFill="1" applyBorder="1" applyAlignment="1">
      <alignment horizontal="left"/>
    </xf>
    <xf numFmtId="49" fontId="48" fillId="0" borderId="0" xfId="13032" applyNumberFormat="1" applyFont="1" applyFill="1" applyBorder="1" applyAlignment="1">
      <alignment horizontal="center" shrinkToFit="1"/>
    </xf>
    <xf numFmtId="49" fontId="48" fillId="0" borderId="0" xfId="13032" applyNumberFormat="1" applyFont="1" applyFill="1" applyBorder="1" applyAlignment="1">
      <alignment horizontal="left"/>
    </xf>
    <xf numFmtId="49" fontId="58" fillId="0" borderId="0" xfId="12962" applyNumberFormat="1" applyFont="1" applyBorder="1" applyAlignment="1">
      <alignment horizontal="left"/>
    </xf>
    <xf numFmtId="49" fontId="48" fillId="0" borderId="0" xfId="13032" applyNumberFormat="1" applyFont="1" applyFill="1" applyBorder="1" applyAlignment="1"/>
    <xf numFmtId="49" fontId="48" fillId="0" borderId="0" xfId="13038" applyNumberFormat="1" applyFont="1" applyFill="1" applyBorder="1" applyAlignment="1">
      <alignment horizontal="left" wrapText="1"/>
    </xf>
    <xf numFmtId="0" fontId="58" fillId="0" borderId="0" xfId="12962" applyFont="1" applyBorder="1" applyAlignment="1"/>
    <xf numFmtId="0" fontId="60" fillId="0" borderId="0" xfId="13032" applyNumberFormat="1" applyFont="1" applyFill="1" applyBorder="1" applyAlignment="1">
      <alignment horizontal="left"/>
    </xf>
    <xf numFmtId="0" fontId="60" fillId="0" borderId="0" xfId="13039" applyFont="1" applyFill="1" applyBorder="1" applyAlignment="1">
      <alignment horizontal="left"/>
    </xf>
    <xf numFmtId="176" fontId="61" fillId="0" borderId="0" xfId="13040" applyNumberFormat="1" applyFont="1" applyFill="1" applyBorder="1" applyAlignment="1">
      <alignment horizontal="center" vertical="center"/>
    </xf>
    <xf numFmtId="176" fontId="61" fillId="0" borderId="0" xfId="13041" applyNumberFormat="1" applyFont="1" applyFill="1" applyBorder="1" applyAlignment="1">
      <alignment horizontal="center" vertical="center" wrapText="1"/>
    </xf>
    <xf numFmtId="183" fontId="48" fillId="0" borderId="0" xfId="13033" applyNumberFormat="1" applyFont="1" applyFill="1" applyBorder="1" applyAlignment="1">
      <alignment horizontal="center" wrapText="1"/>
    </xf>
    <xf numFmtId="49" fontId="48" fillId="0" borderId="0" xfId="13033" applyNumberFormat="1" applyFont="1" applyFill="1" applyBorder="1" applyAlignment="1">
      <alignment horizontal="left"/>
    </xf>
    <xf numFmtId="49" fontId="48" fillId="0" borderId="0" xfId="13042" applyNumberFormat="1" applyFont="1" applyFill="1" applyBorder="1" applyAlignment="1">
      <alignment horizontal="left" vertical="center"/>
    </xf>
    <xf numFmtId="183" fontId="48" fillId="0" borderId="0" xfId="13032" applyNumberFormat="1" applyFont="1" applyBorder="1" applyAlignment="1">
      <alignment horizontal="left" vertical="center"/>
    </xf>
    <xf numFmtId="0" fontId="62" fillId="0" borderId="0" xfId="13032" applyNumberFormat="1" applyFont="1" applyBorder="1" applyAlignment="1">
      <alignment horizontal="center" vertical="center"/>
    </xf>
    <xf numFmtId="183" fontId="48" fillId="0" borderId="0" xfId="13032" applyNumberFormat="1" applyFont="1" applyBorder="1">
      <alignment vertical="center"/>
    </xf>
    <xf numFmtId="183" fontId="64" fillId="0" borderId="0" xfId="13043" applyNumberFormat="1" applyFont="1" applyAlignment="1" applyProtection="1">
      <alignment horizontal="justify" vertical="center"/>
    </xf>
    <xf numFmtId="176" fontId="65" fillId="0" borderId="0" xfId="13032" applyNumberFormat="1" applyFont="1" applyFill="1" applyBorder="1" applyAlignment="1">
      <alignment horizontal="center" vertical="center"/>
    </xf>
    <xf numFmtId="49" fontId="51" fillId="0" borderId="0" xfId="13035" applyNumberFormat="1" applyFont="1" applyBorder="1" applyAlignment="1">
      <alignment horizontal="center" vertical="center"/>
    </xf>
    <xf numFmtId="183" fontId="51" fillId="0" borderId="0" xfId="13032" applyNumberFormat="1" applyFont="1" applyBorder="1" applyAlignment="1">
      <alignment horizontal="center" vertical="center"/>
    </xf>
    <xf numFmtId="0" fontId="23" fillId="0" borderId="0" xfId="13035" applyNumberFormat="1" applyFont="1" applyFill="1" applyBorder="1" applyAlignment="1">
      <alignment horizontal="left"/>
    </xf>
    <xf numFmtId="183" fontId="23" fillId="0" borderId="0" xfId="13035" applyNumberFormat="1" applyFont="1" applyAlignment="1">
      <alignment horizontal="left"/>
    </xf>
    <xf numFmtId="183" fontId="23" fillId="0" borderId="0" xfId="13035" applyNumberFormat="1" applyFont="1"/>
    <xf numFmtId="176" fontId="66" fillId="0" borderId="0" xfId="13032" applyNumberFormat="1" applyFont="1" applyFill="1" applyBorder="1" applyAlignment="1">
      <alignment horizontal="center" vertical="center"/>
    </xf>
    <xf numFmtId="0" fontId="66" fillId="0" borderId="0" xfId="13032" applyNumberFormat="1" applyFont="1" applyFill="1" applyBorder="1" applyAlignment="1">
      <alignment horizontal="center" vertical="center" wrapText="1"/>
    </xf>
    <xf numFmtId="0" fontId="66" fillId="0" borderId="0" xfId="13032" applyNumberFormat="1" applyFont="1" applyFill="1" applyBorder="1" applyAlignment="1">
      <alignment horizontal="center" vertical="center"/>
    </xf>
    <xf numFmtId="49" fontId="48" fillId="0" borderId="0" xfId="13032" applyNumberFormat="1" applyFont="1" applyFill="1" applyBorder="1" applyAlignment="1">
      <alignment horizontal="center" vertical="center"/>
    </xf>
    <xf numFmtId="183" fontId="48" fillId="0" borderId="0" xfId="13032" applyNumberFormat="1" applyFont="1" applyFill="1" applyBorder="1" applyAlignment="1">
      <alignment horizontal="center"/>
    </xf>
    <xf numFmtId="183" fontId="67" fillId="0" borderId="0" xfId="13032" applyNumberFormat="1" applyFont="1">
      <alignment vertical="center"/>
    </xf>
    <xf numFmtId="16" fontId="38" fillId="0" borderId="0" xfId="13032" applyNumberFormat="1" applyFont="1" applyFill="1" applyBorder="1" applyAlignment="1">
      <alignment horizontal="center"/>
    </xf>
    <xf numFmtId="49" fontId="48" fillId="0" borderId="0" xfId="13032" applyNumberFormat="1" applyFont="1" applyBorder="1">
      <alignment vertical="center"/>
    </xf>
    <xf numFmtId="183" fontId="5" fillId="0" borderId="0" xfId="13032" applyNumberFormat="1" applyFont="1" applyAlignment="1"/>
    <xf numFmtId="49" fontId="48" fillId="0" borderId="0" xfId="13044" applyNumberFormat="1" applyFont="1" applyFill="1" applyBorder="1" applyAlignment="1">
      <alignment horizontal="left"/>
    </xf>
    <xf numFmtId="16" fontId="38" fillId="0" borderId="0" xfId="13032" applyNumberFormat="1" applyFont="1" applyBorder="1" applyAlignment="1">
      <alignment horizontal="center"/>
    </xf>
    <xf numFmtId="16" fontId="38" fillId="0" borderId="0" xfId="13032" applyNumberFormat="1" applyFont="1" applyBorder="1" applyAlignment="1">
      <alignment horizontal="center" wrapText="1"/>
    </xf>
    <xf numFmtId="183" fontId="48" fillId="0" borderId="0" xfId="13033" applyNumberFormat="1" applyFont="1" applyAlignment="1">
      <alignment horizontal="left" vertical="center"/>
    </xf>
    <xf numFmtId="183" fontId="5" fillId="0" borderId="0" xfId="13035" applyNumberFormat="1" applyFont="1" applyBorder="1" applyAlignment="1">
      <alignment horizontal="center" vertical="center"/>
    </xf>
    <xf numFmtId="183" fontId="5" fillId="0" borderId="0" xfId="13032" applyNumberFormat="1" applyFont="1" applyAlignment="1">
      <alignment vertical="center"/>
    </xf>
    <xf numFmtId="183" fontId="68" fillId="0" borderId="0" xfId="13032" applyNumberFormat="1" applyFont="1" applyAlignment="1">
      <alignment horizontal="left" vertical="center"/>
    </xf>
    <xf numFmtId="201" fontId="69" fillId="0" borderId="0" xfId="13032" applyNumberFormat="1" applyFont="1" applyAlignment="1">
      <alignment horizontal="center" vertical="center"/>
    </xf>
    <xf numFmtId="183" fontId="68" fillId="0" borderId="0" xfId="13035" applyNumberFormat="1" applyFont="1" applyBorder="1" applyAlignment="1">
      <alignment horizontal="center" vertical="center"/>
    </xf>
    <xf numFmtId="49" fontId="68" fillId="0" borderId="0" xfId="13035" applyNumberFormat="1" applyFont="1" applyBorder="1" applyAlignment="1">
      <alignment horizontal="center" vertical="center"/>
    </xf>
    <xf numFmtId="183" fontId="5" fillId="0" borderId="0" xfId="13035" applyNumberFormat="1" applyFont="1" applyBorder="1" applyAlignment="1">
      <alignment horizontal="center" vertical="center"/>
    </xf>
    <xf numFmtId="183" fontId="68" fillId="0" borderId="0" xfId="13035" applyNumberFormat="1" applyFont="1" applyBorder="1" applyAlignment="1">
      <alignment horizontal="center" vertical="center"/>
    </xf>
    <xf numFmtId="183" fontId="68" fillId="0" borderId="0" xfId="13035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Alignment="1"/>
    <xf numFmtId="49" fontId="8" fillId="0" borderId="0" xfId="13049" applyNumberFormat="1" applyFont="1" applyFill="1" applyAlignment="1"/>
    <xf numFmtId="202" fontId="8" fillId="17" borderId="37" xfId="13049" applyNumberFormat="1" applyFont="1" applyFill="1" applyBorder="1" applyAlignment="1">
      <alignment horizontal="center"/>
    </xf>
    <xf numFmtId="176" fontId="8" fillId="17" borderId="26" xfId="13050" applyNumberFormat="1" applyFont="1" applyFill="1" applyBorder="1" applyAlignment="1">
      <alignment horizontal="center" vertical="center"/>
    </xf>
    <xf numFmtId="176" fontId="8" fillId="17" borderId="38" xfId="13050" applyNumberFormat="1" applyFont="1" applyFill="1" applyBorder="1" applyAlignment="1">
      <alignment horizontal="center" vertical="center"/>
    </xf>
    <xf numFmtId="176" fontId="8" fillId="17" borderId="39" xfId="13050" applyNumberFormat="1" applyFont="1" applyFill="1" applyBorder="1" applyAlignment="1">
      <alignment horizontal="center" vertical="center"/>
    </xf>
    <xf numFmtId="176" fontId="8" fillId="17" borderId="37" xfId="13050" applyNumberFormat="1" applyFont="1" applyFill="1" applyBorder="1" applyAlignment="1">
      <alignment horizontal="center" vertical="center"/>
    </xf>
    <xf numFmtId="176" fontId="70" fillId="17" borderId="37" xfId="13049" applyNumberFormat="1" applyFont="1" applyFill="1" applyBorder="1" applyAlignment="1">
      <alignment horizontal="center" vertical="center" wrapText="1"/>
    </xf>
    <xf numFmtId="176" fontId="8" fillId="17" borderId="0" xfId="13049" applyNumberFormat="1" applyFont="1" applyFill="1" applyAlignment="1"/>
    <xf numFmtId="176" fontId="36" fillId="0" borderId="0" xfId="13049" applyNumberFormat="1" applyFont="1" applyFill="1" applyAlignment="1"/>
    <xf numFmtId="49" fontId="8" fillId="17" borderId="37" xfId="13049" applyNumberFormat="1" applyFont="1" applyFill="1" applyBorder="1" applyAlignment="1">
      <alignment horizontal="center"/>
    </xf>
    <xf numFmtId="176" fontId="8" fillId="17" borderId="37" xfId="13049" applyNumberFormat="1" applyFont="1" applyFill="1" applyBorder="1" applyAlignment="1">
      <alignment horizontal="center" vertical="center" wrapText="1"/>
    </xf>
    <xf numFmtId="176" fontId="71" fillId="17" borderId="37" xfId="13049" applyNumberFormat="1" applyFont="1" applyFill="1" applyBorder="1" applyAlignment="1">
      <alignment horizontal="center" vertical="center" wrapText="1"/>
    </xf>
    <xf numFmtId="176" fontId="58" fillId="0" borderId="0" xfId="13051" applyNumberFormat="1" applyFont="1" applyFill="1" applyBorder="1" applyAlignment="1">
      <alignment horizontal="left" vertical="center" shrinkToFit="1"/>
    </xf>
    <xf numFmtId="176" fontId="8" fillId="0" borderId="0" xfId="13051" applyNumberFormat="1" applyFont="1" applyFill="1" applyBorder="1" applyAlignment="1">
      <alignment horizontal="left" vertical="center" shrinkToFit="1"/>
    </xf>
    <xf numFmtId="176" fontId="8" fillId="0" borderId="0" xfId="13049" applyNumberFormat="1" applyFont="1" applyFill="1" applyBorder="1" applyAlignment="1"/>
    <xf numFmtId="176" fontId="8" fillId="0" borderId="0" xfId="13051" applyNumberFormat="1" applyFont="1" applyFill="1" applyBorder="1" applyAlignment="1">
      <alignment horizontal="left" vertical="center"/>
    </xf>
    <xf numFmtId="176" fontId="71" fillId="0" borderId="0" xfId="13049" applyNumberFormat="1" applyFont="1" applyFill="1" applyAlignment="1"/>
    <xf numFmtId="202" fontId="71" fillId="17" borderId="37" xfId="13049" applyNumberFormat="1" applyFont="1" applyFill="1" applyBorder="1" applyAlignment="1">
      <alignment horizontal="center" vertical="center"/>
    </xf>
    <xf numFmtId="176" fontId="71" fillId="17" borderId="26" xfId="13050" applyNumberFormat="1" applyFont="1" applyFill="1" applyBorder="1" applyAlignment="1">
      <alignment horizontal="center" vertical="center" wrapText="1"/>
    </xf>
    <xf numFmtId="176" fontId="71" fillId="0" borderId="0" xfId="13051" applyNumberFormat="1" applyFont="1" applyFill="1" applyBorder="1" applyAlignment="1">
      <alignment horizontal="left" vertical="center" shrinkToFit="1"/>
    </xf>
    <xf numFmtId="176" fontId="71" fillId="17" borderId="38" xfId="13050" applyNumberFormat="1" applyFont="1" applyFill="1" applyBorder="1" applyAlignment="1">
      <alignment horizontal="center" vertical="center" wrapText="1"/>
    </xf>
    <xf numFmtId="176" fontId="71" fillId="17" borderId="39" xfId="13050" applyNumberFormat="1" applyFont="1" applyFill="1" applyBorder="1" applyAlignment="1">
      <alignment horizontal="center" vertical="center" wrapText="1"/>
    </xf>
    <xf numFmtId="176" fontId="71" fillId="17" borderId="37" xfId="13050" applyNumberFormat="1" applyFont="1" applyFill="1" applyBorder="1" applyAlignment="1">
      <alignment horizontal="center" vertical="center"/>
    </xf>
    <xf numFmtId="176" fontId="71" fillId="17" borderId="26" xfId="13049" applyNumberFormat="1" applyFont="1" applyFill="1" applyBorder="1" applyAlignment="1">
      <alignment horizontal="center" vertical="center" wrapText="1"/>
    </xf>
    <xf numFmtId="176" fontId="71" fillId="17" borderId="39" xfId="13049" applyNumberFormat="1" applyFont="1" applyFill="1" applyBorder="1" applyAlignment="1">
      <alignment horizontal="center" vertical="center" wrapText="1"/>
    </xf>
    <xf numFmtId="202" fontId="71" fillId="0" borderId="0" xfId="13049" applyNumberFormat="1" applyFont="1" applyFill="1" applyBorder="1" applyAlignment="1">
      <alignment horizontal="center"/>
    </xf>
    <xf numFmtId="202" fontId="71" fillId="0" borderId="37" xfId="13049" applyNumberFormat="1" applyFont="1" applyFill="1" applyBorder="1" applyAlignment="1">
      <alignment horizontal="center"/>
    </xf>
    <xf numFmtId="176" fontId="71" fillId="0" borderId="26" xfId="13050" applyNumberFormat="1" applyFont="1" applyFill="1" applyBorder="1" applyAlignment="1">
      <alignment horizontal="center" vertical="center" wrapText="1"/>
    </xf>
    <xf numFmtId="176" fontId="71" fillId="0" borderId="38" xfId="13050" applyNumberFormat="1" applyFont="1" applyFill="1" applyBorder="1" applyAlignment="1">
      <alignment horizontal="center" vertical="center" wrapText="1"/>
    </xf>
    <xf numFmtId="176" fontId="71" fillId="0" borderId="39" xfId="13050" applyNumberFormat="1" applyFont="1" applyFill="1" applyBorder="1" applyAlignment="1">
      <alignment horizontal="center" vertical="center" wrapText="1"/>
    </xf>
    <xf numFmtId="176" fontId="71" fillId="0" borderId="37" xfId="13050" applyNumberFormat="1" applyFont="1" applyFill="1" applyBorder="1" applyAlignment="1">
      <alignment horizontal="center" vertical="center"/>
    </xf>
    <xf numFmtId="176" fontId="71" fillId="0" borderId="26" xfId="13049" applyNumberFormat="1" applyFont="1" applyFill="1" applyBorder="1" applyAlignment="1">
      <alignment horizontal="center" vertical="center" wrapText="1"/>
    </xf>
    <xf numFmtId="176" fontId="71" fillId="0" borderId="39" xfId="13049" applyNumberFormat="1" applyFont="1" applyFill="1" applyBorder="1" applyAlignment="1">
      <alignment horizontal="center" vertical="center" wrapText="1"/>
    </xf>
    <xf numFmtId="202" fontId="12" fillId="17" borderId="37" xfId="13050" applyNumberFormat="1" applyFont="1" applyFill="1" applyBorder="1" applyAlignment="1">
      <alignment horizontal="center" vertical="center"/>
    </xf>
    <xf numFmtId="176" fontId="8" fillId="17" borderId="26" xfId="13049" applyNumberFormat="1" applyFont="1" applyFill="1" applyBorder="1" applyAlignment="1">
      <alignment horizontal="center" vertical="center" wrapText="1"/>
    </xf>
    <xf numFmtId="176" fontId="12" fillId="0" borderId="0" xfId="13051" applyNumberFormat="1" applyFont="1" applyFill="1" applyBorder="1" applyAlignment="1">
      <alignment horizontal="left" vertical="center" shrinkToFit="1"/>
    </xf>
    <xf numFmtId="176" fontId="8" fillId="17" borderId="38" xfId="13049" applyNumberFormat="1" applyFont="1" applyFill="1" applyBorder="1" applyAlignment="1">
      <alignment horizontal="center" vertical="center" wrapText="1"/>
    </xf>
    <xf numFmtId="176" fontId="8" fillId="17" borderId="39" xfId="13049" applyNumberFormat="1" applyFont="1" applyFill="1" applyBorder="1" applyAlignment="1">
      <alignment horizontal="center" vertical="center" wrapText="1"/>
    </xf>
    <xf numFmtId="202" fontId="8" fillId="17" borderId="26" xfId="13050" applyNumberFormat="1" applyFont="1" applyFill="1" applyBorder="1" applyAlignment="1">
      <alignment horizontal="center" vertical="center"/>
    </xf>
    <xf numFmtId="202" fontId="8" fillId="17" borderId="37" xfId="13050" applyNumberFormat="1" applyFont="1" applyFill="1" applyBorder="1" applyAlignment="1">
      <alignment horizontal="center" vertical="center"/>
    </xf>
    <xf numFmtId="202" fontId="8" fillId="17" borderId="39" xfId="13050" applyNumberFormat="1" applyFont="1" applyFill="1" applyBorder="1" applyAlignment="1">
      <alignment horizontal="center" vertical="center"/>
    </xf>
    <xf numFmtId="176" fontId="70" fillId="17" borderId="26" xfId="13049" applyNumberFormat="1" applyFont="1" applyFill="1" applyBorder="1" applyAlignment="1">
      <alignment horizontal="center" vertical="center" wrapText="1"/>
    </xf>
    <xf numFmtId="176" fontId="70" fillId="17" borderId="39" xfId="13049" applyNumberFormat="1" applyFont="1" applyFill="1" applyBorder="1" applyAlignment="1">
      <alignment horizontal="center" vertical="center" wrapText="1"/>
    </xf>
    <xf numFmtId="202" fontId="8" fillId="0" borderId="0" xfId="13049" applyNumberFormat="1" applyFont="1" applyFill="1" applyBorder="1" applyAlignment="1">
      <alignment horizontal="center"/>
    </xf>
    <xf numFmtId="176" fontId="8" fillId="0" borderId="0" xfId="13049" applyNumberFormat="1" applyFont="1" applyFill="1" applyBorder="1" applyAlignment="1">
      <alignment horizontal="center"/>
    </xf>
    <xf numFmtId="203" fontId="8" fillId="0" borderId="0" xfId="13052" applyNumberFormat="1" applyFont="1" applyFill="1" applyBorder="1" applyAlignment="1">
      <alignment horizontal="center" vertical="center"/>
    </xf>
    <xf numFmtId="176" fontId="8" fillId="17" borderId="26" xfId="13049" applyNumberFormat="1" applyFont="1" applyFill="1" applyBorder="1" applyAlignment="1">
      <alignment horizontal="center" vertical="center"/>
    </xf>
    <xf numFmtId="176" fontId="36" fillId="0" borderId="0" xfId="13051" applyNumberFormat="1" applyFont="1" applyFill="1" applyBorder="1" applyAlignment="1">
      <alignment horizontal="left" vertical="center" shrinkToFit="1"/>
    </xf>
    <xf numFmtId="176" fontId="8" fillId="17" borderId="38" xfId="13049" applyNumberFormat="1" applyFont="1" applyFill="1" applyBorder="1" applyAlignment="1">
      <alignment horizontal="center" vertical="center"/>
    </xf>
    <xf numFmtId="176" fontId="8" fillId="17" borderId="39" xfId="13049" applyNumberFormat="1" applyFont="1" applyFill="1" applyBorder="1" applyAlignment="1">
      <alignment horizontal="center" vertical="center"/>
    </xf>
    <xf numFmtId="202" fontId="8" fillId="0" borderId="37" xfId="13050" applyNumberFormat="1" applyFont="1" applyFill="1" applyBorder="1" applyAlignment="1">
      <alignment horizontal="center" vertical="center"/>
    </xf>
    <xf numFmtId="176" fontId="8" fillId="0" borderId="26" xfId="13049" applyNumberFormat="1" applyFont="1" applyFill="1" applyBorder="1" applyAlignment="1">
      <alignment horizontal="center" vertical="center"/>
    </xf>
    <xf numFmtId="176" fontId="8" fillId="0" borderId="38" xfId="13049" applyNumberFormat="1" applyFont="1" applyFill="1" applyBorder="1" applyAlignment="1">
      <alignment horizontal="center" vertical="center"/>
    </xf>
    <xf numFmtId="176" fontId="8" fillId="0" borderId="39" xfId="13049" applyNumberFormat="1" applyFont="1" applyFill="1" applyBorder="1" applyAlignment="1">
      <alignment horizontal="center" vertical="center"/>
    </xf>
    <xf numFmtId="176" fontId="8" fillId="0" borderId="37" xfId="13050" applyNumberFormat="1" applyFont="1" applyFill="1" applyBorder="1" applyAlignment="1">
      <alignment horizontal="center" vertical="center"/>
    </xf>
    <xf numFmtId="176" fontId="70" fillId="0" borderId="26" xfId="13049" applyNumberFormat="1" applyFont="1" applyFill="1" applyBorder="1" applyAlignment="1">
      <alignment horizontal="center" vertical="center" wrapText="1"/>
    </xf>
    <xf numFmtId="176" fontId="70" fillId="0" borderId="39" xfId="13049" applyNumberFormat="1" applyFont="1" applyFill="1" applyBorder="1" applyAlignment="1">
      <alignment horizontal="center" vertical="center" wrapText="1"/>
    </xf>
    <xf numFmtId="176" fontId="8" fillId="0" borderId="37" xfId="13049" applyNumberFormat="1" applyFont="1" applyFill="1" applyBorder="1" applyAlignment="1">
      <alignment horizontal="center" vertical="center"/>
    </xf>
    <xf numFmtId="202" fontId="8" fillId="0" borderId="0" xfId="13050" applyNumberFormat="1" applyFont="1" applyFill="1" applyBorder="1" applyAlignment="1">
      <alignment horizontal="center"/>
    </xf>
    <xf numFmtId="202" fontId="8" fillId="0" borderId="0" xfId="13051" applyNumberFormat="1" applyFont="1" applyFill="1" applyBorder="1" applyAlignment="1">
      <alignment horizontal="center" vertical="center" shrinkToFit="1"/>
    </xf>
    <xf numFmtId="49" fontId="8" fillId="0" borderId="0" xfId="13051" applyNumberFormat="1" applyFont="1" applyFill="1" applyBorder="1" applyAlignment="1">
      <alignment horizontal="center" vertical="center" shrinkToFit="1"/>
    </xf>
    <xf numFmtId="184" fontId="8" fillId="0" borderId="0" xfId="13051" applyNumberFormat="1" applyFont="1" applyFill="1" applyBorder="1" applyAlignment="1">
      <alignment horizontal="center" vertical="center" shrinkToFit="1"/>
    </xf>
    <xf numFmtId="202" fontId="71" fillId="17" borderId="37" xfId="13050" applyNumberFormat="1" applyFont="1" applyFill="1" applyBorder="1" applyAlignment="1">
      <alignment horizontal="center" vertical="center"/>
    </xf>
    <xf numFmtId="176" fontId="71" fillId="17" borderId="0" xfId="13049" applyNumberFormat="1" applyFont="1" applyFill="1" applyAlignment="1"/>
    <xf numFmtId="176" fontId="58" fillId="17" borderId="0" xfId="13051" applyNumberFormat="1" applyFont="1" applyFill="1" applyBorder="1" applyAlignment="1">
      <alignment horizontal="left" vertical="center" shrinkToFit="1"/>
    </xf>
    <xf numFmtId="202" fontId="8" fillId="17" borderId="37" xfId="13050" applyNumberFormat="1" applyFont="1" applyFill="1" applyBorder="1" applyAlignment="1">
      <alignment horizontal="center" wrapText="1"/>
    </xf>
    <xf numFmtId="202" fontId="8" fillId="17" borderId="26" xfId="13050" applyNumberFormat="1" applyFont="1" applyFill="1" applyBorder="1" applyAlignment="1">
      <alignment horizontal="center" vertical="center" wrapText="1"/>
    </xf>
    <xf numFmtId="202" fontId="8" fillId="17" borderId="38" xfId="13050" applyNumberFormat="1" applyFont="1" applyFill="1" applyBorder="1" applyAlignment="1">
      <alignment horizontal="center" vertical="center" wrapText="1"/>
    </xf>
    <xf numFmtId="202" fontId="8" fillId="17" borderId="39" xfId="13050" applyNumberFormat="1" applyFont="1" applyFill="1" applyBorder="1" applyAlignment="1">
      <alignment horizontal="center" vertical="center" wrapText="1"/>
    </xf>
    <xf numFmtId="58" fontId="8" fillId="0" borderId="0" xfId="13051" applyNumberFormat="1" applyFont="1" applyFill="1" applyBorder="1" applyAlignment="1">
      <alignment horizontal="left" vertical="center" shrinkToFit="1"/>
    </xf>
    <xf numFmtId="182" fontId="8" fillId="17" borderId="37" xfId="13050" applyNumberFormat="1" applyFont="1" applyFill="1" applyBorder="1" applyAlignment="1">
      <alignment horizontal="center"/>
    </xf>
    <xf numFmtId="202" fontId="8" fillId="0" borderId="0" xfId="13050" applyNumberFormat="1" applyFont="1" applyFill="1" applyBorder="1" applyAlignment="1">
      <alignment horizontal="center" wrapText="1"/>
    </xf>
    <xf numFmtId="176" fontId="8" fillId="17" borderId="26" xfId="13050" applyNumberFormat="1" applyFont="1" applyFill="1" applyBorder="1" applyAlignment="1">
      <alignment horizontal="center" vertical="center" wrapText="1"/>
    </xf>
    <xf numFmtId="176" fontId="8" fillId="17" borderId="38" xfId="13050" applyNumberFormat="1" applyFont="1" applyFill="1" applyBorder="1" applyAlignment="1">
      <alignment horizontal="center" vertical="center" wrapText="1"/>
    </xf>
    <xf numFmtId="176" fontId="8" fillId="17" borderId="39" xfId="13050" applyNumberFormat="1" applyFont="1" applyFill="1" applyBorder="1" applyAlignment="1">
      <alignment horizontal="center" vertical="center" wrapText="1"/>
    </xf>
    <xf numFmtId="182" fontId="8" fillId="0" borderId="0" xfId="13050" applyNumberFormat="1" applyFont="1" applyFill="1" applyBorder="1" applyAlignment="1">
      <alignment horizontal="center"/>
    </xf>
    <xf numFmtId="182" fontId="8" fillId="0" borderId="0" xfId="13050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>
      <alignment horizontal="center" vertical="center"/>
    </xf>
    <xf numFmtId="182" fontId="8" fillId="0" borderId="37" xfId="13050" applyNumberFormat="1" applyFont="1" applyFill="1" applyBorder="1" applyAlignment="1">
      <alignment horizontal="center" vertical="center"/>
    </xf>
    <xf numFmtId="176" fontId="8" fillId="0" borderId="26" xfId="13050" applyNumberFormat="1" applyFont="1" applyFill="1" applyBorder="1" applyAlignment="1">
      <alignment horizontal="center" vertical="center"/>
    </xf>
    <xf numFmtId="176" fontId="8" fillId="0" borderId="38" xfId="13050" applyNumberFormat="1" applyFont="1" applyFill="1" applyBorder="1" applyAlignment="1">
      <alignment horizontal="center" vertical="center"/>
    </xf>
    <xf numFmtId="176" fontId="8" fillId="0" borderId="39" xfId="13050" applyNumberFormat="1" applyFont="1" applyFill="1" applyBorder="1" applyAlignment="1">
      <alignment horizontal="center" vertical="center"/>
    </xf>
    <xf numFmtId="176" fontId="70" fillId="0" borderId="37" xfId="13049" applyNumberFormat="1" applyFont="1" applyFill="1" applyBorder="1" applyAlignment="1">
      <alignment horizontal="center" vertical="center" wrapText="1"/>
    </xf>
    <xf numFmtId="176" fontId="41" fillId="15" borderId="0" xfId="13053" applyNumberFormat="1" applyFont="1" applyFill="1" applyBorder="1" applyAlignment="1">
      <alignment horizontal="left" vertical="center"/>
    </xf>
    <xf numFmtId="202" fontId="8" fillId="0" borderId="37" xfId="13049" applyNumberFormat="1" applyFont="1" applyFill="1" applyBorder="1" applyAlignment="1">
      <alignment horizontal="center"/>
    </xf>
    <xf numFmtId="176" fontId="8" fillId="0" borderId="26" xfId="13050" applyNumberFormat="1" applyFont="1" applyFill="1" applyBorder="1" applyAlignment="1">
      <alignment horizontal="center" vertical="center" wrapText="1"/>
    </xf>
    <xf numFmtId="176" fontId="8" fillId="0" borderId="38" xfId="13050" applyNumberFormat="1" applyFont="1" applyFill="1" applyBorder="1" applyAlignment="1">
      <alignment horizontal="center" vertical="center" wrapText="1"/>
    </xf>
    <xf numFmtId="176" fontId="8" fillId="0" borderId="39" xfId="13050" applyNumberFormat="1" applyFont="1" applyFill="1" applyBorder="1" applyAlignment="1">
      <alignment horizontal="center" vertical="center" wrapText="1"/>
    </xf>
    <xf numFmtId="176" fontId="63" fillId="0" borderId="0" xfId="13054" applyNumberFormat="1">
      <alignment vertical="center"/>
    </xf>
    <xf numFmtId="202" fontId="8" fillId="0" borderId="35" xfId="13050" applyNumberFormat="1" applyFont="1" applyFill="1" applyBorder="1" applyAlignment="1">
      <alignment horizontal="center" wrapText="1"/>
    </xf>
    <xf numFmtId="176" fontId="8" fillId="0" borderId="0" xfId="13050" applyNumberFormat="1" applyFont="1" applyFill="1" applyBorder="1" applyAlignment="1">
      <alignment horizontal="center" wrapText="1"/>
    </xf>
    <xf numFmtId="176" fontId="8" fillId="0" borderId="0" xfId="13050" applyNumberFormat="1" applyFont="1" applyFill="1" applyBorder="1" applyAlignment="1">
      <alignment horizontal="center"/>
    </xf>
    <xf numFmtId="176" fontId="7" fillId="0" borderId="0" xfId="13055" applyNumberFormat="1" applyBorder="1" applyAlignment="1">
      <alignment horizontal="center" vertical="center" wrapText="1"/>
    </xf>
    <xf numFmtId="176" fontId="12" fillId="0" borderId="0" xfId="13049" applyNumberFormat="1" applyFont="1" applyFill="1" applyBorder="1" applyAlignment="1">
      <alignment horizontal="center" vertical="center"/>
    </xf>
    <xf numFmtId="202" fontId="8" fillId="17" borderId="0" xfId="13050" applyNumberFormat="1" applyFont="1" applyFill="1" applyBorder="1" applyAlignment="1">
      <alignment horizontal="center" vertical="center"/>
    </xf>
    <xf numFmtId="176" fontId="8" fillId="17" borderId="0" xfId="13049" applyNumberFormat="1" applyFont="1" applyFill="1" applyBorder="1" applyAlignment="1">
      <alignment horizontal="center" vertical="center"/>
    </xf>
    <xf numFmtId="202" fontId="8" fillId="0" borderId="0" xfId="13049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>
      <alignment horizontal="center" vertical="center" wrapText="1"/>
    </xf>
    <xf numFmtId="202" fontId="8" fillId="0" borderId="0" xfId="13050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Border="1" applyAlignment="1">
      <alignment horizontal="center" vertical="center"/>
    </xf>
    <xf numFmtId="176" fontId="8" fillId="17" borderId="37" xfId="13049" applyNumberFormat="1" applyFont="1" applyFill="1" applyBorder="1" applyAlignment="1">
      <alignment horizontal="center" vertical="center"/>
    </xf>
    <xf numFmtId="176" fontId="8" fillId="17" borderId="0" xfId="13051" applyNumberFormat="1" applyFont="1" applyFill="1" applyBorder="1" applyAlignment="1">
      <alignment horizontal="left" vertical="center" shrinkToFit="1"/>
    </xf>
    <xf numFmtId="58" fontId="8" fillId="17" borderId="0" xfId="13051" applyNumberFormat="1" applyFont="1" applyFill="1" applyBorder="1" applyAlignment="1">
      <alignment horizontal="left" vertical="center" shrinkToFit="1"/>
    </xf>
    <xf numFmtId="202" fontId="8" fillId="17" borderId="0" xfId="13050" applyNumberFormat="1" applyFont="1" applyFill="1" applyBorder="1" applyAlignment="1">
      <alignment horizontal="center"/>
    </xf>
    <xf numFmtId="176" fontId="8" fillId="17" borderId="0" xfId="13049" applyNumberFormat="1" applyFont="1" applyFill="1" applyBorder="1" applyAlignment="1"/>
    <xf numFmtId="176" fontId="8" fillId="17" borderId="11" xfId="13056" applyNumberFormat="1" applyFont="1" applyFill="1" applyBorder="1" applyAlignment="1">
      <alignment horizontal="center" vertical="center"/>
    </xf>
    <xf numFmtId="176" fontId="74" fillId="17" borderId="11" xfId="13049" applyNumberFormat="1" applyFont="1" applyFill="1" applyBorder="1" applyAlignment="1">
      <alignment horizontal="center"/>
    </xf>
    <xf numFmtId="202" fontId="8" fillId="0" borderId="37" xfId="13050" applyNumberFormat="1" applyFont="1" applyFill="1" applyBorder="1" applyAlignment="1">
      <alignment horizontal="center" wrapText="1"/>
    </xf>
    <xf numFmtId="202" fontId="8" fillId="0" borderId="37" xfId="13050" applyNumberFormat="1" applyFont="1" applyFill="1" applyBorder="1" applyAlignment="1">
      <alignment horizontal="center"/>
    </xf>
    <xf numFmtId="176" fontId="7" fillId="0" borderId="0" xfId="13055" applyNumberFormat="1">
      <alignment vertical="center"/>
    </xf>
    <xf numFmtId="176" fontId="8" fillId="0" borderId="40" xfId="13051" applyNumberFormat="1" applyFont="1" applyFill="1" applyBorder="1" applyAlignment="1">
      <alignment vertical="center" shrinkToFit="1"/>
    </xf>
    <xf numFmtId="202" fontId="8" fillId="0" borderId="37" xfId="13050" applyNumberFormat="1" applyFont="1" applyFill="1" applyBorder="1" applyAlignment="1">
      <alignment horizontal="center" vertical="center" wrapText="1"/>
    </xf>
    <xf numFmtId="176" fontId="76" fillId="0" borderId="0" xfId="13051" applyNumberFormat="1" applyFont="1" applyFill="1" applyBorder="1" applyAlignment="1">
      <alignment horizontal="left" vertical="center" shrinkToFit="1"/>
    </xf>
    <xf numFmtId="176" fontId="77" fillId="0" borderId="0" xfId="13049" applyNumberFormat="1" applyFont="1" applyFill="1" applyBorder="1" applyAlignment="1">
      <alignment horizontal="center" vertical="center"/>
    </xf>
    <xf numFmtId="202" fontId="8" fillId="0" borderId="0" xfId="13050" applyNumberFormat="1" applyFont="1" applyFill="1" applyBorder="1" applyAlignment="1">
      <alignment horizontal="center" vertical="center" wrapText="1"/>
    </xf>
    <xf numFmtId="202" fontId="8" fillId="0" borderId="26" xfId="13050" applyNumberFormat="1" applyFont="1" applyFill="1" applyBorder="1" applyAlignment="1">
      <alignment horizontal="center" vertical="center"/>
    </xf>
    <xf numFmtId="202" fontId="8" fillId="0" borderId="26" xfId="13050" applyNumberFormat="1" applyFont="1" applyFill="1" applyBorder="1" applyAlignment="1">
      <alignment horizontal="center" vertical="center"/>
    </xf>
    <xf numFmtId="202" fontId="8" fillId="0" borderId="39" xfId="13050" applyNumberFormat="1" applyFont="1" applyFill="1" applyBorder="1" applyAlignment="1">
      <alignment horizontal="center" vertical="center"/>
    </xf>
    <xf numFmtId="176" fontId="70" fillId="0" borderId="0" xfId="13049" applyNumberFormat="1" applyFont="1" applyFill="1" applyAlignment="1">
      <alignment horizontal="left" vertical="center" wrapText="1" shrinkToFit="1"/>
    </xf>
    <xf numFmtId="176" fontId="70" fillId="0" borderId="37" xfId="13049" applyNumberFormat="1" applyFont="1" applyFill="1" applyBorder="1" applyAlignment="1">
      <alignment horizontal="center" wrapText="1"/>
    </xf>
    <xf numFmtId="176" fontId="76" fillId="0" borderId="0" xfId="13050" applyNumberFormat="1" applyFont="1" applyFill="1" applyAlignment="1"/>
    <xf numFmtId="176" fontId="36" fillId="0" borderId="0" xfId="13050" applyNumberFormat="1" applyFont="1" applyFill="1" applyAlignment="1"/>
    <xf numFmtId="176" fontId="8" fillId="0" borderId="26" xfId="13050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/>
    <xf numFmtId="176" fontId="8" fillId="0" borderId="0" xfId="13049" applyNumberFormat="1" applyFont="1" applyFill="1" applyBorder="1" applyAlignment="1">
      <alignment vertical="center"/>
    </xf>
    <xf numFmtId="176" fontId="8" fillId="0" borderId="0" xfId="13051" applyNumberFormat="1" applyFont="1" applyFill="1" applyBorder="1" applyAlignment="1">
      <alignment horizontal="center" vertical="center" shrinkToFit="1"/>
    </xf>
    <xf numFmtId="176" fontId="41" fillId="15" borderId="0" xfId="13053" applyNumberFormat="1" applyFont="1" applyFill="1" applyBorder="1" applyAlignment="1">
      <alignment horizontal="left" vertical="center"/>
    </xf>
    <xf numFmtId="176" fontId="8" fillId="0" borderId="0" xfId="13057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Alignment="1">
      <alignment vertical="center"/>
    </xf>
    <xf numFmtId="176" fontId="42" fillId="0" borderId="0" xfId="13058" applyNumberFormat="1" applyFont="1" applyAlignment="1">
      <alignment horizontal="center" vertical="center"/>
    </xf>
    <xf numFmtId="202" fontId="8" fillId="0" borderId="0" xfId="13057" applyNumberFormat="1" applyFont="1" applyFill="1" applyBorder="1" applyAlignment="1">
      <alignment horizontal="center" vertical="center"/>
    </xf>
    <xf numFmtId="176" fontId="8" fillId="0" borderId="0" xfId="13049" applyNumberFormat="1" applyFont="1" applyFill="1" applyAlignment="1">
      <alignment horizontal="center" vertical="center"/>
    </xf>
    <xf numFmtId="176" fontId="40" fillId="0" borderId="0" xfId="13058" applyNumberFormat="1" applyFont="1" applyAlignment="1">
      <alignment horizontal="left" vertical="center"/>
    </xf>
    <xf numFmtId="176" fontId="34" fillId="0" borderId="0" xfId="13059" applyNumberFormat="1" applyFont="1" applyBorder="1" applyAlignment="1">
      <alignment horizontal="center" vertical="center"/>
    </xf>
    <xf numFmtId="0" fontId="23" fillId="0" borderId="0" xfId="13019" applyFont="1"/>
    <xf numFmtId="0" fontId="102" fillId="0" borderId="0" xfId="13019" applyFont="1"/>
    <xf numFmtId="0" fontId="102" fillId="0" borderId="0" xfId="13019" applyFont="1" applyFill="1"/>
    <xf numFmtId="0" fontId="62" fillId="0" borderId="0" xfId="13019" applyFont="1"/>
    <xf numFmtId="0" fontId="103" fillId="0" borderId="0" xfId="13019" applyFont="1"/>
    <xf numFmtId="0" fontId="103" fillId="0" borderId="0" xfId="13019" applyFont="1" applyFill="1"/>
    <xf numFmtId="182" fontId="102" fillId="0" borderId="50" xfId="13277" applyNumberFormat="1" applyFont="1" applyBorder="1" applyAlignment="1">
      <alignment horizontal="center" wrapText="1"/>
    </xf>
    <xf numFmtId="182" fontId="102" fillId="0" borderId="51" xfId="13277" applyNumberFormat="1" applyFont="1" applyBorder="1" applyAlignment="1">
      <alignment horizontal="center" vertical="center" wrapText="1"/>
    </xf>
    <xf numFmtId="0" fontId="102" fillId="0" borderId="32" xfId="13277" applyFont="1" applyFill="1" applyBorder="1" applyAlignment="1">
      <alignment horizontal="center" vertical="center" wrapText="1"/>
    </xf>
    <xf numFmtId="11" fontId="102" fillId="0" borderId="31" xfId="13277" applyNumberFormat="1" applyFont="1" applyBorder="1" applyAlignment="1">
      <alignment horizontal="center" vertical="center" wrapText="1"/>
    </xf>
    <xf numFmtId="0" fontId="102" fillId="0" borderId="50" xfId="13277" applyFont="1" applyFill="1" applyBorder="1" applyAlignment="1">
      <alignment horizontal="center" vertical="center" wrapText="1"/>
    </xf>
    <xf numFmtId="0" fontId="104" fillId="0" borderId="0" xfId="13019" applyFont="1"/>
    <xf numFmtId="0" fontId="55" fillId="0" borderId="0" xfId="13019" applyFont="1" applyAlignment="1">
      <alignment horizontal="left" vertical="center" wrapText="1" shrinkToFit="1"/>
    </xf>
    <xf numFmtId="0" fontId="102" fillId="0" borderId="50" xfId="13278" applyFont="1" applyBorder="1" applyAlignment="1">
      <alignment horizontal="center" vertical="center" wrapText="1"/>
    </xf>
    <xf numFmtId="0" fontId="102" fillId="0" borderId="52" xfId="13278" applyFont="1" applyBorder="1" applyAlignment="1">
      <alignment horizontal="center" vertical="center" wrapText="1"/>
    </xf>
    <xf numFmtId="0" fontId="102" fillId="0" borderId="32" xfId="13278" applyFont="1" applyBorder="1" applyAlignment="1">
      <alignment horizontal="center" vertical="center" wrapText="1"/>
    </xf>
    <xf numFmtId="0" fontId="102" fillId="0" borderId="32" xfId="13278" applyFont="1" applyBorder="1" applyAlignment="1">
      <alignment horizontal="center" vertical="center" wrapText="1"/>
    </xf>
    <xf numFmtId="0" fontId="102" fillId="0" borderId="53" xfId="13278" applyFont="1" applyBorder="1" applyAlignment="1">
      <alignment horizontal="center" vertical="center" wrapText="1"/>
    </xf>
    <xf numFmtId="0" fontId="102" fillId="35" borderId="54" xfId="13278" applyFont="1" applyFill="1" applyBorder="1" applyAlignment="1">
      <alignment horizontal="center" vertical="center" wrapText="1"/>
    </xf>
    <xf numFmtId="0" fontId="102" fillId="0" borderId="55" xfId="13278" applyFont="1" applyBorder="1" applyAlignment="1">
      <alignment horizontal="center" vertical="center" wrapText="1"/>
    </xf>
    <xf numFmtId="0" fontId="102" fillId="35" borderId="56" xfId="13278" applyFont="1" applyFill="1" applyBorder="1" applyAlignment="1">
      <alignment horizontal="center" vertical="center" wrapText="1"/>
    </xf>
    <xf numFmtId="0" fontId="104" fillId="0" borderId="0" xfId="13019" applyFont="1" applyFill="1"/>
    <xf numFmtId="0" fontId="102" fillId="0" borderId="0" xfId="13019" applyFont="1" applyFill="1" applyAlignment="1">
      <alignment horizontal="center" vertical="center" wrapText="1" shrinkToFit="1"/>
    </xf>
    <xf numFmtId="49" fontId="102" fillId="0" borderId="0" xfId="13019" applyNumberFormat="1" applyFont="1" applyFill="1" applyAlignment="1">
      <alignment horizontal="center" vertical="center" wrapText="1" shrinkToFit="1"/>
    </xf>
    <xf numFmtId="49" fontId="102" fillId="0" borderId="0" xfId="13019" applyNumberFormat="1" applyFont="1" applyFill="1" applyBorder="1" applyAlignment="1">
      <alignment horizontal="center" vertical="center" wrapText="1" shrinkToFit="1"/>
    </xf>
    <xf numFmtId="0" fontId="102" fillId="0" borderId="0" xfId="13277" applyFont="1" applyFill="1" applyBorder="1" applyAlignment="1">
      <alignment horizontal="center" vertical="center" wrapText="1"/>
    </xf>
    <xf numFmtId="0" fontId="55" fillId="0" borderId="0" xfId="13019" applyFont="1" applyFill="1" applyBorder="1" applyAlignment="1">
      <alignment horizontal="left" vertical="center" wrapText="1" shrinkToFit="1"/>
    </xf>
    <xf numFmtId="182" fontId="102" fillId="0" borderId="32" xfId="13277" applyNumberFormat="1" applyFont="1" applyBorder="1" applyAlignment="1">
      <alignment horizontal="center" wrapText="1"/>
    </xf>
    <xf numFmtId="182" fontId="102" fillId="0" borderId="52" xfId="13277" applyNumberFormat="1" applyFont="1" applyBorder="1" applyAlignment="1">
      <alignment horizontal="center" vertical="center" wrapText="1"/>
    </xf>
    <xf numFmtId="0" fontId="13" fillId="0" borderId="57" xfId="13019" applyFont="1" applyFill="1" applyBorder="1" applyAlignment="1">
      <alignment horizontal="center" vertical="center" wrapText="1"/>
    </xf>
    <xf numFmtId="0" fontId="102" fillId="0" borderId="58" xfId="13277" applyFont="1" applyBorder="1" applyAlignment="1">
      <alignment horizontal="center" vertical="center" wrapText="1"/>
    </xf>
    <xf numFmtId="0" fontId="102" fillId="0" borderId="32" xfId="13277" applyFont="1" applyFill="1" applyBorder="1" applyAlignment="1">
      <alignment horizontal="center" vertical="center" wrapText="1"/>
    </xf>
    <xf numFmtId="0" fontId="102" fillId="0" borderId="38" xfId="13277" applyFont="1" applyFill="1" applyBorder="1" applyAlignment="1">
      <alignment horizontal="center" vertical="center" wrapText="1"/>
    </xf>
    <xf numFmtId="182" fontId="102" fillId="0" borderId="30" xfId="13277" applyNumberFormat="1" applyFont="1" applyBorder="1" applyAlignment="1">
      <alignment horizontal="center" wrapText="1"/>
    </xf>
    <xf numFmtId="0" fontId="102" fillId="0" borderId="59" xfId="13277" applyFont="1" applyFill="1" applyBorder="1" applyAlignment="1">
      <alignment horizontal="center" vertical="center" wrapText="1"/>
    </xf>
    <xf numFmtId="0" fontId="102" fillId="0" borderId="50" xfId="13019" applyFont="1" applyBorder="1" applyAlignment="1">
      <alignment horizontal="center" vertical="center" wrapText="1"/>
    </xf>
    <xf numFmtId="0" fontId="102" fillId="0" borderId="54" xfId="13019" applyFont="1" applyBorder="1" applyAlignment="1">
      <alignment horizontal="center" vertical="center" wrapText="1"/>
    </xf>
    <xf numFmtId="0" fontId="105" fillId="35" borderId="54" xfId="13019" applyFont="1" applyFill="1" applyBorder="1" applyAlignment="1">
      <alignment horizontal="center" vertical="center" wrapText="1"/>
    </xf>
    <xf numFmtId="0" fontId="102" fillId="0" borderId="30" xfId="13019" applyFont="1" applyBorder="1" applyAlignment="1">
      <alignment horizontal="center" vertical="center" wrapText="1"/>
    </xf>
    <xf numFmtId="0" fontId="105" fillId="35" borderId="30" xfId="13019" applyFont="1" applyFill="1" applyBorder="1" applyAlignment="1">
      <alignment horizontal="center" vertical="center" wrapText="1"/>
    </xf>
    <xf numFmtId="182" fontId="102" fillId="0" borderId="51" xfId="13019" applyNumberFormat="1" applyFont="1" applyBorder="1" applyAlignment="1">
      <alignment horizontal="center" wrapText="1"/>
    </xf>
    <xf numFmtId="182" fontId="102" fillId="0" borderId="0" xfId="13019" applyNumberFormat="1" applyFont="1" applyAlignment="1">
      <alignment horizontal="center" wrapText="1"/>
    </xf>
    <xf numFmtId="182" fontId="102" fillId="0" borderId="0" xfId="13019" applyNumberFormat="1" applyFont="1" applyAlignment="1">
      <alignment horizontal="center" vertical="center" wrapText="1"/>
    </xf>
    <xf numFmtId="0" fontId="102" fillId="0" borderId="0" xfId="13019" applyFont="1" applyAlignment="1">
      <alignment horizontal="center" vertical="center" wrapText="1" shrinkToFit="1"/>
    </xf>
    <xf numFmtId="0" fontId="102" fillId="0" borderId="0" xfId="13019" applyFont="1" applyAlignment="1">
      <alignment horizontal="center" wrapText="1"/>
    </xf>
    <xf numFmtId="182" fontId="102" fillId="0" borderId="32" xfId="13277" applyNumberFormat="1" applyFont="1" applyBorder="1" applyAlignment="1">
      <alignment horizontal="center"/>
    </xf>
    <xf numFmtId="0" fontId="102" fillId="0" borderId="31" xfId="13277" applyFont="1" applyBorder="1" applyAlignment="1">
      <alignment horizontal="center" vertical="center" wrapText="1"/>
    </xf>
    <xf numFmtId="182" fontId="102" fillId="0" borderId="60" xfId="13277" applyNumberFormat="1" applyFont="1" applyBorder="1" applyAlignment="1">
      <alignment horizontal="center"/>
    </xf>
    <xf numFmtId="182" fontId="102" fillId="0" borderId="51" xfId="13277" applyNumberFormat="1" applyFont="1" applyBorder="1" applyAlignment="1">
      <alignment horizontal="center"/>
    </xf>
    <xf numFmtId="0" fontId="102" fillId="0" borderId="34" xfId="13277" applyFont="1" applyFill="1" applyBorder="1" applyAlignment="1">
      <alignment horizontal="center" vertical="center" wrapText="1"/>
    </xf>
    <xf numFmtId="0" fontId="102" fillId="0" borderId="61" xfId="13278" applyFont="1" applyBorder="1" applyAlignment="1">
      <alignment horizontal="center" vertical="center" wrapText="1"/>
    </xf>
    <xf numFmtId="0" fontId="102" fillId="0" borderId="54" xfId="13278" applyFont="1" applyBorder="1" applyAlignment="1">
      <alignment horizontal="center" vertical="center" wrapText="1"/>
    </xf>
    <xf numFmtId="0" fontId="102" fillId="0" borderId="62" xfId="13278" applyFont="1" applyBorder="1" applyAlignment="1">
      <alignment horizontal="center" vertical="center" wrapText="1"/>
    </xf>
    <xf numFmtId="0" fontId="102" fillId="0" borderId="30" xfId="13278" applyFont="1" applyBorder="1" applyAlignment="1">
      <alignment horizontal="center" vertical="center" wrapText="1"/>
    </xf>
    <xf numFmtId="0" fontId="102" fillId="35" borderId="30" xfId="13278" applyFont="1" applyFill="1" applyBorder="1" applyAlignment="1">
      <alignment horizontal="center" vertical="center" wrapText="1"/>
    </xf>
    <xf numFmtId="184" fontId="102" fillId="0" borderId="0" xfId="13019" applyNumberFormat="1" applyFont="1" applyFill="1" applyAlignment="1">
      <alignment horizontal="center" vertical="center" wrapText="1" shrinkToFit="1"/>
    </xf>
    <xf numFmtId="0" fontId="55" fillId="0" borderId="0" xfId="13019" applyFont="1" applyFill="1" applyAlignment="1">
      <alignment horizontal="left" vertical="center" wrapText="1" shrinkToFit="1"/>
    </xf>
    <xf numFmtId="0" fontId="55" fillId="15" borderId="0" xfId="13019" applyFont="1" applyFill="1" applyAlignment="1">
      <alignment horizontal="left" vertical="center" wrapText="1"/>
    </xf>
    <xf numFmtId="0" fontId="55" fillId="0" borderId="0" xfId="13019" applyFont="1" applyFill="1" applyAlignment="1">
      <alignment horizontal="left" vertical="center" wrapText="1"/>
    </xf>
    <xf numFmtId="0" fontId="55" fillId="15" borderId="0" xfId="13019" applyFont="1" applyFill="1" applyAlignment="1">
      <alignment horizontal="left" vertical="center" wrapText="1"/>
    </xf>
    <xf numFmtId="182" fontId="102" fillId="0" borderId="32" xfId="13019" applyNumberFormat="1" applyFont="1" applyBorder="1" applyAlignment="1">
      <alignment horizontal="center" vertical="center" wrapText="1"/>
    </xf>
    <xf numFmtId="182" fontId="102" fillId="0" borderId="63" xfId="13019" applyNumberFormat="1" applyFont="1" applyBorder="1" applyAlignment="1">
      <alignment horizontal="center" vertical="center" wrapText="1"/>
    </xf>
    <xf numFmtId="0" fontId="102" fillId="36" borderId="32" xfId="13019" applyFont="1" applyFill="1" applyBorder="1" applyAlignment="1">
      <alignment horizontal="center" vertical="center"/>
    </xf>
    <xf numFmtId="206" fontId="102" fillId="0" borderId="57" xfId="13019" applyNumberFormat="1" applyFont="1" applyFill="1" applyBorder="1" applyAlignment="1" applyProtection="1">
      <alignment horizontal="center" vertical="center"/>
      <protection locked="0"/>
    </xf>
    <xf numFmtId="0" fontId="102" fillId="0" borderId="32" xfId="13019" applyFont="1" applyBorder="1" applyAlignment="1">
      <alignment horizontal="center" vertical="center"/>
    </xf>
    <xf numFmtId="0" fontId="55" fillId="0" borderId="0" xfId="13019" applyFont="1"/>
    <xf numFmtId="206" fontId="102" fillId="0" borderId="57" xfId="13019" applyNumberFormat="1" applyFont="1" applyFill="1" applyBorder="1" applyAlignment="1" applyProtection="1">
      <alignment horizontal="center"/>
      <protection locked="0"/>
    </xf>
    <xf numFmtId="206" fontId="102" fillId="0" borderId="34" xfId="13019" applyNumberFormat="1" applyFont="1" applyFill="1" applyBorder="1" applyAlignment="1" applyProtection="1">
      <alignment horizontal="center"/>
      <protection locked="0"/>
    </xf>
    <xf numFmtId="0" fontId="102" fillId="0" borderId="32" xfId="13019" applyFont="1" applyBorder="1" applyAlignment="1">
      <alignment horizontal="center"/>
    </xf>
    <xf numFmtId="0" fontId="102" fillId="0" borderId="64" xfId="13019" applyFont="1" applyBorder="1" applyAlignment="1">
      <alignment horizontal="center" vertical="center" wrapText="1"/>
    </xf>
    <xf numFmtId="0" fontId="102" fillId="35" borderId="64" xfId="13019" applyFont="1" applyFill="1" applyBorder="1" applyAlignment="1">
      <alignment horizontal="center" vertical="center" wrapText="1"/>
    </xf>
    <xf numFmtId="0" fontId="102" fillId="35" borderId="30" xfId="13019" applyFont="1" applyFill="1" applyBorder="1" applyAlignment="1">
      <alignment horizontal="center" vertical="center" wrapText="1"/>
    </xf>
    <xf numFmtId="182" fontId="102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6" fontId="102" fillId="0" borderId="0" xfId="13019" applyNumberFormat="1" applyFont="1" applyFill="1" applyBorder="1" applyAlignment="1" applyProtection="1">
      <alignment horizontal="center"/>
      <protection locked="0"/>
    </xf>
    <xf numFmtId="0" fontId="55" fillId="0" borderId="0" xfId="13019" applyFont="1" applyFill="1" applyAlignment="1">
      <alignment horizontal="left"/>
    </xf>
    <xf numFmtId="0" fontId="102" fillId="0" borderId="32" xfId="13019" applyFont="1" applyFill="1" applyBorder="1" applyAlignment="1">
      <alignment horizontal="center"/>
    </xf>
    <xf numFmtId="206" fontId="102" fillId="0" borderId="32" xfId="13019" applyNumberFormat="1" applyFont="1" applyFill="1" applyBorder="1" applyAlignment="1" applyProtection="1">
      <alignment horizontal="center"/>
      <protection locked="0"/>
    </xf>
    <xf numFmtId="0" fontId="106" fillId="0" borderId="0" xfId="13019" applyFont="1"/>
    <xf numFmtId="49" fontId="102" fillId="0" borderId="32" xfId="13279" applyNumberFormat="1" applyFont="1" applyBorder="1" applyAlignment="1">
      <alignment horizontal="center" vertical="center"/>
    </xf>
    <xf numFmtId="182" fontId="106" fillId="0" borderId="0" xfId="13019" applyNumberFormat="1" applyFont="1" applyFill="1" applyBorder="1" applyAlignment="1">
      <alignment horizontal="center"/>
    </xf>
    <xf numFmtId="182" fontId="106" fillId="0" borderId="0" xfId="13019" applyNumberFormat="1" applyFont="1" applyFill="1" applyBorder="1" applyAlignment="1">
      <alignment horizontal="center" vertical="center" wrapText="1"/>
    </xf>
    <xf numFmtId="0" fontId="107" fillId="0" borderId="0" xfId="13019" applyFont="1" applyFill="1" applyBorder="1" applyAlignment="1">
      <alignment horizontal="center" vertical="center"/>
    </xf>
    <xf numFmtId="1" fontId="106" fillId="0" borderId="0" xfId="13019" applyNumberFormat="1" applyFont="1" applyFill="1" applyBorder="1" applyAlignment="1">
      <alignment horizontal="center" vertical="center" wrapText="1"/>
    </xf>
    <xf numFmtId="0" fontId="102" fillId="0" borderId="57" xfId="13019" applyFont="1" applyFill="1" applyBorder="1" applyAlignment="1">
      <alignment horizontal="center" vertical="center"/>
    </xf>
    <xf numFmtId="0" fontId="102" fillId="0" borderId="9" xfId="13019" applyFont="1" applyFill="1" applyBorder="1" applyAlignment="1">
      <alignment horizontal="center" vertical="center"/>
    </xf>
    <xf numFmtId="0" fontId="102" fillId="0" borderId="34" xfId="13019" applyFont="1" applyFill="1" applyBorder="1" applyAlignment="1">
      <alignment horizontal="center" vertical="center"/>
    </xf>
    <xf numFmtId="0" fontId="102" fillId="0" borderId="65" xfId="13019" applyFont="1" applyBorder="1" applyAlignment="1">
      <alignment horizontal="center" vertical="center" wrapText="1"/>
    </xf>
    <xf numFmtId="0" fontId="102" fillId="0" borderId="66" xfId="13019" applyFont="1" applyBorder="1" applyAlignment="1">
      <alignment horizontal="center" vertical="center" wrapText="1"/>
    </xf>
    <xf numFmtId="0" fontId="102" fillId="35" borderId="66" xfId="13019" applyFont="1" applyFill="1" applyBorder="1" applyAlignment="1">
      <alignment horizontal="center" vertical="center" wrapText="1"/>
    </xf>
    <xf numFmtId="0" fontId="102" fillId="0" borderId="67" xfId="13019" applyFont="1" applyBorder="1" applyAlignment="1">
      <alignment horizontal="center" vertical="center" wrapText="1"/>
    </xf>
    <xf numFmtId="0" fontId="108" fillId="0" borderId="0" xfId="13019" applyFont="1" applyFill="1"/>
    <xf numFmtId="182" fontId="109" fillId="0" borderId="0" xfId="13019" applyNumberFormat="1" applyFont="1" applyFill="1" applyBorder="1" applyAlignment="1">
      <alignment horizontal="center"/>
    </xf>
    <xf numFmtId="182" fontId="109" fillId="0" borderId="0" xfId="13019" applyNumberFormat="1" applyFont="1" applyFill="1" applyBorder="1" applyAlignment="1">
      <alignment horizontal="center" vertical="center" wrapText="1"/>
    </xf>
    <xf numFmtId="0" fontId="110" fillId="0" borderId="0" xfId="13019" applyFont="1" applyFill="1" applyBorder="1" applyAlignment="1">
      <alignment horizontal="center" vertical="center"/>
    </xf>
    <xf numFmtId="1" fontId="109" fillId="0" borderId="0" xfId="13019" applyNumberFormat="1" applyFont="1" applyFill="1" applyBorder="1" applyAlignment="1">
      <alignment horizontal="center" vertical="center" wrapText="1"/>
    </xf>
    <xf numFmtId="0" fontId="111" fillId="0" borderId="0" xfId="13019" applyFont="1" applyFill="1" applyAlignment="1">
      <alignment horizontal="left"/>
    </xf>
    <xf numFmtId="182" fontId="102" fillId="0" borderId="32" xfId="13019" applyNumberFormat="1" applyFont="1" applyBorder="1" applyAlignment="1">
      <alignment horizontal="center" wrapText="1"/>
    </xf>
    <xf numFmtId="0" fontId="102" fillId="37" borderId="64" xfId="13019" applyFont="1" applyFill="1" applyBorder="1" applyAlignment="1">
      <alignment horizontal="center" vertical="center" wrapText="1"/>
    </xf>
    <xf numFmtId="0" fontId="102" fillId="37" borderId="30" xfId="13019" applyFont="1" applyFill="1" applyBorder="1" applyAlignment="1">
      <alignment horizontal="center" vertical="center" wrapText="1"/>
    </xf>
    <xf numFmtId="0" fontId="104" fillId="0" borderId="0" xfId="13019" applyFont="1" applyFill="1" applyAlignment="1">
      <alignment horizontal="left"/>
    </xf>
    <xf numFmtId="182" fontId="102" fillId="0" borderId="0" xfId="13019" applyNumberFormat="1" applyFont="1" applyFill="1" applyBorder="1" applyAlignment="1">
      <alignment horizontal="left" vertical="center" wrapText="1"/>
    </xf>
    <xf numFmtId="0" fontId="102" fillId="0" borderId="0" xfId="13019" applyFont="1" applyFill="1" applyBorder="1" applyAlignment="1">
      <alignment horizontal="left" vertical="center"/>
    </xf>
    <xf numFmtId="206" fontId="102" fillId="0" borderId="0" xfId="13019" applyNumberFormat="1" applyFont="1" applyFill="1" applyBorder="1" applyAlignment="1" applyProtection="1">
      <alignment horizontal="left"/>
      <protection locked="0"/>
    </xf>
    <xf numFmtId="182" fontId="102" fillId="0" borderId="32" xfId="13019" applyNumberFormat="1" applyFont="1" applyBorder="1" applyAlignment="1">
      <alignment horizontal="center"/>
    </xf>
    <xf numFmtId="0" fontId="102" fillId="36" borderId="57" xfId="13019" applyFont="1" applyFill="1" applyBorder="1" applyAlignment="1">
      <alignment horizontal="center" vertical="center"/>
    </xf>
    <xf numFmtId="206" fontId="102" fillId="0" borderId="32" xfId="13019" applyNumberFormat="1" applyFont="1" applyFill="1" applyBorder="1" applyAlignment="1" applyProtection="1">
      <alignment horizontal="center" wrapText="1"/>
      <protection locked="0"/>
    </xf>
    <xf numFmtId="0" fontId="102" fillId="0" borderId="32" xfId="13019" applyFont="1" applyBorder="1" applyAlignment="1">
      <alignment horizontal="center" wrapText="1"/>
    </xf>
    <xf numFmtId="0" fontId="102" fillId="36" borderId="9" xfId="13019" applyFont="1" applyFill="1" applyBorder="1" applyAlignment="1">
      <alignment horizontal="center" vertical="center"/>
    </xf>
    <xf numFmtId="0" fontId="102" fillId="36" borderId="34" xfId="13019" applyFont="1" applyFill="1" applyBorder="1" applyAlignment="1">
      <alignment horizontal="center" vertical="center"/>
    </xf>
    <xf numFmtId="0" fontId="102" fillId="0" borderId="30" xfId="13019" applyFont="1" applyBorder="1" applyAlignment="1">
      <alignment horizontal="center" vertical="center" wrapText="1"/>
    </xf>
    <xf numFmtId="182" fontId="108" fillId="0" borderId="0" xfId="13019" applyNumberFormat="1" applyFont="1" applyFill="1" applyBorder="1" applyAlignment="1">
      <alignment horizontal="center"/>
    </xf>
    <xf numFmtId="182" fontId="108" fillId="0" borderId="0" xfId="13019" applyNumberFormat="1" applyFont="1" applyFill="1" applyBorder="1" applyAlignment="1">
      <alignment horizontal="center" vertical="center" wrapText="1"/>
    </xf>
    <xf numFmtId="0" fontId="111" fillId="0" borderId="15" xfId="13019" applyFont="1" applyFill="1" applyBorder="1" applyAlignment="1">
      <alignment horizontal="left"/>
    </xf>
    <xf numFmtId="0" fontId="102" fillId="0" borderId="0" xfId="13019" applyFont="1" applyFill="1" applyBorder="1" applyAlignment="1">
      <alignment horizontal="center" vertical="center"/>
    </xf>
    <xf numFmtId="0" fontId="104" fillId="0" borderId="68" xfId="13019" applyFont="1" applyBorder="1"/>
    <xf numFmtId="0" fontId="102" fillId="0" borderId="69" xfId="13019" applyFont="1" applyBorder="1" applyAlignment="1">
      <alignment horizontal="center" vertical="center" wrapText="1"/>
    </xf>
    <xf numFmtId="0" fontId="102" fillId="0" borderId="56" xfId="13019" applyFont="1" applyBorder="1" applyAlignment="1">
      <alignment horizontal="center" vertical="center" wrapText="1"/>
    </xf>
    <xf numFmtId="0" fontId="102" fillId="35" borderId="56" xfId="13019" applyFont="1" applyFill="1" applyBorder="1" applyAlignment="1">
      <alignment horizontal="center" vertical="center" wrapText="1"/>
    </xf>
    <xf numFmtId="0" fontId="102" fillId="0" borderId="68" xfId="13019" applyFont="1" applyBorder="1"/>
    <xf numFmtId="0" fontId="102" fillId="37" borderId="66" xfId="13019" applyFont="1" applyFill="1" applyBorder="1" applyAlignment="1">
      <alignment horizontal="center" vertical="center" wrapText="1"/>
    </xf>
    <xf numFmtId="0" fontId="102" fillId="37" borderId="56" xfId="13019" applyFont="1" applyFill="1" applyBorder="1" applyAlignment="1">
      <alignment horizontal="center" vertical="center" wrapText="1"/>
    </xf>
    <xf numFmtId="182" fontId="102" fillId="0" borderId="0" xfId="13019" applyNumberFormat="1" applyFont="1" applyFill="1" applyBorder="1" applyAlignment="1">
      <alignment horizontal="center"/>
    </xf>
    <xf numFmtId="0" fontId="55" fillId="0" borderId="70" xfId="13019" applyFont="1" applyFill="1" applyBorder="1" applyAlignment="1">
      <alignment horizontal="left"/>
    </xf>
    <xf numFmtId="182" fontId="102" fillId="0" borderId="32" xfId="13019" applyNumberFormat="1" applyFont="1" applyFill="1" applyBorder="1" applyAlignment="1">
      <alignment horizontal="center"/>
    </xf>
    <xf numFmtId="182" fontId="102" fillId="0" borderId="63" xfId="13019" applyNumberFormat="1" applyFont="1" applyFill="1" applyBorder="1" applyAlignment="1">
      <alignment horizontal="center" vertical="center" wrapText="1"/>
    </xf>
    <xf numFmtId="0" fontId="108" fillId="0" borderId="32" xfId="13019" applyFont="1" applyFill="1" applyBorder="1" applyAlignment="1">
      <alignment horizontal="center" vertical="center"/>
    </xf>
    <xf numFmtId="207" fontId="102" fillId="0" borderId="71" xfId="13019" applyNumberFormat="1" applyFont="1" applyFill="1" applyBorder="1" applyAlignment="1">
      <alignment horizontal="center" vertical="center" wrapText="1"/>
    </xf>
    <xf numFmtId="0" fontId="55" fillId="0" borderId="0" xfId="13019" applyFont="1" applyFill="1" applyAlignment="1">
      <alignment horizontal="left"/>
    </xf>
    <xf numFmtId="207" fontId="102" fillId="0" borderId="0" xfId="13019" applyNumberFormat="1" applyFont="1" applyFill="1" applyBorder="1" applyAlignment="1">
      <alignment horizontal="center" vertical="center" wrapText="1"/>
    </xf>
    <xf numFmtId="182" fontId="108" fillId="0" borderId="32" xfId="13019" applyNumberFormat="1" applyFont="1" applyFill="1" applyBorder="1" applyAlignment="1">
      <alignment horizontal="center"/>
    </xf>
    <xf numFmtId="182" fontId="108" fillId="0" borderId="63" xfId="13019" applyNumberFormat="1" applyFont="1" applyFill="1" applyBorder="1" applyAlignment="1">
      <alignment horizontal="center" vertical="center" wrapText="1"/>
    </xf>
    <xf numFmtId="206" fontId="102" fillId="0" borderId="71" xfId="13019" applyNumberFormat="1" applyFont="1" applyFill="1" applyBorder="1" applyAlignment="1" applyProtection="1">
      <alignment horizontal="center"/>
      <protection locked="0"/>
    </xf>
    <xf numFmtId="0" fontId="55" fillId="0" borderId="0" xfId="13019" applyFont="1" applyFill="1" applyBorder="1"/>
    <xf numFmtId="0" fontId="102" fillId="0" borderId="71" xfId="13019" applyFont="1" applyBorder="1" applyAlignment="1">
      <alignment horizontal="center"/>
    </xf>
    <xf numFmtId="0" fontId="13" fillId="0" borderId="0" xfId="13019" applyFont="1"/>
    <xf numFmtId="0" fontId="102" fillId="0" borderId="72" xfId="13019" applyFont="1" applyBorder="1" applyAlignment="1">
      <alignment horizontal="center" vertical="center" wrapText="1"/>
    </xf>
    <xf numFmtId="0" fontId="102" fillId="0" borderId="71" xfId="13019" applyFont="1" applyBorder="1" applyAlignment="1">
      <alignment horizontal="center" vertical="center" wrapText="1"/>
    </xf>
    <xf numFmtId="0" fontId="102" fillId="0" borderId="52" xfId="13019" applyFont="1" applyBorder="1" applyAlignment="1">
      <alignment horizontal="center" vertical="center" wrapText="1"/>
    </xf>
    <xf numFmtId="0" fontId="102" fillId="0" borderId="0" xfId="13019" applyFont="1" applyAlignment="1">
      <alignment horizontal="center"/>
    </xf>
    <xf numFmtId="0" fontId="55" fillId="0" borderId="0" xfId="13019" applyFont="1" applyFill="1"/>
    <xf numFmtId="0" fontId="102" fillId="0" borderId="60" xfId="13019" applyFont="1" applyBorder="1" applyAlignment="1">
      <alignment horizontal="center" vertical="center" wrapText="1"/>
    </xf>
    <xf numFmtId="0" fontId="102" fillId="0" borderId="32" xfId="13019" applyFont="1" applyBorder="1" applyAlignment="1">
      <alignment horizontal="center" vertical="center" wrapText="1"/>
    </xf>
    <xf numFmtId="0" fontId="102" fillId="0" borderId="72" xfId="13019" applyFont="1" applyBorder="1" applyAlignment="1">
      <alignment horizontal="center" vertical="center" wrapText="1"/>
    </xf>
    <xf numFmtId="0" fontId="108" fillId="0" borderId="57" xfId="13019" applyFont="1" applyFill="1" applyBorder="1" applyAlignment="1">
      <alignment horizontal="center" vertical="center"/>
    </xf>
    <xf numFmtId="0" fontId="108" fillId="0" borderId="9" xfId="13019" applyFont="1" applyFill="1" applyBorder="1" applyAlignment="1">
      <alignment horizontal="center" vertical="center"/>
    </xf>
    <xf numFmtId="0" fontId="108" fillId="0" borderId="15" xfId="13019" applyFont="1" applyFill="1" applyBorder="1" applyAlignment="1">
      <alignment horizontal="center" vertical="center"/>
    </xf>
    <xf numFmtId="0" fontId="108" fillId="0" borderId="73" xfId="13019" applyFont="1" applyFill="1" applyBorder="1" applyAlignment="1">
      <alignment horizontal="center" vertical="center"/>
    </xf>
    <xf numFmtId="0" fontId="102" fillId="0" borderId="0" xfId="13019" applyFont="1" applyFill="1" applyBorder="1"/>
    <xf numFmtId="0" fontId="55" fillId="0" borderId="0" xfId="13019" applyFont="1" applyFill="1" applyBorder="1" applyAlignment="1">
      <alignment horizontal="left"/>
    </xf>
    <xf numFmtId="182" fontId="102" fillId="0" borderId="32" xfId="13279" applyNumberFormat="1" applyFont="1" applyBorder="1" applyAlignment="1">
      <alignment horizontal="center"/>
    </xf>
    <xf numFmtId="182" fontId="102" fillId="0" borderId="32" xfId="13279" applyNumberFormat="1" applyFont="1" applyBorder="1" applyAlignment="1">
      <alignment horizontal="center" vertical="center" wrapText="1"/>
    </xf>
    <xf numFmtId="0" fontId="102" fillId="0" borderId="32" xfId="13019" applyFont="1" applyFill="1" applyBorder="1" applyAlignment="1">
      <alignment horizontal="center" vertical="center"/>
    </xf>
    <xf numFmtId="0" fontId="55" fillId="0" borderId="0" xfId="13019" applyFont="1" applyBorder="1" applyAlignment="1">
      <alignment horizontal="left" vertical="center" shrinkToFit="1"/>
    </xf>
    <xf numFmtId="49" fontId="102" fillId="0" borderId="32" xfId="13279" applyNumberFormat="1" applyFont="1" applyBorder="1" applyAlignment="1">
      <alignment horizontal="center" vertical="center" wrapText="1"/>
    </xf>
    <xf numFmtId="0" fontId="102" fillId="0" borderId="30" xfId="13019" applyFont="1" applyBorder="1" applyAlignment="1">
      <alignment horizontal="center" vertical="center"/>
    </xf>
    <xf numFmtId="0" fontId="102" fillId="0" borderId="0" xfId="13019" applyFont="1" applyBorder="1" applyAlignment="1">
      <alignment horizontal="center" vertical="center"/>
    </xf>
    <xf numFmtId="0" fontId="102" fillId="0" borderId="0" xfId="13019" applyFont="1" applyBorder="1" applyAlignment="1">
      <alignment horizontal="center" vertical="center"/>
    </xf>
    <xf numFmtId="0" fontId="102" fillId="0" borderId="34" xfId="13019" applyFont="1" applyBorder="1" applyAlignment="1">
      <alignment horizontal="center" vertical="center"/>
    </xf>
    <xf numFmtId="0" fontId="102" fillId="0" borderId="72" xfId="13019" applyFont="1" applyBorder="1" applyAlignment="1">
      <alignment horizontal="center" vertical="center"/>
    </xf>
    <xf numFmtId="0" fontId="102" fillId="0" borderId="52" xfId="13019" applyFont="1" applyBorder="1" applyAlignment="1">
      <alignment horizontal="center" vertical="center"/>
    </xf>
    <xf numFmtId="0" fontId="102" fillId="0" borderId="74" xfId="13019" applyFont="1" applyBorder="1" applyAlignment="1">
      <alignment horizontal="center" vertical="center"/>
    </xf>
    <xf numFmtId="0" fontId="102" fillId="0" borderId="32" xfId="13019" applyFont="1" applyBorder="1" applyAlignment="1">
      <alignment horizontal="center" vertical="center"/>
    </xf>
    <xf numFmtId="0" fontId="102" fillId="0" borderId="32" xfId="13019" applyFont="1" applyFill="1" applyBorder="1" applyAlignment="1">
      <alignment horizontal="center" wrapText="1"/>
    </xf>
    <xf numFmtId="0" fontId="102" fillId="0" borderId="0" xfId="13019" applyFont="1" applyFill="1" applyBorder="1" applyAlignment="1">
      <alignment horizontal="center" vertical="center" shrinkToFit="1"/>
    </xf>
    <xf numFmtId="49" fontId="102" fillId="0" borderId="0" xfId="13019" applyNumberFormat="1" applyFont="1" applyFill="1" applyBorder="1" applyAlignment="1">
      <alignment horizontal="center" vertical="center" shrinkToFit="1"/>
    </xf>
    <xf numFmtId="184" fontId="102" fillId="0" borderId="0" xfId="13019" applyNumberFormat="1" applyFont="1" applyFill="1" applyBorder="1" applyAlignment="1">
      <alignment horizontal="center" vertical="center" shrinkToFit="1"/>
    </xf>
    <xf numFmtId="0" fontId="55" fillId="0" borderId="0" xfId="13019" applyFont="1" applyFill="1" applyBorder="1" applyAlignment="1">
      <alignment horizontal="left" vertical="center" shrinkToFit="1"/>
    </xf>
    <xf numFmtId="0" fontId="108" fillId="0" borderId="34" xfId="13019" applyFont="1" applyFill="1" applyBorder="1" applyAlignment="1">
      <alignment horizontal="center" vertical="center"/>
    </xf>
    <xf numFmtId="0" fontId="102" fillId="35" borderId="34" xfId="13019" applyFont="1" applyFill="1" applyBorder="1" applyAlignment="1">
      <alignment horizontal="center" vertical="center"/>
    </xf>
    <xf numFmtId="0" fontId="102" fillId="35" borderId="32" xfId="13019" applyFont="1" applyFill="1" applyBorder="1" applyAlignment="1">
      <alignment horizontal="center" vertical="center"/>
    </xf>
    <xf numFmtId="0" fontId="102" fillId="37" borderId="32" xfId="13019" applyFont="1" applyFill="1" applyBorder="1" applyAlignment="1">
      <alignment horizontal="center" vertical="center"/>
    </xf>
    <xf numFmtId="182" fontId="102" fillId="0" borderId="0" xfId="13019" applyNumberFormat="1" applyFont="1" applyBorder="1" applyAlignment="1">
      <alignment horizontal="center" wrapText="1"/>
    </xf>
    <xf numFmtId="182" fontId="102" fillId="0" borderId="0" xfId="13019" applyNumberFormat="1" applyFont="1" applyBorder="1" applyAlignment="1">
      <alignment horizontal="center" vertical="center" wrapText="1"/>
    </xf>
    <xf numFmtId="0" fontId="108" fillId="0" borderId="0" xfId="13019" applyFont="1" applyFill="1" applyBorder="1" applyAlignment="1">
      <alignment horizontal="center" vertical="center"/>
    </xf>
    <xf numFmtId="0" fontId="8" fillId="16" borderId="0" xfId="13019" applyNumberFormat="1" applyFont="1" applyFill="1" applyBorder="1" applyAlignment="1">
      <alignment horizontal="center" vertical="center" wrapText="1"/>
    </xf>
    <xf numFmtId="0" fontId="102" fillId="0" borderId="0" xfId="13019" applyFont="1" applyBorder="1" applyAlignment="1">
      <alignment horizontal="center"/>
    </xf>
    <xf numFmtId="0" fontId="102" fillId="0" borderId="34" xfId="13019" applyFont="1" applyBorder="1" applyAlignment="1">
      <alignment horizontal="center" vertical="center"/>
    </xf>
    <xf numFmtId="0" fontId="102" fillId="35" borderId="61" xfId="13019" applyFont="1" applyFill="1" applyBorder="1" applyAlignment="1">
      <alignment horizontal="center" vertical="center"/>
    </xf>
    <xf numFmtId="0" fontId="102" fillId="35" borderId="62" xfId="13019" applyFont="1" applyFill="1" applyBorder="1" applyAlignment="1">
      <alignment horizontal="center" vertical="center"/>
    </xf>
    <xf numFmtId="0" fontId="108" fillId="0" borderId="0" xfId="13019" applyFont="1" applyFill="1" applyBorder="1" applyAlignment="1">
      <alignment horizontal="center" vertical="center" shrinkToFit="1"/>
    </xf>
    <xf numFmtId="49" fontId="108" fillId="0" borderId="0" xfId="13019" applyNumberFormat="1" applyFont="1" applyFill="1" applyBorder="1" applyAlignment="1">
      <alignment horizontal="center" vertical="center" shrinkToFit="1"/>
    </xf>
    <xf numFmtId="184" fontId="108" fillId="0" borderId="0" xfId="13019" applyNumberFormat="1" applyFont="1" applyFill="1" applyBorder="1" applyAlignment="1">
      <alignment horizontal="center" vertical="center" shrinkToFit="1"/>
    </xf>
    <xf numFmtId="0" fontId="111" fillId="0" borderId="0" xfId="13019" applyFont="1" applyFill="1" applyBorder="1" applyAlignment="1">
      <alignment horizontal="left" vertical="center" shrinkToFit="1"/>
    </xf>
    <xf numFmtId="0" fontId="102" fillId="0" borderId="0" xfId="13019" applyFont="1" applyBorder="1"/>
    <xf numFmtId="0" fontId="55" fillId="15" borderId="57" xfId="13019" applyFont="1" applyFill="1" applyBorder="1" applyAlignment="1">
      <alignment horizontal="left" vertical="center"/>
    </xf>
    <xf numFmtId="0" fontId="102" fillId="0" borderId="0" xfId="13019" applyFont="1" applyAlignment="1"/>
    <xf numFmtId="0" fontId="112" fillId="0" borderId="0" xfId="13019" applyFont="1" applyAlignment="1"/>
    <xf numFmtId="182" fontId="102" fillId="36" borderId="32" xfId="13019" applyNumberFormat="1" applyFont="1" applyFill="1" applyBorder="1" applyAlignment="1">
      <alignment horizontal="center"/>
    </xf>
    <xf numFmtId="0" fontId="102" fillId="0" borderId="32" xfId="13019" applyFont="1" applyFill="1" applyBorder="1" applyAlignment="1">
      <alignment horizontal="center" vertical="center"/>
    </xf>
    <xf numFmtId="0" fontId="102" fillId="0" borderId="32" xfId="13280" applyFont="1" applyFill="1" applyBorder="1" applyAlignment="1">
      <alignment horizontal="center"/>
    </xf>
    <xf numFmtId="0" fontId="55" fillId="16" borderId="0" xfId="13019" applyFont="1" applyFill="1" applyBorder="1" applyAlignment="1">
      <alignment horizontal="left" vertical="center" wrapText="1" shrinkToFit="1"/>
    </xf>
    <xf numFmtId="0" fontId="55" fillId="16" borderId="0" xfId="13019" applyFont="1" applyFill="1" applyBorder="1" applyAlignment="1">
      <alignment horizontal="left" vertical="center" wrapText="1" shrinkToFit="1"/>
    </xf>
    <xf numFmtId="0" fontId="102" fillId="16" borderId="32" xfId="13019" applyFont="1" applyFill="1" applyBorder="1" applyAlignment="1">
      <alignment horizontal="center" vertical="center" wrapText="1"/>
    </xf>
    <xf numFmtId="0" fontId="102" fillId="0" borderId="32" xfId="13019" applyFont="1" applyBorder="1" applyAlignment="1">
      <alignment horizontal="center" vertical="center" wrapText="1"/>
    </xf>
    <xf numFmtId="0" fontId="102" fillId="16" borderId="32" xfId="13019" applyFont="1" applyFill="1" applyBorder="1" applyAlignment="1">
      <alignment horizontal="center" vertical="center" wrapText="1"/>
    </xf>
    <xf numFmtId="0" fontId="102" fillId="0" borderId="0" xfId="13019" applyFont="1" applyFill="1" applyAlignment="1"/>
    <xf numFmtId="0" fontId="55" fillId="0" borderId="57" xfId="13019" applyFont="1" applyFill="1" applyBorder="1" applyAlignment="1">
      <alignment horizontal="left" vertical="center" shrinkToFit="1"/>
    </xf>
    <xf numFmtId="49" fontId="55" fillId="0" borderId="57" xfId="13019" applyNumberFormat="1" applyFont="1" applyFill="1" applyBorder="1" applyAlignment="1">
      <alignment horizontal="left" vertical="center" shrinkToFit="1"/>
    </xf>
    <xf numFmtId="184" fontId="55" fillId="0" borderId="57" xfId="13019" applyNumberFormat="1" applyFont="1" applyFill="1" applyBorder="1" applyAlignment="1">
      <alignment horizontal="left" vertical="center" shrinkToFit="1"/>
    </xf>
    <xf numFmtId="0" fontId="55" fillId="0" borderId="15" xfId="13019" applyFont="1" applyFill="1" applyBorder="1" applyAlignment="1">
      <alignment horizontal="left" vertical="center" shrinkToFit="1"/>
    </xf>
    <xf numFmtId="0" fontId="55" fillId="0" borderId="75" xfId="13019" applyFont="1" applyFill="1" applyBorder="1" applyAlignment="1">
      <alignment horizontal="left" vertical="center" shrinkToFit="1"/>
    </xf>
    <xf numFmtId="0" fontId="102" fillId="0" borderId="32" xfId="13280" applyFont="1" applyFill="1" applyBorder="1" applyAlignment="1">
      <alignment horizontal="center" vertical="center" wrapText="1"/>
    </xf>
    <xf numFmtId="0" fontId="102" fillId="36" borderId="32" xfId="13019" applyFont="1" applyFill="1" applyBorder="1" applyAlignment="1">
      <alignment horizontal="center" vertical="center"/>
    </xf>
    <xf numFmtId="0" fontId="102" fillId="0" borderId="32" xfId="13280" applyFont="1" applyFill="1" applyBorder="1" applyAlignment="1">
      <alignment horizontal="center" vertical="center"/>
    </xf>
    <xf numFmtId="0" fontId="102" fillId="36" borderId="32" xfId="13019" applyFont="1" applyFill="1" applyBorder="1" applyAlignment="1">
      <alignment horizontal="center" vertical="center" wrapText="1"/>
    </xf>
    <xf numFmtId="0" fontId="102" fillId="35" borderId="32" xfId="13019" applyFont="1" applyFill="1" applyBorder="1" applyAlignment="1"/>
    <xf numFmtId="0" fontId="55" fillId="36" borderId="0" xfId="13019" applyFont="1" applyFill="1" applyBorder="1" applyAlignment="1">
      <alignment horizontal="left" vertical="center" shrinkToFit="1"/>
    </xf>
    <xf numFmtId="0" fontId="102" fillId="0" borderId="32" xfId="13019" applyFont="1" applyBorder="1" applyAlignment="1"/>
    <xf numFmtId="0" fontId="102" fillId="37" borderId="32" xfId="13019" applyFont="1" applyFill="1" applyBorder="1" applyAlignment="1"/>
    <xf numFmtId="0" fontId="102" fillId="0" borderId="0" xfId="13019" applyFont="1" applyFill="1" applyBorder="1" applyAlignment="1"/>
    <xf numFmtId="182" fontId="102" fillId="0" borderId="63" xfId="13019" applyNumberFormat="1" applyFont="1" applyFill="1" applyBorder="1" applyAlignment="1">
      <alignment horizontal="center" vertical="center"/>
    </xf>
    <xf numFmtId="0" fontId="55" fillId="0" borderId="0" xfId="13019" applyFont="1" applyFill="1" applyBorder="1" applyAlignment="1">
      <alignment horizontal="left" vertical="center" shrinkToFit="1"/>
    </xf>
    <xf numFmtId="182" fontId="102" fillId="0" borderId="63" xfId="13019" applyNumberFormat="1" applyFont="1" applyBorder="1" applyAlignment="1">
      <alignment horizontal="center" vertical="center"/>
    </xf>
    <xf numFmtId="0" fontId="102" fillId="36" borderId="60" xfId="13019" applyFont="1" applyFill="1" applyBorder="1" applyAlignment="1">
      <alignment horizontal="center" vertical="center"/>
    </xf>
    <xf numFmtId="0" fontId="102" fillId="0" borderId="61" xfId="13019" applyFont="1" applyBorder="1" applyAlignment="1"/>
    <xf numFmtId="0" fontId="102" fillId="0" borderId="64" xfId="13019" applyFont="1" applyBorder="1" applyAlignment="1"/>
    <xf numFmtId="0" fontId="102" fillId="35" borderId="64" xfId="13019" applyFont="1" applyFill="1" applyBorder="1" applyAlignment="1"/>
    <xf numFmtId="0" fontId="102" fillId="36" borderId="52" xfId="13019" applyFont="1" applyFill="1" applyBorder="1" applyAlignment="1">
      <alignment horizontal="center" vertical="center"/>
    </xf>
    <xf numFmtId="0" fontId="102" fillId="36" borderId="31" xfId="13019" applyFont="1" applyFill="1" applyBorder="1" applyAlignment="1">
      <alignment horizontal="center" vertical="center"/>
    </xf>
    <xf numFmtId="0" fontId="102" fillId="36" borderId="50" xfId="13019" applyFont="1" applyFill="1" applyBorder="1" applyAlignment="1">
      <alignment horizontal="center" vertical="center"/>
    </xf>
    <xf numFmtId="0" fontId="102" fillId="35" borderId="50" xfId="13019" applyFont="1" applyFill="1" applyBorder="1" applyAlignment="1">
      <alignment horizontal="center" vertical="center"/>
    </xf>
    <xf numFmtId="182" fontId="102" fillId="36" borderId="32" xfId="13019" applyNumberFormat="1" applyFont="1" applyFill="1" applyBorder="1" applyAlignment="1">
      <alignment horizontal="center" vertical="center"/>
    </xf>
    <xf numFmtId="0" fontId="102" fillId="36" borderId="64" xfId="13019" applyFont="1" applyFill="1" applyBorder="1" applyAlignment="1">
      <alignment horizontal="center" vertical="center"/>
    </xf>
    <xf numFmtId="0" fontId="102" fillId="0" borderId="60" xfId="13019" applyFont="1" applyBorder="1" applyAlignment="1"/>
    <xf numFmtId="0" fontId="102" fillId="16" borderId="52" xfId="13019" applyFont="1" applyFill="1" applyBorder="1" applyAlignment="1">
      <alignment horizontal="center" vertical="center"/>
    </xf>
    <xf numFmtId="0" fontId="102" fillId="36" borderId="52" xfId="13019" applyFont="1" applyFill="1" applyBorder="1" applyAlignment="1">
      <alignment horizontal="center" vertical="center"/>
    </xf>
    <xf numFmtId="0" fontId="108" fillId="0" borderId="32" xfId="13019" applyFont="1" applyBorder="1" applyAlignment="1">
      <alignment horizontal="center" wrapText="1"/>
    </xf>
    <xf numFmtId="0" fontId="102" fillId="0" borderId="0" xfId="13019" applyFont="1" applyFill="1" applyBorder="1" applyAlignment="1"/>
    <xf numFmtId="0" fontId="102" fillId="0" borderId="0" xfId="13019" applyFont="1" applyBorder="1" applyAlignment="1"/>
    <xf numFmtId="0" fontId="102" fillId="36" borderId="76" xfId="13019" applyFont="1" applyFill="1" applyBorder="1" applyAlignment="1">
      <alignment horizontal="center" vertical="center"/>
    </xf>
    <xf numFmtId="182" fontId="102" fillId="16" borderId="32" xfId="13019" applyNumberFormat="1" applyFont="1" applyFill="1" applyBorder="1" applyAlignment="1">
      <alignment horizontal="center"/>
    </xf>
    <xf numFmtId="0" fontId="55" fillId="36" borderId="0" xfId="13019" applyFont="1" applyFill="1" applyBorder="1" applyAlignment="1">
      <alignment horizontal="center" vertical="center" shrinkToFit="1"/>
    </xf>
    <xf numFmtId="0" fontId="102" fillId="36" borderId="65" xfId="13019" applyFont="1" applyFill="1" applyBorder="1" applyAlignment="1">
      <alignment horizontal="center" vertical="center"/>
    </xf>
    <xf numFmtId="0" fontId="102" fillId="36" borderId="66" xfId="13019" applyFont="1" applyFill="1" applyBorder="1" applyAlignment="1">
      <alignment horizontal="center" vertical="center"/>
    </xf>
    <xf numFmtId="0" fontId="102" fillId="35" borderId="66" xfId="13019" applyFont="1" applyFill="1" applyBorder="1" applyAlignment="1">
      <alignment horizontal="center" vertical="center"/>
    </xf>
    <xf numFmtId="0" fontId="102" fillId="36" borderId="67" xfId="13019" applyFont="1" applyFill="1" applyBorder="1" applyAlignment="1">
      <alignment horizontal="center" vertical="center"/>
    </xf>
    <xf numFmtId="0" fontId="102" fillId="36" borderId="30" xfId="13019" applyFont="1" applyFill="1" applyBorder="1" applyAlignment="1">
      <alignment horizontal="center" vertical="center"/>
    </xf>
    <xf numFmtId="0" fontId="102" fillId="35" borderId="30" xfId="13019" applyFont="1" applyFill="1" applyBorder="1" applyAlignment="1">
      <alignment horizontal="center" vertical="center"/>
    </xf>
    <xf numFmtId="0" fontId="102" fillId="37" borderId="66" xfId="13019" applyFont="1" applyFill="1" applyBorder="1" applyAlignment="1">
      <alignment horizontal="center" vertical="center"/>
    </xf>
    <xf numFmtId="0" fontId="102" fillId="37" borderId="30" xfId="13019" applyFont="1" applyFill="1" applyBorder="1" applyAlignment="1">
      <alignment horizontal="center" vertical="center"/>
    </xf>
    <xf numFmtId="0" fontId="55" fillId="15" borderId="0" xfId="13281" applyFont="1" applyFill="1" applyBorder="1" applyAlignment="1">
      <alignment horizontal="left" vertical="center"/>
    </xf>
    <xf numFmtId="0" fontId="104" fillId="0" borderId="0" xfId="13019" applyFont="1" applyBorder="1" applyAlignment="1"/>
    <xf numFmtId="0" fontId="102" fillId="0" borderId="60" xfId="13019" applyFont="1" applyBorder="1" applyAlignment="1">
      <alignment horizontal="center" vertical="center"/>
    </xf>
    <xf numFmtId="0" fontId="102" fillId="0" borderId="32" xfId="13019" applyFont="1" applyBorder="1" applyAlignment="1">
      <alignment horizontal="center"/>
    </xf>
    <xf numFmtId="0" fontId="102" fillId="35" borderId="32" xfId="13019" applyFont="1" applyFill="1" applyBorder="1" applyAlignment="1">
      <alignment horizontal="center"/>
    </xf>
    <xf numFmtId="0" fontId="102" fillId="0" borderId="50" xfId="13019" applyFont="1" applyBorder="1" applyAlignment="1">
      <alignment horizontal="center" vertical="center"/>
    </xf>
    <xf numFmtId="0" fontId="102" fillId="0" borderId="34" xfId="13019" applyFont="1" applyFill="1" applyBorder="1" applyAlignment="1">
      <alignment horizontal="center"/>
    </xf>
    <xf numFmtId="0" fontId="102" fillId="37" borderId="32" xfId="13019" applyFont="1" applyFill="1" applyBorder="1" applyAlignment="1">
      <alignment horizontal="center"/>
    </xf>
    <xf numFmtId="0" fontId="102" fillId="0" borderId="32" xfId="13282" applyFont="1" applyFill="1" applyBorder="1" applyAlignment="1">
      <alignment horizontal="center" vertical="center" wrapText="1"/>
    </xf>
    <xf numFmtId="0" fontId="102" fillId="0" borderId="32" xfId="13019" applyFont="1" applyFill="1" applyBorder="1" applyAlignment="1">
      <alignment horizontal="center"/>
    </xf>
    <xf numFmtId="0" fontId="102" fillId="0" borderId="32" xfId="13280" applyFont="1" applyFill="1" applyBorder="1" applyAlignment="1">
      <alignment horizontal="center" wrapText="1"/>
    </xf>
    <xf numFmtId="0" fontId="102" fillId="0" borderId="66" xfId="13019" applyFont="1" applyBorder="1" applyAlignment="1">
      <alignment horizontal="center" vertical="center"/>
    </xf>
    <xf numFmtId="0" fontId="102" fillId="0" borderId="77" xfId="13019" applyFont="1" applyBorder="1" applyAlignment="1">
      <alignment horizontal="center" vertical="center"/>
    </xf>
    <xf numFmtId="0" fontId="102" fillId="38" borderId="57" xfId="13019" applyFont="1" applyFill="1" applyBorder="1" applyAlignment="1">
      <alignment horizontal="center" vertical="center"/>
    </xf>
    <xf numFmtId="0" fontId="102" fillId="0" borderId="30" xfId="13019" applyFont="1" applyBorder="1" applyAlignment="1">
      <alignment horizontal="center" vertical="center"/>
    </xf>
    <xf numFmtId="0" fontId="102" fillId="0" borderId="78" xfId="13019" applyFont="1" applyBorder="1" applyAlignment="1">
      <alignment horizontal="center" vertical="center"/>
    </xf>
    <xf numFmtId="0" fontId="102" fillId="38" borderId="79" xfId="13019" applyFont="1" applyFill="1" applyBorder="1" applyAlignment="1">
      <alignment horizontal="center" vertical="center"/>
    </xf>
    <xf numFmtId="0" fontId="104" fillId="0" borderId="0" xfId="13019" applyFont="1" applyFill="1" applyBorder="1" applyAlignment="1"/>
    <xf numFmtId="182" fontId="102" fillId="0" borderId="0" xfId="13019" applyNumberFormat="1" applyFont="1" applyFill="1" applyBorder="1" applyAlignment="1">
      <alignment horizontal="center" wrapText="1"/>
    </xf>
    <xf numFmtId="0" fontId="102" fillId="0" borderId="0" xfId="13019" applyFont="1" applyFill="1" applyBorder="1" applyAlignment="1">
      <alignment horizontal="center" vertical="center" wrapText="1"/>
    </xf>
    <xf numFmtId="206" fontId="102" fillId="0" borderId="0" xfId="13019" applyNumberFormat="1" applyFont="1" applyFill="1" applyBorder="1" applyAlignment="1" applyProtection="1">
      <alignment horizontal="center" wrapText="1"/>
      <protection locked="0"/>
    </xf>
    <xf numFmtId="0" fontId="102" fillId="38" borderId="32" xfId="13019" applyFont="1" applyFill="1" applyBorder="1" applyAlignment="1">
      <alignment horizontal="center"/>
    </xf>
    <xf numFmtId="0" fontId="102" fillId="38" borderId="32" xfId="13019" applyFont="1" applyFill="1" applyBorder="1" applyAlignment="1">
      <alignment horizontal="center" vertical="center"/>
    </xf>
    <xf numFmtId="0" fontId="102" fillId="0" borderId="57" xfId="13019" applyFont="1" applyBorder="1" applyAlignment="1">
      <alignment horizontal="center" vertical="center" wrapText="1"/>
    </xf>
    <xf numFmtId="0" fontId="102" fillId="0" borderId="9" xfId="13019" applyFont="1" applyBorder="1" applyAlignment="1">
      <alignment horizontal="center" vertical="center" wrapText="1"/>
    </xf>
    <xf numFmtId="0" fontId="102" fillId="0" borderId="34" xfId="13019" applyFont="1" applyBorder="1" applyAlignment="1">
      <alignment horizontal="center" vertical="center" wrapText="1"/>
    </xf>
    <xf numFmtId="182" fontId="108" fillId="0" borderId="32" xfId="13019" applyNumberFormat="1" applyFont="1" applyFill="1" applyBorder="1" applyAlignment="1">
      <alignment horizontal="center" wrapText="1"/>
    </xf>
    <xf numFmtId="0" fontId="104" fillId="0" borderId="0" xfId="13019" applyFont="1" applyBorder="1"/>
    <xf numFmtId="0" fontId="102" fillId="0" borderId="34" xfId="13019" applyFont="1" applyBorder="1" applyAlignment="1">
      <alignment horizontal="center"/>
    </xf>
    <xf numFmtId="0" fontId="102" fillId="38" borderId="34" xfId="13019" applyFont="1" applyFill="1" applyBorder="1" applyAlignment="1">
      <alignment horizontal="center"/>
    </xf>
    <xf numFmtId="0" fontId="102" fillId="0" borderId="80" xfId="13019" applyFont="1" applyBorder="1" applyAlignment="1">
      <alignment horizontal="center" vertical="center"/>
    </xf>
    <xf numFmtId="0" fontId="102" fillId="0" borderId="66" xfId="13019" applyFont="1" applyBorder="1" applyAlignment="1"/>
    <xf numFmtId="0" fontId="102" fillId="0" borderId="81" xfId="13019" applyFont="1" applyBorder="1" applyAlignment="1">
      <alignment horizontal="center" vertical="center"/>
    </xf>
    <xf numFmtId="0" fontId="102" fillId="0" borderId="69" xfId="13019" applyFont="1" applyBorder="1" applyAlignment="1">
      <alignment horizontal="center" vertical="center"/>
    </xf>
    <xf numFmtId="182" fontId="108" fillId="0" borderId="0" xfId="13019" applyNumberFormat="1" applyFont="1" applyFill="1" applyBorder="1" applyAlignment="1">
      <alignment horizontal="center" wrapText="1"/>
    </xf>
    <xf numFmtId="0" fontId="102" fillId="0" borderId="0" xfId="13019" applyFont="1" applyBorder="1" applyAlignment="1">
      <alignment horizontal="center" vertical="center" wrapText="1"/>
    </xf>
    <xf numFmtId="0" fontId="102" fillId="0" borderId="0" xfId="13019" applyFont="1" applyBorder="1" applyAlignment="1">
      <alignment horizontal="center" wrapText="1"/>
    </xf>
    <xf numFmtId="182" fontId="108" fillId="0" borderId="32" xfId="13019" applyNumberFormat="1" applyFont="1" applyFill="1" applyBorder="1" applyAlignment="1">
      <alignment horizontal="center" vertical="center" wrapText="1"/>
    </xf>
    <xf numFmtId="0" fontId="102" fillId="37" borderId="34" xfId="13019" applyFont="1" applyFill="1" applyBorder="1" applyAlignment="1">
      <alignment horizontal="center"/>
    </xf>
    <xf numFmtId="0" fontId="102" fillId="0" borderId="52" xfId="13019" applyFont="1" applyBorder="1" applyAlignment="1">
      <alignment horizontal="center" vertical="center"/>
    </xf>
    <xf numFmtId="0" fontId="102" fillId="35" borderId="34" xfId="13019" applyFont="1" applyFill="1" applyBorder="1" applyAlignment="1">
      <alignment horizontal="center"/>
    </xf>
    <xf numFmtId="0" fontId="104" fillId="0" borderId="0" xfId="13019" applyFont="1" applyFill="1" applyBorder="1"/>
    <xf numFmtId="0" fontId="102" fillId="0" borderId="57" xfId="13019" applyFont="1" applyBorder="1" applyAlignment="1">
      <alignment horizontal="center" vertical="center"/>
    </xf>
    <xf numFmtId="0" fontId="102" fillId="35" borderId="57" xfId="13019" applyFont="1" applyFill="1" applyBorder="1" applyAlignment="1">
      <alignment horizontal="center" vertical="center"/>
    </xf>
    <xf numFmtId="0" fontId="102" fillId="0" borderId="79" xfId="13019" applyFont="1" applyBorder="1" applyAlignment="1">
      <alignment horizontal="center" vertical="center"/>
    </xf>
    <xf numFmtId="0" fontId="102" fillId="35" borderId="79" xfId="13019" applyFont="1" applyFill="1" applyBorder="1" applyAlignment="1">
      <alignment horizontal="center" vertical="center"/>
    </xf>
    <xf numFmtId="0" fontId="102" fillId="0" borderId="79" xfId="13019" applyFont="1" applyBorder="1" applyAlignment="1">
      <alignment horizontal="center" vertical="center" wrapText="1"/>
    </xf>
    <xf numFmtId="0" fontId="102" fillId="0" borderId="79" xfId="13019" applyFont="1" applyBorder="1" applyAlignment="1">
      <alignment horizontal="center"/>
    </xf>
    <xf numFmtId="0" fontId="102" fillId="37" borderId="79" xfId="13019" applyFont="1" applyFill="1" applyBorder="1" applyAlignment="1">
      <alignment horizontal="center"/>
    </xf>
    <xf numFmtId="0" fontId="102" fillId="35" borderId="79" xfId="13019" applyFont="1" applyFill="1" applyBorder="1" applyAlignment="1">
      <alignment horizontal="center"/>
    </xf>
    <xf numFmtId="0" fontId="102" fillId="38" borderId="79" xfId="13019" applyFont="1" applyFill="1" applyBorder="1" applyAlignment="1">
      <alignment horizontal="center"/>
    </xf>
    <xf numFmtId="0" fontId="113" fillId="0" borderId="0" xfId="13019" applyFont="1" applyBorder="1"/>
    <xf numFmtId="0" fontId="108" fillId="0" borderId="0" xfId="13019" applyFont="1" applyBorder="1" applyAlignment="1"/>
    <xf numFmtId="0" fontId="108" fillId="0" borderId="57" xfId="13019" applyFont="1" applyFill="1" applyBorder="1" applyAlignment="1">
      <alignment horizontal="center" vertical="center" wrapText="1"/>
    </xf>
    <xf numFmtId="0" fontId="108" fillId="0" borderId="9" xfId="13019" applyFont="1" applyFill="1" applyBorder="1" applyAlignment="1">
      <alignment horizontal="center" vertical="center" wrapText="1"/>
    </xf>
    <xf numFmtId="0" fontId="108" fillId="0" borderId="79" xfId="13019" applyFont="1" applyFill="1" applyBorder="1" applyAlignment="1">
      <alignment horizontal="center" vertical="center" wrapText="1"/>
    </xf>
    <xf numFmtId="0" fontId="102" fillId="0" borderId="0" xfId="13019" applyFont="1" applyBorder="1" applyAlignment="1"/>
    <xf numFmtId="0" fontId="102" fillId="0" borderId="79" xfId="13019" applyFont="1" applyBorder="1" applyAlignment="1">
      <alignment horizontal="center" vertical="center"/>
    </xf>
    <xf numFmtId="0" fontId="102" fillId="0" borderId="71" xfId="13019" applyFont="1" applyBorder="1" applyAlignment="1">
      <alignment horizontal="center" vertical="center"/>
    </xf>
    <xf numFmtId="0" fontId="113" fillId="0" borderId="0" xfId="13019" applyFont="1" applyFill="1" applyBorder="1"/>
    <xf numFmtId="0" fontId="113" fillId="0" borderId="0" xfId="13019" applyFont="1" applyFill="1" applyBorder="1" applyAlignment="1"/>
    <xf numFmtId="182" fontId="102" fillId="0" borderId="57" xfId="13019" applyNumberFormat="1" applyFont="1" applyFill="1" applyBorder="1" applyAlignment="1">
      <alignment horizontal="center" wrapText="1"/>
    </xf>
    <xf numFmtId="0" fontId="102" fillId="0" borderId="57" xfId="13282" applyFont="1" applyFill="1" applyBorder="1" applyAlignment="1">
      <alignment horizontal="center" vertical="center" wrapText="1"/>
    </xf>
    <xf numFmtId="0" fontId="102" fillId="0" borderId="9" xfId="13282" applyFont="1" applyFill="1" applyBorder="1" applyAlignment="1">
      <alignment horizontal="center" vertical="center" wrapText="1"/>
    </xf>
    <xf numFmtId="0" fontId="102" fillId="0" borderId="79" xfId="13282" applyFont="1" applyFill="1" applyBorder="1" applyAlignment="1">
      <alignment horizontal="center" vertical="center" wrapText="1"/>
    </xf>
    <xf numFmtId="0" fontId="108" fillId="0" borderId="0" xfId="13019" applyFont="1" applyAlignment="1">
      <alignment horizontal="center" wrapText="1"/>
    </xf>
    <xf numFmtId="0" fontId="102" fillId="37" borderId="57" xfId="13019" applyFont="1" applyFill="1" applyBorder="1" applyAlignment="1">
      <alignment horizontal="center" vertical="center"/>
    </xf>
    <xf numFmtId="0" fontId="102" fillId="37" borderId="79" xfId="13019" applyFont="1" applyFill="1" applyBorder="1" applyAlignment="1">
      <alignment horizontal="center" vertical="center"/>
    </xf>
    <xf numFmtId="182" fontId="102" fillId="0" borderId="32" xfId="13019" applyNumberFormat="1" applyFont="1" applyFill="1" applyBorder="1" applyAlignment="1">
      <alignment horizontal="center" wrapText="1"/>
    </xf>
    <xf numFmtId="0" fontId="102" fillId="0" borderId="0" xfId="13019" applyFont="1" applyFill="1" applyBorder="1" applyAlignment="1">
      <alignment horizontal="left" vertical="center" shrinkToFit="1"/>
    </xf>
    <xf numFmtId="0" fontId="102" fillId="0" borderId="32" xfId="13019" applyFont="1" applyFill="1" applyBorder="1"/>
    <xf numFmtId="0" fontId="102" fillId="35" borderId="32" xfId="13019" applyFont="1" applyFill="1" applyBorder="1"/>
    <xf numFmtId="0" fontId="108" fillId="0" borderId="0" xfId="13019" applyFont="1" applyFill="1" applyAlignment="1">
      <alignment horizontal="center" wrapText="1"/>
    </xf>
    <xf numFmtId="0" fontId="102" fillId="0" borderId="79" xfId="13019" applyFont="1" applyFill="1" applyBorder="1" applyAlignment="1">
      <alignment horizontal="center"/>
    </xf>
    <xf numFmtId="0" fontId="102" fillId="0" borderId="57" xfId="13019" applyFont="1" applyFill="1" applyBorder="1" applyAlignment="1">
      <alignment horizontal="center" vertical="center"/>
    </xf>
    <xf numFmtId="0" fontId="102" fillId="0" borderId="57" xfId="13282" applyFont="1" applyFill="1" applyBorder="1" applyAlignment="1">
      <alignment horizontal="center" vertical="center" wrapText="1"/>
    </xf>
    <xf numFmtId="0" fontId="102" fillId="0" borderId="79" xfId="13019" applyFont="1" applyFill="1" applyBorder="1" applyAlignment="1">
      <alignment horizontal="center" vertical="center"/>
    </xf>
    <xf numFmtId="0" fontId="102" fillId="0" borderId="32" xfId="13019" applyFont="1" applyFill="1" applyBorder="1" applyAlignment="1">
      <alignment horizontal="center" vertical="center" wrapText="1"/>
    </xf>
    <xf numFmtId="0" fontId="102" fillId="0" borderId="32" xfId="13282" applyFont="1" applyFill="1" applyBorder="1" applyAlignment="1">
      <alignment horizontal="center" vertical="center" wrapText="1"/>
    </xf>
    <xf numFmtId="0" fontId="102" fillId="37" borderId="32" xfId="13019" applyFont="1" applyFill="1" applyBorder="1"/>
    <xf numFmtId="0" fontId="114" fillId="0" borderId="0" xfId="13019" applyFont="1" applyFill="1" applyBorder="1"/>
    <xf numFmtId="0" fontId="113" fillId="0" borderId="0" xfId="13019" applyFont="1" applyFill="1" applyBorder="1" applyAlignment="1">
      <alignment horizontal="center"/>
    </xf>
    <xf numFmtId="0" fontId="55" fillId="0" borderId="36" xfId="13019" applyFont="1" applyFill="1" applyBorder="1" applyAlignment="1">
      <alignment horizontal="left" vertical="center" shrinkToFit="1"/>
    </xf>
    <xf numFmtId="0" fontId="104" fillId="0" borderId="0" xfId="13019" applyFont="1" applyBorder="1" applyAlignment="1">
      <alignment horizontal="center"/>
    </xf>
    <xf numFmtId="0" fontId="102" fillId="0" borderId="9" xfId="13019" applyFont="1" applyBorder="1" applyAlignment="1">
      <alignment horizontal="center" vertical="center"/>
    </xf>
    <xf numFmtId="0" fontId="102" fillId="0" borderId="79" xfId="13019" applyFont="1" applyBorder="1"/>
    <xf numFmtId="0" fontId="102" fillId="35" borderId="79" xfId="13019" applyFont="1" applyFill="1" applyBorder="1"/>
    <xf numFmtId="0" fontId="102" fillId="38" borderId="79" xfId="13019" applyFont="1" applyFill="1" applyBorder="1"/>
    <xf numFmtId="0" fontId="104" fillId="0" borderId="0" xfId="13019" applyFont="1" applyFill="1" applyBorder="1" applyAlignment="1">
      <alignment horizontal="center"/>
    </xf>
    <xf numFmtId="182" fontId="102" fillId="0" borderId="70" xfId="13019" applyNumberFormat="1" applyFont="1" applyFill="1" applyBorder="1" applyAlignment="1">
      <alignment horizontal="center" vertical="center" wrapText="1"/>
    </xf>
    <xf numFmtId="0" fontId="102" fillId="0" borderId="70" xfId="13280" applyFont="1" applyFill="1" applyBorder="1" applyAlignment="1">
      <alignment horizontal="center"/>
    </xf>
    <xf numFmtId="0" fontId="108" fillId="0" borderId="0" xfId="13019" applyFont="1" applyFill="1" applyBorder="1"/>
    <xf numFmtId="182" fontId="102" fillId="0" borderId="32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102" fillId="36" borderId="0" xfId="13019" applyFont="1" applyFill="1" applyBorder="1" applyAlignment="1">
      <alignment horizontal="center" vertical="center"/>
    </xf>
    <xf numFmtId="0" fontId="105" fillId="0" borderId="32" xfId="13019" applyFont="1" applyBorder="1" applyAlignment="1">
      <alignment horizontal="center" vertical="center"/>
    </xf>
    <xf numFmtId="0" fontId="108" fillId="0" borderId="79" xfId="13019" applyFont="1" applyFill="1" applyBorder="1" applyAlignment="1">
      <alignment horizontal="center" vertical="center"/>
    </xf>
    <xf numFmtId="0" fontId="102" fillId="0" borderId="57" xfId="13280" applyFont="1" applyFill="1" applyBorder="1" applyAlignment="1">
      <alignment horizontal="center" vertical="center" wrapText="1"/>
    </xf>
    <xf numFmtId="0" fontId="113" fillId="0" borderId="0" xfId="13019" applyFont="1" applyBorder="1" applyAlignment="1">
      <alignment horizontal="center"/>
    </xf>
    <xf numFmtId="0" fontId="102" fillId="0" borderId="9" xfId="13280" applyFont="1" applyFill="1" applyBorder="1" applyAlignment="1">
      <alignment horizontal="center" vertical="center" wrapText="1"/>
    </xf>
    <xf numFmtId="0" fontId="55" fillId="0" borderId="0" xfId="13281" applyFont="1" applyFill="1" applyBorder="1" applyAlignment="1">
      <alignment horizontal="left" vertical="center" shrinkToFit="1"/>
    </xf>
    <xf numFmtId="182" fontId="102" fillId="0" borderId="32" xfId="13280" applyNumberFormat="1" applyFont="1" applyFill="1" applyBorder="1" applyAlignment="1">
      <alignment horizontal="center" wrapText="1"/>
    </xf>
    <xf numFmtId="0" fontId="102" fillId="0" borderId="79" xfId="13280" applyFont="1" applyFill="1" applyBorder="1" applyAlignment="1">
      <alignment horizontal="center" vertical="center" wrapText="1"/>
    </xf>
    <xf numFmtId="0" fontId="102" fillId="0" borderId="0" xfId="12933" applyFont="1" applyBorder="1" applyAlignment="1">
      <alignment horizontal="center" vertical="center"/>
    </xf>
    <xf numFmtId="0" fontId="102" fillId="0" borderId="32" xfId="12933" applyFont="1" applyBorder="1" applyAlignment="1">
      <alignment horizontal="center" vertical="center"/>
    </xf>
    <xf numFmtId="0" fontId="102" fillId="0" borderId="32" xfId="12933" applyFont="1" applyFill="1" applyBorder="1" applyAlignment="1">
      <alignment horizontal="center" vertical="center"/>
    </xf>
    <xf numFmtId="0" fontId="102" fillId="0" borderId="32" xfId="12933" applyFont="1" applyBorder="1" applyAlignment="1">
      <alignment horizontal="center" vertical="center"/>
    </xf>
    <xf numFmtId="0" fontId="102" fillId="0" borderId="79" xfId="12933" applyFont="1" applyBorder="1" applyAlignment="1">
      <alignment horizontal="center" vertical="center"/>
    </xf>
    <xf numFmtId="0" fontId="102" fillId="35" borderId="79" xfId="12933" applyFont="1" applyFill="1" applyBorder="1" applyAlignment="1">
      <alignment horizontal="center" vertical="center"/>
    </xf>
    <xf numFmtId="0" fontId="102" fillId="35" borderId="32" xfId="12933" applyFont="1" applyFill="1" applyBorder="1" applyAlignment="1">
      <alignment horizontal="center" vertical="center"/>
    </xf>
    <xf numFmtId="0" fontId="102" fillId="0" borderId="0" xfId="13281" applyFont="1" applyFill="1" applyBorder="1" applyAlignment="1">
      <alignment horizontal="center" vertical="center" shrinkToFit="1"/>
    </xf>
    <xf numFmtId="49" fontId="102" fillId="0" borderId="0" xfId="13281" applyNumberFormat="1" applyFont="1" applyFill="1" applyBorder="1" applyAlignment="1">
      <alignment horizontal="center" vertical="center" shrinkToFit="1"/>
    </xf>
    <xf numFmtId="0" fontId="102" fillId="0" borderId="0" xfId="13281" applyNumberFormat="1" applyFont="1" applyFill="1" applyBorder="1" applyAlignment="1">
      <alignment horizontal="center" vertical="center" shrinkToFit="1"/>
    </xf>
    <xf numFmtId="0" fontId="55" fillId="0" borderId="0" xfId="13281" applyFont="1" applyFill="1" applyBorder="1" applyAlignment="1">
      <alignment horizontal="left" vertical="center" shrinkToFit="1"/>
    </xf>
    <xf numFmtId="0" fontId="102" fillId="0" borderId="32" xfId="13280" applyFont="1" applyFill="1" applyBorder="1" applyAlignment="1">
      <alignment horizontal="center" vertical="center" wrapText="1"/>
    </xf>
    <xf numFmtId="0" fontId="102" fillId="0" borderId="57" xfId="12933" applyFont="1" applyBorder="1" applyAlignment="1">
      <alignment horizontal="center" vertical="center"/>
    </xf>
    <xf numFmtId="0" fontId="102" fillId="35" borderId="57" xfId="12933" applyFont="1" applyFill="1" applyBorder="1" applyAlignment="1">
      <alignment horizontal="center" vertical="center"/>
    </xf>
    <xf numFmtId="0" fontId="102" fillId="0" borderId="9" xfId="13280" applyFont="1" applyFill="1" applyBorder="1" applyAlignment="1">
      <alignment horizontal="center" vertical="center" wrapText="1"/>
    </xf>
    <xf numFmtId="182" fontId="102" fillId="0" borderId="32" xfId="12933" applyNumberFormat="1" applyFont="1" applyBorder="1" applyAlignment="1">
      <alignment horizontal="center"/>
    </xf>
    <xf numFmtId="182" fontId="102" fillId="0" borderId="32" xfId="12933" applyNumberFormat="1" applyFont="1" applyFill="1" applyBorder="1" applyAlignment="1">
      <alignment horizontal="center" vertical="center" wrapText="1"/>
    </xf>
    <xf numFmtId="182" fontId="102" fillId="0" borderId="32" xfId="13282" applyNumberFormat="1" applyFont="1" applyFill="1" applyBorder="1" applyAlignment="1">
      <alignment horizontal="center"/>
    </xf>
    <xf numFmtId="0" fontId="102" fillId="0" borderId="71" xfId="12933" applyFont="1" applyFill="1" applyBorder="1" applyAlignment="1">
      <alignment horizontal="center" vertical="center"/>
    </xf>
    <xf numFmtId="0" fontId="102" fillId="0" borderId="9" xfId="12933" applyFont="1" applyBorder="1" applyAlignment="1">
      <alignment horizontal="center" vertical="center"/>
    </xf>
    <xf numFmtId="0" fontId="102" fillId="0" borderId="79" xfId="12933" applyFont="1" applyBorder="1" applyAlignment="1">
      <alignment horizontal="center" vertical="center"/>
    </xf>
    <xf numFmtId="0" fontId="102" fillId="37" borderId="57" xfId="12933" applyFont="1" applyFill="1" applyBorder="1" applyAlignment="1">
      <alignment horizontal="center" vertical="center"/>
    </xf>
    <xf numFmtId="0" fontId="102" fillId="37" borderId="79" xfId="12933" applyFont="1" applyFill="1" applyBorder="1" applyAlignment="1">
      <alignment horizontal="center" vertical="center"/>
    </xf>
    <xf numFmtId="184" fontId="102" fillId="0" borderId="0" xfId="13281" applyNumberFormat="1" applyFont="1" applyFill="1" applyBorder="1" applyAlignment="1">
      <alignment horizontal="center" vertical="center" shrinkToFit="1"/>
    </xf>
    <xf numFmtId="0" fontId="102" fillId="0" borderId="32" xfId="13282" applyFont="1" applyFill="1" applyBorder="1" applyAlignment="1">
      <alignment horizontal="center" vertical="center"/>
    </xf>
    <xf numFmtId="0" fontId="102" fillId="0" borderId="57" xfId="12933" applyFont="1" applyBorder="1" applyAlignment="1">
      <alignment horizontal="center" vertical="center"/>
    </xf>
    <xf numFmtId="182" fontId="102" fillId="0" borderId="0" xfId="12933" applyNumberFormat="1" applyFont="1" applyFill="1" applyBorder="1" applyAlignment="1">
      <alignment horizontal="center"/>
    </xf>
    <xf numFmtId="182" fontId="102" fillId="0" borderId="32" xfId="13019" applyNumberFormat="1" applyFont="1" applyBorder="1" applyAlignment="1">
      <alignment horizontal="center" vertical="center"/>
    </xf>
    <xf numFmtId="0" fontId="102" fillId="0" borderId="79" xfId="12933" applyFont="1" applyFill="1" applyBorder="1" applyAlignment="1">
      <alignment horizontal="center" vertical="center"/>
    </xf>
    <xf numFmtId="0" fontId="105" fillId="35" borderId="57" xfId="12933" applyFont="1" applyFill="1" applyBorder="1" applyAlignment="1">
      <alignment horizontal="center" vertical="center"/>
    </xf>
    <xf numFmtId="0" fontId="105" fillId="35" borderId="79" xfId="12933" applyFont="1" applyFill="1" applyBorder="1" applyAlignment="1">
      <alignment horizontal="center" vertical="center"/>
    </xf>
    <xf numFmtId="182" fontId="102" fillId="0" borderId="63" xfId="13019" applyNumberFormat="1" applyFont="1" applyBorder="1" applyAlignment="1">
      <alignment horizontal="center"/>
    </xf>
    <xf numFmtId="0" fontId="102" fillId="38" borderId="57" xfId="12933" applyFont="1" applyFill="1" applyBorder="1" applyAlignment="1">
      <alignment horizontal="center" vertical="center"/>
    </xf>
    <xf numFmtId="0" fontId="102" fillId="38" borderId="79" xfId="12933" applyFont="1" applyFill="1" applyBorder="1" applyAlignment="1">
      <alignment horizontal="center" vertical="center"/>
    </xf>
    <xf numFmtId="182" fontId="102" fillId="0" borderId="9" xfId="12933" applyNumberFormat="1" applyFont="1" applyFill="1" applyBorder="1" applyAlignment="1">
      <alignment horizontal="center"/>
    </xf>
    <xf numFmtId="0" fontId="55" fillId="0" borderId="0" xfId="13019" applyFont="1" applyBorder="1" applyAlignment="1">
      <alignment vertical="center"/>
    </xf>
    <xf numFmtId="0" fontId="102" fillId="37" borderId="32" xfId="12933" applyFont="1" applyFill="1" applyBorder="1" applyAlignment="1">
      <alignment horizontal="center" vertical="center"/>
    </xf>
    <xf numFmtId="0" fontId="102" fillId="38" borderId="32" xfId="12933" applyFont="1" applyFill="1" applyBorder="1" applyAlignment="1">
      <alignment horizontal="center" vertical="center"/>
    </xf>
    <xf numFmtId="0" fontId="102" fillId="0" borderId="0" xfId="13019" applyFont="1" applyFill="1" applyBorder="1" applyAlignment="1">
      <alignment vertical="center"/>
    </xf>
    <xf numFmtId="0" fontId="104" fillId="0" borderId="70" xfId="13019" applyFont="1" applyBorder="1"/>
    <xf numFmtId="182" fontId="102" fillId="0" borderId="32" xfId="13282" applyNumberFormat="1" applyFont="1" applyFill="1" applyBorder="1" applyAlignment="1">
      <alignment horizontal="center" vertical="center" wrapText="1"/>
    </xf>
    <xf numFmtId="0" fontId="108" fillId="0" borderId="0" xfId="13281" applyFont="1" applyFill="1" applyBorder="1" applyAlignment="1">
      <alignment horizontal="center" vertical="center" shrinkToFit="1"/>
    </xf>
    <xf numFmtId="49" fontId="108" fillId="0" borderId="0" xfId="13281" applyNumberFormat="1" applyFont="1" applyFill="1" applyBorder="1" applyAlignment="1">
      <alignment horizontal="center" vertical="center" shrinkToFit="1"/>
    </xf>
    <xf numFmtId="184" fontId="108" fillId="0" borderId="0" xfId="13281" applyNumberFormat="1" applyFont="1" applyFill="1" applyBorder="1" applyAlignment="1">
      <alignment horizontal="center" vertical="center" shrinkToFit="1"/>
    </xf>
    <xf numFmtId="0" fontId="111" fillId="0" borderId="0" xfId="13281" applyFont="1" applyFill="1" applyBorder="1" applyAlignment="1">
      <alignment horizontal="left" vertical="center" shrinkToFit="1"/>
    </xf>
    <xf numFmtId="0" fontId="55" fillId="15" borderId="0" xfId="13281" applyFont="1" applyFill="1" applyBorder="1" applyAlignment="1">
      <alignment horizontal="left" vertical="center"/>
    </xf>
    <xf numFmtId="0" fontId="55" fillId="0" borderId="0" xfId="13280" applyFont="1" applyBorder="1" applyAlignment="1">
      <alignment horizontal="center" vertical="center"/>
    </xf>
    <xf numFmtId="0" fontId="55" fillId="0" borderId="0" xfId="13280" applyFont="1" applyFill="1" applyBorder="1" applyAlignment="1">
      <alignment horizontal="center" vertical="center"/>
    </xf>
    <xf numFmtId="0" fontId="55" fillId="0" borderId="0" xfId="13019" applyFont="1" applyAlignment="1">
      <alignment vertical="center"/>
    </xf>
    <xf numFmtId="208" fontId="116" fillId="0" borderId="0" xfId="13019" applyNumberFormat="1" applyFont="1" applyFill="1" applyAlignment="1">
      <alignment horizontal="center" vertical="center"/>
    </xf>
    <xf numFmtId="0" fontId="62" fillId="0" borderId="0" xfId="13280" applyFont="1" applyBorder="1" applyAlignment="1">
      <alignment horizontal="center" vertical="center"/>
    </xf>
    <xf numFmtId="0" fontId="55" fillId="0" borderId="0" xfId="13280" applyFont="1" applyBorder="1" applyAlignment="1">
      <alignment horizontal="center" vertical="center"/>
    </xf>
    <xf numFmtId="0" fontId="62" fillId="0" borderId="0" xfId="13019" applyFont="1" applyFill="1" applyAlignment="1">
      <alignment horizontal="center" vertical="center"/>
    </xf>
    <xf numFmtId="0" fontId="62" fillId="0" borderId="0" xfId="13019" applyFont="1" applyAlignment="1">
      <alignment horizontal="center" vertical="center"/>
    </xf>
    <xf numFmtId="0" fontId="117" fillId="0" borderId="0" xfId="13280" applyFont="1" applyBorder="1" applyAlignment="1">
      <alignment horizontal="center" vertical="center"/>
    </xf>
    <xf numFmtId="0" fontId="117" fillId="0" borderId="0" xfId="13280" applyFont="1" applyFill="1" applyBorder="1" applyAlignment="1">
      <alignment horizontal="center" vertical="center"/>
    </xf>
    <xf numFmtId="0" fontId="168" fillId="0" borderId="0" xfId="13281" applyFont="1"/>
    <xf numFmtId="0" fontId="168" fillId="0" borderId="0" xfId="13281" applyFont="1" applyAlignment="1">
      <alignment horizontal="center"/>
    </xf>
    <xf numFmtId="0" fontId="169" fillId="0" borderId="0" xfId="13281" applyFont="1"/>
    <xf numFmtId="182" fontId="168" fillId="16" borderId="37" xfId="13281" applyNumberFormat="1" applyFont="1" applyFill="1" applyBorder="1" applyAlignment="1">
      <alignment horizontal="center"/>
    </xf>
    <xf numFmtId="0" fontId="168" fillId="0" borderId="37" xfId="12933" applyFont="1" applyFill="1" applyBorder="1" applyAlignment="1">
      <alignment horizontal="center" vertical="center"/>
    </xf>
    <xf numFmtId="0" fontId="168" fillId="0" borderId="37" xfId="13281" applyFont="1" applyBorder="1" applyAlignment="1">
      <alignment horizontal="center"/>
    </xf>
    <xf numFmtId="0" fontId="168" fillId="0" borderId="37" xfId="12933" applyFont="1" applyFill="1" applyBorder="1" applyAlignment="1">
      <alignment horizontal="center" vertical="center" wrapText="1"/>
    </xf>
    <xf numFmtId="49" fontId="168" fillId="0" borderId="37" xfId="13281" applyNumberFormat="1" applyFont="1" applyFill="1" applyBorder="1" applyAlignment="1">
      <alignment horizontal="center"/>
    </xf>
    <xf numFmtId="0" fontId="168" fillId="0" borderId="37" xfId="13281" applyFont="1" applyFill="1" applyBorder="1" applyAlignment="1">
      <alignment horizontal="center"/>
    </xf>
    <xf numFmtId="0" fontId="169" fillId="0" borderId="0" xfId="13281" applyFont="1" applyFill="1"/>
    <xf numFmtId="0" fontId="168" fillId="0" borderId="37" xfId="12933" applyNumberFormat="1" applyFont="1" applyFill="1" applyBorder="1" applyAlignment="1">
      <alignment horizontal="center" vertical="center"/>
    </xf>
    <xf numFmtId="0" fontId="168" fillId="0" borderId="90" xfId="12933" applyFont="1" applyFill="1" applyBorder="1" applyAlignment="1">
      <alignment horizontal="center" vertical="center"/>
    </xf>
    <xf numFmtId="0" fontId="168" fillId="0" borderId="57" xfId="12933" applyFont="1" applyFill="1" applyBorder="1" applyAlignment="1">
      <alignment horizontal="center" vertical="center"/>
    </xf>
    <xf numFmtId="49" fontId="168" fillId="0" borderId="57" xfId="12933" applyNumberFormat="1" applyFont="1" applyFill="1" applyBorder="1" applyAlignment="1">
      <alignment horizontal="center" vertical="center"/>
    </xf>
    <xf numFmtId="0" fontId="168" fillId="0" borderId="39" xfId="12933" applyFont="1" applyFill="1" applyBorder="1" applyAlignment="1">
      <alignment horizontal="center" vertical="center"/>
    </xf>
    <xf numFmtId="0" fontId="168" fillId="0" borderId="37" xfId="12933" applyFont="1" applyFill="1" applyBorder="1" applyAlignment="1">
      <alignment horizontal="center" vertical="center"/>
    </xf>
    <xf numFmtId="0" fontId="168" fillId="0" borderId="39" xfId="12933" applyFont="1" applyFill="1" applyBorder="1" applyAlignment="1">
      <alignment horizontal="center" vertical="center"/>
    </xf>
    <xf numFmtId="49" fontId="168" fillId="0" borderId="39" xfId="12933" applyNumberFormat="1" applyFont="1" applyFill="1" applyBorder="1" applyAlignment="1">
      <alignment horizontal="center" vertical="center"/>
    </xf>
    <xf numFmtId="0" fontId="169" fillId="86" borderId="0" xfId="13281" applyFont="1" applyFill="1" applyBorder="1" applyAlignment="1">
      <alignment horizontal="left" vertical="center"/>
    </xf>
    <xf numFmtId="182" fontId="168" fillId="16" borderId="0" xfId="13281" applyNumberFormat="1" applyFont="1" applyFill="1" applyBorder="1" applyAlignment="1">
      <alignment horizontal="center"/>
    </xf>
    <xf numFmtId="0" fontId="168" fillId="0" borderId="0" xfId="12933" applyFont="1" applyFill="1" applyBorder="1" applyAlignment="1">
      <alignment horizontal="center" vertical="center"/>
    </xf>
    <xf numFmtId="49" fontId="168" fillId="0" borderId="0" xfId="12933" applyNumberFormat="1" applyFont="1" applyFill="1" applyBorder="1" applyAlignment="1">
      <alignment horizontal="center" vertical="center" wrapText="1"/>
    </xf>
    <xf numFmtId="0" fontId="168" fillId="0" borderId="0" xfId="12933" applyFont="1" applyFill="1" applyBorder="1" applyAlignment="1">
      <alignment horizontal="center" vertical="center" wrapText="1"/>
    </xf>
    <xf numFmtId="49" fontId="168" fillId="0" borderId="37" xfId="12933" applyNumberFormat="1" applyFont="1" applyFill="1" applyBorder="1" applyAlignment="1">
      <alignment horizontal="center" vertical="center" wrapText="1"/>
    </xf>
    <xf numFmtId="0" fontId="169" fillId="0" borderId="0" xfId="13281" applyFont="1" applyFill="1" applyBorder="1" applyAlignment="1">
      <alignment horizontal="left" vertical="center" shrinkToFit="1"/>
    </xf>
    <xf numFmtId="0" fontId="168" fillId="0" borderId="0" xfId="13281" applyFont="1" applyFill="1"/>
    <xf numFmtId="0" fontId="169" fillId="0" borderId="0" xfId="13281" applyFont="1" applyFill="1" applyBorder="1" applyAlignment="1">
      <alignment horizontal="left" vertical="center"/>
    </xf>
    <xf numFmtId="0" fontId="168" fillId="16" borderId="0" xfId="12933" applyFont="1" applyFill="1" applyBorder="1" applyAlignment="1">
      <alignment horizontal="center" vertical="center" wrapText="1"/>
    </xf>
    <xf numFmtId="0" fontId="168" fillId="16" borderId="0" xfId="13281" applyFont="1" applyFill="1" applyBorder="1" applyAlignment="1">
      <alignment horizontal="center" vertical="center" wrapText="1"/>
    </xf>
    <xf numFmtId="0" fontId="169" fillId="0" borderId="0" xfId="13281" applyFont="1" applyFill="1" applyBorder="1" applyAlignment="1">
      <alignment horizontal="left" vertical="center" shrinkToFit="1"/>
    </xf>
    <xf numFmtId="0" fontId="168" fillId="16" borderId="37" xfId="12933" applyFont="1" applyFill="1" applyBorder="1" applyAlignment="1">
      <alignment horizontal="center" vertical="center" wrapText="1"/>
    </xf>
    <xf numFmtId="0" fontId="168" fillId="16" borderId="37" xfId="13281" applyFont="1" applyFill="1" applyBorder="1" applyAlignment="1">
      <alignment horizontal="center" vertical="center" wrapText="1"/>
    </xf>
    <xf numFmtId="0" fontId="168" fillId="0" borderId="57" xfId="13281" applyFont="1" applyBorder="1" applyAlignment="1">
      <alignment horizontal="center"/>
    </xf>
    <xf numFmtId="0" fontId="168" fillId="16" borderId="37" xfId="13281" applyFont="1" applyFill="1" applyBorder="1" applyAlignment="1">
      <alignment horizontal="center"/>
    </xf>
    <xf numFmtId="58" fontId="168" fillId="16" borderId="37" xfId="13281" applyNumberFormat="1" applyFont="1" applyFill="1" applyBorder="1" applyAlignment="1">
      <alignment horizontal="center" vertical="center" wrapText="1"/>
    </xf>
    <xf numFmtId="58" fontId="169" fillId="0" borderId="0" xfId="13281" applyNumberFormat="1" applyFont="1" applyFill="1" applyBorder="1" applyAlignment="1">
      <alignment horizontal="left" vertical="center" shrinkToFit="1"/>
    </xf>
    <xf numFmtId="0" fontId="168" fillId="0" borderId="0" xfId="12933" applyFont="1" applyBorder="1" applyAlignment="1">
      <alignment vertical="center" wrapText="1"/>
    </xf>
    <xf numFmtId="0" fontId="168" fillId="0" borderId="37" xfId="12933" applyFont="1" applyBorder="1" applyAlignment="1">
      <alignment horizontal="center" vertical="center" wrapText="1"/>
    </xf>
    <xf numFmtId="0" fontId="168" fillId="0" borderId="57" xfId="12933" applyFont="1" applyFill="1" applyBorder="1" applyAlignment="1">
      <alignment horizontal="center" vertical="center" wrapText="1"/>
    </xf>
    <xf numFmtId="0" fontId="168" fillId="0" borderId="39" xfId="12933" applyFont="1" applyFill="1" applyBorder="1" applyAlignment="1">
      <alignment horizontal="center" vertical="center" wrapText="1"/>
    </xf>
    <xf numFmtId="182" fontId="168" fillId="0" borderId="0" xfId="12933" applyNumberFormat="1" applyFont="1" applyFill="1" applyBorder="1" applyAlignment="1">
      <alignment horizontal="center" vertical="center"/>
    </xf>
    <xf numFmtId="0" fontId="168" fillId="0" borderId="0" xfId="13281" applyNumberFormat="1" applyFont="1" applyBorder="1" applyAlignment="1">
      <alignment horizontal="center" vertical="center"/>
    </xf>
    <xf numFmtId="0" fontId="168" fillId="16" borderId="0" xfId="13281" applyFont="1" applyFill="1" applyBorder="1" applyAlignment="1">
      <alignment horizontal="center"/>
    </xf>
    <xf numFmtId="0" fontId="168" fillId="0" borderId="0" xfId="13281" applyFont="1" applyBorder="1" applyAlignment="1">
      <alignment horizontal="center"/>
    </xf>
    <xf numFmtId="182" fontId="168" fillId="0" borderId="37" xfId="12933" applyNumberFormat="1" applyFont="1" applyFill="1" applyBorder="1" applyAlignment="1">
      <alignment horizontal="center" vertical="center"/>
    </xf>
    <xf numFmtId="0" fontId="168" fillId="0" borderId="37" xfId="13281" applyNumberFormat="1" applyFont="1" applyBorder="1" applyAlignment="1">
      <alignment horizontal="center" vertical="center"/>
    </xf>
    <xf numFmtId="0" fontId="168" fillId="0" borderId="39" xfId="13281" applyFont="1" applyBorder="1" applyAlignment="1">
      <alignment horizontal="center"/>
    </xf>
    <xf numFmtId="0" fontId="168" fillId="0" borderId="0" xfId="12933" applyNumberFormat="1" applyFont="1" applyFill="1" applyBorder="1" applyAlignment="1">
      <alignment horizontal="center" vertical="center" wrapText="1"/>
    </xf>
    <xf numFmtId="49" fontId="170" fillId="0" borderId="0" xfId="15042" applyNumberFormat="1" applyFont="1" applyFill="1" applyBorder="1" applyAlignment="1">
      <alignment horizontal="center"/>
    </xf>
    <xf numFmtId="0" fontId="168" fillId="0" borderId="37" xfId="14604" applyNumberFormat="1" applyFont="1" applyBorder="1" applyAlignment="1">
      <alignment horizontal="center" vertical="center"/>
    </xf>
    <xf numFmtId="0" fontId="168" fillId="16" borderId="37" xfId="14604" applyFont="1" applyFill="1" applyBorder="1" applyAlignment="1">
      <alignment horizontal="center"/>
    </xf>
    <xf numFmtId="0" fontId="168" fillId="0" borderId="37" xfId="14604" applyFont="1" applyBorder="1" applyAlignment="1">
      <alignment horizontal="center"/>
    </xf>
    <xf numFmtId="0" fontId="169" fillId="0" borderId="0" xfId="15043" applyFont="1" applyFill="1" applyBorder="1" applyAlignment="1">
      <alignment horizontal="left" vertical="center" shrinkToFit="1"/>
    </xf>
    <xf numFmtId="0" fontId="168" fillId="0" borderId="57" xfId="14604" applyFont="1" applyBorder="1" applyAlignment="1">
      <alignment horizontal="center"/>
    </xf>
    <xf numFmtId="0" fontId="168" fillId="0" borderId="39" xfId="14604" applyFont="1" applyBorder="1" applyAlignment="1">
      <alignment horizontal="center"/>
    </xf>
    <xf numFmtId="0" fontId="169" fillId="86" borderId="0" xfId="15043" applyFont="1" applyFill="1" applyBorder="1" applyAlignment="1">
      <alignment horizontal="left" vertical="center"/>
    </xf>
    <xf numFmtId="0" fontId="169" fillId="0" borderId="0" xfId="13281" applyFont="1" applyAlignment="1">
      <alignment horizontal="left"/>
    </xf>
    <xf numFmtId="0" fontId="168" fillId="0" borderId="37" xfId="12933" applyFont="1" applyBorder="1" applyAlignment="1">
      <alignment horizontal="center" vertical="center"/>
    </xf>
    <xf numFmtId="0" fontId="168" fillId="0" borderId="91" xfId="12933" applyFont="1" applyFill="1" applyBorder="1" applyAlignment="1">
      <alignment horizontal="center" vertical="center"/>
    </xf>
    <xf numFmtId="0" fontId="168" fillId="0" borderId="57" xfId="12933" applyFont="1" applyBorder="1" applyAlignment="1">
      <alignment horizontal="center" vertical="center"/>
    </xf>
    <xf numFmtId="49" fontId="170" fillId="0" borderId="57" xfId="15042" applyNumberFormat="1" applyFont="1" applyBorder="1" applyAlignment="1">
      <alignment horizontal="center" vertical="center"/>
    </xf>
    <xf numFmtId="0" fontId="168" fillId="0" borderId="39" xfId="12933" applyFont="1" applyBorder="1" applyAlignment="1">
      <alignment horizontal="center" vertical="center"/>
    </xf>
    <xf numFmtId="49" fontId="170" fillId="0" borderId="39" xfId="15042" applyNumberFormat="1" applyFont="1" applyBorder="1" applyAlignment="1">
      <alignment horizontal="center" vertical="center"/>
    </xf>
    <xf numFmtId="16" fontId="168" fillId="0" borderId="0" xfId="12933" applyNumberFormat="1" applyFont="1" applyFill="1" applyBorder="1" applyAlignment="1">
      <alignment horizontal="center" vertical="center"/>
    </xf>
    <xf numFmtId="0" fontId="168" fillId="0" borderId="37" xfId="12933" applyFont="1" applyBorder="1" applyAlignment="1">
      <alignment horizontal="center" vertical="center"/>
    </xf>
    <xf numFmtId="49" fontId="170" fillId="0" borderId="37" xfId="15042" applyNumberFormat="1" applyFont="1" applyBorder="1" applyAlignment="1">
      <alignment horizontal="center" vertical="center"/>
    </xf>
    <xf numFmtId="0" fontId="169" fillId="86" borderId="0" xfId="13281" applyFont="1" applyFill="1" applyBorder="1" applyAlignment="1">
      <alignment horizontal="left" vertical="center" shrinkToFit="1"/>
    </xf>
    <xf numFmtId="0" fontId="169" fillId="86" borderId="40" xfId="13281" applyFont="1" applyFill="1" applyBorder="1" applyAlignment="1">
      <alignment horizontal="left" vertical="center" shrinkToFit="1"/>
    </xf>
    <xf numFmtId="0" fontId="168" fillId="17" borderId="37" xfId="12933" applyFont="1" applyFill="1" applyBorder="1" applyAlignment="1">
      <alignment horizontal="center" vertical="center"/>
    </xf>
    <xf numFmtId="182" fontId="168" fillId="0" borderId="0" xfId="12933" applyNumberFormat="1" applyFont="1" applyFill="1" applyBorder="1" applyAlignment="1">
      <alignment horizontal="center"/>
    </xf>
    <xf numFmtId="0" fontId="168" fillId="0" borderId="0" xfId="13281" applyFont="1" applyFill="1" applyAlignment="1">
      <alignment horizontal="center"/>
    </xf>
    <xf numFmtId="0" fontId="168" fillId="0" borderId="0" xfId="12933" applyFont="1" applyFill="1" applyBorder="1" applyAlignment="1">
      <alignment horizontal="center"/>
    </xf>
    <xf numFmtId="0" fontId="168" fillId="0" borderId="37" xfId="13281" applyFont="1" applyBorder="1" applyAlignment="1">
      <alignment horizontal="center" shrinkToFit="1"/>
    </xf>
    <xf numFmtId="0" fontId="169" fillId="0" borderId="0" xfId="13281" applyFont="1" applyBorder="1" applyAlignment="1">
      <alignment vertical="center"/>
    </xf>
    <xf numFmtId="0" fontId="171" fillId="0" borderId="0" xfId="13281" applyFont="1" applyFill="1" applyBorder="1" applyAlignment="1">
      <alignment horizontal="left" vertical="center" shrinkToFit="1"/>
    </xf>
    <xf numFmtId="0" fontId="168" fillId="0" borderId="37" xfId="12933" applyFont="1" applyFill="1" applyBorder="1" applyAlignment="1">
      <alignment horizontal="center" vertical="center" shrinkToFit="1"/>
    </xf>
    <xf numFmtId="0" fontId="168" fillId="0" borderId="0" xfId="12933" applyNumberFormat="1" applyFont="1" applyFill="1" applyBorder="1" applyAlignment="1">
      <alignment horizontal="center" vertical="center"/>
    </xf>
    <xf numFmtId="0" fontId="168" fillId="0" borderId="0" xfId="12933" applyFont="1" applyBorder="1" applyAlignment="1">
      <alignment horizontal="center" vertical="center" wrapText="1"/>
    </xf>
    <xf numFmtId="0" fontId="168" fillId="0" borderId="0" xfId="13281" applyFont="1" applyFill="1" applyBorder="1" applyAlignment="1">
      <alignment horizontal="center"/>
    </xf>
    <xf numFmtId="0" fontId="168" fillId="0" borderId="37" xfId="12933" applyFont="1" applyBorder="1" applyAlignment="1">
      <alignment horizontal="center" vertical="center" shrinkToFit="1"/>
    </xf>
    <xf numFmtId="0" fontId="168" fillId="0" borderId="39" xfId="12933" applyFont="1" applyBorder="1" applyAlignment="1">
      <alignment horizontal="center" vertical="center"/>
    </xf>
    <xf numFmtId="0" fontId="168" fillId="0" borderId="39" xfId="12933" applyFont="1" applyFill="1" applyBorder="1" applyAlignment="1">
      <alignment horizontal="center" vertical="center" wrapText="1"/>
    </xf>
    <xf numFmtId="0" fontId="168" fillId="0" borderId="0" xfId="14767" applyFont="1" applyBorder="1" applyAlignment="1" applyProtection="1">
      <alignment horizontal="center"/>
    </xf>
    <xf numFmtId="0" fontId="168" fillId="0" borderId="37" xfId="12933" applyNumberFormat="1" applyFont="1" applyFill="1" applyBorder="1" applyAlignment="1">
      <alignment horizontal="center" vertical="center" shrinkToFit="1"/>
    </xf>
    <xf numFmtId="0" fontId="168" fillId="17" borderId="37" xfId="12933" applyNumberFormat="1" applyFont="1" applyFill="1" applyBorder="1" applyAlignment="1">
      <alignment horizontal="center" vertical="center" wrapText="1"/>
    </xf>
    <xf numFmtId="0" fontId="168" fillId="0" borderId="37" xfId="12933" applyNumberFormat="1" applyFont="1" applyFill="1" applyBorder="1" applyAlignment="1">
      <alignment horizontal="center" vertical="center" wrapText="1"/>
    </xf>
    <xf numFmtId="0" fontId="168" fillId="0" borderId="57" xfId="12933" applyNumberFormat="1" applyFont="1" applyFill="1" applyBorder="1" applyAlignment="1">
      <alignment horizontal="center" vertical="center" wrapText="1"/>
    </xf>
    <xf numFmtId="0" fontId="168" fillId="0" borderId="0" xfId="13281" applyFont="1" applyBorder="1"/>
    <xf numFmtId="0" fontId="168" fillId="0" borderId="39" xfId="12933" applyNumberFormat="1" applyFont="1" applyFill="1" applyBorder="1" applyAlignment="1">
      <alignment horizontal="center" vertical="center" wrapText="1"/>
    </xf>
    <xf numFmtId="58" fontId="168" fillId="0" borderId="0" xfId="13281" applyNumberFormat="1" applyFont="1"/>
    <xf numFmtId="0" fontId="168" fillId="0" borderId="0" xfId="12933" applyFont="1" applyFill="1" applyBorder="1" applyAlignment="1">
      <alignment vertical="center"/>
    </xf>
    <xf numFmtId="0" fontId="168" fillId="0" borderId="11" xfId="12933" applyFont="1" applyFill="1" applyBorder="1" applyAlignment="1">
      <alignment horizontal="center" vertical="center"/>
    </xf>
    <xf numFmtId="0" fontId="168" fillId="0" borderId="0" xfId="12933" applyFont="1" applyFill="1" applyBorder="1" applyAlignment="1">
      <alignment horizontal="center" vertical="center"/>
    </xf>
    <xf numFmtId="0" fontId="168" fillId="0" borderId="35" xfId="12933" applyFont="1" applyFill="1" applyBorder="1" applyAlignment="1">
      <alignment horizontal="center" vertical="center"/>
    </xf>
    <xf numFmtId="182" fontId="168" fillId="0" borderId="91" xfId="12933" applyNumberFormat="1" applyFont="1" applyFill="1" applyBorder="1" applyAlignment="1">
      <alignment horizontal="center" vertical="center"/>
    </xf>
    <xf numFmtId="0" fontId="168" fillId="0" borderId="90" xfId="13281" applyFont="1" applyBorder="1" applyAlignment="1">
      <alignment horizontal="center"/>
    </xf>
    <xf numFmtId="0" fontId="168" fillId="0" borderId="0" xfId="12933" applyFont="1" applyFill="1" applyBorder="1" applyAlignment="1">
      <alignment horizontal="left" vertical="center"/>
    </xf>
    <xf numFmtId="0" fontId="172" fillId="0" borderId="12" xfId="13281" applyFont="1" applyBorder="1" applyAlignment="1"/>
    <xf numFmtId="58" fontId="172" fillId="0" borderId="11" xfId="13281" applyNumberFormat="1" applyFont="1" applyBorder="1" applyAlignment="1"/>
    <xf numFmtId="0" fontId="172" fillId="0" borderId="91" xfId="13281" applyFont="1" applyBorder="1" applyAlignment="1">
      <alignment horizontal="center"/>
    </xf>
    <xf numFmtId="0" fontId="172" fillId="0" borderId="90" xfId="13281" applyFont="1" applyBorder="1" applyAlignment="1">
      <alignment horizontal="center"/>
    </xf>
    <xf numFmtId="0" fontId="169" fillId="16" borderId="0" xfId="13281" applyFont="1" applyFill="1" applyBorder="1" applyAlignment="1">
      <alignment vertical="center"/>
    </xf>
    <xf numFmtId="0" fontId="173" fillId="86" borderId="0" xfId="13281" applyFont="1" applyFill="1" applyBorder="1" applyAlignment="1">
      <alignment horizontal="left" vertical="center"/>
    </xf>
    <xf numFmtId="0" fontId="168" fillId="16" borderId="0" xfId="13281" applyFont="1" applyFill="1"/>
    <xf numFmtId="0" fontId="168" fillId="0" borderId="92" xfId="12933" applyFont="1" applyFill="1" applyBorder="1" applyAlignment="1">
      <alignment horizontal="center" vertical="center"/>
    </xf>
    <xf numFmtId="0" fontId="169" fillId="0" borderId="0" xfId="15044" applyFont="1" applyBorder="1" applyAlignment="1">
      <alignment horizontal="center" vertical="center" wrapText="1"/>
    </xf>
    <xf numFmtId="0" fontId="169" fillId="0" borderId="0" xfId="15044" applyFont="1" applyBorder="1" applyAlignment="1">
      <alignment horizontal="left" vertical="center" wrapText="1"/>
    </xf>
    <xf numFmtId="0" fontId="169" fillId="0" borderId="0" xfId="15044" applyFont="1" applyBorder="1" applyAlignment="1">
      <alignment horizontal="center" vertical="center" wrapText="1"/>
    </xf>
    <xf numFmtId="0" fontId="169" fillId="0" borderId="0" xfId="13281" applyFont="1" applyAlignment="1">
      <alignment vertical="center"/>
    </xf>
    <xf numFmtId="220" fontId="169" fillId="0" borderId="0" xfId="13281" applyNumberFormat="1" applyFont="1" applyFill="1" applyBorder="1" applyAlignment="1">
      <alignment horizontal="center"/>
    </xf>
    <xf numFmtId="0" fontId="169" fillId="0" borderId="0" xfId="15044" applyFont="1" applyBorder="1" applyAlignment="1">
      <alignment horizontal="center" vertical="center"/>
    </xf>
    <xf numFmtId="0" fontId="175" fillId="0" borderId="0" xfId="15044" applyFont="1" applyBorder="1" applyAlignment="1">
      <alignment horizontal="center" vertical="center"/>
    </xf>
    <xf numFmtId="0" fontId="176" fillId="0" borderId="0" xfId="15044" applyFont="1" applyBorder="1" applyAlignment="1">
      <alignment horizontal="center" vertical="center"/>
    </xf>
    <xf numFmtId="183" fontId="48" fillId="0" borderId="0" xfId="15045" applyNumberFormat="1" applyFont="1">
      <alignment vertical="center"/>
    </xf>
    <xf numFmtId="49" fontId="48" fillId="0" borderId="0" xfId="15045" applyNumberFormat="1" applyFont="1">
      <alignment vertical="center"/>
    </xf>
    <xf numFmtId="183" fontId="48" fillId="0" borderId="0" xfId="15045" applyNumberFormat="1" applyFont="1" applyFill="1">
      <alignment vertical="center"/>
    </xf>
    <xf numFmtId="182" fontId="177" fillId="0" borderId="37" xfId="15046" applyNumberFormat="1" applyFont="1" applyFill="1" applyBorder="1" applyAlignment="1">
      <alignment horizontal="left"/>
    </xf>
    <xf numFmtId="182" fontId="48" fillId="0" borderId="37" xfId="15046" applyNumberFormat="1" applyFont="1" applyFill="1" applyBorder="1" applyAlignment="1">
      <alignment horizontal="left"/>
    </xf>
    <xf numFmtId="183" fontId="177" fillId="0" borderId="57" xfId="15046" applyNumberFormat="1" applyFont="1" applyFill="1" applyBorder="1" applyAlignment="1">
      <alignment horizontal="left" wrapText="1"/>
    </xf>
    <xf numFmtId="176" fontId="48" fillId="0" borderId="37" xfId="15047" applyNumberFormat="1" applyFont="1" applyFill="1" applyBorder="1" applyAlignment="1">
      <alignment horizontal="left"/>
    </xf>
    <xf numFmtId="183" fontId="177" fillId="0" borderId="9" xfId="15046" applyNumberFormat="1" applyFont="1" applyFill="1" applyBorder="1" applyAlignment="1">
      <alignment horizontal="left" wrapText="1"/>
    </xf>
    <xf numFmtId="176" fontId="48" fillId="17" borderId="37" xfId="15047" applyNumberFormat="1" applyFont="1" applyFill="1" applyBorder="1" applyAlignment="1">
      <alignment horizontal="left"/>
    </xf>
    <xf numFmtId="183" fontId="177" fillId="0" borderId="39" xfId="15046" applyNumberFormat="1" applyFont="1" applyFill="1" applyBorder="1" applyAlignment="1">
      <alignment horizontal="left" wrapText="1"/>
    </xf>
    <xf numFmtId="183" fontId="48" fillId="0" borderId="37" xfId="15046" applyNumberFormat="1" applyFont="1" applyFill="1" applyBorder="1" applyAlignment="1">
      <alignment horizontal="left" vertical="center"/>
    </xf>
    <xf numFmtId="183" fontId="48" fillId="0" borderId="57" xfId="15048" applyNumberFormat="1" applyFont="1" applyFill="1" applyBorder="1" applyAlignment="1">
      <alignment horizontal="left" vertical="center"/>
    </xf>
    <xf numFmtId="49" fontId="48" fillId="0" borderId="57" xfId="15048" applyNumberFormat="1" applyFont="1" applyFill="1" applyBorder="1" applyAlignment="1">
      <alignment horizontal="left" vertical="center"/>
    </xf>
    <xf numFmtId="183" fontId="48" fillId="0" borderId="39" xfId="15048" applyNumberFormat="1" applyFont="1" applyFill="1" applyBorder="1" applyAlignment="1">
      <alignment horizontal="left" vertical="center"/>
    </xf>
    <xf numFmtId="49" fontId="48" fillId="0" borderId="39" xfId="15048" applyNumberFormat="1" applyFont="1" applyFill="1" applyBorder="1" applyAlignment="1">
      <alignment horizontal="left" vertical="center"/>
    </xf>
    <xf numFmtId="49" fontId="48" fillId="0" borderId="0" xfId="15045" applyNumberFormat="1" applyFont="1" applyFill="1">
      <alignment vertical="center"/>
    </xf>
    <xf numFmtId="183" fontId="5" fillId="0" borderId="0" xfId="15049" applyNumberFormat="1" applyFont="1" applyFill="1" applyBorder="1" applyAlignment="1">
      <alignment horizontal="left" vertical="center" shrinkToFit="1"/>
    </xf>
    <xf numFmtId="183" fontId="48" fillId="0" borderId="0" xfId="15045" applyNumberFormat="1" applyFont="1" applyFill="1" applyBorder="1">
      <alignment vertical="center"/>
    </xf>
    <xf numFmtId="183" fontId="48" fillId="0" borderId="0" xfId="15045" applyNumberFormat="1" applyFont="1" applyFill="1" applyBorder="1" applyAlignment="1">
      <alignment horizontal="center" vertical="center"/>
    </xf>
    <xf numFmtId="49" fontId="48" fillId="0" borderId="0" xfId="15045" applyNumberFormat="1" applyFont="1" applyFill="1" applyBorder="1">
      <alignment vertical="center"/>
    </xf>
    <xf numFmtId="183" fontId="48" fillId="0" borderId="0" xfId="15045" applyNumberFormat="1" applyFont="1" applyFill="1" applyBorder="1" applyAlignment="1">
      <alignment horizontal="left" vertical="top" wrapText="1"/>
    </xf>
    <xf numFmtId="183" fontId="48" fillId="0" borderId="0" xfId="15045" applyNumberFormat="1" applyFont="1" applyFill="1" applyBorder="1" applyAlignment="1">
      <alignment horizontal="left" vertical="center"/>
    </xf>
    <xf numFmtId="49" fontId="5" fillId="0" borderId="0" xfId="15049" applyNumberFormat="1" applyFont="1" applyFill="1" applyBorder="1" applyAlignment="1">
      <alignment horizontal="left" vertical="center" shrinkToFit="1"/>
    </xf>
    <xf numFmtId="184" fontId="5" fillId="0" borderId="0" xfId="15049" applyNumberFormat="1" applyFont="1" applyFill="1" applyBorder="1" applyAlignment="1">
      <alignment horizontal="left" vertical="center" shrinkToFit="1"/>
    </xf>
    <xf numFmtId="183" fontId="48" fillId="0" borderId="0" xfId="15045" applyNumberFormat="1" applyFont="1" applyFill="1" applyBorder="1" applyAlignment="1">
      <alignment horizontal="left"/>
    </xf>
    <xf numFmtId="183" fontId="48" fillId="0" borderId="0" xfId="15045" applyNumberFormat="1" applyFont="1" applyFill="1" applyAlignment="1"/>
    <xf numFmtId="182" fontId="48" fillId="0" borderId="0" xfId="15046" applyNumberFormat="1" applyFont="1" applyFill="1" applyBorder="1" applyAlignment="1">
      <alignment horizontal="left"/>
    </xf>
    <xf numFmtId="183" fontId="48" fillId="0" borderId="0" xfId="15046" applyNumberFormat="1" applyFont="1" applyFill="1" applyBorder="1" applyAlignment="1">
      <alignment horizontal="center" wrapText="1"/>
    </xf>
    <xf numFmtId="49" fontId="48" fillId="0" borderId="0" xfId="15046" applyNumberFormat="1" applyFont="1" applyFill="1" applyBorder="1" applyAlignment="1">
      <alignment horizontal="left"/>
    </xf>
    <xf numFmtId="183" fontId="48" fillId="0" borderId="0" xfId="15050" applyNumberFormat="1" applyFont="1" applyFill="1" applyBorder="1" applyAlignment="1">
      <alignment horizontal="left" vertical="center"/>
    </xf>
    <xf numFmtId="183" fontId="48" fillId="0" borderId="0" xfId="15045" applyNumberFormat="1" applyFont="1" applyAlignment="1"/>
    <xf numFmtId="183" fontId="48" fillId="15" borderId="0" xfId="15045" applyNumberFormat="1" applyFont="1" applyFill="1" applyBorder="1" applyAlignment="1">
      <alignment horizontal="left" vertical="center"/>
    </xf>
    <xf numFmtId="183" fontId="5" fillId="15" borderId="0" xfId="15049" applyNumberFormat="1" applyFont="1" applyFill="1" applyBorder="1" applyAlignment="1">
      <alignment horizontal="left" vertical="center"/>
    </xf>
    <xf numFmtId="183" fontId="48" fillId="0" borderId="0" xfId="15046" applyNumberFormat="1" applyFont="1" applyFill="1" applyBorder="1" applyAlignment="1">
      <alignment horizontal="left" wrapText="1"/>
    </xf>
    <xf numFmtId="49" fontId="48" fillId="0" borderId="0" xfId="15051" applyNumberFormat="1" applyFont="1" applyFill="1" applyBorder="1" applyAlignment="1">
      <alignment horizontal="left"/>
    </xf>
    <xf numFmtId="16" fontId="48" fillId="0" borderId="0" xfId="15051" applyNumberFormat="1" applyFont="1" applyFill="1" applyBorder="1" applyAlignment="1">
      <alignment horizontal="left"/>
    </xf>
    <xf numFmtId="49" fontId="48" fillId="0" borderId="37" xfId="15047" applyNumberFormat="1" applyFont="1" applyFill="1" applyBorder="1" applyAlignment="1">
      <alignment horizontal="left"/>
    </xf>
    <xf numFmtId="183" fontId="48" fillId="0" borderId="57" xfId="15048" applyNumberFormat="1" applyFont="1" applyBorder="1" applyAlignment="1">
      <alignment horizontal="left" vertical="center"/>
    </xf>
    <xf numFmtId="49" fontId="48" fillId="0" borderId="57" xfId="15048" applyNumberFormat="1" applyFont="1" applyBorder="1" applyAlignment="1">
      <alignment horizontal="left" vertical="center"/>
    </xf>
    <xf numFmtId="183" fontId="48" fillId="0" borderId="39" xfId="15048" applyNumberFormat="1" applyFont="1" applyBorder="1" applyAlignment="1">
      <alignment horizontal="left" vertical="center"/>
    </xf>
    <xf numFmtId="49" fontId="48" fillId="0" borderId="39" xfId="15048" applyNumberFormat="1" applyFont="1" applyBorder="1" applyAlignment="1">
      <alignment horizontal="left" vertical="center"/>
    </xf>
    <xf numFmtId="183" fontId="5" fillId="17" borderId="0" xfId="15049" applyNumberFormat="1" applyFont="1" applyFill="1" applyBorder="1" applyAlignment="1">
      <alignment horizontal="left" vertical="center" shrinkToFit="1"/>
    </xf>
    <xf numFmtId="183" fontId="48" fillId="0" borderId="0" xfId="15045" applyNumberFormat="1" applyFont="1" applyBorder="1">
      <alignment vertical="center"/>
    </xf>
    <xf numFmtId="0" fontId="48" fillId="0" borderId="37" xfId="14707" applyNumberFormat="1" applyFont="1" applyFill="1" applyBorder="1" applyAlignment="1" applyProtection="1">
      <alignment horizontal="left"/>
    </xf>
    <xf numFmtId="183" fontId="5" fillId="15" borderId="0" xfId="15049" applyNumberFormat="1" applyFont="1" applyFill="1" applyBorder="1" applyAlignment="1">
      <alignment horizontal="left" vertical="center"/>
    </xf>
    <xf numFmtId="49" fontId="5" fillId="15" borderId="0" xfId="15049" applyNumberFormat="1" applyFont="1" applyFill="1" applyBorder="1" applyAlignment="1">
      <alignment horizontal="left" vertical="center"/>
    </xf>
    <xf numFmtId="0" fontId="48" fillId="0" borderId="0" xfId="15045" applyNumberFormat="1" applyFont="1" applyAlignment="1"/>
    <xf numFmtId="16" fontId="48" fillId="16" borderId="0" xfId="15045" applyNumberFormat="1" applyFont="1" applyFill="1" applyBorder="1" applyAlignment="1">
      <alignment horizontal="center"/>
    </xf>
    <xf numFmtId="0" fontId="48" fillId="17" borderId="37" xfId="14707" applyNumberFormat="1" applyFont="1" applyFill="1" applyBorder="1" applyAlignment="1" applyProtection="1">
      <alignment horizontal="left"/>
    </xf>
    <xf numFmtId="183" fontId="48" fillId="0" borderId="0" xfId="15045" applyNumberFormat="1" applyFont="1" applyBorder="1" applyAlignment="1">
      <alignment horizontal="center" vertical="center"/>
    </xf>
    <xf numFmtId="49" fontId="48" fillId="0" borderId="0" xfId="15045" applyNumberFormat="1" applyFont="1" applyBorder="1">
      <alignment vertical="center"/>
    </xf>
    <xf numFmtId="183" fontId="5" fillId="0" borderId="0" xfId="15049" applyNumberFormat="1" applyFont="1" applyFill="1" applyBorder="1" applyAlignment="1">
      <alignment vertical="center" shrinkToFit="1"/>
    </xf>
    <xf numFmtId="183" fontId="5" fillId="0" borderId="0" xfId="15048" applyNumberFormat="1" applyFont="1" applyBorder="1" applyAlignment="1">
      <alignment horizontal="center" vertical="center"/>
    </xf>
    <xf numFmtId="183" fontId="5" fillId="0" borderId="0" xfId="15045" applyNumberFormat="1" applyFont="1" applyAlignment="1">
      <alignment vertical="center"/>
    </xf>
    <xf numFmtId="183" fontId="48" fillId="0" borderId="0" xfId="15045" applyNumberFormat="1" applyFont="1" applyBorder="1" applyAlignment="1">
      <alignment horizontal="left" vertical="center"/>
    </xf>
    <xf numFmtId="183" fontId="68" fillId="0" borderId="0" xfId="15045" applyNumberFormat="1" applyFont="1" applyAlignment="1">
      <alignment horizontal="left" vertical="center"/>
    </xf>
    <xf numFmtId="17" fontId="69" fillId="0" borderId="0" xfId="15045" applyNumberFormat="1" applyFont="1" applyAlignment="1">
      <alignment horizontal="center" vertical="center"/>
    </xf>
    <xf numFmtId="183" fontId="68" fillId="0" borderId="0" xfId="15048" applyNumberFormat="1" applyFont="1" applyBorder="1" applyAlignment="1">
      <alignment horizontal="center" vertical="center"/>
    </xf>
    <xf numFmtId="49" fontId="68" fillId="0" borderId="0" xfId="15048" applyNumberFormat="1" applyFont="1" applyBorder="1" applyAlignment="1">
      <alignment horizontal="center" vertical="center"/>
    </xf>
    <xf numFmtId="183" fontId="5" fillId="0" borderId="0" xfId="15048" applyNumberFormat="1" applyFont="1" applyBorder="1" applyAlignment="1">
      <alignment horizontal="center" vertical="center"/>
    </xf>
    <xf numFmtId="183" fontId="68" fillId="0" borderId="0" xfId="15048" applyNumberFormat="1" applyFont="1" applyBorder="1" applyAlignment="1">
      <alignment horizontal="center" vertical="center"/>
    </xf>
    <xf numFmtId="183" fontId="68" fillId="0" borderId="0" xfId="15048" applyNumberFormat="1" applyFont="1" applyFill="1" applyBorder="1" applyAlignment="1">
      <alignment horizontal="center" vertical="center"/>
    </xf>
    <xf numFmtId="180" fontId="4" fillId="0" borderId="0" xfId="15053" applyNumberFormat="1" applyFont="1"/>
    <xf numFmtId="180" fontId="4" fillId="0" borderId="0" xfId="15053" applyNumberFormat="1" applyFont="1" applyAlignment="1">
      <alignment horizontal="center"/>
    </xf>
    <xf numFmtId="180" fontId="41" fillId="0" borderId="0" xfId="15053" applyNumberFormat="1" applyFont="1"/>
    <xf numFmtId="221" fontId="178" fillId="0" borderId="0" xfId="15054" applyNumberFormat="1" applyFont="1" applyFill="1" applyBorder="1" applyAlignment="1">
      <alignment horizontal="center" vertical="center" wrapText="1"/>
    </xf>
    <xf numFmtId="180" fontId="178" fillId="0" borderId="0" xfId="15054" applyNumberFormat="1" applyFont="1" applyBorder="1" applyAlignment="1">
      <alignment horizontal="center" vertical="center" wrapText="1"/>
    </xf>
    <xf numFmtId="180" fontId="178" fillId="0" borderId="0" xfId="15054" applyNumberFormat="1" applyFont="1" applyBorder="1" applyAlignment="1">
      <alignment horizontal="center" vertical="center"/>
    </xf>
    <xf numFmtId="180" fontId="179" fillId="0" borderId="0" xfId="15053" applyNumberFormat="1" applyFont="1"/>
    <xf numFmtId="221" fontId="180" fillId="0" borderId="91" xfId="15054" applyNumberFormat="1" applyFont="1" applyFill="1" applyBorder="1" applyAlignment="1">
      <alignment horizontal="center" vertical="center" wrapText="1"/>
    </xf>
    <xf numFmtId="221" fontId="178" fillId="0" borderId="37" xfId="15054" applyNumberFormat="1" applyFont="1" applyFill="1" applyBorder="1" applyAlignment="1">
      <alignment horizontal="center" vertical="center"/>
    </xf>
    <xf numFmtId="180" fontId="178" fillId="0" borderId="9" xfId="15054" applyNumberFormat="1" applyFont="1" applyFill="1" applyBorder="1" applyAlignment="1">
      <alignment horizontal="center" vertical="center" wrapText="1"/>
    </xf>
    <xf numFmtId="180" fontId="178" fillId="0" borderId="37" xfId="15054" applyNumberFormat="1" applyFont="1" applyBorder="1" applyAlignment="1">
      <alignment horizontal="center" vertical="center"/>
    </xf>
    <xf numFmtId="180" fontId="179" fillId="0" borderId="0" xfId="15055" applyNumberFormat="1" applyFont="1" applyFill="1" applyBorder="1" applyAlignment="1">
      <alignment horizontal="left" vertical="center" shrinkToFit="1"/>
    </xf>
    <xf numFmtId="180" fontId="4" fillId="17" borderId="0" xfId="15053" applyNumberFormat="1" applyFont="1" applyFill="1"/>
    <xf numFmtId="180" fontId="178" fillId="0" borderId="39" xfId="15054" applyNumberFormat="1" applyFont="1" applyFill="1" applyBorder="1" applyAlignment="1">
      <alignment horizontal="center" vertical="center" wrapText="1"/>
    </xf>
    <xf numFmtId="180" fontId="178" fillId="0" borderId="37" xfId="15054" applyNumberFormat="1" applyFont="1" applyFill="1" applyBorder="1" applyAlignment="1">
      <alignment horizontal="center" vertical="center"/>
    </xf>
    <xf numFmtId="180" fontId="178" fillId="0" borderId="39" xfId="15054" applyNumberFormat="1" applyFont="1" applyFill="1" applyBorder="1" applyAlignment="1">
      <alignment horizontal="center" vertical="center"/>
    </xf>
    <xf numFmtId="49" fontId="181" fillId="0" borderId="37" xfId="15056" applyNumberFormat="1" applyFont="1" applyFill="1" applyBorder="1" applyAlignment="1">
      <alignment horizontal="center" vertical="center"/>
    </xf>
    <xf numFmtId="180" fontId="4" fillId="0" borderId="37" xfId="15053" applyNumberFormat="1" applyFont="1" applyBorder="1"/>
    <xf numFmtId="180" fontId="178" fillId="0" borderId="92" xfId="15054" applyNumberFormat="1" applyFont="1" applyFill="1" applyBorder="1" applyAlignment="1">
      <alignment horizontal="center" vertical="center"/>
    </xf>
    <xf numFmtId="180" fontId="178" fillId="0" borderId="37" xfId="15054" applyNumberFormat="1" applyFont="1" applyFill="1" applyBorder="1" applyAlignment="1">
      <alignment horizontal="center" vertical="center"/>
    </xf>
    <xf numFmtId="180" fontId="4" fillId="87" borderId="0" xfId="15053" applyNumberFormat="1" applyFont="1" applyFill="1"/>
    <xf numFmtId="180" fontId="179" fillId="87" borderId="0" xfId="15055" applyNumberFormat="1" applyFont="1" applyFill="1" applyBorder="1" applyAlignment="1">
      <alignment horizontal="left" vertical="center"/>
    </xf>
    <xf numFmtId="180" fontId="182" fillId="87" borderId="0" xfId="15057" applyNumberFormat="1" applyFont="1" applyFill="1" applyBorder="1" applyAlignment="1">
      <alignment horizontal="left" vertical="center"/>
    </xf>
    <xf numFmtId="222" fontId="183" fillId="0" borderId="37" xfId="15058" applyNumberFormat="1" applyFont="1" applyFill="1" applyBorder="1" applyAlignment="1">
      <alignment horizontal="center"/>
    </xf>
    <xf numFmtId="180" fontId="184" fillId="0" borderId="37" xfId="15054" applyNumberFormat="1" applyFont="1" applyFill="1" applyBorder="1" applyAlignment="1">
      <alignment horizontal="center" vertical="center" wrapText="1"/>
    </xf>
    <xf numFmtId="180" fontId="178" fillId="0" borderId="37" xfId="15054" applyNumberFormat="1" applyFont="1" applyFill="1" applyBorder="1" applyAlignment="1">
      <alignment horizontal="center" vertical="center" wrapText="1"/>
    </xf>
    <xf numFmtId="180" fontId="13" fillId="0" borderId="0" xfId="15053" applyNumberFormat="1" applyFont="1"/>
    <xf numFmtId="180" fontId="178" fillId="0" borderId="57" xfId="15054" applyNumberFormat="1" applyFont="1" applyFill="1" applyBorder="1" applyAlignment="1">
      <alignment horizontal="center" vertical="center"/>
    </xf>
    <xf numFmtId="49" fontId="181" fillId="0" borderId="57" xfId="15056" applyNumberFormat="1" applyFont="1" applyFill="1" applyBorder="1" applyAlignment="1">
      <alignment horizontal="center" vertical="center"/>
    </xf>
    <xf numFmtId="49" fontId="181" fillId="0" borderId="39" xfId="15056" applyNumberFormat="1" applyFont="1" applyFill="1" applyBorder="1" applyAlignment="1">
      <alignment horizontal="center" vertical="center"/>
    </xf>
    <xf numFmtId="222" fontId="183" fillId="87" borderId="37" xfId="15058" applyNumberFormat="1" applyFont="1" applyFill="1" applyBorder="1" applyAlignment="1">
      <alignment horizontal="center"/>
    </xf>
    <xf numFmtId="180" fontId="182" fillId="87" borderId="0" xfId="15057" applyNumberFormat="1" applyFont="1" applyFill="1" applyBorder="1" applyAlignment="1">
      <alignment horizontal="left" vertical="center"/>
    </xf>
    <xf numFmtId="180" fontId="178" fillId="0" borderId="9" xfId="15054" applyNumberFormat="1" applyFont="1" applyFill="1" applyBorder="1" applyAlignment="1">
      <alignment horizontal="center" vertical="center"/>
    </xf>
    <xf numFmtId="180" fontId="185" fillId="17" borderId="0" xfId="15059" applyNumberFormat="1" applyFont="1" applyFill="1" applyAlignment="1"/>
    <xf numFmtId="180" fontId="185" fillId="17" borderId="0" xfId="15059" applyNumberFormat="1" applyFont="1" applyFill="1" applyBorder="1" applyAlignment="1">
      <alignment horizontal="left" vertical="center"/>
    </xf>
    <xf numFmtId="221" fontId="178" fillId="87" borderId="0" xfId="15054" applyNumberFormat="1" applyFont="1" applyFill="1" applyBorder="1" applyAlignment="1">
      <alignment horizontal="center" vertical="center" wrapText="1"/>
    </xf>
    <xf numFmtId="180" fontId="185" fillId="0" borderId="0" xfId="15059" applyNumberFormat="1" applyFont="1" applyAlignment="1"/>
    <xf numFmtId="221" fontId="178" fillId="0" borderId="37" xfId="15054" applyNumberFormat="1" applyFont="1" applyFill="1" applyBorder="1" applyAlignment="1">
      <alignment horizontal="center" vertical="center" wrapText="1"/>
    </xf>
    <xf numFmtId="221" fontId="178" fillId="0" borderId="91" xfId="15054" applyNumberFormat="1" applyFont="1" applyFill="1" applyBorder="1" applyAlignment="1">
      <alignment horizontal="center" vertical="center" wrapText="1"/>
    </xf>
    <xf numFmtId="180" fontId="178" fillId="0" borderId="0" xfId="15054" applyNumberFormat="1" applyFont="1" applyAlignment="1">
      <alignment horizontal="center" vertical="center"/>
    </xf>
    <xf numFmtId="183" fontId="186" fillId="0" borderId="93" xfId="15058" applyNumberFormat="1" applyFont="1" applyBorder="1" applyAlignment="1">
      <alignment horizontal="center" vertical="center" wrapText="1"/>
    </xf>
    <xf numFmtId="183" fontId="186" fillId="0" borderId="94" xfId="15058" applyNumberFormat="1" applyFont="1" applyBorder="1" applyAlignment="1">
      <alignment horizontal="center" vertical="center" wrapText="1"/>
    </xf>
    <xf numFmtId="180" fontId="178" fillId="0" borderId="35" xfId="15054" applyNumberFormat="1" applyFont="1" applyBorder="1" applyAlignment="1">
      <alignment horizontal="center" vertical="center"/>
    </xf>
    <xf numFmtId="221" fontId="178" fillId="0" borderId="90" xfId="15054" applyNumberFormat="1" applyFont="1" applyFill="1" applyBorder="1" applyAlignment="1">
      <alignment horizontal="center" vertical="center"/>
    </xf>
    <xf numFmtId="180" fontId="178" fillId="0" borderId="57" xfId="15054" applyNumberFormat="1" applyFont="1" applyBorder="1" applyAlignment="1">
      <alignment vertical="center"/>
    </xf>
    <xf numFmtId="180" fontId="178" fillId="0" borderId="57" xfId="15054" applyNumberFormat="1" applyFont="1" applyBorder="1" applyAlignment="1">
      <alignment horizontal="center" vertical="center"/>
    </xf>
    <xf numFmtId="180" fontId="178" fillId="0" borderId="37" xfId="15054" applyNumberFormat="1" applyFont="1" applyBorder="1" applyAlignment="1">
      <alignment horizontal="center" vertical="center"/>
    </xf>
    <xf numFmtId="221" fontId="178" fillId="0" borderId="39" xfId="15054" applyNumberFormat="1" applyFont="1" applyBorder="1" applyAlignment="1">
      <alignment horizontal="center" vertical="center"/>
    </xf>
    <xf numFmtId="221" fontId="178" fillId="0" borderId="92" xfId="15054" applyNumberFormat="1" applyFont="1" applyFill="1" applyBorder="1" applyAlignment="1">
      <alignment horizontal="center" vertical="center"/>
    </xf>
    <xf numFmtId="180" fontId="178" fillId="0" borderId="39" xfId="15054" applyNumberFormat="1" applyFont="1" applyBorder="1" applyAlignment="1">
      <alignment vertical="center"/>
    </xf>
    <xf numFmtId="180" fontId="178" fillId="0" borderId="39" xfId="15054" applyNumberFormat="1" applyFont="1" applyBorder="1" applyAlignment="1">
      <alignment horizontal="center" vertical="center"/>
    </xf>
    <xf numFmtId="180" fontId="13" fillId="17" borderId="0" xfId="15053" applyNumberFormat="1" applyFont="1" applyFill="1"/>
    <xf numFmtId="221" fontId="178" fillId="87" borderId="0" xfId="15053" applyNumberFormat="1" applyFont="1" applyFill="1" applyAlignment="1">
      <alignment horizontal="center"/>
    </xf>
    <xf numFmtId="180" fontId="178" fillId="87" borderId="0" xfId="15053" applyNumberFormat="1" applyFont="1" applyFill="1"/>
    <xf numFmtId="180" fontId="178" fillId="87" borderId="0" xfId="15053" applyNumberFormat="1" applyFont="1" applyFill="1" applyAlignment="1">
      <alignment horizontal="center"/>
    </xf>
    <xf numFmtId="0" fontId="37" fillId="87" borderId="0" xfId="15058" applyNumberFormat="1" applyFill="1">
      <alignment vertical="center"/>
    </xf>
    <xf numFmtId="180" fontId="179" fillId="87" borderId="0" xfId="15053" applyNumberFormat="1" applyFont="1" applyFill="1"/>
    <xf numFmtId="0" fontId="37" fillId="0" borderId="0" xfId="15058" applyNumberFormat="1">
      <alignment vertical="center"/>
    </xf>
    <xf numFmtId="180" fontId="178" fillId="0" borderId="37" xfId="15054" applyNumberFormat="1" applyFont="1" applyBorder="1" applyAlignment="1">
      <alignment horizontal="center" vertical="center" wrapText="1"/>
    </xf>
    <xf numFmtId="0" fontId="187" fillId="0" borderId="95" xfId="15058" applyNumberFormat="1" applyFont="1" applyBorder="1" applyAlignment="1">
      <alignment horizontal="center" vertical="center" wrapText="1"/>
    </xf>
    <xf numFmtId="0" fontId="187" fillId="0" borderId="96" xfId="15058" applyNumberFormat="1" applyFont="1" applyBorder="1" applyAlignment="1">
      <alignment horizontal="center" vertical="center" wrapText="1"/>
    </xf>
    <xf numFmtId="180" fontId="178" fillId="0" borderId="40" xfId="15054" applyNumberFormat="1" applyFont="1" applyBorder="1" applyAlignment="1">
      <alignment horizontal="center" vertical="center"/>
    </xf>
    <xf numFmtId="0" fontId="187" fillId="0" borderId="95" xfId="15058" applyNumberFormat="1" applyFont="1" applyBorder="1" applyAlignment="1">
      <alignment horizontal="center" vertical="center" wrapText="1"/>
    </xf>
    <xf numFmtId="0" fontId="187" fillId="0" borderId="97" xfId="15058" applyNumberFormat="1" applyFont="1" applyBorder="1" applyAlignment="1">
      <alignment horizontal="center" vertical="center" wrapText="1"/>
    </xf>
    <xf numFmtId="180" fontId="178" fillId="0" borderId="92" xfId="15054" applyNumberFormat="1" applyFont="1" applyBorder="1" applyAlignment="1">
      <alignment horizontal="center" vertical="center"/>
    </xf>
    <xf numFmtId="180" fontId="178" fillId="17" borderId="0" xfId="15054" applyNumberFormat="1" applyFont="1" applyFill="1" applyAlignment="1">
      <alignment horizontal="center" vertical="center" wrapText="1"/>
    </xf>
    <xf numFmtId="180" fontId="178" fillId="17" borderId="35" xfId="15054" applyNumberFormat="1" applyFont="1" applyFill="1" applyBorder="1" applyAlignment="1">
      <alignment horizontal="center" vertical="center" wrapText="1"/>
    </xf>
    <xf numFmtId="180" fontId="178" fillId="0" borderId="39" xfId="15054" applyNumberFormat="1" applyFont="1" applyBorder="1" applyAlignment="1">
      <alignment horizontal="center" vertical="center"/>
    </xf>
    <xf numFmtId="49" fontId="178" fillId="87" borderId="0" xfId="15055" applyNumberFormat="1" applyFont="1" applyFill="1" applyBorder="1" applyAlignment="1">
      <alignment horizontal="center" vertical="center" shrinkToFit="1"/>
    </xf>
    <xf numFmtId="180" fontId="178" fillId="87" borderId="0" xfId="15060" applyNumberFormat="1" applyFont="1" applyFill="1" applyBorder="1" applyAlignment="1">
      <alignment horizontal="center" vertical="center" wrapText="1"/>
    </xf>
    <xf numFmtId="180" fontId="179" fillId="87" borderId="0" xfId="15055" applyNumberFormat="1" applyFont="1" applyFill="1" applyBorder="1" applyAlignment="1">
      <alignment horizontal="left" vertical="center" shrinkToFit="1"/>
    </xf>
    <xf numFmtId="180" fontId="185" fillId="0" borderId="0" xfId="15059" applyNumberFormat="1" applyFont="1" applyFill="1" applyAlignment="1"/>
    <xf numFmtId="180" fontId="182" fillId="17" borderId="0" xfId="15057" applyNumberFormat="1" applyFont="1" applyFill="1" applyBorder="1" applyAlignment="1">
      <alignment horizontal="left" vertical="center"/>
    </xf>
    <xf numFmtId="49" fontId="182" fillId="87" borderId="0" xfId="15057" applyNumberFormat="1" applyFont="1" applyFill="1" applyBorder="1" applyAlignment="1">
      <alignment horizontal="left" vertical="center"/>
    </xf>
    <xf numFmtId="180" fontId="37" fillId="0" borderId="0" xfId="15058" applyNumberFormat="1">
      <alignment vertical="center"/>
    </xf>
    <xf numFmtId="180" fontId="178" fillId="0" borderId="90" xfId="15054" applyNumberFormat="1" applyFont="1" applyFill="1" applyBorder="1" applyAlignment="1">
      <alignment horizontal="center" vertical="center"/>
    </xf>
    <xf numFmtId="184" fontId="178" fillId="87" borderId="0" xfId="15055" applyNumberFormat="1" applyFont="1" applyFill="1" applyBorder="1" applyAlignment="1">
      <alignment horizontal="center" vertical="center" shrinkToFit="1"/>
    </xf>
    <xf numFmtId="49" fontId="38" fillId="17" borderId="37" xfId="15058" applyNumberFormat="1" applyFont="1" applyFill="1" applyBorder="1" applyAlignment="1">
      <alignment horizontal="center" vertical="center"/>
    </xf>
    <xf numFmtId="183" fontId="188" fillId="0" borderId="94" xfId="15058" applyNumberFormat="1" applyFont="1" applyFill="1" applyBorder="1" applyAlignment="1">
      <alignment horizontal="center" vertical="center" wrapText="1"/>
    </xf>
    <xf numFmtId="180" fontId="179" fillId="17" borderId="0" xfId="15055" applyNumberFormat="1" applyFont="1" applyFill="1" applyBorder="1" applyAlignment="1">
      <alignment horizontal="left" vertical="center" shrinkToFit="1"/>
    </xf>
    <xf numFmtId="49" fontId="8" fillId="17" borderId="37" xfId="15058" applyNumberFormat="1" applyFont="1" applyFill="1" applyBorder="1" applyAlignment="1">
      <alignment horizontal="center" vertical="center"/>
    </xf>
    <xf numFmtId="183" fontId="188" fillId="0" borderId="93" xfId="15058" applyNumberFormat="1" applyFont="1" applyFill="1" applyBorder="1" applyAlignment="1">
      <alignment horizontal="center" vertical="center" wrapText="1"/>
    </xf>
    <xf numFmtId="180" fontId="178" fillId="0" borderId="0" xfId="15054" applyNumberFormat="1" applyFont="1" applyFill="1" applyAlignment="1">
      <alignment horizontal="center" vertical="center" wrapText="1"/>
    </xf>
    <xf numFmtId="0" fontId="189" fillId="17" borderId="0" xfId="15058" applyNumberFormat="1" applyFont="1" applyFill="1" applyBorder="1" applyAlignment="1"/>
    <xf numFmtId="16" fontId="38" fillId="17" borderId="0" xfId="15061" applyNumberFormat="1" applyFont="1" applyFill="1" applyBorder="1" applyAlignment="1">
      <alignment horizontal="center"/>
    </xf>
    <xf numFmtId="0" fontId="190" fillId="17" borderId="0" xfId="15061" applyFont="1" applyFill="1"/>
    <xf numFmtId="0" fontId="38" fillId="17" borderId="0" xfId="15061" applyFont="1" applyFill="1"/>
    <xf numFmtId="0" fontId="191" fillId="17" borderId="0" xfId="15058" applyNumberFormat="1" applyFont="1" applyFill="1" applyBorder="1" applyAlignment="1"/>
    <xf numFmtId="0" fontId="38" fillId="0" borderId="0" xfId="15061" applyFont="1" applyBorder="1" applyAlignment="1">
      <alignment horizontal="center"/>
    </xf>
    <xf numFmtId="49" fontId="190" fillId="17" borderId="0" xfId="15062" applyNumberFormat="1" applyFont="1" applyFill="1" applyBorder="1" applyAlignment="1"/>
    <xf numFmtId="0" fontId="190" fillId="17" borderId="0" xfId="15058" applyNumberFormat="1" applyFont="1" applyFill="1" applyBorder="1" applyAlignment="1"/>
    <xf numFmtId="0" fontId="38" fillId="0" borderId="0" xfId="15061" applyFont="1" applyBorder="1"/>
    <xf numFmtId="0" fontId="192" fillId="0" borderId="0" xfId="15061" applyFont="1" applyBorder="1"/>
    <xf numFmtId="180" fontId="178" fillId="0" borderId="35" xfId="15054" applyNumberFormat="1" applyFont="1" applyFill="1" applyBorder="1" applyAlignment="1">
      <alignment horizontal="center" vertical="center" wrapText="1"/>
    </xf>
    <xf numFmtId="0" fontId="191" fillId="17" borderId="0" xfId="15058" applyNumberFormat="1" applyFont="1" applyFill="1" applyBorder="1" applyAlignment="1">
      <alignment horizontal="center"/>
    </xf>
    <xf numFmtId="16" fontId="190" fillId="17" borderId="0" xfId="15058" applyNumberFormat="1" applyFont="1" applyFill="1" applyBorder="1" applyAlignment="1">
      <alignment horizontal="center"/>
    </xf>
    <xf numFmtId="16" fontId="187" fillId="17" borderId="0" xfId="15058" applyNumberFormat="1" applyFont="1" applyFill="1" applyBorder="1" applyAlignment="1">
      <alignment horizontal="center"/>
    </xf>
    <xf numFmtId="16" fontId="187" fillId="17" borderId="0" xfId="15058" applyNumberFormat="1" applyFont="1" applyFill="1" applyBorder="1" applyAlignment="1">
      <alignment horizontal="center" vertical="center"/>
    </xf>
    <xf numFmtId="49" fontId="38" fillId="17" borderId="0" xfId="15058" applyNumberFormat="1" applyFont="1" applyFill="1" applyBorder="1" applyAlignment="1">
      <alignment horizontal="center" vertical="center"/>
    </xf>
    <xf numFmtId="0" fontId="38" fillId="17" borderId="0" xfId="15058" applyNumberFormat="1" applyFont="1" applyFill="1" applyBorder="1" applyAlignment="1">
      <alignment vertical="center"/>
    </xf>
    <xf numFmtId="16" fontId="193" fillId="17" borderId="0" xfId="15058" applyNumberFormat="1" applyFont="1" applyFill="1" applyBorder="1" applyAlignment="1">
      <alignment horizontal="center"/>
    </xf>
    <xf numFmtId="49" fontId="187" fillId="17" borderId="0" xfId="15058" applyNumberFormat="1" applyFont="1" applyFill="1" applyBorder="1" applyAlignment="1">
      <alignment horizontal="center" vertical="center"/>
    </xf>
    <xf numFmtId="0" fontId="187" fillId="17" borderId="0" xfId="15058" applyNumberFormat="1" applyFont="1" applyFill="1" applyBorder="1" applyAlignment="1">
      <alignment vertical="center"/>
    </xf>
    <xf numFmtId="0" fontId="187" fillId="17" borderId="0" xfId="15058" applyNumberFormat="1" applyFont="1" applyFill="1" applyBorder="1" applyAlignment="1">
      <alignment vertical="center" wrapText="1"/>
    </xf>
    <xf numFmtId="180" fontId="179" fillId="87" borderId="0" xfId="15055" applyNumberFormat="1" applyFont="1" applyFill="1" applyBorder="1" applyAlignment="1">
      <alignment horizontal="center" vertical="center"/>
    </xf>
    <xf numFmtId="0" fontId="194" fillId="17" borderId="0" xfId="15063" applyFont="1" applyFill="1" applyBorder="1" applyAlignment="1">
      <alignment horizontal="left" vertical="center" wrapText="1"/>
    </xf>
    <xf numFmtId="16" fontId="194" fillId="17" borderId="0" xfId="15063" applyNumberFormat="1" applyFont="1" applyFill="1" applyBorder="1" applyAlignment="1">
      <alignment horizontal="left" vertical="center" wrapText="1"/>
    </xf>
    <xf numFmtId="0" fontId="194" fillId="17" borderId="0" xfId="15064" applyFont="1" applyFill="1" applyBorder="1" applyAlignment="1" applyProtection="1">
      <alignment horizontal="left" vertical="center" wrapText="1"/>
    </xf>
    <xf numFmtId="0" fontId="194" fillId="17" borderId="0" xfId="15064" applyFont="1" applyFill="1" applyBorder="1" applyAlignment="1" applyProtection="1">
      <alignment horizontal="left" vertical="center"/>
    </xf>
    <xf numFmtId="0" fontId="194" fillId="17" borderId="0" xfId="15063" applyFont="1" applyFill="1" applyBorder="1" applyAlignment="1">
      <alignment horizontal="left" vertical="center" wrapText="1"/>
    </xf>
    <xf numFmtId="16" fontId="194" fillId="17" borderId="0" xfId="15063" applyNumberFormat="1" applyFont="1" applyFill="1" applyBorder="1" applyAlignment="1">
      <alignment horizontal="left" vertical="center" wrapText="1"/>
    </xf>
    <xf numFmtId="0" fontId="194" fillId="17" borderId="0" xfId="15064" applyFont="1" applyFill="1" applyBorder="1" applyAlignment="1" applyProtection="1">
      <alignment horizontal="left" vertical="center" wrapText="1"/>
    </xf>
    <xf numFmtId="0" fontId="194" fillId="17" borderId="0" xfId="15064" applyFont="1" applyFill="1" applyBorder="1" applyAlignment="1" applyProtection="1">
      <alignment horizontal="left" vertical="center"/>
    </xf>
    <xf numFmtId="0" fontId="37" fillId="0" borderId="0" xfId="15058" applyNumberFormat="1" applyFont="1">
      <alignment vertical="center"/>
    </xf>
    <xf numFmtId="0" fontId="8" fillId="17" borderId="0" xfId="15065" applyFill="1" applyBorder="1" applyAlignment="1">
      <alignment horizontal="left" vertical="center" wrapText="1"/>
    </xf>
    <xf numFmtId="0" fontId="195" fillId="17" borderId="0" xfId="15058" applyNumberFormat="1" applyFont="1" applyFill="1" applyBorder="1" applyAlignment="1">
      <alignment horizontal="center"/>
    </xf>
    <xf numFmtId="180" fontId="178" fillId="0" borderId="37" xfId="15054" applyNumberFormat="1" applyFont="1" applyFill="1" applyBorder="1" applyAlignment="1">
      <alignment horizontal="center" vertical="center" wrapText="1"/>
    </xf>
    <xf numFmtId="180" fontId="178" fillId="0" borderId="57" xfId="15054" applyNumberFormat="1" applyFont="1" applyFill="1" applyBorder="1" applyAlignment="1">
      <alignment horizontal="center" vertical="center" wrapText="1"/>
    </xf>
    <xf numFmtId="180" fontId="4" fillId="0" borderId="0" xfId="15053" applyNumberFormat="1" applyFont="1" applyBorder="1"/>
    <xf numFmtId="180" fontId="179" fillId="87" borderId="0" xfId="15055" applyNumberFormat="1" applyFont="1" applyFill="1" applyBorder="1" applyAlignment="1">
      <alignment horizontal="left" vertical="center" shrinkToFit="1"/>
    </xf>
    <xf numFmtId="180" fontId="185" fillId="0" borderId="0" xfId="15059" applyNumberFormat="1" applyFont="1">
      <alignment vertical="center"/>
    </xf>
    <xf numFmtId="180" fontId="179" fillId="16" borderId="0" xfId="15055" applyNumberFormat="1" applyFont="1" applyFill="1" applyBorder="1" applyAlignment="1">
      <alignment vertical="center"/>
    </xf>
    <xf numFmtId="221" fontId="180" fillId="87" borderId="12" xfId="15054" applyNumberFormat="1" applyFont="1" applyFill="1" applyBorder="1" applyAlignment="1">
      <alignment horizontal="center" vertical="center" wrapText="1"/>
    </xf>
    <xf numFmtId="180" fontId="179" fillId="87" borderId="0" xfId="15055" applyNumberFormat="1" applyFont="1" applyFill="1" applyBorder="1" applyAlignment="1">
      <alignment vertical="center"/>
    </xf>
    <xf numFmtId="180" fontId="179" fillId="87" borderId="0" xfId="15055" applyNumberFormat="1" applyFont="1" applyFill="1" applyBorder="1" applyAlignment="1">
      <alignment horizontal="center" vertical="center"/>
    </xf>
    <xf numFmtId="221" fontId="180" fillId="87" borderId="0" xfId="15054" applyNumberFormat="1" applyFont="1" applyFill="1" applyBorder="1" applyAlignment="1">
      <alignment horizontal="center" vertical="center" wrapText="1"/>
    </xf>
    <xf numFmtId="0" fontId="37" fillId="0" borderId="0" xfId="15058" applyNumberFormat="1">
      <alignment vertical="center"/>
    </xf>
    <xf numFmtId="183" fontId="188" fillId="17" borderId="37" xfId="15058" applyNumberFormat="1" applyFont="1" applyFill="1" applyBorder="1" applyAlignment="1">
      <alignment horizontal="center" vertical="center"/>
    </xf>
    <xf numFmtId="0" fontId="37" fillId="0" borderId="0" xfId="15058" applyNumberFormat="1" applyFont="1" applyAlignment="1">
      <alignment vertical="center" wrapText="1"/>
    </xf>
    <xf numFmtId="180" fontId="178" fillId="87" borderId="0" xfId="15055" applyNumberFormat="1" applyFont="1" applyFill="1" applyBorder="1" applyAlignment="1">
      <alignment horizontal="center" vertical="center" shrinkToFit="1"/>
    </xf>
    <xf numFmtId="221" fontId="180" fillId="0" borderId="37" xfId="15054" applyNumberFormat="1" applyFont="1" applyFill="1" applyBorder="1" applyAlignment="1">
      <alignment horizontal="center" vertical="center" wrapText="1"/>
    </xf>
    <xf numFmtId="180" fontId="178" fillId="0" borderId="39" xfId="15054" applyNumberFormat="1" applyFont="1" applyFill="1" applyBorder="1" applyAlignment="1">
      <alignment horizontal="center" vertical="center"/>
    </xf>
    <xf numFmtId="180" fontId="179" fillId="0" borderId="0" xfId="15053" applyNumberFormat="1" applyFont="1" applyBorder="1" applyAlignment="1">
      <alignment vertical="center"/>
    </xf>
    <xf numFmtId="180" fontId="178" fillId="87" borderId="0" xfId="15053" applyNumberFormat="1" applyFont="1" applyFill="1" applyBorder="1" applyAlignment="1">
      <alignment horizontal="center" vertical="center"/>
    </xf>
    <xf numFmtId="180" fontId="178" fillId="15" borderId="0" xfId="15055" applyNumberFormat="1" applyFont="1" applyFill="1" applyBorder="1" applyAlignment="1">
      <alignment horizontal="center" vertical="center"/>
    </xf>
    <xf numFmtId="49" fontId="178" fillId="15" borderId="0" xfId="15055" applyNumberFormat="1" applyFont="1" applyFill="1" applyBorder="1" applyAlignment="1">
      <alignment horizontal="center" vertical="center" shrinkToFit="1"/>
    </xf>
    <xf numFmtId="180" fontId="178" fillId="15" borderId="0" xfId="15060" applyNumberFormat="1" applyFont="1" applyFill="1" applyBorder="1" applyAlignment="1">
      <alignment horizontal="center" vertical="center" wrapText="1"/>
    </xf>
    <xf numFmtId="180" fontId="6" fillId="0" borderId="0" xfId="15060" applyNumberFormat="1" applyFont="1" applyBorder="1" applyAlignment="1">
      <alignment horizontal="left" vertical="center"/>
    </xf>
    <xf numFmtId="180" fontId="6" fillId="0" borderId="0" xfId="15060" applyNumberFormat="1" applyFont="1" applyBorder="1" applyAlignment="1">
      <alignment horizontal="left" vertical="center" wrapText="1"/>
    </xf>
    <xf numFmtId="180" fontId="41" fillId="0" borderId="0" xfId="15053" applyNumberFormat="1" applyFont="1" applyAlignment="1">
      <alignment vertical="center"/>
    </xf>
    <xf numFmtId="220" fontId="6" fillId="0" borderId="0" xfId="15053" applyNumberFormat="1" applyFont="1" applyFill="1" applyBorder="1" applyAlignment="1">
      <alignment horizontal="center"/>
    </xf>
    <xf numFmtId="180" fontId="196" fillId="0" borderId="0" xfId="15060" applyNumberFormat="1" applyFont="1" applyBorder="1" applyAlignment="1">
      <alignment horizontal="left" vertical="center"/>
    </xf>
    <xf numFmtId="180" fontId="197" fillId="0" borderId="0" xfId="15060" applyNumberFormat="1" applyFont="1" applyBorder="1" applyAlignment="1">
      <alignment horizontal="center" vertical="center"/>
    </xf>
  </cellXfs>
  <cellStyles count="15066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60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83"/>
    <cellStyle name="20% - Accent1 2 2 2 3" xfId="2678"/>
    <cellStyle name="20% - Accent1 2 2 2 3 2" xfId="13284"/>
    <cellStyle name="20% - Accent1 2 2 2 4" xfId="13285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86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87"/>
    <cellStyle name="20% - Accent1 3 2 3" xfId="2707"/>
    <cellStyle name="20% - Accent1 3 2 3 2" xfId="13288"/>
    <cellStyle name="20% - Accent1 3 2 4" xfId="13289"/>
    <cellStyle name="20% - Accent1 3 3" xfId="2708"/>
    <cellStyle name="20% - Accent1 3 3 2" xfId="2709"/>
    <cellStyle name="20% - Accent1 3 3 3" xfId="2710"/>
    <cellStyle name="20% - Accent1 3 4" xfId="2711"/>
    <cellStyle name="20% - Accent1 3 4 2" xfId="13290"/>
    <cellStyle name="20% - Accent1 3 5" xfId="2712"/>
    <cellStyle name="20% - Accent1 4" xfId="2713"/>
    <cellStyle name="20% - Accent1 4 2" xfId="2714"/>
    <cellStyle name="20% - Accent1 4 2 2" xfId="13291"/>
    <cellStyle name="20% - Accent1 4 2 2 2" xfId="13292"/>
    <cellStyle name="20% - Accent1 4 2 3" xfId="13293"/>
    <cellStyle name="20% - Accent1 4 2 3 2" xfId="13294"/>
    <cellStyle name="20% - Accent1 4 2 4" xfId="13295"/>
    <cellStyle name="20% - Accent1 4 3" xfId="2715"/>
    <cellStyle name="20% - Accent1 4 3 2" xfId="13296"/>
    <cellStyle name="20% - Accent1 4 4" xfId="13297"/>
    <cellStyle name="20% - Accent1 4 4 2" xfId="13298"/>
    <cellStyle name="20% - Accent1 4 5" xfId="13299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300"/>
    <cellStyle name="20% - Accent2 2 2 2 3" xfId="2730"/>
    <cellStyle name="20% - Accent2 2 2 2 3 2" xfId="13301"/>
    <cellStyle name="20% - Accent2 2 2 2 4" xfId="13302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303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304"/>
    <cellStyle name="20% - Accent2 3 2 3" xfId="2759"/>
    <cellStyle name="20% - Accent2 3 2 3 2" xfId="13305"/>
    <cellStyle name="20% - Accent2 3 2 4" xfId="13306"/>
    <cellStyle name="20% - Accent2 3 3" xfId="2760"/>
    <cellStyle name="20% - Accent2 3 3 2" xfId="2761"/>
    <cellStyle name="20% - Accent2 3 3 3" xfId="2762"/>
    <cellStyle name="20% - Accent2 3 4" xfId="2763"/>
    <cellStyle name="20% - Accent2 3 4 2" xfId="13307"/>
    <cellStyle name="20% - Accent2 3 5" xfId="2764"/>
    <cellStyle name="20% - Accent2 4" xfId="2765"/>
    <cellStyle name="20% - Accent2 4 2" xfId="2766"/>
    <cellStyle name="20% - Accent2 4 2 2" xfId="13308"/>
    <cellStyle name="20% - Accent2 4 2 2 2" xfId="13309"/>
    <cellStyle name="20% - Accent2 4 2 3" xfId="13310"/>
    <cellStyle name="20% - Accent2 4 2 3 2" xfId="13311"/>
    <cellStyle name="20% - Accent2 4 2 4" xfId="13312"/>
    <cellStyle name="20% - Accent2 4 3" xfId="2767"/>
    <cellStyle name="20% - Accent2 4 3 2" xfId="13313"/>
    <cellStyle name="20% - Accent2 4 4" xfId="13314"/>
    <cellStyle name="20% - Accent2 4 4 2" xfId="13315"/>
    <cellStyle name="20% - Accent2 4 5" xfId="13316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317"/>
    <cellStyle name="20% - Accent3 2 2 2 3" xfId="2782"/>
    <cellStyle name="20% - Accent3 2 2 2 3 2" xfId="13318"/>
    <cellStyle name="20% - Accent3 2 2 2 4" xfId="13319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320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321"/>
    <cellStyle name="20% - Accent3 3 2 3" xfId="2811"/>
    <cellStyle name="20% - Accent3 3 2 3 2" xfId="13322"/>
    <cellStyle name="20% - Accent3 3 2 4" xfId="13323"/>
    <cellStyle name="20% - Accent3 3 3" xfId="2812"/>
    <cellStyle name="20% - Accent3 3 3 2" xfId="2813"/>
    <cellStyle name="20% - Accent3 3 3 3" xfId="2814"/>
    <cellStyle name="20% - Accent3 3 4" xfId="2815"/>
    <cellStyle name="20% - Accent3 3 4 2" xfId="13324"/>
    <cellStyle name="20% - Accent3 3 5" xfId="2816"/>
    <cellStyle name="20% - Accent3 4" xfId="2817"/>
    <cellStyle name="20% - Accent3 4 2" xfId="2818"/>
    <cellStyle name="20% - Accent3 4 2 2" xfId="13325"/>
    <cellStyle name="20% - Accent3 4 2 2 2" xfId="13326"/>
    <cellStyle name="20% - Accent3 4 2 3" xfId="13327"/>
    <cellStyle name="20% - Accent3 4 2 3 2" xfId="13328"/>
    <cellStyle name="20% - Accent3 4 2 4" xfId="13329"/>
    <cellStyle name="20% - Accent3 4 3" xfId="2819"/>
    <cellStyle name="20% - Accent3 4 3 2" xfId="13330"/>
    <cellStyle name="20% - Accent3 4 4" xfId="13331"/>
    <cellStyle name="20% - Accent3 4 4 2" xfId="13332"/>
    <cellStyle name="20% - Accent3 4 5" xfId="13333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334"/>
    <cellStyle name="20% - Accent4 2 2 2 3" xfId="2834"/>
    <cellStyle name="20% - Accent4 2 2 2 3 2" xfId="13335"/>
    <cellStyle name="20% - Accent4 2 2 2 4" xfId="13336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337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338"/>
    <cellStyle name="20% - Accent4 3 2 3" xfId="2863"/>
    <cellStyle name="20% - Accent4 3 2 3 2" xfId="13339"/>
    <cellStyle name="20% - Accent4 3 2 4" xfId="13340"/>
    <cellStyle name="20% - Accent4 3 3" xfId="2864"/>
    <cellStyle name="20% - Accent4 3 3 2" xfId="2865"/>
    <cellStyle name="20% - Accent4 3 3 3" xfId="2866"/>
    <cellStyle name="20% - Accent4 3 4" xfId="2867"/>
    <cellStyle name="20% - Accent4 3 4 2" xfId="13341"/>
    <cellStyle name="20% - Accent4 3 5" xfId="2868"/>
    <cellStyle name="20% - Accent4 4" xfId="2869"/>
    <cellStyle name="20% - Accent4 4 2" xfId="2870"/>
    <cellStyle name="20% - Accent4 4 2 2" xfId="13342"/>
    <cellStyle name="20% - Accent4 4 2 2 2" xfId="13343"/>
    <cellStyle name="20% - Accent4 4 2 3" xfId="13344"/>
    <cellStyle name="20% - Accent4 4 2 3 2" xfId="13345"/>
    <cellStyle name="20% - Accent4 4 2 4" xfId="13346"/>
    <cellStyle name="20% - Accent4 4 3" xfId="2871"/>
    <cellStyle name="20% - Accent4 4 3 2" xfId="13347"/>
    <cellStyle name="20% - Accent4 4 4" xfId="13348"/>
    <cellStyle name="20% - Accent4 4 4 2" xfId="13349"/>
    <cellStyle name="20% - Accent4 4 5" xfId="13350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351"/>
    <cellStyle name="20% - Accent5 2 2 2 3" xfId="2886"/>
    <cellStyle name="20% - Accent5 2 2 2 3 2" xfId="13352"/>
    <cellStyle name="20% - Accent5 2 2 2 4" xfId="13353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354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355"/>
    <cellStyle name="20% - Accent5 3 2 3" xfId="2915"/>
    <cellStyle name="20% - Accent5 3 2 3 2" xfId="13356"/>
    <cellStyle name="20% - Accent5 3 2 4" xfId="13357"/>
    <cellStyle name="20% - Accent5 3 3" xfId="2916"/>
    <cellStyle name="20% - Accent5 3 3 2" xfId="2917"/>
    <cellStyle name="20% - Accent5 3 3 3" xfId="2918"/>
    <cellStyle name="20% - Accent5 3 4" xfId="2919"/>
    <cellStyle name="20% - Accent5 3 4 2" xfId="13358"/>
    <cellStyle name="20% - Accent5 3 5" xfId="2920"/>
    <cellStyle name="20% - Accent5 4" xfId="2921"/>
    <cellStyle name="20% - Accent5 4 2" xfId="2922"/>
    <cellStyle name="20% - Accent5 4 2 2" xfId="13359"/>
    <cellStyle name="20% - Accent5 4 2 2 2" xfId="13360"/>
    <cellStyle name="20% - Accent5 4 2 3" xfId="13361"/>
    <cellStyle name="20% - Accent5 4 2 3 2" xfId="13362"/>
    <cellStyle name="20% - Accent5 4 2 4" xfId="13363"/>
    <cellStyle name="20% - Accent5 4 3" xfId="2923"/>
    <cellStyle name="20% - Accent5 4 3 2" xfId="13364"/>
    <cellStyle name="20% - Accent5 4 4" xfId="13365"/>
    <cellStyle name="20% - Accent5 4 4 2" xfId="13366"/>
    <cellStyle name="20% - Accent5 4 5" xfId="13367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368"/>
    <cellStyle name="20% - Accent6 2 2 2 3" xfId="2938"/>
    <cellStyle name="20% - Accent6 2 2 2 3 2" xfId="13369"/>
    <cellStyle name="20% - Accent6 2 2 2 4" xfId="13370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71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72"/>
    <cellStyle name="20% - Accent6 3 2 3" xfId="2967"/>
    <cellStyle name="20% - Accent6 3 2 3 2" xfId="13373"/>
    <cellStyle name="20% - Accent6 3 2 4" xfId="13374"/>
    <cellStyle name="20% - Accent6 3 3" xfId="2968"/>
    <cellStyle name="20% - Accent6 3 3 2" xfId="2969"/>
    <cellStyle name="20% - Accent6 3 3 3" xfId="2970"/>
    <cellStyle name="20% - Accent6 3 4" xfId="2971"/>
    <cellStyle name="20% - Accent6 3 4 2" xfId="13375"/>
    <cellStyle name="20% - Accent6 3 5" xfId="2972"/>
    <cellStyle name="20% - Accent6 4" xfId="2973"/>
    <cellStyle name="20% - Accent6 4 2" xfId="2974"/>
    <cellStyle name="20% - Accent6 4 2 2" xfId="13376"/>
    <cellStyle name="20% - Accent6 4 2 2 2" xfId="13377"/>
    <cellStyle name="20% - Accent6 4 2 3" xfId="13378"/>
    <cellStyle name="20% - Accent6 4 2 3 2" xfId="13379"/>
    <cellStyle name="20% - Accent6 4 2 4" xfId="13380"/>
    <cellStyle name="20% - Accent6 4 3" xfId="2975"/>
    <cellStyle name="20% - Accent6 4 3 2" xfId="13381"/>
    <cellStyle name="20% - Accent6 4 4" xfId="13382"/>
    <cellStyle name="20% - Accent6 4 4 2" xfId="13383"/>
    <cellStyle name="20% - Accent6 4 5" xfId="13384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61"/>
    <cellStyle name="20% - 强调文字颜色 1 4" xfId="13062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63"/>
    <cellStyle name="20% - 强调文字颜色 2 4" xfId="13064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5"/>
    <cellStyle name="20% - 强调文字颜色 3 4" xfId="13066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7"/>
    <cellStyle name="20% - 强调文字颜色 4 4" xfId="13068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9"/>
    <cellStyle name="20% - 强调文字颜色 5 4" xfId="13070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71"/>
    <cellStyle name="20% - 强调文字颜色 6 4" xfId="13072"/>
    <cellStyle name="20% - 着色 1 2" xfId="13385"/>
    <cellStyle name="20% - 着色 1 2 2" xfId="13386"/>
    <cellStyle name="20% - 着色 2 2" xfId="13387"/>
    <cellStyle name="20% - 着色 2 2 2" xfId="13388"/>
    <cellStyle name="20% - 着色 3 2" xfId="13389"/>
    <cellStyle name="20% - 着色 3 2 2" xfId="13390"/>
    <cellStyle name="20% - 着色 4 2" xfId="13391"/>
    <cellStyle name="20% - 着色 4 2 2" xfId="13392"/>
    <cellStyle name="20% - 着色 5 2" xfId="13393"/>
    <cellStyle name="20% - 着色 5 2 2" xfId="13394"/>
    <cellStyle name="20% - 着色 6 2" xfId="13395"/>
    <cellStyle name="20% - 着色 6 2 2" xfId="13396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97"/>
    <cellStyle name="40% - Accent1 2 2 2 3" xfId="3500"/>
    <cellStyle name="40% - Accent1 2 2 2 3 2" xfId="13398"/>
    <cellStyle name="40% - Accent1 2 2 2 4" xfId="13399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400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401"/>
    <cellStyle name="40% - Accent1 3 2 3" xfId="3529"/>
    <cellStyle name="40% - Accent1 3 2 3 2" xfId="13402"/>
    <cellStyle name="40% - Accent1 3 2 4" xfId="13403"/>
    <cellStyle name="40% - Accent1 3 3" xfId="3530"/>
    <cellStyle name="40% - Accent1 3 3 2" xfId="3531"/>
    <cellStyle name="40% - Accent1 3 3 3" xfId="3532"/>
    <cellStyle name="40% - Accent1 3 4" xfId="3533"/>
    <cellStyle name="40% - Accent1 3 4 2" xfId="13404"/>
    <cellStyle name="40% - Accent1 3 5" xfId="3534"/>
    <cellStyle name="40% - Accent1 4" xfId="3535"/>
    <cellStyle name="40% - Accent1 4 2" xfId="3536"/>
    <cellStyle name="40% - Accent1 4 2 2" xfId="13405"/>
    <cellStyle name="40% - Accent1 4 2 2 2" xfId="13406"/>
    <cellStyle name="40% - Accent1 4 2 3" xfId="13407"/>
    <cellStyle name="40% - Accent1 4 2 3 2" xfId="13408"/>
    <cellStyle name="40% - Accent1 4 2 4" xfId="13409"/>
    <cellStyle name="40% - Accent1 4 3" xfId="3537"/>
    <cellStyle name="40% - Accent1 4 3 2" xfId="13410"/>
    <cellStyle name="40% - Accent1 4 4" xfId="13411"/>
    <cellStyle name="40% - Accent1 4 4 2" xfId="13412"/>
    <cellStyle name="40% - Accent1 4 5" xfId="13413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414"/>
    <cellStyle name="40% - Accent2 2 2 2 3" xfId="3552"/>
    <cellStyle name="40% - Accent2 2 2 2 3 2" xfId="13415"/>
    <cellStyle name="40% - Accent2 2 2 2 4" xfId="13416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417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418"/>
    <cellStyle name="40% - Accent2 3 2 3" xfId="3581"/>
    <cellStyle name="40% - Accent2 3 2 3 2" xfId="13419"/>
    <cellStyle name="40% - Accent2 3 2 4" xfId="13420"/>
    <cellStyle name="40% - Accent2 3 3" xfId="3582"/>
    <cellStyle name="40% - Accent2 3 3 2" xfId="3583"/>
    <cellStyle name="40% - Accent2 3 3 3" xfId="3584"/>
    <cellStyle name="40% - Accent2 3 4" xfId="3585"/>
    <cellStyle name="40% - Accent2 3 4 2" xfId="13421"/>
    <cellStyle name="40% - Accent2 3 5" xfId="3586"/>
    <cellStyle name="40% - Accent2 4" xfId="3587"/>
    <cellStyle name="40% - Accent2 4 2" xfId="3588"/>
    <cellStyle name="40% - Accent2 4 2 2" xfId="13422"/>
    <cellStyle name="40% - Accent2 4 2 2 2" xfId="13423"/>
    <cellStyle name="40% - Accent2 4 2 3" xfId="13424"/>
    <cellStyle name="40% - Accent2 4 2 3 2" xfId="13425"/>
    <cellStyle name="40% - Accent2 4 2 4" xfId="13426"/>
    <cellStyle name="40% - Accent2 4 3" xfId="3589"/>
    <cellStyle name="40% - Accent2 4 3 2" xfId="13427"/>
    <cellStyle name="40% - Accent2 4 4" xfId="13428"/>
    <cellStyle name="40% - Accent2 4 4 2" xfId="13429"/>
    <cellStyle name="40% - Accent2 4 5" xfId="13430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431"/>
    <cellStyle name="40% - Accent3 2 2 2 3" xfId="3604"/>
    <cellStyle name="40% - Accent3 2 2 2 3 2" xfId="13432"/>
    <cellStyle name="40% - Accent3 2 2 2 4" xfId="13433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434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435"/>
    <cellStyle name="40% - Accent3 3 2 3" xfId="3633"/>
    <cellStyle name="40% - Accent3 3 2 3 2" xfId="13436"/>
    <cellStyle name="40% - Accent3 3 2 4" xfId="13437"/>
    <cellStyle name="40% - Accent3 3 3" xfId="3634"/>
    <cellStyle name="40% - Accent3 3 3 2" xfId="3635"/>
    <cellStyle name="40% - Accent3 3 3 3" xfId="3636"/>
    <cellStyle name="40% - Accent3 3 4" xfId="3637"/>
    <cellStyle name="40% - Accent3 3 4 2" xfId="13438"/>
    <cellStyle name="40% - Accent3 3 5" xfId="3638"/>
    <cellStyle name="40% - Accent3 4" xfId="3639"/>
    <cellStyle name="40% - Accent3 4 2" xfId="3640"/>
    <cellStyle name="40% - Accent3 4 2 2" xfId="13439"/>
    <cellStyle name="40% - Accent3 4 2 2 2" xfId="13440"/>
    <cellStyle name="40% - Accent3 4 2 3" xfId="13441"/>
    <cellStyle name="40% - Accent3 4 2 3 2" xfId="13442"/>
    <cellStyle name="40% - Accent3 4 2 4" xfId="13443"/>
    <cellStyle name="40% - Accent3 4 3" xfId="3641"/>
    <cellStyle name="40% - Accent3 4 3 2" xfId="13444"/>
    <cellStyle name="40% - Accent3 4 4" xfId="13445"/>
    <cellStyle name="40% - Accent3 4 4 2" xfId="13446"/>
    <cellStyle name="40% - Accent3 4 5" xfId="13447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448"/>
    <cellStyle name="40% - Accent4 2 2 2 3" xfId="3656"/>
    <cellStyle name="40% - Accent4 2 2 2 3 2" xfId="13449"/>
    <cellStyle name="40% - Accent4 2 2 2 4" xfId="13450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451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452"/>
    <cellStyle name="40% - Accent4 3 2 3" xfId="3685"/>
    <cellStyle name="40% - Accent4 3 2 3 2" xfId="13453"/>
    <cellStyle name="40% - Accent4 3 2 4" xfId="13454"/>
    <cellStyle name="40% - Accent4 3 3" xfId="3686"/>
    <cellStyle name="40% - Accent4 3 3 2" xfId="3687"/>
    <cellStyle name="40% - Accent4 3 3 3" xfId="3688"/>
    <cellStyle name="40% - Accent4 3 4" xfId="3689"/>
    <cellStyle name="40% - Accent4 3 4 2" xfId="13455"/>
    <cellStyle name="40% - Accent4 3 5" xfId="3690"/>
    <cellStyle name="40% - Accent4 4" xfId="3691"/>
    <cellStyle name="40% - Accent4 4 2" xfId="3692"/>
    <cellStyle name="40% - Accent4 4 2 2" xfId="13456"/>
    <cellStyle name="40% - Accent4 4 2 2 2" xfId="13457"/>
    <cellStyle name="40% - Accent4 4 2 3" xfId="13458"/>
    <cellStyle name="40% - Accent4 4 2 3 2" xfId="13459"/>
    <cellStyle name="40% - Accent4 4 2 4" xfId="13460"/>
    <cellStyle name="40% - Accent4 4 3" xfId="3693"/>
    <cellStyle name="40% - Accent4 4 3 2" xfId="13461"/>
    <cellStyle name="40% - Accent4 4 4" xfId="13462"/>
    <cellStyle name="40% - Accent4 4 4 2" xfId="13463"/>
    <cellStyle name="40% - Accent4 4 5" xfId="13464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465"/>
    <cellStyle name="40% - Accent5 2 2 2 3" xfId="3708"/>
    <cellStyle name="40% - Accent5 2 2 2 3 2" xfId="13466"/>
    <cellStyle name="40% - Accent5 2 2 2 4" xfId="13467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468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469"/>
    <cellStyle name="40% - Accent5 3 2 3" xfId="3737"/>
    <cellStyle name="40% - Accent5 3 2 3 2" xfId="13470"/>
    <cellStyle name="40% - Accent5 3 2 4" xfId="13471"/>
    <cellStyle name="40% - Accent5 3 3" xfId="3738"/>
    <cellStyle name="40% - Accent5 3 3 2" xfId="3739"/>
    <cellStyle name="40% - Accent5 3 3 3" xfId="3740"/>
    <cellStyle name="40% - Accent5 3 4" xfId="3741"/>
    <cellStyle name="40% - Accent5 3 4 2" xfId="13472"/>
    <cellStyle name="40% - Accent5 3 5" xfId="3742"/>
    <cellStyle name="40% - Accent5 4" xfId="3743"/>
    <cellStyle name="40% - Accent5 4 2" xfId="3744"/>
    <cellStyle name="40% - Accent5 4 2 2" xfId="13473"/>
    <cellStyle name="40% - Accent5 4 2 2 2" xfId="13474"/>
    <cellStyle name="40% - Accent5 4 2 3" xfId="13475"/>
    <cellStyle name="40% - Accent5 4 2 3 2" xfId="13476"/>
    <cellStyle name="40% - Accent5 4 2 4" xfId="13477"/>
    <cellStyle name="40% - Accent5 4 3" xfId="3745"/>
    <cellStyle name="40% - Accent5 4 3 2" xfId="13478"/>
    <cellStyle name="40% - Accent5 4 4" xfId="13479"/>
    <cellStyle name="40% - Accent5 4 4 2" xfId="13480"/>
    <cellStyle name="40% - Accent5 4 5" xfId="13481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82"/>
    <cellStyle name="40% - Accent6 2 2 2 3" xfId="3760"/>
    <cellStyle name="40% - Accent6 2 2 2 3 2" xfId="13483"/>
    <cellStyle name="40% - Accent6 2 2 2 4" xfId="13484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85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86"/>
    <cellStyle name="40% - Accent6 3 2 3" xfId="3789"/>
    <cellStyle name="40% - Accent6 3 2 3 2" xfId="13487"/>
    <cellStyle name="40% - Accent6 3 2 4" xfId="13488"/>
    <cellStyle name="40% - Accent6 3 3" xfId="3790"/>
    <cellStyle name="40% - Accent6 3 3 2" xfId="3791"/>
    <cellStyle name="40% - Accent6 3 3 3" xfId="3792"/>
    <cellStyle name="40% - Accent6 3 4" xfId="3793"/>
    <cellStyle name="40% - Accent6 3 4 2" xfId="13489"/>
    <cellStyle name="40% - Accent6 3 5" xfId="3794"/>
    <cellStyle name="40% - Accent6 4" xfId="3795"/>
    <cellStyle name="40% - Accent6 4 2" xfId="3796"/>
    <cellStyle name="40% - Accent6 4 2 2" xfId="13490"/>
    <cellStyle name="40% - Accent6 4 2 2 2" xfId="13491"/>
    <cellStyle name="40% - Accent6 4 2 3" xfId="13492"/>
    <cellStyle name="40% - Accent6 4 2 3 2" xfId="13493"/>
    <cellStyle name="40% - Accent6 4 2 4" xfId="13494"/>
    <cellStyle name="40% - Accent6 4 3" xfId="3797"/>
    <cellStyle name="40% - Accent6 4 3 2" xfId="13495"/>
    <cellStyle name="40% - Accent6 4 4" xfId="13496"/>
    <cellStyle name="40% - Accent6 4 4 2" xfId="13497"/>
    <cellStyle name="40% - Accent6 4 5" xfId="13498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73"/>
    <cellStyle name="40% - 强调文字颜色 1 4" xfId="13074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5"/>
    <cellStyle name="40% - 强调文字颜色 2 4" xfId="13076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7"/>
    <cellStyle name="40% - 强调文字颜色 3 4" xfId="13078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9"/>
    <cellStyle name="40% - 强调文字颜色 4 4" xfId="13080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81"/>
    <cellStyle name="40% - 强调文字颜色 5 4" xfId="13082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83"/>
    <cellStyle name="40% - 强调文字颜色 6 4" xfId="13084"/>
    <cellStyle name="40% - 着色 1 2" xfId="13499"/>
    <cellStyle name="40% - 着色 1 2 2" xfId="13500"/>
    <cellStyle name="40% - 着色 2 2" xfId="13501"/>
    <cellStyle name="40% - 着色 2 2 2" xfId="13502"/>
    <cellStyle name="40% - 着色 3 2" xfId="13503"/>
    <cellStyle name="40% - 着色 3 2 2" xfId="13504"/>
    <cellStyle name="40% - 着色 4 2" xfId="13505"/>
    <cellStyle name="40% - 着色 4 2 2" xfId="13506"/>
    <cellStyle name="40% - 着色 5 2" xfId="13507"/>
    <cellStyle name="40% - 着色 5 2 2" xfId="13508"/>
    <cellStyle name="40% - 着色 6 2" xfId="13509"/>
    <cellStyle name="40% - 着色 6 2 2" xfId="13510"/>
    <cellStyle name="60% - Accent1" xfId="4317"/>
    <cellStyle name="60% - Accent1 2" xfId="4318"/>
    <cellStyle name="60% - Accent1 2 2" xfId="4319"/>
    <cellStyle name="60% - Accent1 2 2 2" xfId="13511"/>
    <cellStyle name="60% - Accent1 2 2 2 2" xfId="13512"/>
    <cellStyle name="60% - Accent1 2 2 2 2 2" xfId="13513"/>
    <cellStyle name="60% - Accent1 2 2 2 3" xfId="13514"/>
    <cellStyle name="60% - Accent1 2 2 2 3 2" xfId="13515"/>
    <cellStyle name="60% - Accent1 2 2 2 4" xfId="13516"/>
    <cellStyle name="60% - Accent1 2 2 3" xfId="13517"/>
    <cellStyle name="60% - Accent1 2 2 3 2" xfId="13518"/>
    <cellStyle name="60% - Accent1 2 2 4" xfId="13519"/>
    <cellStyle name="60% - Accent1 2 2 4 2" xfId="13520"/>
    <cellStyle name="60% - Accent1 2 2 5" xfId="13521"/>
    <cellStyle name="60% - Accent1 2 3" xfId="4320"/>
    <cellStyle name="60% - Accent1 2 3 2" xfId="13522"/>
    <cellStyle name="60% - Accent1 2 4" xfId="13523"/>
    <cellStyle name="60% - Accent1 2 4 2" xfId="13524"/>
    <cellStyle name="60% - Accent1 2 5" xfId="13525"/>
    <cellStyle name="60% - Accent1 3" xfId="4321"/>
    <cellStyle name="60% - Accent1 3 2" xfId="4322"/>
    <cellStyle name="60% - Accent1 3 2 2" xfId="13526"/>
    <cellStyle name="60% - Accent1 3 3" xfId="4323"/>
    <cellStyle name="60% - Accent1 3 3 2" xfId="13527"/>
    <cellStyle name="60% - Accent1 3 4" xfId="13528"/>
    <cellStyle name="60% - Accent1 4" xfId="4324"/>
    <cellStyle name="60% - Accent1 4 2" xfId="4325"/>
    <cellStyle name="60% - Accent1 4 2 2" xfId="13529"/>
    <cellStyle name="60% - Accent1 4 2 2 2" xfId="13530"/>
    <cellStyle name="60% - Accent1 4 2 3" xfId="13531"/>
    <cellStyle name="60% - Accent1 4 2 3 2" xfId="13532"/>
    <cellStyle name="60% - Accent1 4 2 4" xfId="13533"/>
    <cellStyle name="60% - Accent1 4 3" xfId="4326"/>
    <cellStyle name="60% - Accent1 4 3 2" xfId="13534"/>
    <cellStyle name="60% - Accent1 4 4" xfId="13535"/>
    <cellStyle name="60% - Accent1 4 4 2" xfId="13536"/>
    <cellStyle name="60% - Accent1 4 5" xfId="13537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538"/>
    <cellStyle name="60% - Accent2 2 2 2 2" xfId="13539"/>
    <cellStyle name="60% - Accent2 2 2 2 2 2" xfId="13540"/>
    <cellStyle name="60% - Accent2 2 2 2 3" xfId="13541"/>
    <cellStyle name="60% - Accent2 2 2 2 3 2" xfId="13542"/>
    <cellStyle name="60% - Accent2 2 2 2 4" xfId="13543"/>
    <cellStyle name="60% - Accent2 2 2 3" xfId="13544"/>
    <cellStyle name="60% - Accent2 2 2 3 2" xfId="13545"/>
    <cellStyle name="60% - Accent2 2 2 4" xfId="13546"/>
    <cellStyle name="60% - Accent2 2 2 4 2" xfId="13547"/>
    <cellStyle name="60% - Accent2 2 2 5" xfId="13548"/>
    <cellStyle name="60% - Accent2 2 3" xfId="4336"/>
    <cellStyle name="60% - Accent2 2 3 2" xfId="13549"/>
    <cellStyle name="60% - Accent2 2 4" xfId="13550"/>
    <cellStyle name="60% - Accent2 2 4 2" xfId="13551"/>
    <cellStyle name="60% - Accent2 2 5" xfId="13552"/>
    <cellStyle name="60% - Accent2 3" xfId="4337"/>
    <cellStyle name="60% - Accent2 3 2" xfId="4338"/>
    <cellStyle name="60% - Accent2 3 2 2" xfId="13553"/>
    <cellStyle name="60% - Accent2 3 3" xfId="4339"/>
    <cellStyle name="60% - Accent2 3 3 2" xfId="13554"/>
    <cellStyle name="60% - Accent2 3 4" xfId="13555"/>
    <cellStyle name="60% - Accent2 4" xfId="4340"/>
    <cellStyle name="60% - Accent2 4 2" xfId="4341"/>
    <cellStyle name="60% - Accent2 4 2 2" xfId="13556"/>
    <cellStyle name="60% - Accent2 4 2 2 2" xfId="13557"/>
    <cellStyle name="60% - Accent2 4 2 3" xfId="13558"/>
    <cellStyle name="60% - Accent2 4 2 3 2" xfId="13559"/>
    <cellStyle name="60% - Accent2 4 2 4" xfId="13560"/>
    <cellStyle name="60% - Accent2 4 3" xfId="4342"/>
    <cellStyle name="60% - Accent2 4 3 2" xfId="13561"/>
    <cellStyle name="60% - Accent2 4 4" xfId="13562"/>
    <cellStyle name="60% - Accent2 4 4 2" xfId="13563"/>
    <cellStyle name="60% - Accent2 4 5" xfId="13564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565"/>
    <cellStyle name="60% - Accent3 2 2 2 2" xfId="13566"/>
    <cellStyle name="60% - Accent3 2 2 2 2 2" xfId="13567"/>
    <cellStyle name="60% - Accent3 2 2 2 3" xfId="13568"/>
    <cellStyle name="60% - Accent3 2 2 2 3 2" xfId="13569"/>
    <cellStyle name="60% - Accent3 2 2 2 4" xfId="13570"/>
    <cellStyle name="60% - Accent3 2 2 3" xfId="13571"/>
    <cellStyle name="60% - Accent3 2 2 3 2" xfId="13572"/>
    <cellStyle name="60% - Accent3 2 2 4" xfId="13573"/>
    <cellStyle name="60% - Accent3 2 2 4 2" xfId="13574"/>
    <cellStyle name="60% - Accent3 2 2 5" xfId="13575"/>
    <cellStyle name="60% - Accent3 2 3" xfId="4352"/>
    <cellStyle name="60% - Accent3 2 3 2" xfId="13576"/>
    <cellStyle name="60% - Accent3 2 4" xfId="13577"/>
    <cellStyle name="60% - Accent3 2 4 2" xfId="13578"/>
    <cellStyle name="60% - Accent3 2 5" xfId="13579"/>
    <cellStyle name="60% - Accent3 3" xfId="4353"/>
    <cellStyle name="60% - Accent3 3 2" xfId="4354"/>
    <cellStyle name="60% - Accent3 3 2 2" xfId="13580"/>
    <cellStyle name="60% - Accent3 3 3" xfId="4355"/>
    <cellStyle name="60% - Accent3 3 3 2" xfId="13581"/>
    <cellStyle name="60% - Accent3 3 4" xfId="13582"/>
    <cellStyle name="60% - Accent3 4" xfId="4356"/>
    <cellStyle name="60% - Accent3 4 2" xfId="4357"/>
    <cellStyle name="60% - Accent3 4 2 2" xfId="13583"/>
    <cellStyle name="60% - Accent3 4 2 2 2" xfId="13584"/>
    <cellStyle name="60% - Accent3 4 2 3" xfId="13585"/>
    <cellStyle name="60% - Accent3 4 2 3 2" xfId="13586"/>
    <cellStyle name="60% - Accent3 4 2 4" xfId="13587"/>
    <cellStyle name="60% - Accent3 4 3" xfId="4358"/>
    <cellStyle name="60% - Accent3 4 3 2" xfId="13588"/>
    <cellStyle name="60% - Accent3 4 4" xfId="13589"/>
    <cellStyle name="60% - Accent3 4 4 2" xfId="13590"/>
    <cellStyle name="60% - Accent3 4 5" xfId="13591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92"/>
    <cellStyle name="60% - Accent4 2 2 2 2" xfId="13593"/>
    <cellStyle name="60% - Accent4 2 2 2 2 2" xfId="13594"/>
    <cellStyle name="60% - Accent4 2 2 2 3" xfId="13595"/>
    <cellStyle name="60% - Accent4 2 2 2 3 2" xfId="13596"/>
    <cellStyle name="60% - Accent4 2 2 2 4" xfId="13597"/>
    <cellStyle name="60% - Accent4 2 2 3" xfId="13598"/>
    <cellStyle name="60% - Accent4 2 2 3 2" xfId="13599"/>
    <cellStyle name="60% - Accent4 2 2 4" xfId="13600"/>
    <cellStyle name="60% - Accent4 2 2 4 2" xfId="13601"/>
    <cellStyle name="60% - Accent4 2 2 5" xfId="13602"/>
    <cellStyle name="60% - Accent4 2 3" xfId="4368"/>
    <cellStyle name="60% - Accent4 2 3 2" xfId="13603"/>
    <cellStyle name="60% - Accent4 2 4" xfId="13604"/>
    <cellStyle name="60% - Accent4 2 4 2" xfId="13605"/>
    <cellStyle name="60% - Accent4 2 5" xfId="13606"/>
    <cellStyle name="60% - Accent4 3" xfId="4369"/>
    <cellStyle name="60% - Accent4 3 2" xfId="4370"/>
    <cellStyle name="60% - Accent4 3 2 2" xfId="13607"/>
    <cellStyle name="60% - Accent4 3 3" xfId="4371"/>
    <cellStyle name="60% - Accent4 3 3 2" xfId="13608"/>
    <cellStyle name="60% - Accent4 3 4" xfId="13609"/>
    <cellStyle name="60% - Accent4 4" xfId="4372"/>
    <cellStyle name="60% - Accent4 4 2" xfId="4373"/>
    <cellStyle name="60% - Accent4 4 2 2" xfId="13610"/>
    <cellStyle name="60% - Accent4 4 2 2 2" xfId="13611"/>
    <cellStyle name="60% - Accent4 4 2 3" xfId="13612"/>
    <cellStyle name="60% - Accent4 4 2 3 2" xfId="13613"/>
    <cellStyle name="60% - Accent4 4 2 4" xfId="13614"/>
    <cellStyle name="60% - Accent4 4 3" xfId="4374"/>
    <cellStyle name="60% - Accent4 4 3 2" xfId="13615"/>
    <cellStyle name="60% - Accent4 4 4" xfId="13616"/>
    <cellStyle name="60% - Accent4 4 4 2" xfId="13617"/>
    <cellStyle name="60% - Accent4 4 5" xfId="13618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619"/>
    <cellStyle name="60% - Accent5 2 2 2 2" xfId="13620"/>
    <cellStyle name="60% - Accent5 2 2 2 2 2" xfId="13621"/>
    <cellStyle name="60% - Accent5 2 2 2 3" xfId="13622"/>
    <cellStyle name="60% - Accent5 2 2 2 3 2" xfId="13623"/>
    <cellStyle name="60% - Accent5 2 2 2 4" xfId="13624"/>
    <cellStyle name="60% - Accent5 2 2 3" xfId="13625"/>
    <cellStyle name="60% - Accent5 2 2 3 2" xfId="13626"/>
    <cellStyle name="60% - Accent5 2 2 4" xfId="13627"/>
    <cellStyle name="60% - Accent5 2 2 4 2" xfId="13628"/>
    <cellStyle name="60% - Accent5 2 2 5" xfId="13629"/>
    <cellStyle name="60% - Accent5 2 3" xfId="4384"/>
    <cellStyle name="60% - Accent5 2 3 2" xfId="13630"/>
    <cellStyle name="60% - Accent5 2 4" xfId="13631"/>
    <cellStyle name="60% - Accent5 2 4 2" xfId="13632"/>
    <cellStyle name="60% - Accent5 2 5" xfId="13633"/>
    <cellStyle name="60% - Accent5 3" xfId="4385"/>
    <cellStyle name="60% - Accent5 3 2" xfId="4386"/>
    <cellStyle name="60% - Accent5 3 2 2" xfId="13634"/>
    <cellStyle name="60% - Accent5 3 3" xfId="4387"/>
    <cellStyle name="60% - Accent5 3 3 2" xfId="13635"/>
    <cellStyle name="60% - Accent5 3 4" xfId="13636"/>
    <cellStyle name="60% - Accent5 4" xfId="4388"/>
    <cellStyle name="60% - Accent5 4 2" xfId="4389"/>
    <cellStyle name="60% - Accent5 4 2 2" xfId="13637"/>
    <cellStyle name="60% - Accent5 4 2 2 2" xfId="13638"/>
    <cellStyle name="60% - Accent5 4 2 3" xfId="13639"/>
    <cellStyle name="60% - Accent5 4 2 3 2" xfId="13640"/>
    <cellStyle name="60% - Accent5 4 2 4" xfId="13641"/>
    <cellStyle name="60% - Accent5 4 3" xfId="4390"/>
    <cellStyle name="60% - Accent5 4 3 2" xfId="13642"/>
    <cellStyle name="60% - Accent5 4 4" xfId="13643"/>
    <cellStyle name="60% - Accent5 4 4 2" xfId="13644"/>
    <cellStyle name="60% - Accent5 4 5" xfId="13645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646"/>
    <cellStyle name="60% - Accent6 2 2 2 2" xfId="13647"/>
    <cellStyle name="60% - Accent6 2 2 2 2 2" xfId="13648"/>
    <cellStyle name="60% - Accent6 2 2 2 3" xfId="13649"/>
    <cellStyle name="60% - Accent6 2 2 2 3 2" xfId="13650"/>
    <cellStyle name="60% - Accent6 2 2 2 4" xfId="13651"/>
    <cellStyle name="60% - Accent6 2 2 3" xfId="13652"/>
    <cellStyle name="60% - Accent6 2 2 3 2" xfId="13653"/>
    <cellStyle name="60% - Accent6 2 2 4" xfId="13654"/>
    <cellStyle name="60% - Accent6 2 2 4 2" xfId="13655"/>
    <cellStyle name="60% - Accent6 2 2 5" xfId="13656"/>
    <cellStyle name="60% - Accent6 2 3" xfId="4400"/>
    <cellStyle name="60% - Accent6 2 3 2" xfId="13657"/>
    <cellStyle name="60% - Accent6 2 4" xfId="13658"/>
    <cellStyle name="60% - Accent6 2 4 2" xfId="13659"/>
    <cellStyle name="60% - Accent6 2 5" xfId="13660"/>
    <cellStyle name="60% - Accent6 3" xfId="4401"/>
    <cellStyle name="60% - Accent6 3 2" xfId="4402"/>
    <cellStyle name="60% - Accent6 3 2 2" xfId="13661"/>
    <cellStyle name="60% - Accent6 3 3" xfId="4403"/>
    <cellStyle name="60% - Accent6 3 3 2" xfId="13662"/>
    <cellStyle name="60% - Accent6 3 4" xfId="13663"/>
    <cellStyle name="60% - Accent6 4" xfId="4404"/>
    <cellStyle name="60% - Accent6 4 2" xfId="4405"/>
    <cellStyle name="60% - Accent6 4 2 2" xfId="13664"/>
    <cellStyle name="60% - Accent6 4 2 2 2" xfId="13665"/>
    <cellStyle name="60% - Accent6 4 2 3" xfId="13666"/>
    <cellStyle name="60% - Accent6 4 2 3 2" xfId="13667"/>
    <cellStyle name="60% - Accent6 4 2 4" xfId="13668"/>
    <cellStyle name="60% - Accent6 4 3" xfId="4406"/>
    <cellStyle name="60% - Accent6 4 3 2" xfId="13669"/>
    <cellStyle name="60% - Accent6 4 4" xfId="13670"/>
    <cellStyle name="60% - Accent6 4 4 2" xfId="13671"/>
    <cellStyle name="60% - Accent6 4 5" xfId="13672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5"/>
    <cellStyle name="60% - 强调文字颜色 1 4" xfId="13086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7"/>
    <cellStyle name="60% - 强调文字颜色 2 4" xfId="13088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9"/>
    <cellStyle name="60% - 强调文字颜色 3 4" xfId="13090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91"/>
    <cellStyle name="60% - 强调文字颜色 4 4" xfId="13092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93"/>
    <cellStyle name="60% - 强调文字颜色 5 4" xfId="13094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5"/>
    <cellStyle name="60% - 强调文字颜色 6 4" xfId="13096"/>
    <cellStyle name="60% - 着色 1 2" xfId="13673"/>
    <cellStyle name="60% - 着色 1 2 2" xfId="13674"/>
    <cellStyle name="60% - 着色 2 2" xfId="13675"/>
    <cellStyle name="60% - 着色 2 2 2" xfId="13676"/>
    <cellStyle name="60% - 着色 3 2" xfId="13677"/>
    <cellStyle name="60% - 着色 3 2 2" xfId="13678"/>
    <cellStyle name="60% - 着色 4 2" xfId="13679"/>
    <cellStyle name="60% - 着色 4 2 2" xfId="13680"/>
    <cellStyle name="60% - 着色 5 2" xfId="13681"/>
    <cellStyle name="60% - 着色 5 2 2" xfId="13682"/>
    <cellStyle name="60% - 着色 6 2" xfId="13683"/>
    <cellStyle name="60% - 着色 6 2 2" xfId="13684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85"/>
    <cellStyle name="Accent1 2 2 2 2" xfId="13686"/>
    <cellStyle name="Accent1 2 2 2 2 2" xfId="13687"/>
    <cellStyle name="Accent1 2 2 2 3" xfId="13688"/>
    <cellStyle name="Accent1 2 2 2 3 2" xfId="13689"/>
    <cellStyle name="Accent1 2 2 2 4" xfId="13690"/>
    <cellStyle name="Accent1 2 2 3" xfId="13691"/>
    <cellStyle name="Accent1 2 2 3 2" xfId="13692"/>
    <cellStyle name="Accent1 2 2 4" xfId="13693"/>
    <cellStyle name="Accent1 2 2 4 2" xfId="13694"/>
    <cellStyle name="Accent1 2 2 5" xfId="13695"/>
    <cellStyle name="Accent1 2 3" xfId="4822"/>
    <cellStyle name="Accent1 2 3 2" xfId="13696"/>
    <cellStyle name="Accent1 2 4" xfId="13697"/>
    <cellStyle name="Accent1 2 4 2" xfId="13698"/>
    <cellStyle name="Accent1 2 5" xfId="13699"/>
    <cellStyle name="Accent1 3" xfId="4823"/>
    <cellStyle name="Accent1 3 2" xfId="4824"/>
    <cellStyle name="Accent1 3 2 2" xfId="13700"/>
    <cellStyle name="Accent1 3 3" xfId="4825"/>
    <cellStyle name="Accent1 3 3 2" xfId="13701"/>
    <cellStyle name="Accent1 3 4" xfId="13702"/>
    <cellStyle name="Accent1 4" xfId="4826"/>
    <cellStyle name="Accent1 4 2" xfId="4827"/>
    <cellStyle name="Accent1 4 2 2" xfId="13703"/>
    <cellStyle name="Accent1 4 2 2 2" xfId="13704"/>
    <cellStyle name="Accent1 4 2 3" xfId="13705"/>
    <cellStyle name="Accent1 4 2 3 2" xfId="13706"/>
    <cellStyle name="Accent1 4 2 4" xfId="13707"/>
    <cellStyle name="Accent1 4 3" xfId="4828"/>
    <cellStyle name="Accent1 4 3 2" xfId="13708"/>
    <cellStyle name="Accent1 4 4" xfId="13709"/>
    <cellStyle name="Accent1 4 4 2" xfId="13710"/>
    <cellStyle name="Accent1 4 5" xfId="13711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712"/>
    <cellStyle name="Accent2 2 2 2 2" xfId="13713"/>
    <cellStyle name="Accent2 2 2 2 2 2" xfId="13714"/>
    <cellStyle name="Accent2 2 2 2 3" xfId="13715"/>
    <cellStyle name="Accent2 2 2 2 3 2" xfId="13716"/>
    <cellStyle name="Accent2 2 2 2 4" xfId="13717"/>
    <cellStyle name="Accent2 2 2 3" xfId="13718"/>
    <cellStyle name="Accent2 2 2 3 2" xfId="13719"/>
    <cellStyle name="Accent2 2 2 4" xfId="13720"/>
    <cellStyle name="Accent2 2 2 4 2" xfId="13721"/>
    <cellStyle name="Accent2 2 2 5" xfId="13722"/>
    <cellStyle name="Accent2 2 3" xfId="4838"/>
    <cellStyle name="Accent2 2 3 2" xfId="13723"/>
    <cellStyle name="Accent2 2 4" xfId="13724"/>
    <cellStyle name="Accent2 2 4 2" xfId="13725"/>
    <cellStyle name="Accent2 2 5" xfId="13726"/>
    <cellStyle name="Accent2 3" xfId="4839"/>
    <cellStyle name="Accent2 3 2" xfId="4840"/>
    <cellStyle name="Accent2 3 2 2" xfId="13727"/>
    <cellStyle name="Accent2 3 3" xfId="4841"/>
    <cellStyle name="Accent2 3 3 2" xfId="13728"/>
    <cellStyle name="Accent2 3 4" xfId="13729"/>
    <cellStyle name="Accent2 4" xfId="4842"/>
    <cellStyle name="Accent2 4 2" xfId="4843"/>
    <cellStyle name="Accent2 4 2 2" xfId="13730"/>
    <cellStyle name="Accent2 4 2 2 2" xfId="13731"/>
    <cellStyle name="Accent2 4 2 3" xfId="13732"/>
    <cellStyle name="Accent2 4 2 3 2" xfId="13733"/>
    <cellStyle name="Accent2 4 2 4" xfId="13734"/>
    <cellStyle name="Accent2 4 3" xfId="4844"/>
    <cellStyle name="Accent2 4 3 2" xfId="13735"/>
    <cellStyle name="Accent2 4 4" xfId="13736"/>
    <cellStyle name="Accent2 4 4 2" xfId="13737"/>
    <cellStyle name="Accent2 4 5" xfId="13738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739"/>
    <cellStyle name="Accent3 2 2 2 2" xfId="13740"/>
    <cellStyle name="Accent3 2 2 2 2 2" xfId="13741"/>
    <cellStyle name="Accent3 2 2 2 3" xfId="13742"/>
    <cellStyle name="Accent3 2 2 2 3 2" xfId="13743"/>
    <cellStyle name="Accent3 2 2 2 4" xfId="13744"/>
    <cellStyle name="Accent3 2 2 3" xfId="13745"/>
    <cellStyle name="Accent3 2 2 3 2" xfId="13746"/>
    <cellStyle name="Accent3 2 2 4" xfId="13747"/>
    <cellStyle name="Accent3 2 2 4 2" xfId="13748"/>
    <cellStyle name="Accent3 2 2 5" xfId="13749"/>
    <cellStyle name="Accent3 2 3" xfId="4854"/>
    <cellStyle name="Accent3 2 3 2" xfId="13750"/>
    <cellStyle name="Accent3 2 4" xfId="13751"/>
    <cellStyle name="Accent3 2 4 2" xfId="13752"/>
    <cellStyle name="Accent3 2 5" xfId="13753"/>
    <cellStyle name="Accent3 3" xfId="4855"/>
    <cellStyle name="Accent3 3 2" xfId="4856"/>
    <cellStyle name="Accent3 3 2 2" xfId="13754"/>
    <cellStyle name="Accent3 3 3" xfId="4857"/>
    <cellStyle name="Accent3 3 3 2" xfId="13755"/>
    <cellStyle name="Accent3 3 4" xfId="13756"/>
    <cellStyle name="Accent3 4" xfId="4858"/>
    <cellStyle name="Accent3 4 2" xfId="4859"/>
    <cellStyle name="Accent3 4 2 2" xfId="13757"/>
    <cellStyle name="Accent3 4 2 2 2" xfId="13758"/>
    <cellStyle name="Accent3 4 2 3" xfId="13759"/>
    <cellStyle name="Accent3 4 2 3 2" xfId="13760"/>
    <cellStyle name="Accent3 4 2 4" xfId="13761"/>
    <cellStyle name="Accent3 4 3" xfId="4860"/>
    <cellStyle name="Accent3 4 3 2" xfId="13762"/>
    <cellStyle name="Accent3 4 4" xfId="13763"/>
    <cellStyle name="Accent3 4 4 2" xfId="13764"/>
    <cellStyle name="Accent3 4 5" xfId="13765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766"/>
    <cellStyle name="Accent4 2 2 2 2" xfId="13767"/>
    <cellStyle name="Accent4 2 2 2 2 2" xfId="13768"/>
    <cellStyle name="Accent4 2 2 2 3" xfId="13769"/>
    <cellStyle name="Accent4 2 2 2 3 2" xfId="13770"/>
    <cellStyle name="Accent4 2 2 2 4" xfId="13771"/>
    <cellStyle name="Accent4 2 2 3" xfId="13772"/>
    <cellStyle name="Accent4 2 2 3 2" xfId="13773"/>
    <cellStyle name="Accent4 2 2 4" xfId="13774"/>
    <cellStyle name="Accent4 2 2 4 2" xfId="13775"/>
    <cellStyle name="Accent4 2 2 5" xfId="13776"/>
    <cellStyle name="Accent4 2 3" xfId="4870"/>
    <cellStyle name="Accent4 2 3 2" xfId="13777"/>
    <cellStyle name="Accent4 2 4" xfId="13778"/>
    <cellStyle name="Accent4 2 4 2" xfId="13779"/>
    <cellStyle name="Accent4 2 5" xfId="13780"/>
    <cellStyle name="Accent4 3" xfId="4871"/>
    <cellStyle name="Accent4 3 2" xfId="4872"/>
    <cellStyle name="Accent4 3 2 2" xfId="13781"/>
    <cellStyle name="Accent4 3 3" xfId="4873"/>
    <cellStyle name="Accent4 3 3 2" xfId="13782"/>
    <cellStyle name="Accent4 3 4" xfId="13783"/>
    <cellStyle name="Accent4 4" xfId="4874"/>
    <cellStyle name="Accent4 4 2" xfId="4875"/>
    <cellStyle name="Accent4 4 2 2" xfId="13784"/>
    <cellStyle name="Accent4 4 2 2 2" xfId="13785"/>
    <cellStyle name="Accent4 4 2 3" xfId="13786"/>
    <cellStyle name="Accent4 4 2 3 2" xfId="13787"/>
    <cellStyle name="Accent4 4 2 4" xfId="13788"/>
    <cellStyle name="Accent4 4 3" xfId="4876"/>
    <cellStyle name="Accent4 4 3 2" xfId="13789"/>
    <cellStyle name="Accent4 4 4" xfId="13790"/>
    <cellStyle name="Accent4 4 4 2" xfId="13791"/>
    <cellStyle name="Accent4 4 5" xfId="13792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93"/>
    <cellStyle name="Accent5 2 2 2 2" xfId="13794"/>
    <cellStyle name="Accent5 2 2 2 2 2" xfId="13795"/>
    <cellStyle name="Accent5 2 2 2 3" xfId="13796"/>
    <cellStyle name="Accent5 2 2 2 3 2" xfId="13797"/>
    <cellStyle name="Accent5 2 2 2 4" xfId="13798"/>
    <cellStyle name="Accent5 2 2 3" xfId="13799"/>
    <cellStyle name="Accent5 2 2 3 2" xfId="13800"/>
    <cellStyle name="Accent5 2 2 4" xfId="13801"/>
    <cellStyle name="Accent5 2 2 4 2" xfId="13802"/>
    <cellStyle name="Accent5 2 2 5" xfId="13803"/>
    <cellStyle name="Accent5 2 3" xfId="4886"/>
    <cellStyle name="Accent5 2 3 2" xfId="13804"/>
    <cellStyle name="Accent5 2 4" xfId="13805"/>
    <cellStyle name="Accent5 2 4 2" xfId="13806"/>
    <cellStyle name="Accent5 2 5" xfId="13807"/>
    <cellStyle name="Accent5 3" xfId="4887"/>
    <cellStyle name="Accent5 3 2" xfId="4888"/>
    <cellStyle name="Accent5 3 2 2" xfId="13808"/>
    <cellStyle name="Accent5 3 3" xfId="4889"/>
    <cellStyle name="Accent5 3 3 2" xfId="13809"/>
    <cellStyle name="Accent5 3 4" xfId="13810"/>
    <cellStyle name="Accent5 4" xfId="4890"/>
    <cellStyle name="Accent5 4 2" xfId="4891"/>
    <cellStyle name="Accent5 4 2 2" xfId="13811"/>
    <cellStyle name="Accent5 4 2 2 2" xfId="13812"/>
    <cellStyle name="Accent5 4 2 3" xfId="13813"/>
    <cellStyle name="Accent5 4 2 3 2" xfId="13814"/>
    <cellStyle name="Accent5 4 2 4" xfId="13815"/>
    <cellStyle name="Accent5 4 3" xfId="4892"/>
    <cellStyle name="Accent5 4 3 2" xfId="13816"/>
    <cellStyle name="Accent5 4 4" xfId="13817"/>
    <cellStyle name="Accent5 4 4 2" xfId="13818"/>
    <cellStyle name="Accent5 4 5" xfId="13819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820"/>
    <cellStyle name="Accent6 2 2 2 2" xfId="13821"/>
    <cellStyle name="Accent6 2 2 2 2 2" xfId="13822"/>
    <cellStyle name="Accent6 2 2 2 3" xfId="13823"/>
    <cellStyle name="Accent6 2 2 2 3 2" xfId="13824"/>
    <cellStyle name="Accent6 2 2 2 4" xfId="13825"/>
    <cellStyle name="Accent6 2 2 3" xfId="13826"/>
    <cellStyle name="Accent6 2 2 3 2" xfId="13827"/>
    <cellStyle name="Accent6 2 2 4" xfId="13828"/>
    <cellStyle name="Accent6 2 2 4 2" xfId="13829"/>
    <cellStyle name="Accent6 2 2 5" xfId="13830"/>
    <cellStyle name="Accent6 2 3" xfId="4902"/>
    <cellStyle name="Accent6 2 3 2" xfId="13831"/>
    <cellStyle name="Accent6 2 4" xfId="13832"/>
    <cellStyle name="Accent6 2 4 2" xfId="13833"/>
    <cellStyle name="Accent6 2 5" xfId="13834"/>
    <cellStyle name="Accent6 3" xfId="4903"/>
    <cellStyle name="Accent6 3 2" xfId="4904"/>
    <cellStyle name="Accent6 3 2 2" xfId="13835"/>
    <cellStyle name="Accent6 3 3" xfId="4905"/>
    <cellStyle name="Accent6 3 3 2" xfId="13836"/>
    <cellStyle name="Accent6 3 4" xfId="13837"/>
    <cellStyle name="Accent6 4" xfId="4906"/>
    <cellStyle name="Accent6 4 2" xfId="4907"/>
    <cellStyle name="Accent6 4 2 2" xfId="13838"/>
    <cellStyle name="Accent6 4 2 2 2" xfId="13839"/>
    <cellStyle name="Accent6 4 2 3" xfId="13840"/>
    <cellStyle name="Accent6 4 2 3 2" xfId="13841"/>
    <cellStyle name="Accent6 4 2 4" xfId="13842"/>
    <cellStyle name="Accent6 4 3" xfId="4908"/>
    <cellStyle name="Accent6 4 3 2" xfId="13843"/>
    <cellStyle name="Accent6 4 4" xfId="13844"/>
    <cellStyle name="Accent6 4 4 2" xfId="13845"/>
    <cellStyle name="Accent6 4 5" xfId="13846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847"/>
    <cellStyle name="Bad 2 2 2 2" xfId="13848"/>
    <cellStyle name="Bad 2 2 2 2 2" xfId="13849"/>
    <cellStyle name="Bad 2 2 2 3" xfId="13850"/>
    <cellStyle name="Bad 2 2 2 3 2" xfId="13851"/>
    <cellStyle name="Bad 2 2 2 4" xfId="13852"/>
    <cellStyle name="Bad 2 2 3" xfId="13853"/>
    <cellStyle name="Bad 2 2 3 2" xfId="13854"/>
    <cellStyle name="Bad 2 2 4" xfId="13855"/>
    <cellStyle name="Bad 2 2 4 2" xfId="13856"/>
    <cellStyle name="Bad 2 2 5" xfId="13857"/>
    <cellStyle name="Bad 2 3" xfId="4942"/>
    <cellStyle name="Bad 2 3 2" xfId="13858"/>
    <cellStyle name="Bad 2 4" xfId="13859"/>
    <cellStyle name="Bad 2 4 2" xfId="13860"/>
    <cellStyle name="Bad 2 5" xfId="13861"/>
    <cellStyle name="Bad 3" xfId="4943"/>
    <cellStyle name="Bad 3 2" xfId="4944"/>
    <cellStyle name="Bad 3 2 2" xfId="13862"/>
    <cellStyle name="Bad 3 3" xfId="4945"/>
    <cellStyle name="Bad 3 3 2" xfId="13863"/>
    <cellStyle name="Bad 3 4" xfId="13864"/>
    <cellStyle name="Bad 4" xfId="4946"/>
    <cellStyle name="Bad 4 2" xfId="4947"/>
    <cellStyle name="Bad 4 2 2" xfId="13865"/>
    <cellStyle name="Bad 4 2 2 2" xfId="13866"/>
    <cellStyle name="Bad 4 2 3" xfId="13867"/>
    <cellStyle name="Bad 4 2 3 2" xfId="13868"/>
    <cellStyle name="Bad 4 2 4" xfId="13869"/>
    <cellStyle name="Bad 4 3" xfId="4948"/>
    <cellStyle name="Bad 4 3 2" xfId="13870"/>
    <cellStyle name="Bad 4 4" xfId="13871"/>
    <cellStyle name="Bad 4 4 2" xfId="13872"/>
    <cellStyle name="Bad 4 5" xfId="13873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74"/>
    <cellStyle name="Calc Currency (0) 2 3" xfId="13875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76"/>
    <cellStyle name="Calculation 2 2 2 2" xfId="13877"/>
    <cellStyle name="Calculation 2 2 2 2 2" xfId="13878"/>
    <cellStyle name="Calculation 2 2 2 3" xfId="13879"/>
    <cellStyle name="Calculation 2 2 2 3 2" xfId="13880"/>
    <cellStyle name="Calculation 2 2 2 4" xfId="13881"/>
    <cellStyle name="Calculation 2 2 3" xfId="13882"/>
    <cellStyle name="Calculation 2 2 3 2" xfId="13883"/>
    <cellStyle name="Calculation 2 2 4" xfId="13884"/>
    <cellStyle name="Calculation 2 2 4 2" xfId="13885"/>
    <cellStyle name="Calculation 2 2 5" xfId="13886"/>
    <cellStyle name="Calculation 2 3" xfId="4987"/>
    <cellStyle name="Calculation 2 3 2" xfId="13887"/>
    <cellStyle name="Calculation 2 4" xfId="13888"/>
    <cellStyle name="Calculation 2 4 2" xfId="13889"/>
    <cellStyle name="Calculation 2 5" xfId="13890"/>
    <cellStyle name="Calculation 3" xfId="4988"/>
    <cellStyle name="Calculation 3 2" xfId="4989"/>
    <cellStyle name="Calculation 3 2 2" xfId="13891"/>
    <cellStyle name="Calculation 3 3" xfId="4990"/>
    <cellStyle name="Calculation 3 3 2" xfId="13892"/>
    <cellStyle name="Calculation 3 4" xfId="13893"/>
    <cellStyle name="Calculation 4" xfId="4991"/>
    <cellStyle name="Calculation 4 2" xfId="4992"/>
    <cellStyle name="Calculation 4 2 2" xfId="13894"/>
    <cellStyle name="Calculation 4 2 2 2" xfId="13895"/>
    <cellStyle name="Calculation 4 2 3" xfId="13896"/>
    <cellStyle name="Calculation 4 2 3 2" xfId="13897"/>
    <cellStyle name="Calculation 4 2 4" xfId="13898"/>
    <cellStyle name="Calculation 4 3" xfId="4993"/>
    <cellStyle name="Calculation 4 3 2" xfId="13899"/>
    <cellStyle name="Calculation 4 4" xfId="13900"/>
    <cellStyle name="Calculation 4 4 2" xfId="13901"/>
    <cellStyle name="Calculation 4 5" xfId="13902"/>
    <cellStyle name="Calculation 5" xfId="4994"/>
    <cellStyle name="Calculation 5 2" xfId="4995"/>
    <cellStyle name="Calculation 5 3" xfId="4996"/>
    <cellStyle name="Calculation 6" xfId="4997"/>
    <cellStyle name="Calculation 6 2" xfId="13097"/>
    <cellStyle name="Calculation 7" xfId="4998"/>
    <cellStyle name="Calculation 7 2" xfId="13098"/>
    <cellStyle name="Calculation 8" xfId="13099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903"/>
    <cellStyle name="Check Cell 2 2 2 2" xfId="13904"/>
    <cellStyle name="Check Cell 2 2 2 2 2" xfId="13905"/>
    <cellStyle name="Check Cell 2 2 2 3" xfId="13906"/>
    <cellStyle name="Check Cell 2 2 2 3 2" xfId="13907"/>
    <cellStyle name="Check Cell 2 2 2 4" xfId="13908"/>
    <cellStyle name="Check Cell 2 2 3" xfId="13909"/>
    <cellStyle name="Check Cell 2 2 3 2" xfId="13910"/>
    <cellStyle name="Check Cell 2 2 4" xfId="13911"/>
    <cellStyle name="Check Cell 2 2 4 2" xfId="13912"/>
    <cellStyle name="Check Cell 2 2 5" xfId="13913"/>
    <cellStyle name="Check Cell 2 3" xfId="5003"/>
    <cellStyle name="Check Cell 2 3 2" xfId="13914"/>
    <cellStyle name="Check Cell 2 4" xfId="13915"/>
    <cellStyle name="Check Cell 2 4 2" xfId="13916"/>
    <cellStyle name="Check Cell 2 5" xfId="13917"/>
    <cellStyle name="Check Cell 3" xfId="5004"/>
    <cellStyle name="Check Cell 3 2" xfId="5005"/>
    <cellStyle name="Check Cell 3 2 2" xfId="13918"/>
    <cellStyle name="Check Cell 3 3" xfId="5006"/>
    <cellStyle name="Check Cell 3 3 2" xfId="13919"/>
    <cellStyle name="Check Cell 3 4" xfId="13920"/>
    <cellStyle name="Check Cell 4" xfId="5007"/>
    <cellStyle name="Check Cell 4 2" xfId="5008"/>
    <cellStyle name="Check Cell 4 2 2" xfId="13921"/>
    <cellStyle name="Check Cell 4 2 2 2" xfId="13922"/>
    <cellStyle name="Check Cell 4 2 3" xfId="13923"/>
    <cellStyle name="Check Cell 4 2 3 2" xfId="13924"/>
    <cellStyle name="Check Cell 4 2 4" xfId="13925"/>
    <cellStyle name="Check Cell 4 3" xfId="5009"/>
    <cellStyle name="Check Cell 4 3 2" xfId="13926"/>
    <cellStyle name="Check Cell 4 4" xfId="13927"/>
    <cellStyle name="Check Cell 4 4 2" xfId="13928"/>
    <cellStyle name="Check Cell 4 5" xfId="1392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930"/>
    <cellStyle name="Comma 2 3" xfId="13931"/>
    <cellStyle name="Comma 2 4" xfId="13932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933"/>
    <cellStyle name="Comma0 2 3" xfId="13934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935"/>
    <cellStyle name="Currency0 2 3" xfId="13936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937"/>
    <cellStyle name="Explanatory Text 2 2 2 2" xfId="13938"/>
    <cellStyle name="Explanatory Text 2 2 2 2 2" xfId="13939"/>
    <cellStyle name="Explanatory Text 2 2 2 3" xfId="13940"/>
    <cellStyle name="Explanatory Text 2 2 2 3 2" xfId="13941"/>
    <cellStyle name="Explanatory Text 2 2 2 4" xfId="13942"/>
    <cellStyle name="Explanatory Text 2 2 3" xfId="13943"/>
    <cellStyle name="Explanatory Text 2 2 3 2" xfId="13944"/>
    <cellStyle name="Explanatory Text 2 2 4" xfId="13945"/>
    <cellStyle name="Explanatory Text 2 2 4 2" xfId="13946"/>
    <cellStyle name="Explanatory Text 2 2 5" xfId="13947"/>
    <cellStyle name="Explanatory Text 2 3" xfId="5138"/>
    <cellStyle name="Explanatory Text 2 3 2" xfId="13948"/>
    <cellStyle name="Explanatory Text 2 4" xfId="13949"/>
    <cellStyle name="Explanatory Text 2 4 2" xfId="13950"/>
    <cellStyle name="Explanatory Text 2 5" xfId="13951"/>
    <cellStyle name="Explanatory Text 3" xfId="5139"/>
    <cellStyle name="Explanatory Text 3 2" xfId="5140"/>
    <cellStyle name="Explanatory Text 3 2 2" xfId="13952"/>
    <cellStyle name="Explanatory Text 3 3" xfId="5141"/>
    <cellStyle name="Explanatory Text 3 3 2" xfId="13953"/>
    <cellStyle name="Explanatory Text 3 4" xfId="13954"/>
    <cellStyle name="Explanatory Text 4" xfId="5142"/>
    <cellStyle name="Explanatory Text 4 2" xfId="5143"/>
    <cellStyle name="Explanatory Text 4 2 2" xfId="13955"/>
    <cellStyle name="Explanatory Text 4 2 2 2" xfId="13956"/>
    <cellStyle name="Explanatory Text 4 2 3" xfId="13957"/>
    <cellStyle name="Explanatory Text 4 2 3 2" xfId="13958"/>
    <cellStyle name="Explanatory Text 4 2 4" xfId="13959"/>
    <cellStyle name="Explanatory Text 4 3" xfId="5144"/>
    <cellStyle name="Explanatory Text 4 3 2" xfId="13960"/>
    <cellStyle name="Explanatory Text 4 4" xfId="13961"/>
    <cellStyle name="Explanatory Text 4 4 2" xfId="13962"/>
    <cellStyle name="Explanatory Text 4 5" xfId="13963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964"/>
    <cellStyle name="Fixed 3 3" xfId="13965"/>
    <cellStyle name="Fixed_012-(KMX) BTL Schedules for KHH_Cebu" xfId="5154"/>
    <cellStyle name="Good" xfId="5155"/>
    <cellStyle name="Good 2" xfId="5156"/>
    <cellStyle name="Good 2 2" xfId="5157"/>
    <cellStyle name="Good 2 2 2" xfId="13966"/>
    <cellStyle name="Good 2 2 2 2" xfId="13967"/>
    <cellStyle name="Good 2 2 2 2 2" xfId="13968"/>
    <cellStyle name="Good 2 2 2 3" xfId="13969"/>
    <cellStyle name="Good 2 2 2 3 2" xfId="13970"/>
    <cellStyle name="Good 2 2 2 4" xfId="13971"/>
    <cellStyle name="Good 2 2 3" xfId="13972"/>
    <cellStyle name="Good 2 2 3 2" xfId="13973"/>
    <cellStyle name="Good 2 2 4" xfId="13974"/>
    <cellStyle name="Good 2 2 4 2" xfId="13975"/>
    <cellStyle name="Good 2 2 5" xfId="13976"/>
    <cellStyle name="Good 2 3" xfId="5158"/>
    <cellStyle name="Good 2 3 2" xfId="13977"/>
    <cellStyle name="Good 2 4" xfId="13978"/>
    <cellStyle name="Good 2 4 2" xfId="13979"/>
    <cellStyle name="Good 2 5" xfId="13980"/>
    <cellStyle name="Good 3" xfId="5159"/>
    <cellStyle name="Good 3 2" xfId="5160"/>
    <cellStyle name="Good 3 2 2" xfId="13981"/>
    <cellStyle name="Good 3 3" xfId="5161"/>
    <cellStyle name="Good 3 3 2" xfId="13982"/>
    <cellStyle name="Good 3 4" xfId="13983"/>
    <cellStyle name="Good 4" xfId="5162"/>
    <cellStyle name="Good 4 2" xfId="5163"/>
    <cellStyle name="Good 4 2 2" xfId="13984"/>
    <cellStyle name="Good 4 2 2 2" xfId="13985"/>
    <cellStyle name="Good 4 2 3" xfId="13986"/>
    <cellStyle name="Good 4 2 3 2" xfId="13987"/>
    <cellStyle name="Good 4 2 4" xfId="13988"/>
    <cellStyle name="Good 4 3" xfId="5164"/>
    <cellStyle name="Good 4 3 2" xfId="13989"/>
    <cellStyle name="Good 4 4" xfId="13990"/>
    <cellStyle name="Good 4 4 2" xfId="13991"/>
    <cellStyle name="Good 4 5" xfId="13992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93"/>
    <cellStyle name="Grey 2 3" xfId="13994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95"/>
    <cellStyle name="Heading 1 2 2 2 2" xfId="13996"/>
    <cellStyle name="Heading 1 2 2 2 2 2" xfId="13997"/>
    <cellStyle name="Heading 1 2 2 2 3" xfId="13998"/>
    <cellStyle name="Heading 1 2 2 2 3 2" xfId="13999"/>
    <cellStyle name="Heading 1 2 2 2 4" xfId="14000"/>
    <cellStyle name="Heading 1 2 2 3" xfId="14001"/>
    <cellStyle name="Heading 1 2 2 3 2" xfId="14002"/>
    <cellStyle name="Heading 1 2 2 4" xfId="14003"/>
    <cellStyle name="Heading 1 2 2 4 2" xfId="14004"/>
    <cellStyle name="Heading 1 2 2 5" xfId="14005"/>
    <cellStyle name="Heading 1 2 3" xfId="5207"/>
    <cellStyle name="Heading 1 2 3 2" xfId="14006"/>
    <cellStyle name="Heading 1 2 4" xfId="14007"/>
    <cellStyle name="Heading 1 2 4 2" xfId="14008"/>
    <cellStyle name="Heading 1 2 5" xfId="14009"/>
    <cellStyle name="Heading 1 2 5 2" xfId="14010"/>
    <cellStyle name="Heading 1 3" xfId="5208"/>
    <cellStyle name="Heading 1 3 2" xfId="5209"/>
    <cellStyle name="Heading 1 3 2 2" xfId="14011"/>
    <cellStyle name="Heading 1 3 2 3" xfId="14012"/>
    <cellStyle name="Heading 1 3 3" xfId="5210"/>
    <cellStyle name="Heading 1 3 3 2" xfId="14013"/>
    <cellStyle name="Heading 1 3 4" xfId="14014"/>
    <cellStyle name="Heading 1 3 4 2" xfId="14015"/>
    <cellStyle name="Heading 1 3 5" xfId="14016"/>
    <cellStyle name="Heading 1 4" xfId="5211"/>
    <cellStyle name="Heading 1 4 2" xfId="5212"/>
    <cellStyle name="Heading 1 4 2 2" xfId="14017"/>
    <cellStyle name="Heading 1 4 2 2 2" xfId="14018"/>
    <cellStyle name="Heading 1 4 2 3" xfId="14019"/>
    <cellStyle name="Heading 1 4 2 3 2" xfId="14020"/>
    <cellStyle name="Heading 1 4 2 4" xfId="14021"/>
    <cellStyle name="Heading 1 4 3" xfId="5213"/>
    <cellStyle name="Heading 1 4 3 2" xfId="14022"/>
    <cellStyle name="Heading 1 4 4" xfId="14023"/>
    <cellStyle name="Heading 1 4 4 2" xfId="14024"/>
    <cellStyle name="Heading 1 4 5" xfId="14025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4026"/>
    <cellStyle name="Heading 2 2 2 2 2" xfId="14027"/>
    <cellStyle name="Heading 2 2 2 2 2 2" xfId="14028"/>
    <cellStyle name="Heading 2 2 2 2 3" xfId="14029"/>
    <cellStyle name="Heading 2 2 2 2 3 2" xfId="14030"/>
    <cellStyle name="Heading 2 2 2 2 4" xfId="14031"/>
    <cellStyle name="Heading 2 2 2 3" xfId="14032"/>
    <cellStyle name="Heading 2 2 2 3 2" xfId="14033"/>
    <cellStyle name="Heading 2 2 2 4" xfId="14034"/>
    <cellStyle name="Heading 2 2 2 4 2" xfId="14035"/>
    <cellStyle name="Heading 2 2 2 5" xfId="14036"/>
    <cellStyle name="Heading 2 2 3" xfId="5221"/>
    <cellStyle name="Heading 2 2 3 2" xfId="14037"/>
    <cellStyle name="Heading 2 2 4" xfId="14038"/>
    <cellStyle name="Heading 2 2 4 2" xfId="14039"/>
    <cellStyle name="Heading 2 2 5" xfId="14040"/>
    <cellStyle name="Heading 2 2 5 2" xfId="14041"/>
    <cellStyle name="Heading 2 3" xfId="5222"/>
    <cellStyle name="Heading 2 3 2" xfId="5223"/>
    <cellStyle name="Heading 2 3 2 2" xfId="14042"/>
    <cellStyle name="Heading 2 3 2 3" xfId="14043"/>
    <cellStyle name="Heading 2 3 3" xfId="5224"/>
    <cellStyle name="Heading 2 3 3 2" xfId="14044"/>
    <cellStyle name="Heading 2 3 4" xfId="14045"/>
    <cellStyle name="Heading 2 3 4 2" xfId="14046"/>
    <cellStyle name="Heading 2 3 5" xfId="14047"/>
    <cellStyle name="Heading 2 4" xfId="5225"/>
    <cellStyle name="Heading 2 4 2" xfId="5226"/>
    <cellStyle name="Heading 2 4 2 2" xfId="14048"/>
    <cellStyle name="Heading 2 4 2 2 2" xfId="14049"/>
    <cellStyle name="Heading 2 4 2 3" xfId="14050"/>
    <cellStyle name="Heading 2 4 2 3 2" xfId="14051"/>
    <cellStyle name="Heading 2 4 2 4" xfId="14052"/>
    <cellStyle name="Heading 2 4 3" xfId="5227"/>
    <cellStyle name="Heading 2 4 3 2" xfId="14053"/>
    <cellStyle name="Heading 2 4 4" xfId="14054"/>
    <cellStyle name="Heading 2 4 4 2" xfId="14055"/>
    <cellStyle name="Heading 2 4 5" xfId="14056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4057"/>
    <cellStyle name="Heading 3 2 2 2 2" xfId="14058"/>
    <cellStyle name="Heading 3 2 2 2 2 2" xfId="14059"/>
    <cellStyle name="Heading 3 2 2 2 3" xfId="14060"/>
    <cellStyle name="Heading 3 2 2 2 3 2" xfId="14061"/>
    <cellStyle name="Heading 3 2 2 2 4" xfId="14062"/>
    <cellStyle name="Heading 3 2 2 3" xfId="14063"/>
    <cellStyle name="Heading 3 2 2 3 2" xfId="14064"/>
    <cellStyle name="Heading 3 2 2 4" xfId="14065"/>
    <cellStyle name="Heading 3 2 2 4 2" xfId="14066"/>
    <cellStyle name="Heading 3 2 2 5" xfId="14067"/>
    <cellStyle name="Heading 3 2 3" xfId="5233"/>
    <cellStyle name="Heading 3 2 3 2" xfId="14068"/>
    <cellStyle name="Heading 3 2 4" xfId="14069"/>
    <cellStyle name="Heading 3 2 4 2" xfId="14070"/>
    <cellStyle name="Heading 3 2 5" xfId="14071"/>
    <cellStyle name="Heading 3 3" xfId="5234"/>
    <cellStyle name="Heading 3 3 2" xfId="5235"/>
    <cellStyle name="Heading 3 3 2 2" xfId="14072"/>
    <cellStyle name="Heading 3 3 3" xfId="5236"/>
    <cellStyle name="Heading 3 3 3 2" xfId="14073"/>
    <cellStyle name="Heading 3 3 4" xfId="14074"/>
    <cellStyle name="Heading 3 4" xfId="5237"/>
    <cellStyle name="Heading 3 4 2" xfId="5238"/>
    <cellStyle name="Heading 3 4 2 2" xfId="14075"/>
    <cellStyle name="Heading 3 4 2 2 2" xfId="14076"/>
    <cellStyle name="Heading 3 4 2 3" xfId="14077"/>
    <cellStyle name="Heading 3 4 2 3 2" xfId="14078"/>
    <cellStyle name="Heading 3 4 2 4" xfId="14079"/>
    <cellStyle name="Heading 3 4 3" xfId="5239"/>
    <cellStyle name="Heading 3 4 3 2" xfId="14080"/>
    <cellStyle name="Heading 3 4 4" xfId="14081"/>
    <cellStyle name="Heading 3 4 4 2" xfId="14082"/>
    <cellStyle name="Heading 3 4 5" xfId="14083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84"/>
    <cellStyle name="Heading 4 2 2 2 2" xfId="14085"/>
    <cellStyle name="Heading 4 2 2 2 2 2" xfId="14086"/>
    <cellStyle name="Heading 4 2 2 2 3" xfId="14087"/>
    <cellStyle name="Heading 4 2 2 2 3 2" xfId="14088"/>
    <cellStyle name="Heading 4 2 2 2 4" xfId="14089"/>
    <cellStyle name="Heading 4 2 2 3" xfId="14090"/>
    <cellStyle name="Heading 4 2 2 3 2" xfId="14091"/>
    <cellStyle name="Heading 4 2 2 4" xfId="14092"/>
    <cellStyle name="Heading 4 2 2 4 2" xfId="14093"/>
    <cellStyle name="Heading 4 2 2 5" xfId="14094"/>
    <cellStyle name="Heading 4 2 3" xfId="5249"/>
    <cellStyle name="Heading 4 2 3 2" xfId="14095"/>
    <cellStyle name="Heading 4 2 4" xfId="14096"/>
    <cellStyle name="Heading 4 2 4 2" xfId="14097"/>
    <cellStyle name="Heading 4 2 5" xfId="14098"/>
    <cellStyle name="Heading 4 3" xfId="5250"/>
    <cellStyle name="Heading 4 3 2" xfId="5251"/>
    <cellStyle name="Heading 4 3 2 2" xfId="14099"/>
    <cellStyle name="Heading 4 3 3" xfId="5252"/>
    <cellStyle name="Heading 4 3 3 2" xfId="14100"/>
    <cellStyle name="Heading 4 3 4" xfId="14101"/>
    <cellStyle name="Heading 4 4" xfId="5253"/>
    <cellStyle name="Heading 4 4 2" xfId="5254"/>
    <cellStyle name="Heading 4 4 2 2" xfId="14102"/>
    <cellStyle name="Heading 4 4 2 2 2" xfId="14103"/>
    <cellStyle name="Heading 4 4 2 3" xfId="14104"/>
    <cellStyle name="Heading 4 4 2 3 2" xfId="14105"/>
    <cellStyle name="Heading 4 4 2 4" xfId="14106"/>
    <cellStyle name="Heading 4 4 3" xfId="5255"/>
    <cellStyle name="Heading 4 4 3 2" xfId="14107"/>
    <cellStyle name="Heading 4 4 4" xfId="14108"/>
    <cellStyle name="Heading 4 4 4 2" xfId="14109"/>
    <cellStyle name="Heading 4 4 5" xfId="14110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111"/>
    <cellStyle name="Heading1 2 2" xfId="14112"/>
    <cellStyle name="Heading1 2 3" xfId="14113"/>
    <cellStyle name="Heading1_(RVS)中東線運價獲利分析-2013預估" xfId="5282"/>
    <cellStyle name="Heading2" xfId="5283"/>
    <cellStyle name="Heading2 2" xfId="14114"/>
    <cellStyle name="Heading2 2 2" xfId="14115"/>
    <cellStyle name="Heading2 2 3" xfId="14116"/>
    <cellStyle name="Hyperlink 2" xfId="14117"/>
    <cellStyle name="Hyperlink 2 2" xfId="14118"/>
    <cellStyle name="Hyperlink 2 2 2" xfId="14119"/>
    <cellStyle name="Hyperlink 2 2 2 2" xfId="14120"/>
    <cellStyle name="Hyperlink 2 2 2 3" xfId="14121"/>
    <cellStyle name="Hyperlink 2 2 3" xfId="14122"/>
    <cellStyle name="Hyperlink 2 2 3 2" xfId="14123"/>
    <cellStyle name="Hyperlink 2 2 3 3" xfId="14124"/>
    <cellStyle name="Hyperlink 2 2 4" xfId="14125"/>
    <cellStyle name="Hyperlink 2 2 5" xfId="14126"/>
    <cellStyle name="Hyperlink 2 3" xfId="14127"/>
    <cellStyle name="Hyperlink 2 3 2" xfId="14128"/>
    <cellStyle name="Hyperlink 2 3 2 2" xfId="14129"/>
    <cellStyle name="Hyperlink 2 3 3" xfId="14130"/>
    <cellStyle name="Hyperlink 2 3 3 2" xfId="14131"/>
    <cellStyle name="Hyperlink 2 3 4" xfId="14132"/>
    <cellStyle name="Hyperlink 2 4" xfId="14133"/>
    <cellStyle name="Hyperlink 2 4 2" xfId="14134"/>
    <cellStyle name="Hyperlink 2 5" xfId="14135"/>
    <cellStyle name="Hyperlink 2 5 2" xfId="14136"/>
    <cellStyle name="Hyperlink 2 6" xfId="14137"/>
    <cellStyle name="Hyperlink 2 6 2" xfId="14138"/>
    <cellStyle name="Hyperlink 2 7" xfId="14139"/>
    <cellStyle name="Hyperlink 3" xfId="14140"/>
    <cellStyle name="Hyperlink 3 2" xfId="14141"/>
    <cellStyle name="Hyperlink 3 2 2" xfId="14142"/>
    <cellStyle name="Hyperlink 3 2 2 2" xfId="14143"/>
    <cellStyle name="Hyperlink 3 2 3" xfId="14144"/>
    <cellStyle name="Hyperlink 3 2 3 2" xfId="14145"/>
    <cellStyle name="Hyperlink 3 2 4" xfId="14146"/>
    <cellStyle name="Hyperlink 3 3" xfId="14147"/>
    <cellStyle name="Hyperlink 3 3 2" xfId="14148"/>
    <cellStyle name="Hyperlink 3 4" xfId="14149"/>
    <cellStyle name="Hyperlink 3 4 2" xfId="14150"/>
    <cellStyle name="Hyperlink 3 5" xfId="14151"/>
    <cellStyle name="Hyperlink 4" xfId="14152"/>
    <cellStyle name="Hyperlink 4 2" xfId="14153"/>
    <cellStyle name="Hyperlink 4 2 2" xfId="14154"/>
    <cellStyle name="Hyperlink 4 3" xfId="14155"/>
    <cellStyle name="Hyperlink 4 3 2" xfId="14156"/>
    <cellStyle name="Hyperlink 4 4" xfId="14157"/>
    <cellStyle name="Hyperlink 5" xfId="14158"/>
    <cellStyle name="Hyperlink 5 2" xfId="14159"/>
    <cellStyle name="Hyperlink 5 2 2" xfId="14160"/>
    <cellStyle name="Hyperlink 5 2 2 2" xfId="14161"/>
    <cellStyle name="Hyperlink 5 2 3" xfId="14162"/>
    <cellStyle name="Hyperlink 5 2 3 2" xfId="14163"/>
    <cellStyle name="Hyperlink 5 2 4" xfId="14164"/>
    <cellStyle name="Hyperlink 5 3" xfId="14165"/>
    <cellStyle name="Hyperlink 5 3 2" xfId="14166"/>
    <cellStyle name="Hyperlink 5 4" xfId="14167"/>
    <cellStyle name="Hyperlink 5 4 2" xfId="14168"/>
    <cellStyle name="Hyperlink 5 5" xfId="14169"/>
    <cellStyle name="Hyperlink 6" xfId="14170"/>
    <cellStyle name="Hyperlink 6 2" xfId="14171"/>
    <cellStyle name="Hyperlink 6 2 2" xfId="14172"/>
    <cellStyle name="Hyperlink 6 2 2 2" xfId="14173"/>
    <cellStyle name="Hyperlink 6 2 3" xfId="14174"/>
    <cellStyle name="Hyperlink 6 2 3 2" xfId="14175"/>
    <cellStyle name="Hyperlink 6 2 4" xfId="14176"/>
    <cellStyle name="Hyperlink 6 3" xfId="14177"/>
    <cellStyle name="Hyperlink 6 3 2" xfId="14178"/>
    <cellStyle name="Hyperlink 6 4" xfId="14179"/>
    <cellStyle name="Hyperlink 6 4 2" xfId="14180"/>
    <cellStyle name="Hyperlink 6 5" xfId="14181"/>
    <cellStyle name="Hyperlink 7" xfId="14182"/>
    <cellStyle name="Hyperlink 7 2" xfId="14183"/>
    <cellStyle name="Hyperlink 7 2 2" xfId="14184"/>
    <cellStyle name="Hyperlink 7 3" xfId="14185"/>
    <cellStyle name="Hyperlink 7 3 2" xfId="14186"/>
    <cellStyle name="Hyperlink 7 4" xfId="14187"/>
    <cellStyle name="Hyperlink 8" xfId="14188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89"/>
    <cellStyle name="Input [yellow] 2 3" xfId="14190"/>
    <cellStyle name="Input [yellow] 3" xfId="5293"/>
    <cellStyle name="Input [yellow] 4" xfId="5294"/>
    <cellStyle name="Input [yellow] 5" xfId="13008"/>
    <cellStyle name="Input 10" xfId="14191"/>
    <cellStyle name="Input 11" xfId="14192"/>
    <cellStyle name="Input 12" xfId="14193"/>
    <cellStyle name="Input 13" xfId="14194"/>
    <cellStyle name="Input 14" xfId="14195"/>
    <cellStyle name="Input 15" xfId="14196"/>
    <cellStyle name="Input 16" xfId="14197"/>
    <cellStyle name="Input 17" xfId="14198"/>
    <cellStyle name="Input 2" xfId="5295"/>
    <cellStyle name="Input 2 2" xfId="5296"/>
    <cellStyle name="Input 2 2 2" xfId="14199"/>
    <cellStyle name="Input 2 2 2 2" xfId="14200"/>
    <cellStyle name="Input 2 2 2 2 2" xfId="14201"/>
    <cellStyle name="Input 2 2 2 3" xfId="14202"/>
    <cellStyle name="Input 2 2 2 3 2" xfId="14203"/>
    <cellStyle name="Input 2 2 2 4" xfId="14204"/>
    <cellStyle name="Input 2 2 3" xfId="14205"/>
    <cellStyle name="Input 2 2 3 2" xfId="14206"/>
    <cellStyle name="Input 2 2 4" xfId="14207"/>
    <cellStyle name="Input 2 2 4 2" xfId="14208"/>
    <cellStyle name="Input 2 2 5" xfId="14209"/>
    <cellStyle name="Input 2 3" xfId="5297"/>
    <cellStyle name="Input 2 3 2" xfId="14210"/>
    <cellStyle name="Input 2 4" xfId="14211"/>
    <cellStyle name="Input 2 4 2" xfId="14212"/>
    <cellStyle name="Input 2 5" xfId="14213"/>
    <cellStyle name="Input 3" xfId="5298"/>
    <cellStyle name="Input 3 2" xfId="5299"/>
    <cellStyle name="Input 3 2 2" xfId="14214"/>
    <cellStyle name="Input 3 3" xfId="5300"/>
    <cellStyle name="Input 3 3 2" xfId="14215"/>
    <cellStyle name="Input 3 4" xfId="14216"/>
    <cellStyle name="Input 4" xfId="5301"/>
    <cellStyle name="Input 4 2" xfId="5302"/>
    <cellStyle name="Input 4 2 2" xfId="14217"/>
    <cellStyle name="Input 4 2 2 2" xfId="14218"/>
    <cellStyle name="Input 4 2 3" xfId="14219"/>
    <cellStyle name="Input 4 2 3 2" xfId="14220"/>
    <cellStyle name="Input 4 2 4" xfId="14221"/>
    <cellStyle name="Input 4 3" xfId="5303"/>
    <cellStyle name="Input 4 3 2" xfId="14222"/>
    <cellStyle name="Input 4 4" xfId="14223"/>
    <cellStyle name="Input 4 4 2" xfId="14224"/>
    <cellStyle name="Input 4 5" xfId="14225"/>
    <cellStyle name="Input 5" xfId="5304"/>
    <cellStyle name="Input 5 2" xfId="5305"/>
    <cellStyle name="Input 5 2 2" xfId="14226"/>
    <cellStyle name="Input 5 2 2 2" xfId="14227"/>
    <cellStyle name="Input 5 2 3" xfId="14228"/>
    <cellStyle name="Input 5 2 3 2" xfId="14229"/>
    <cellStyle name="Input 5 2 4" xfId="14230"/>
    <cellStyle name="Input 5 3" xfId="5306"/>
    <cellStyle name="Input 5 3 2" xfId="14231"/>
    <cellStyle name="Input 5 4" xfId="14232"/>
    <cellStyle name="Input 5 4 2" xfId="14233"/>
    <cellStyle name="Input 5 5" xfId="14234"/>
    <cellStyle name="Input 6" xfId="5307"/>
    <cellStyle name="Input 6 2" xfId="5308"/>
    <cellStyle name="Input 6 3" xfId="5309"/>
    <cellStyle name="Input 7" xfId="5310"/>
    <cellStyle name="Input 7 2" xfId="13100"/>
    <cellStyle name="Input 8" xfId="5311"/>
    <cellStyle name="Input 9" xfId="14235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236"/>
    <cellStyle name="Lien hypertexte visité 2" xfId="14237"/>
    <cellStyle name="Lien hypertexte visité 3" xfId="14238"/>
    <cellStyle name="Lien hypertexte_DAILYPOS" xfId="14239"/>
    <cellStyle name="LineTableCell" xfId="5334"/>
    <cellStyle name="Linked Cell" xfId="5335"/>
    <cellStyle name="Linked Cell 2" xfId="5336"/>
    <cellStyle name="Linked Cell 2 2" xfId="5337"/>
    <cellStyle name="Linked Cell 2 2 2" xfId="14240"/>
    <cellStyle name="Linked Cell 2 2 2 2" xfId="14241"/>
    <cellStyle name="Linked Cell 2 2 2 2 2" xfId="14242"/>
    <cellStyle name="Linked Cell 2 2 2 3" xfId="14243"/>
    <cellStyle name="Linked Cell 2 2 2 3 2" xfId="14244"/>
    <cellStyle name="Linked Cell 2 2 2 4" xfId="14245"/>
    <cellStyle name="Linked Cell 2 2 3" xfId="14246"/>
    <cellStyle name="Linked Cell 2 2 3 2" xfId="14247"/>
    <cellStyle name="Linked Cell 2 2 4" xfId="14248"/>
    <cellStyle name="Linked Cell 2 2 4 2" xfId="14249"/>
    <cellStyle name="Linked Cell 2 2 5" xfId="14250"/>
    <cellStyle name="Linked Cell 2 3" xfId="5338"/>
    <cellStyle name="Linked Cell 2 3 2" xfId="14251"/>
    <cellStyle name="Linked Cell 2 4" xfId="14252"/>
    <cellStyle name="Linked Cell 2 4 2" xfId="14253"/>
    <cellStyle name="Linked Cell 2 5" xfId="14254"/>
    <cellStyle name="Linked Cell 3" xfId="5339"/>
    <cellStyle name="Linked Cell 3 2" xfId="5340"/>
    <cellStyle name="Linked Cell 3 2 2" xfId="14255"/>
    <cellStyle name="Linked Cell 3 3" xfId="5341"/>
    <cellStyle name="Linked Cell 3 3 2" xfId="14256"/>
    <cellStyle name="Linked Cell 3 4" xfId="14257"/>
    <cellStyle name="Linked Cell 4" xfId="5342"/>
    <cellStyle name="Linked Cell 4 2" xfId="5343"/>
    <cellStyle name="Linked Cell 4 2 2" xfId="14258"/>
    <cellStyle name="Linked Cell 4 2 2 2" xfId="14259"/>
    <cellStyle name="Linked Cell 4 2 3" xfId="14260"/>
    <cellStyle name="Linked Cell 4 2 3 2" xfId="14261"/>
    <cellStyle name="Linked Cell 4 2 4" xfId="14262"/>
    <cellStyle name="Linked Cell 4 3" xfId="5344"/>
    <cellStyle name="Linked Cell 4 3 2" xfId="14263"/>
    <cellStyle name="Linked Cell 4 4" xfId="14264"/>
    <cellStyle name="Linked Cell 4 4 2" xfId="14265"/>
    <cellStyle name="Linked Cell 4 5" xfId="14266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267"/>
    <cellStyle name="Mon閠aire_AR1194" xfId="14268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269"/>
    <cellStyle name="Neutral 2 2 2 2" xfId="14270"/>
    <cellStyle name="Neutral 2 2 2 2 2" xfId="14271"/>
    <cellStyle name="Neutral 2 2 2 3" xfId="14272"/>
    <cellStyle name="Neutral 2 2 2 3 2" xfId="14273"/>
    <cellStyle name="Neutral 2 2 2 4" xfId="14274"/>
    <cellStyle name="Neutral 2 2 3" xfId="14275"/>
    <cellStyle name="Neutral 2 2 3 2" xfId="14276"/>
    <cellStyle name="Neutral 2 2 4" xfId="14277"/>
    <cellStyle name="Neutral 2 2 4 2" xfId="14278"/>
    <cellStyle name="Neutral 2 2 5" xfId="14279"/>
    <cellStyle name="Neutral 2 3" xfId="5395"/>
    <cellStyle name="Neutral 2 3 2" xfId="14280"/>
    <cellStyle name="Neutral 2 4" xfId="14281"/>
    <cellStyle name="Neutral 2 4 2" xfId="14282"/>
    <cellStyle name="Neutral 2 5" xfId="14283"/>
    <cellStyle name="Neutral 3" xfId="5396"/>
    <cellStyle name="Neutral 3 2" xfId="5397"/>
    <cellStyle name="Neutral 3 2 2" xfId="14284"/>
    <cellStyle name="Neutral 3 3" xfId="5398"/>
    <cellStyle name="Neutral 3 3 2" xfId="14285"/>
    <cellStyle name="Neutral 3 4" xfId="14286"/>
    <cellStyle name="Neutral 4" xfId="5399"/>
    <cellStyle name="Neutral 4 2" xfId="5400"/>
    <cellStyle name="Neutral 4 2 2" xfId="14287"/>
    <cellStyle name="Neutral 4 2 2 2" xfId="14288"/>
    <cellStyle name="Neutral 4 2 3" xfId="14289"/>
    <cellStyle name="Neutral 4 2 3 2" xfId="14290"/>
    <cellStyle name="Neutral 4 2 4" xfId="14291"/>
    <cellStyle name="Neutral 4 3" xfId="5401"/>
    <cellStyle name="Neutral 4 3 2" xfId="14292"/>
    <cellStyle name="Neutral 4 4" xfId="14293"/>
    <cellStyle name="Neutral 4 4 2" xfId="14294"/>
    <cellStyle name="Neutral 4 5" xfId="14295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96"/>
    <cellStyle name="Normal - Style1 3 3" xfId="14297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98"/>
    <cellStyle name="Normal 10 2" xfId="14299"/>
    <cellStyle name="Normal 10 3" xfId="14300"/>
    <cellStyle name="Normal 11" xfId="14301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302"/>
    <cellStyle name="Normal 12" xfId="5465"/>
    <cellStyle name="Normal 12 2" xfId="12941"/>
    <cellStyle name="Normal 12 3" xfId="12974"/>
    <cellStyle name="Normal 13" xfId="14303"/>
    <cellStyle name="Normal 13 2" xfId="14304"/>
    <cellStyle name="Normal 13 3" xfId="14305"/>
    <cellStyle name="Normal 14" xfId="5466"/>
    <cellStyle name="Normal 14 2" xfId="12942"/>
    <cellStyle name="Normal 14 3" xfId="12975"/>
    <cellStyle name="Normal 15" xfId="14306"/>
    <cellStyle name="Normal 15 2" xfId="14307"/>
    <cellStyle name="Normal 15 2 2" xfId="14308"/>
    <cellStyle name="Normal 15 3" xfId="14309"/>
    <cellStyle name="Normal 15 3 2" xfId="14310"/>
    <cellStyle name="Normal 15 4" xfId="14311"/>
    <cellStyle name="Normal 16" xfId="14312"/>
    <cellStyle name="Normal 16 2" xfId="14313"/>
    <cellStyle name="Normal 16 2 2" xfId="14314"/>
    <cellStyle name="Normal 16 3" xfId="14315"/>
    <cellStyle name="Normal 17" xfId="14316"/>
    <cellStyle name="Normal 17 2" xfId="14317"/>
    <cellStyle name="Normal 18" xfId="14318"/>
    <cellStyle name="Normal 18 2" xfId="14319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5052"/>
    <cellStyle name="Normal 3" xfId="5544"/>
    <cellStyle name="Normal 3 10" xfId="14320"/>
    <cellStyle name="Normal 3 11" xfId="14321"/>
    <cellStyle name="Normal 3 12" xfId="14322"/>
    <cellStyle name="Normal 3 2" xfId="5545"/>
    <cellStyle name="Normal 3 2 2" xfId="5546"/>
    <cellStyle name="Normal 3 2 2 2" xfId="14323"/>
    <cellStyle name="Normal 3 2 2 2 2" xfId="14324"/>
    <cellStyle name="Normal 3 2 2 3" xfId="14325"/>
    <cellStyle name="Normal 3 2 2 3 2" xfId="14326"/>
    <cellStyle name="Normal 3 2 2 4" xfId="14327"/>
    <cellStyle name="Normal 3 2 3" xfId="5547"/>
    <cellStyle name="Normal 3 2 3 2" xfId="14328"/>
    <cellStyle name="Normal 3 2 4" xfId="5548"/>
    <cellStyle name="Normal 3 2 4 2" xfId="14329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330"/>
    <cellStyle name="Normal 3 3 2 2 2" xfId="14331"/>
    <cellStyle name="Normal 3 3 2 3" xfId="14332"/>
    <cellStyle name="Normal 3 3 2 3 2" xfId="14333"/>
    <cellStyle name="Normal 3 3 2 4" xfId="14334"/>
    <cellStyle name="Normal 3 3 3" xfId="5552"/>
    <cellStyle name="Normal 3 3 3 2" xfId="14335"/>
    <cellStyle name="Normal 3 3 4" xfId="5553"/>
    <cellStyle name="Normal 3 3 4 2" xfId="14336"/>
    <cellStyle name="Normal 3 3 5" xfId="5554"/>
    <cellStyle name="Normal 3 4" xfId="5555"/>
    <cellStyle name="Normal 3 4 2" xfId="14337"/>
    <cellStyle name="Normal 3 4 2 2" xfId="14338"/>
    <cellStyle name="Normal 3 4 2 2 2" xfId="14339"/>
    <cellStyle name="Normal 3 4 2 3" xfId="14340"/>
    <cellStyle name="Normal 3 4 2 3 2" xfId="14341"/>
    <cellStyle name="Normal 3 4 2 4" xfId="14342"/>
    <cellStyle name="Normal 3 4 3" xfId="14343"/>
    <cellStyle name="Normal 3 4 3 2" xfId="14344"/>
    <cellStyle name="Normal 3 4 4" xfId="14345"/>
    <cellStyle name="Normal 3 4 4 2" xfId="14346"/>
    <cellStyle name="Normal 3 4 5" xfId="14347"/>
    <cellStyle name="Normal 3 5" xfId="5556"/>
    <cellStyle name="Normal 3 5 2" xfId="14348"/>
    <cellStyle name="Normal 3 5 2 2" xfId="14349"/>
    <cellStyle name="Normal 3 5 2 3" xfId="14350"/>
    <cellStyle name="Normal 3 5 3" xfId="14351"/>
    <cellStyle name="Normal 3 5 3 2" xfId="14352"/>
    <cellStyle name="Normal 3 5 3 3" xfId="14353"/>
    <cellStyle name="Normal 3 5 4" xfId="14354"/>
    <cellStyle name="Normal 3 5 5" xfId="14355"/>
    <cellStyle name="Normal 3 6" xfId="5557"/>
    <cellStyle name="Normal 3 6 2" xfId="14356"/>
    <cellStyle name="Normal 3 6 2 2" xfId="14357"/>
    <cellStyle name="Normal 3 6 2 2 2" xfId="14358"/>
    <cellStyle name="Normal 3 6 2 3" xfId="14359"/>
    <cellStyle name="Normal 3 6 2 3 2" xfId="14360"/>
    <cellStyle name="Normal 3 6 2 4" xfId="14361"/>
    <cellStyle name="Normal 3 6 3" xfId="14362"/>
    <cellStyle name="Normal 3 6 3 2" xfId="14363"/>
    <cellStyle name="Normal 3 6 4" xfId="14364"/>
    <cellStyle name="Normal 3 6 4 2" xfId="14365"/>
    <cellStyle name="Normal 3 6 5" xfId="14366"/>
    <cellStyle name="Normal 3 7" xfId="12945"/>
    <cellStyle name="Normal 3 7 2" xfId="14367"/>
    <cellStyle name="Normal 3 7 2 2" xfId="14368"/>
    <cellStyle name="Normal 3 7 2 2 2" xfId="14369"/>
    <cellStyle name="Normal 3 7 2 3" xfId="14370"/>
    <cellStyle name="Normal 3 7 2 3 2" xfId="14371"/>
    <cellStyle name="Normal 3 7 2 4" xfId="14372"/>
    <cellStyle name="Normal 3 7 3" xfId="14373"/>
    <cellStyle name="Normal 3 7 3 2" xfId="14374"/>
    <cellStyle name="Normal 3 7 4" xfId="14375"/>
    <cellStyle name="Normal 3 7 4 2" xfId="14376"/>
    <cellStyle name="Normal 3 7 5" xfId="14377"/>
    <cellStyle name="Normal 3 8" xfId="12978"/>
    <cellStyle name="Normal 3 9" xfId="13012"/>
    <cellStyle name="Normal 34" xfId="14378"/>
    <cellStyle name="Normal 34 2" xfId="14379"/>
    <cellStyle name="Normal 34 3" xfId="14380"/>
    <cellStyle name="Normal 4" xfId="5558"/>
    <cellStyle name="Normal 4 10" xfId="14381"/>
    <cellStyle name="Normal 4 11" xfId="14382"/>
    <cellStyle name="Normal 4 12" xfId="14383"/>
    <cellStyle name="Normal 4 2" xfId="5559"/>
    <cellStyle name="Normal 4 2 2" xfId="14384"/>
    <cellStyle name="Normal 4 2 3" xfId="14385"/>
    <cellStyle name="Normal 4 3" xfId="5560"/>
    <cellStyle name="Normal 4 3 2" xfId="14386"/>
    <cellStyle name="Normal 4 3 3" xfId="14387"/>
    <cellStyle name="Normal 4 4" xfId="5561"/>
    <cellStyle name="Normal 4 4 2" xfId="14388"/>
    <cellStyle name="Normal 4 4 2 2" xfId="14389"/>
    <cellStyle name="Normal 4 4 3" xfId="14390"/>
    <cellStyle name="Normal 4 4 3 2" xfId="14391"/>
    <cellStyle name="Normal 4 4 4" xfId="14392"/>
    <cellStyle name="Normal 4 5" xfId="5562"/>
    <cellStyle name="Normal 4 5 2" xfId="14393"/>
    <cellStyle name="Normal 4 5 2 2" xfId="14394"/>
    <cellStyle name="Normal 4 5 3" xfId="14395"/>
    <cellStyle name="Normal 4 5 3 2" xfId="14396"/>
    <cellStyle name="Normal 4 5 4" xfId="14397"/>
    <cellStyle name="Normal 4 6" xfId="12947"/>
    <cellStyle name="Normal 4 6 2" xfId="14398"/>
    <cellStyle name="Normal 4 6 2 2" xfId="14399"/>
    <cellStyle name="Normal 4 6 2 3" xfId="14400"/>
    <cellStyle name="Normal 4 6 3" xfId="14401"/>
    <cellStyle name="Normal 4 6 3 2" xfId="14402"/>
    <cellStyle name="Normal 4 6 3 3" xfId="14403"/>
    <cellStyle name="Normal 4 6 4" xfId="14404"/>
    <cellStyle name="Normal 4 6 5" xfId="14405"/>
    <cellStyle name="Normal 4 7" xfId="12980"/>
    <cellStyle name="Normal 4 7 2" xfId="14406"/>
    <cellStyle name="Normal 4 7 2 2" xfId="14407"/>
    <cellStyle name="Normal 4 7 3" xfId="14408"/>
    <cellStyle name="Normal 4 7 3 2" xfId="14409"/>
    <cellStyle name="Normal 4 7 4" xfId="14410"/>
    <cellStyle name="Normal 4 8" xfId="13013"/>
    <cellStyle name="Normal 4 9" xfId="14411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412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413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414"/>
    <cellStyle name="Normal 6 2 3" xfId="5575"/>
    <cellStyle name="Normal 6 2 3 2" xfId="14415"/>
    <cellStyle name="Normal 6 2 4" xfId="14416"/>
    <cellStyle name="Normal 6 3" xfId="5576"/>
    <cellStyle name="Normal 6 3 2" xfId="5577"/>
    <cellStyle name="Normal 6 3 3" xfId="5578"/>
    <cellStyle name="Normal 6 4" xfId="5579"/>
    <cellStyle name="Normal 6 4 2" xfId="14417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418"/>
    <cellStyle name="Normal 7 3" xfId="5584"/>
    <cellStyle name="Normal 7 3 2" xfId="14419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420"/>
    <cellStyle name="Normal 8 3" xfId="12992"/>
    <cellStyle name="Normal 8 3 2" xfId="14421"/>
    <cellStyle name="Normal 8 4" xfId="14422"/>
    <cellStyle name="Normal 8 5" xfId="14423"/>
    <cellStyle name="Normal 9" xfId="5588"/>
    <cellStyle name="Normal 9 2" xfId="5589"/>
    <cellStyle name="Normal 9 2 2" xfId="14424"/>
    <cellStyle name="Normal 9 3" xfId="5590"/>
    <cellStyle name="Normal 9 3 2" xfId="14425"/>
    <cellStyle name="Normal 9 4" xfId="14426"/>
    <cellStyle name="Normal_#10-Headcount" xfId="5591"/>
    <cellStyle name="Normal_Book1_Phase in-out (01 09)" xfId="12934"/>
    <cellStyle name="Normal_SAS Feb'08" xfId="12935"/>
    <cellStyle name="Normal_Sheet1" xfId="15062"/>
    <cellStyle name="Normal_Sheet1_Sheet3" xfId="15064"/>
    <cellStyle name="Normal_Sheet2" xfId="15063"/>
    <cellStyle name="Normal_Sheet3" xfId="15065"/>
    <cellStyle name="Normal_Sheet4" xfId="15061"/>
    <cellStyle name="Normale_RESULTS" xfId="5592"/>
    <cellStyle name="Note" xfId="5593"/>
    <cellStyle name="Note 2" xfId="5594"/>
    <cellStyle name="Note 2 2" xfId="5595"/>
    <cellStyle name="Note 2 2 2" xfId="14427"/>
    <cellStyle name="Note 2 2 2 2" xfId="14428"/>
    <cellStyle name="Note 2 2 2 2 2" xfId="14429"/>
    <cellStyle name="Note 2 2 2 3" xfId="14430"/>
    <cellStyle name="Note 2 2 2 3 2" xfId="14431"/>
    <cellStyle name="Note 2 2 2 4" xfId="14432"/>
    <cellStyle name="Note 2 2 3" xfId="14433"/>
    <cellStyle name="Note 2 2 3 2" xfId="14434"/>
    <cellStyle name="Note 2 2 4" xfId="14435"/>
    <cellStyle name="Note 2 2 4 2" xfId="14436"/>
    <cellStyle name="Note 2 2 5" xfId="14437"/>
    <cellStyle name="Note 2 3" xfId="5596"/>
    <cellStyle name="Note 2 3 2" xfId="14438"/>
    <cellStyle name="Note 2 3 2 2" xfId="14439"/>
    <cellStyle name="Note 2 3 3" xfId="14440"/>
    <cellStyle name="Note 2 3 3 2" xfId="14441"/>
    <cellStyle name="Note 2 3 4" xfId="14442"/>
    <cellStyle name="Note 2 4" xfId="14443"/>
    <cellStyle name="Note 2 4 2" xfId="14444"/>
    <cellStyle name="Note 2 5" xfId="14445"/>
    <cellStyle name="Note 2 5 2" xfId="14446"/>
    <cellStyle name="Note 2 6" xfId="14447"/>
    <cellStyle name="Note 3" xfId="5597"/>
    <cellStyle name="Note 3 2" xfId="5598"/>
    <cellStyle name="Note 3 2 2" xfId="14448"/>
    <cellStyle name="Note 3 2 2 2" xfId="14449"/>
    <cellStyle name="Note 3 2 3" xfId="14450"/>
    <cellStyle name="Note 3 2 3 2" xfId="14451"/>
    <cellStyle name="Note 3 2 4" xfId="14452"/>
    <cellStyle name="Note 3 3" xfId="5599"/>
    <cellStyle name="Note 3 3 2" xfId="14453"/>
    <cellStyle name="Note 3 4" xfId="14454"/>
    <cellStyle name="Note 3 4 2" xfId="14455"/>
    <cellStyle name="Note 3 5" xfId="14456"/>
    <cellStyle name="Note 4" xfId="5600"/>
    <cellStyle name="Note 4 2" xfId="5601"/>
    <cellStyle name="Note 4 2 2" xfId="14457"/>
    <cellStyle name="Note 4 2 2 2" xfId="14458"/>
    <cellStyle name="Note 4 2 3" xfId="14459"/>
    <cellStyle name="Note 4 2 3 2" xfId="14460"/>
    <cellStyle name="Note 4 2 4" xfId="14461"/>
    <cellStyle name="Note 4 3" xfId="5602"/>
    <cellStyle name="Note 4 3 2" xfId="14462"/>
    <cellStyle name="Note 4 4" xfId="14463"/>
    <cellStyle name="Note 4 4 2" xfId="14464"/>
    <cellStyle name="Note 4 5" xfId="14465"/>
    <cellStyle name="Note 5" xfId="5603"/>
    <cellStyle name="Note 5 2" xfId="5604"/>
    <cellStyle name="Note 5 3" xfId="5605"/>
    <cellStyle name="Note 6" xfId="5606"/>
    <cellStyle name="Note 6 2" xfId="13101"/>
    <cellStyle name="Note 7" xfId="5607"/>
    <cellStyle name="Note 7 2" xfId="13102"/>
    <cellStyle name="Note 8" xfId="13103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466"/>
    <cellStyle name="Output 2 2 2 2" xfId="14467"/>
    <cellStyle name="Output 2 2 2 2 2" xfId="14468"/>
    <cellStyle name="Output 2 2 2 3" xfId="14469"/>
    <cellStyle name="Output 2 2 2 3 2" xfId="14470"/>
    <cellStyle name="Output 2 2 2 4" xfId="14471"/>
    <cellStyle name="Output 2 2 3" xfId="14472"/>
    <cellStyle name="Output 2 2 3 2" xfId="14473"/>
    <cellStyle name="Output 2 2 4" xfId="14474"/>
    <cellStyle name="Output 2 2 4 2" xfId="14475"/>
    <cellStyle name="Output 2 2 5" xfId="14476"/>
    <cellStyle name="Output 2 3" xfId="5613"/>
    <cellStyle name="Output 2 3 2" xfId="14477"/>
    <cellStyle name="Output 2 4" xfId="14478"/>
    <cellStyle name="Output 2 4 2" xfId="14479"/>
    <cellStyle name="Output 2 5" xfId="14480"/>
    <cellStyle name="Output 3" xfId="5614"/>
    <cellStyle name="Output 3 2" xfId="5615"/>
    <cellStyle name="Output 3 2 2" xfId="14481"/>
    <cellStyle name="Output 3 3" xfId="5616"/>
    <cellStyle name="Output 3 3 2" xfId="14482"/>
    <cellStyle name="Output 3 4" xfId="14483"/>
    <cellStyle name="Output 4" xfId="5617"/>
    <cellStyle name="Output 4 2" xfId="5618"/>
    <cellStyle name="Output 4 2 2" xfId="14484"/>
    <cellStyle name="Output 4 2 2 2" xfId="14485"/>
    <cellStyle name="Output 4 2 3" xfId="14486"/>
    <cellStyle name="Output 4 2 3 2" xfId="14487"/>
    <cellStyle name="Output 4 2 4" xfId="14488"/>
    <cellStyle name="Output 4 3" xfId="5619"/>
    <cellStyle name="Output 4 3 2" xfId="14489"/>
    <cellStyle name="Output 4 4" xfId="14490"/>
    <cellStyle name="Output 4 4 2" xfId="14491"/>
    <cellStyle name="Output 4 5" xfId="14492"/>
    <cellStyle name="Output 5" xfId="5620"/>
    <cellStyle name="Output 5 2" xfId="5621"/>
    <cellStyle name="Output 5 3" xfId="5622"/>
    <cellStyle name="Output 6" xfId="5623"/>
    <cellStyle name="Output 6 2" xfId="13104"/>
    <cellStyle name="Output 7" xfId="5624"/>
    <cellStyle name="Output 7 2" xfId="13105"/>
    <cellStyle name="Output 8" xfId="13106"/>
    <cellStyle name="Output_012-(KMX) BTL Schedules for KHH_Cebu" xfId="5625"/>
    <cellStyle name="per.style" xfId="5626"/>
    <cellStyle name="Percent [2]" xfId="5627"/>
    <cellStyle name="Percent [2] 2" xfId="13015"/>
    <cellStyle name="Percent [2] 2 2" xfId="14493"/>
    <cellStyle name="Percent [2] 2 3" xfId="14494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95"/>
    <cellStyle name="S3" xfId="14496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97"/>
    <cellStyle name="Subtotal" xfId="5693"/>
    <cellStyle name="Subtotal 2" xfId="5694"/>
    <cellStyle name="SUZ" xfId="14498"/>
    <cellStyle name="Title" xfId="5695"/>
    <cellStyle name="Title 2" xfId="5696"/>
    <cellStyle name="Title 2 2" xfId="5697"/>
    <cellStyle name="Title 2 2 2" xfId="14499"/>
    <cellStyle name="Title 2 2 2 2" xfId="14500"/>
    <cellStyle name="Title 2 2 2 2 2" xfId="14501"/>
    <cellStyle name="Title 2 2 2 3" xfId="14502"/>
    <cellStyle name="Title 2 2 2 3 2" xfId="14503"/>
    <cellStyle name="Title 2 2 2 4" xfId="14504"/>
    <cellStyle name="Title 2 2 3" xfId="14505"/>
    <cellStyle name="Title 2 2 3 2" xfId="14506"/>
    <cellStyle name="Title 2 2 4" xfId="14507"/>
    <cellStyle name="Title 2 2 4 2" xfId="14508"/>
    <cellStyle name="Title 2 2 5" xfId="14509"/>
    <cellStyle name="Title 2 3" xfId="5698"/>
    <cellStyle name="Title 2 3 2" xfId="14510"/>
    <cellStyle name="Title 2 4" xfId="14511"/>
    <cellStyle name="Title 2 4 2" xfId="14512"/>
    <cellStyle name="Title 2 5" xfId="14513"/>
    <cellStyle name="Title 3" xfId="5699"/>
    <cellStyle name="Title 3 2" xfId="5700"/>
    <cellStyle name="Title 3 2 2" xfId="14514"/>
    <cellStyle name="Title 3 3" xfId="5701"/>
    <cellStyle name="Title 3 3 2" xfId="14515"/>
    <cellStyle name="Title 3 4" xfId="14516"/>
    <cellStyle name="Title 4" xfId="5702"/>
    <cellStyle name="Title 4 2" xfId="5703"/>
    <cellStyle name="Title 4 2 2" xfId="14517"/>
    <cellStyle name="Title 4 2 2 2" xfId="14518"/>
    <cellStyle name="Title 4 2 3" xfId="14519"/>
    <cellStyle name="Title 4 2 3 2" xfId="14520"/>
    <cellStyle name="Title 4 2 4" xfId="14521"/>
    <cellStyle name="Title 4 3" xfId="5704"/>
    <cellStyle name="Title 4 3 2" xfId="14522"/>
    <cellStyle name="Title 4 4" xfId="14523"/>
    <cellStyle name="Title 4 4 2" xfId="14524"/>
    <cellStyle name="Title 4 5" xfId="14525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526"/>
    <cellStyle name="Total 2 2 2 2" xfId="14527"/>
    <cellStyle name="Total 2 2 2 2 2" xfId="14528"/>
    <cellStyle name="Total 2 2 2 3" xfId="14529"/>
    <cellStyle name="Total 2 2 2 3 2" xfId="14530"/>
    <cellStyle name="Total 2 2 2 4" xfId="14531"/>
    <cellStyle name="Total 2 2 3" xfId="14532"/>
    <cellStyle name="Total 2 2 3 2" xfId="14533"/>
    <cellStyle name="Total 2 2 4" xfId="14534"/>
    <cellStyle name="Total 2 2 4 2" xfId="14535"/>
    <cellStyle name="Total 2 2 5" xfId="14536"/>
    <cellStyle name="Total 2 3" xfId="5714"/>
    <cellStyle name="Total 2 3 2" xfId="14537"/>
    <cellStyle name="Total 2 4" xfId="14538"/>
    <cellStyle name="Total 2 4 2" xfId="14539"/>
    <cellStyle name="Total 2 5" xfId="14540"/>
    <cellStyle name="Total 2 5 2" xfId="14541"/>
    <cellStyle name="Total 3" xfId="5715"/>
    <cellStyle name="Total 3 2" xfId="5716"/>
    <cellStyle name="Total 3 2 2" xfId="14542"/>
    <cellStyle name="Total 3 2 3" xfId="14543"/>
    <cellStyle name="Total 3 3" xfId="5717"/>
    <cellStyle name="Total 3 3 2" xfId="14544"/>
    <cellStyle name="Total 3 4" xfId="14545"/>
    <cellStyle name="Total 3 4 2" xfId="14546"/>
    <cellStyle name="Total 3 5" xfId="14547"/>
    <cellStyle name="Total 4" xfId="5718"/>
    <cellStyle name="Total 4 2" xfId="5719"/>
    <cellStyle name="Total 4 2 2" xfId="14548"/>
    <cellStyle name="Total 4 2 2 2" xfId="14549"/>
    <cellStyle name="Total 4 2 3" xfId="14550"/>
    <cellStyle name="Total 4 2 3 2" xfId="14551"/>
    <cellStyle name="Total 4 2 4" xfId="14552"/>
    <cellStyle name="Total 4 3" xfId="5720"/>
    <cellStyle name="Total 4 3 2" xfId="14553"/>
    <cellStyle name="Total 4 4" xfId="14554"/>
    <cellStyle name="Total 4 4 2" xfId="14555"/>
    <cellStyle name="Total 4 5" xfId="14556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7 2" xfId="13107"/>
    <cellStyle name="Total 8" xfId="5728"/>
    <cellStyle name="Total 8 2" xfId="13108"/>
    <cellStyle name="Total 9" xfId="13109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557"/>
    <cellStyle name="Warning Text 2 2 2 2" xfId="14558"/>
    <cellStyle name="Warning Text 2 2 2 2 2" xfId="14559"/>
    <cellStyle name="Warning Text 2 2 2 3" xfId="14560"/>
    <cellStyle name="Warning Text 2 2 2 3 2" xfId="14561"/>
    <cellStyle name="Warning Text 2 2 2 4" xfId="14562"/>
    <cellStyle name="Warning Text 2 2 3" xfId="14563"/>
    <cellStyle name="Warning Text 2 2 3 2" xfId="14564"/>
    <cellStyle name="Warning Text 2 2 4" xfId="14565"/>
    <cellStyle name="Warning Text 2 2 4 2" xfId="14566"/>
    <cellStyle name="Warning Text 2 2 5" xfId="14567"/>
    <cellStyle name="Warning Text 2 3" xfId="5742"/>
    <cellStyle name="Warning Text 2 3 2" xfId="14568"/>
    <cellStyle name="Warning Text 2 4" xfId="14569"/>
    <cellStyle name="Warning Text 2 4 2" xfId="14570"/>
    <cellStyle name="Warning Text 2 5" xfId="14571"/>
    <cellStyle name="Warning Text 3" xfId="5743"/>
    <cellStyle name="Warning Text 3 2" xfId="5744"/>
    <cellStyle name="Warning Text 3 2 2" xfId="14572"/>
    <cellStyle name="Warning Text 3 3" xfId="5745"/>
    <cellStyle name="Warning Text 3 3 2" xfId="14573"/>
    <cellStyle name="Warning Text 3 4" xfId="14574"/>
    <cellStyle name="Warning Text 4" xfId="5746"/>
    <cellStyle name="Warning Text 4 2" xfId="5747"/>
    <cellStyle name="Warning Text 4 2 2" xfId="14575"/>
    <cellStyle name="Warning Text 4 2 2 2" xfId="14576"/>
    <cellStyle name="Warning Text 4 2 3" xfId="14577"/>
    <cellStyle name="Warning Text 4 2 3 2" xfId="14578"/>
    <cellStyle name="Warning Text 4 2 4" xfId="14579"/>
    <cellStyle name="Warning Text 4 3" xfId="5748"/>
    <cellStyle name="Warning Text 4 3 2" xfId="14580"/>
    <cellStyle name="Warning Text 4 4" xfId="14581"/>
    <cellStyle name="Warning Text 4 4 2" xfId="14582"/>
    <cellStyle name="Warning Text 4 5" xfId="14583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5 2" xfId="13110"/>
    <cellStyle name="備註 6" xfId="6176"/>
    <cellStyle name="備註 6 2" xfId="13111"/>
    <cellStyle name="備註 7" xfId="13112"/>
    <cellStyle name="備註 7 2" xfId="13113"/>
    <cellStyle name="備註 8" xfId="13114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115"/>
    <cellStyle name="标题 1 5" xfId="14584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116"/>
    <cellStyle name="标题 2 5" xfId="14585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117"/>
    <cellStyle name="标题 3 3 2" xfId="14586"/>
    <cellStyle name="标题 3 4" xfId="13118"/>
    <cellStyle name="标题 3 5" xfId="14587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119"/>
    <cellStyle name="标题 4 3 2" xfId="14588"/>
    <cellStyle name="标题 4 4" xfId="13120"/>
    <cellStyle name="标题 4 5" xfId="14589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21"/>
    <cellStyle name="标题 6 2" xfId="14590"/>
    <cellStyle name="标题 7" xfId="13122"/>
    <cellStyle name="标题 8" xfId="14591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23"/>
    <cellStyle name="差 3 2" xfId="14592"/>
    <cellStyle name="差 4" xfId="13124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25"/>
    <cellStyle name="差_BMX 1022" xfId="13126"/>
    <cellStyle name="差_BMX- CMA CGM" xfId="13127"/>
    <cellStyle name="差_Book2" xfId="13128"/>
    <cellStyle name="差_CAT joint venture" xfId="13129"/>
    <cellStyle name="差_CIX" xfId="13130"/>
    <cellStyle name="差_CIX2" xfId="13131"/>
    <cellStyle name="差_CIX2 &amp; CKI &amp; AGI" xfId="13132"/>
    <cellStyle name="差_CKA &amp; CAT 0429" xfId="13133"/>
    <cellStyle name="差_CVX" xfId="13134"/>
    <cellStyle name="差_FMX" xfId="13135"/>
    <cellStyle name="差_IA2" xfId="13136"/>
    <cellStyle name="差_IFX" xfId="13137"/>
    <cellStyle name="差_IHS 0302" xfId="13138"/>
    <cellStyle name="差_IHS-KMTC" xfId="13139"/>
    <cellStyle name="差_ISH 0427" xfId="13140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41"/>
    <cellStyle name="差_KHP 2-SINOKOR" xfId="13142"/>
    <cellStyle name="差_KHP2 0416" xfId="13143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44"/>
    <cellStyle name="差_NSC 1119" xfId="13145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46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47"/>
    <cellStyle name="差_VTS 0820" xfId="13148"/>
    <cellStyle name="差_WIN" xfId="13149"/>
    <cellStyle name="差_WIN-SEACON" xfId="13150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3"/>
    <cellStyle name="常规 10 2 2 5" xfId="15043"/>
    <cellStyle name="常规 10 2 2 6" xfId="15057"/>
    <cellStyle name="常规 10 2 3" xfId="6451"/>
    <cellStyle name="常规 10 2 3 2" xfId="13051"/>
    <cellStyle name="常规 10 2 4" xfId="6452"/>
    <cellStyle name="常规 10 2 4 2" xfId="15055"/>
    <cellStyle name="常规 10 2 5" xfId="6453"/>
    <cellStyle name="常规 10 2 6" xfId="13036"/>
    <cellStyle name="常规 10 2 7" xfId="13281"/>
    <cellStyle name="常规 10 2 8" xfId="15049"/>
    <cellStyle name="常规 10 2 9" xfId="15053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2 2 2 2 2 2 2 2 4 2 2 3 3 3" xfId="13151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5"/>
    <cellStyle name="常规 13 2" xfId="6543"/>
    <cellStyle name="常规 13 2 2" xfId="14593"/>
    <cellStyle name="常规 13 3" xfId="6544"/>
    <cellStyle name="常规 13 3 2" xfId="14594"/>
    <cellStyle name="常规 13 4" xfId="6545"/>
    <cellStyle name="常规 13 5" xfId="6546"/>
    <cellStyle name="常规 131" xfId="13152"/>
    <cellStyle name="常规 132" xfId="13153"/>
    <cellStyle name="常规 133" xfId="13056"/>
    <cellStyle name="常规 134" xfId="13154"/>
    <cellStyle name="常规 14" xfId="13055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95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96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55"/>
    <cellStyle name="常规 17" xfId="14597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99"/>
    <cellStyle name="常规 2 10 2 3" xfId="6860"/>
    <cellStyle name="常规 2 10 2 3 2" xfId="14600"/>
    <cellStyle name="常规 2 10 2 4" xfId="14601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602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603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604"/>
    <cellStyle name="常规 2 2 2 2 2 2 2 2" xfId="14605"/>
    <cellStyle name="常规 2 2 2 2 2 2 3" xfId="14606"/>
    <cellStyle name="常规 2 2 2 2 2 3" xfId="7082"/>
    <cellStyle name="常规 2 2 2 2 2 3 2" xfId="14607"/>
    <cellStyle name="常规 2 2 2 2 2 4" xfId="14608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79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609"/>
    <cellStyle name="常规 2 2 3 2 2 3" xfId="7153"/>
    <cellStyle name="常规 2 2 3 2 2 3 2" xfId="14610"/>
    <cellStyle name="常规 2 2 3 2 2 4" xfId="14611"/>
    <cellStyle name="常规 2 2 3 2 3" xfId="7154"/>
    <cellStyle name="常规 2 2 3 2 3 2" xfId="14612"/>
    <cellStyle name="常规 2 2 3 2 4" xfId="7155"/>
    <cellStyle name="常规 2 2 3 2 4 2" xfId="14613"/>
    <cellStyle name="常规 2 2 3 2 5" xfId="14614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77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41"/>
    <cellStyle name="常规 2 5 2" xfId="8405"/>
    <cellStyle name="常规 2 5 2 2" xfId="8406"/>
    <cellStyle name="常规 2 5 2 2 2" xfId="14615"/>
    <cellStyle name="常规 2 5 2 3" xfId="8407"/>
    <cellStyle name="常规 2 5 2 3 2" xfId="14616"/>
    <cellStyle name="常规 2 5 2 4" xfId="1461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8"/>
    <cellStyle name="常规 2 7" xfId="8670"/>
    <cellStyle name="常规 2 7 2" xfId="8671"/>
    <cellStyle name="常规 2 7 2 2" xfId="8672"/>
    <cellStyle name="常规 2 7 2 2 2" xfId="14618"/>
    <cellStyle name="常规 2 7 2 3" xfId="8673"/>
    <cellStyle name="常规 2 7 2 3 2" xfId="14619"/>
    <cellStyle name="常规 2 7 2 4" xfId="14620"/>
    <cellStyle name="常规 2 7 3" xfId="8674"/>
    <cellStyle name="常规 2 7 3 2" xfId="14621"/>
    <cellStyle name="常规 2 7 4" xfId="8675"/>
    <cellStyle name="常规 2 7 4 2" xfId="14622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623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624"/>
    <cellStyle name="常规 2 9 2 3" xfId="8690"/>
    <cellStyle name="常规 2 9 2 3 2" xfId="14625"/>
    <cellStyle name="常规 2 9 2 4" xfId="14626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627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628"/>
    <cellStyle name="常规 21 10 2" xfId="14629"/>
    <cellStyle name="常规 21 11" xfId="14630"/>
    <cellStyle name="常规 21 11 2" xfId="14631"/>
    <cellStyle name="常规 21 12" xfId="14632"/>
    <cellStyle name="常规 21 2" xfId="8750"/>
    <cellStyle name="常规 21 2 2" xfId="8751"/>
    <cellStyle name="常规 21 2 2 2" xfId="8752"/>
    <cellStyle name="常规 21 2 2 2 2" xfId="8753"/>
    <cellStyle name="常规 21 2 2 2 2 2" xfId="14633"/>
    <cellStyle name="常规 21 2 2 2 2 3" xfId="13028"/>
    <cellStyle name="常规 21 2 2 2 3" xfId="8754"/>
    <cellStyle name="常规 21 2 2 2 3 2" xfId="14634"/>
    <cellStyle name="常规 21 2 2 2 4" xfId="14635"/>
    <cellStyle name="常规 21 2 2 3" xfId="8755"/>
    <cellStyle name="常规 21 2 2 3 2" xfId="14636"/>
    <cellStyle name="常规 21 2 2 4" xfId="8756"/>
    <cellStyle name="常规 21 2 2 4 2" xfId="14637"/>
    <cellStyle name="常规 21 2 2 5" xfId="14638"/>
    <cellStyle name="常规 21 2 3" xfId="8757"/>
    <cellStyle name="常规 21 2 3 2" xfId="8758"/>
    <cellStyle name="常规 21 2 3 2 2" xfId="14639"/>
    <cellStyle name="常规 21 2 3 3" xfId="8759"/>
    <cellStyle name="常规 21 2 3 3 2" xfId="14640"/>
    <cellStyle name="常规 21 2 3 4" xfId="14641"/>
    <cellStyle name="常规 21 2 4" xfId="8760"/>
    <cellStyle name="常规 21 2 4 2" xfId="8761"/>
    <cellStyle name="常规 21 2 4 2 2" xfId="14642"/>
    <cellStyle name="常规 21 2 4 3" xfId="8762"/>
    <cellStyle name="常规 21 2 4 3 2" xfId="14643"/>
    <cellStyle name="常规 21 2 4 4" xfId="14644"/>
    <cellStyle name="常规 21 2 5" xfId="8763"/>
    <cellStyle name="常规 21 2 5 2" xfId="14645"/>
    <cellStyle name="常规 21 2 6" xfId="8764"/>
    <cellStyle name="常规 21 2 6 2" xfId="14646"/>
    <cellStyle name="常规 21 2 7" xfId="14647"/>
    <cellStyle name="常规 21 3" xfId="8765"/>
    <cellStyle name="常规 21 3 2" xfId="8766"/>
    <cellStyle name="常规 21 3 2 2" xfId="14648"/>
    <cellStyle name="常规 21 3 2 2 2" xfId="14649"/>
    <cellStyle name="常规 21 3 2 3" xfId="14650"/>
    <cellStyle name="常规 21 3 2 3 2" xfId="14651"/>
    <cellStyle name="常规 21 3 2 4" xfId="14652"/>
    <cellStyle name="常规 21 3 3" xfId="8767"/>
    <cellStyle name="常规 21 3 3 2" xfId="14653"/>
    <cellStyle name="常规 21 3 4" xfId="14654"/>
    <cellStyle name="常规 21 3 4 2" xfId="14655"/>
    <cellStyle name="常规 21 3 5" xfId="14656"/>
    <cellStyle name="常规 21 4" xfId="8768"/>
    <cellStyle name="常规 21 4 2" xfId="8769"/>
    <cellStyle name="常规 21 4 2 2" xfId="14657"/>
    <cellStyle name="常规 21 4 2 2 2" xfId="14658"/>
    <cellStyle name="常规 21 4 2 3" xfId="14659"/>
    <cellStyle name="常规 21 4 2 3 2" xfId="14660"/>
    <cellStyle name="常规 21 4 2 4" xfId="14661"/>
    <cellStyle name="常规 21 4 3" xfId="8770"/>
    <cellStyle name="常规 21 4 3 2" xfId="14662"/>
    <cellStyle name="常规 21 4 4" xfId="14663"/>
    <cellStyle name="常规 21 4 4 2" xfId="14664"/>
    <cellStyle name="常规 21 4 5" xfId="14665"/>
    <cellStyle name="常规 21 5" xfId="8771"/>
    <cellStyle name="常规 21 5 2" xfId="8772"/>
    <cellStyle name="常规 21 5 2 2" xfId="14666"/>
    <cellStyle name="常规 21 5 2 2 2" xfId="14667"/>
    <cellStyle name="常规 21 5 2 3" xfId="14668"/>
    <cellStyle name="常规 21 5 2 3 2" xfId="14669"/>
    <cellStyle name="常规 21 5 2 4" xfId="14670"/>
    <cellStyle name="常规 21 5 3" xfId="8773"/>
    <cellStyle name="常规 21 5 3 2" xfId="14671"/>
    <cellStyle name="常规 21 5 4" xfId="14672"/>
    <cellStyle name="常规 21 5 4 2" xfId="14673"/>
    <cellStyle name="常规 21 5 5" xfId="14674"/>
    <cellStyle name="常规 21 6" xfId="8774"/>
    <cellStyle name="常规 21 6 2" xfId="8775"/>
    <cellStyle name="常规 21 6 2 2" xfId="14675"/>
    <cellStyle name="常规 21 6 2 2 2" xfId="14676"/>
    <cellStyle name="常规 21 6 2 3" xfId="14677"/>
    <cellStyle name="常规 21 6 2 3 2" xfId="14678"/>
    <cellStyle name="常规 21 6 2 4" xfId="14679"/>
    <cellStyle name="常规 21 6 3" xfId="8776"/>
    <cellStyle name="常规 21 6 3 2" xfId="14680"/>
    <cellStyle name="常规 21 6 4" xfId="14681"/>
    <cellStyle name="常规 21 6 4 2" xfId="14682"/>
    <cellStyle name="常规 21 6 5" xfId="14683"/>
    <cellStyle name="常规 21 7" xfId="8777"/>
    <cellStyle name="常规 21 7 2" xfId="14684"/>
    <cellStyle name="常规 21 7 2 2" xfId="14685"/>
    <cellStyle name="常规 21 7 2 2 2" xfId="14686"/>
    <cellStyle name="常规 21 7 2 3" xfId="14687"/>
    <cellStyle name="常规 21 7 2 3 2" xfId="14688"/>
    <cellStyle name="常规 21 7 2 4" xfId="14689"/>
    <cellStyle name="常规 21 7 3" xfId="14690"/>
    <cellStyle name="常规 21 7 3 2" xfId="14691"/>
    <cellStyle name="常规 21 7 4" xfId="14692"/>
    <cellStyle name="常规 21 7 4 2" xfId="14693"/>
    <cellStyle name="常规 21 7 5" xfId="14694"/>
    <cellStyle name="常规 21 8" xfId="8778"/>
    <cellStyle name="常规 21 8 2" xfId="14695"/>
    <cellStyle name="常规 21 8 2 2" xfId="14696"/>
    <cellStyle name="常规 21 8 3" xfId="14697"/>
    <cellStyle name="常规 21 8 3 2" xfId="14698"/>
    <cellStyle name="常规 21 8 4" xfId="14699"/>
    <cellStyle name="常规 21 9" xfId="14700"/>
    <cellStyle name="常规 21 9 2" xfId="14701"/>
    <cellStyle name="常规 21 9 2 2" xfId="14702"/>
    <cellStyle name="常规 21 9 3" xfId="14703"/>
    <cellStyle name="常规 21 9 3 2" xfId="14704"/>
    <cellStyle name="常规 21 9 4" xfId="14705"/>
    <cellStyle name="常规 22" xfId="14706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5045"/>
    <cellStyle name="常规 23 2" xfId="8788"/>
    <cellStyle name="常规 23 3" xfId="8789"/>
    <cellStyle name="常规 23 4" xfId="8790"/>
    <cellStyle name="常规 23 5" xfId="8791"/>
    <cellStyle name="常规 24" xfId="15058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707"/>
    <cellStyle name="常规 3 2 2 2 3" xfId="9079"/>
    <cellStyle name="常规 3 2 2 2 3 2" xfId="14708"/>
    <cellStyle name="常规 3 2 2 2 4" xfId="9080"/>
    <cellStyle name="常规 3 2 2 2 5" xfId="9081"/>
    <cellStyle name="常规 3 2 2 3" xfId="9082"/>
    <cellStyle name="常规 3 2 2 3 2" xfId="14709"/>
    <cellStyle name="常规 3 2 2 4" xfId="9083"/>
    <cellStyle name="常规 3 2 2 4 2" xfId="14710"/>
    <cellStyle name="常规 3 2 2 5" xfId="14711"/>
    <cellStyle name="常规 3 2 3" xfId="9084"/>
    <cellStyle name="常规 3 2 3 2" xfId="9085"/>
    <cellStyle name="常规 3 2 3 2 2" xfId="14712"/>
    <cellStyle name="常规 3 2 3 3" xfId="9086"/>
    <cellStyle name="常规 3 2 3 3 2" xfId="14713"/>
    <cellStyle name="常规 3 2 3 4" xfId="14714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715"/>
    <cellStyle name="常规 3 3 2 3" xfId="9141"/>
    <cellStyle name="常规 3 3 2 3 2" xfId="14716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717"/>
    <cellStyle name="常规 3 4 2 3" xfId="9213"/>
    <cellStyle name="常规 3 4 2 3 2" xfId="14718"/>
    <cellStyle name="常规 3 4 2 4" xfId="14719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29"/>
    <cellStyle name="常规 3 48 2" xfId="13031"/>
    <cellStyle name="常规 3 49" xfId="13037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720"/>
    <cellStyle name="常规 3 5 2 3" xfId="9249"/>
    <cellStyle name="常规 3 5 2 3 2" xfId="14721"/>
    <cellStyle name="常规 3 5 2 4" xfId="14722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723"/>
    <cellStyle name="常规 3 6 2 3" xfId="9276"/>
    <cellStyle name="常规 3 6 2 3 2" xfId="14724"/>
    <cellStyle name="常规 3 6 2 4" xfId="14725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726"/>
    <cellStyle name="常规 3 7 2 3" xfId="9303"/>
    <cellStyle name="常规 3 7 2 3 2" xfId="14727"/>
    <cellStyle name="常规 3 7 2 4" xfId="14728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729"/>
    <cellStyle name="常规 3 9 2 2 2 2" xfId="14730"/>
    <cellStyle name="常规 3 9 2 2 3" xfId="14731"/>
    <cellStyle name="常规 3 9 2 2 3 2" xfId="14732"/>
    <cellStyle name="常规 3 9 2 2 4" xfId="14733"/>
    <cellStyle name="常规 3 9 2 3" xfId="9357"/>
    <cellStyle name="常规 3 9 2 3 2" xfId="14734"/>
    <cellStyle name="常规 3 9 2 4" xfId="14735"/>
    <cellStyle name="常规 3 9 2 4 2" xfId="14736"/>
    <cellStyle name="常规 3 9 2 5" xfId="14737"/>
    <cellStyle name="常规 3 9 3" xfId="9358"/>
    <cellStyle name="常规 3 9 3 2" xfId="9359"/>
    <cellStyle name="常规 3 9 3 2 2" xfId="14738"/>
    <cellStyle name="常规 3 9 3 3" xfId="9360"/>
    <cellStyle name="常规 3 9 3 3 2" xfId="14739"/>
    <cellStyle name="常规 3 9 3 4" xfId="1474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78"/>
    <cellStyle name="常规 4 19" xfId="15059"/>
    <cellStyle name="常规 4 2" xfId="9399"/>
    <cellStyle name="常规 4 2 2" xfId="9400"/>
    <cellStyle name="常规 4 2 2 2" xfId="13046"/>
    <cellStyle name="常规 4 2 2 2 2" xfId="14741"/>
    <cellStyle name="常规 4 2 2 2 2 2" xfId="14742"/>
    <cellStyle name="常规 4 2 2 2 3" xfId="14743"/>
    <cellStyle name="常规 4 2 2 3" xfId="14744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7"/>
    <cellStyle name="常规 49" xfId="13048"/>
    <cellStyle name="常规 49 2" xfId="13156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745"/>
    <cellStyle name="常规 5 3 2 3" xfId="9724"/>
    <cellStyle name="常规 5 3 2 3 2" xfId="14746"/>
    <cellStyle name="常规 5 3 2 4" xfId="14747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9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748"/>
    <cellStyle name="常规 7 2 2 2 2 2" xfId="14749"/>
    <cellStyle name="常规 7 2 2 2 3" xfId="14750"/>
    <cellStyle name="常规 7 2 2 3" xfId="10827"/>
    <cellStyle name="常规 7 2 2 3 2" xfId="14751"/>
    <cellStyle name="常规 7 2 2 4" xfId="14752"/>
    <cellStyle name="常规 7 2 2 4 2" xfId="14753"/>
    <cellStyle name="常规 7 2 2 5" xfId="14754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39"/>
    <cellStyle name="常规_schedule OCT(2012) - COLUMBUS(WB) (2) 2" xfId="13040"/>
    <cellStyle name="常规_Sheet1" xfId="12932"/>
    <cellStyle name="常规_Sheet1 2" xfId="13035"/>
    <cellStyle name="常规_Sheet1 2 2" xfId="13059"/>
    <cellStyle name="常规_Sheet1 3" xfId="13057"/>
    <cellStyle name="常规_Sheet1 4" xfId="13280"/>
    <cellStyle name="常规_Sheet1 5" xfId="15044"/>
    <cellStyle name="常规_Sheet1 5 2" xfId="15060"/>
    <cellStyle name="常规_Sheet1 6" xfId="15048"/>
    <cellStyle name="常规_Sheet1_1" xfId="12933"/>
    <cellStyle name="常规_Sheet1_1 2" xfId="13033"/>
    <cellStyle name="常规_Sheet1_1 3" xfId="13050"/>
    <cellStyle name="常规_Sheet1_1 4" xfId="15046"/>
    <cellStyle name="常规_Sheet1_1 5" xfId="15054"/>
    <cellStyle name="常规_Sheet1_16" xfId="12936"/>
    <cellStyle name="常规_Sheet1_2" xfId="13282"/>
    <cellStyle name="常规_Sheet1_35" xfId="12937"/>
    <cellStyle name="常规_Sheet1_44" xfId="12938"/>
    <cellStyle name="常规_Sheet1_47" xfId="12939"/>
    <cellStyle name="常规_Sheet1_50" xfId="12940"/>
    <cellStyle name="常规_Sheet1_73" xfId="13042"/>
    <cellStyle name="常规_Sheet1_73 2" xfId="15050"/>
    <cellStyle name="常规_上海口岸船期表_57" xfId="13034"/>
    <cellStyle name="常规_上海口岸船期表_63" xfId="13038"/>
    <cellStyle name="常规_上海口岸船期表_63 2" xfId="15051"/>
    <cellStyle name="常规_上海口岸船期表_64" xfId="13044"/>
    <cellStyle name="常规_上海口岸船期表_64 2" xfId="15047"/>
    <cellStyle name="常规_深圳口岸" xfId="13052"/>
    <cellStyle name="常规_万达运通2012年8月份拼箱船期表" xfId="15042"/>
    <cellStyle name="常规_万达运通2012年8月份拼箱船期表 2" xfId="15056"/>
    <cellStyle name="超連結 2" xfId="11629"/>
    <cellStyle name="超連結 2 2" xfId="11630"/>
    <cellStyle name="超連結 2 3" xfId="11631"/>
    <cellStyle name="超連結 6" xfId="14755"/>
    <cellStyle name="超連結 6 2" xfId="14756"/>
    <cellStyle name="超連結 6 2 2" xfId="14757"/>
    <cellStyle name="超連結 6 2 3" xfId="14758"/>
    <cellStyle name="超連結 6 3" xfId="14759"/>
    <cellStyle name="超連結 6 4" xfId="14760"/>
    <cellStyle name="超链接 2" xfId="13043"/>
    <cellStyle name="超链接 2 2" xfId="14761"/>
    <cellStyle name="超链接 2 3" xfId="14762"/>
    <cellStyle name="超链接 3" xfId="13054"/>
    <cellStyle name="超链接 3 2" xfId="14763"/>
    <cellStyle name="超链接 3 2 2" xfId="14764"/>
    <cellStyle name="超链接 3 2 2 2" xfId="14765"/>
    <cellStyle name="超链接 3 2 2 2 2" xfId="14766"/>
    <cellStyle name="超链接 3 2 2 3" xfId="14767"/>
    <cellStyle name="超链接 3 2 2 3 2" xfId="14768"/>
    <cellStyle name="超链接 3 2 2 4" xfId="14769"/>
    <cellStyle name="超链接 3 2 3" xfId="14770"/>
    <cellStyle name="超链接 3 2 3 2" xfId="14771"/>
    <cellStyle name="超链接 3 2 4" xfId="14772"/>
    <cellStyle name="超链接 3 2 4 2" xfId="14773"/>
    <cellStyle name="超链接 3 2 5" xfId="14774"/>
    <cellStyle name="超链接 3 3" xfId="14775"/>
    <cellStyle name="超链接 3 3 2" xfId="14776"/>
    <cellStyle name="超链接 3 3 2 2" xfId="14777"/>
    <cellStyle name="超链接 3 3 2 2 2" xfId="14778"/>
    <cellStyle name="超链接 3 3 2 3" xfId="14779"/>
    <cellStyle name="超链接 3 3 2 3 2" xfId="14780"/>
    <cellStyle name="超链接 3 3 2 4" xfId="14781"/>
    <cellStyle name="超链接 3 3 3" xfId="14782"/>
    <cellStyle name="超链接 3 3 3 2" xfId="14783"/>
    <cellStyle name="超链接 3 3 4" xfId="14784"/>
    <cellStyle name="超链接 3 3 4 2" xfId="14785"/>
    <cellStyle name="超链接 3 3 5" xfId="14786"/>
    <cellStyle name="超链接 3 4" xfId="14787"/>
    <cellStyle name="超链接 3 4 2" xfId="14788"/>
    <cellStyle name="超链接 3 4 2 2" xfId="14789"/>
    <cellStyle name="超链接 3 4 3" xfId="14790"/>
    <cellStyle name="超链接 3 4 3 2" xfId="14791"/>
    <cellStyle name="超链接 3 4 4" xfId="14792"/>
    <cellStyle name="超链接 3 5" xfId="14793"/>
    <cellStyle name="超链接 3 5 2" xfId="14794"/>
    <cellStyle name="超链接 3 6" xfId="14795"/>
    <cellStyle name="超链接 3 6 2" xfId="14796"/>
    <cellStyle name="超链接 3 7" xfId="14797"/>
    <cellStyle name="超链接 4" xfId="14798"/>
    <cellStyle name="超链接 4 2" xfId="14799"/>
    <cellStyle name="超链接 4 2 2" xfId="14800"/>
    <cellStyle name="超链接 4 2 2 2" xfId="14801"/>
    <cellStyle name="超链接 4 2 3" xfId="14802"/>
    <cellStyle name="超链接 4 2 3 2" xfId="14803"/>
    <cellStyle name="超链接 4 2 4" xfId="14804"/>
    <cellStyle name="超链接 4 3" xfId="14805"/>
    <cellStyle name="超链接 4 3 2" xfId="14806"/>
    <cellStyle name="超链接 4 4" xfId="14807"/>
    <cellStyle name="超链接 4 4 2" xfId="14808"/>
    <cellStyle name="超链接 4 5" xfId="14809"/>
    <cellStyle name="超链接 5" xfId="14810"/>
    <cellStyle name="超链接 5 2" xfId="11632"/>
    <cellStyle name="超链接 5 3" xfId="11633"/>
    <cellStyle name="超链接 5 4" xfId="11634"/>
    <cellStyle name="超链接 5 5" xfId="11635"/>
    <cellStyle name="超链接 6" xfId="14811"/>
    <cellStyle name="超链接 6 2" xfId="14812"/>
    <cellStyle name="超链接 7" xfId="14813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57"/>
    <cellStyle name="好 3 2" xfId="14814"/>
    <cellStyle name="好 4" xfId="13158"/>
    <cellStyle name="好_1004 MAL II線" xfId="11736"/>
    <cellStyle name="好_1004 MAL II線 2" xfId="11737"/>
    <cellStyle name="好_1004 MAL II線 3" xfId="11738"/>
    <cellStyle name="好_2015 TSL VSL'S +JOIN VENTURE LONGTERM SCHEDULE-5codes 0126" xfId="13159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60"/>
    <cellStyle name="好_BMX- CMA CGM" xfId="13161"/>
    <cellStyle name="好_Book2" xfId="13162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63"/>
    <cellStyle name="好_CC1 4000teu 201108" xfId="11769"/>
    <cellStyle name="好_CC1 4000teu 201108 2" xfId="11770"/>
    <cellStyle name="好_CC1 4000teu 201108 3" xfId="11771"/>
    <cellStyle name="好_CIX" xfId="13164"/>
    <cellStyle name="好_CIX2" xfId="13165"/>
    <cellStyle name="好_CIX2 &amp; CKI &amp; AGI" xfId="13166"/>
    <cellStyle name="好_CKA &amp; CAT 0429" xfId="13167"/>
    <cellStyle name="好_CVX" xfId="13168"/>
    <cellStyle name="好_Elsa_ 201202" xfId="11772"/>
    <cellStyle name="好_Elsa_ 201202 2" xfId="11773"/>
    <cellStyle name="好_Elsa_ 201202 3" xfId="11774"/>
    <cellStyle name="好_FMX" xfId="13169"/>
    <cellStyle name="好_forecast" xfId="11775"/>
    <cellStyle name="好_forecast 2" xfId="11776"/>
    <cellStyle name="好_forecast 3" xfId="11777"/>
    <cellStyle name="好_IA2" xfId="13170"/>
    <cellStyle name="好_IFX" xfId="13171"/>
    <cellStyle name="好_IHS 0302" xfId="13172"/>
    <cellStyle name="好_IHS-KMTC" xfId="13173"/>
    <cellStyle name="好_ISH 0427" xfId="13174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75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76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77"/>
    <cellStyle name="好_NSC 1119" xfId="1317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79"/>
    <cellStyle name="好_VTS 0820" xfId="13180"/>
    <cellStyle name="好_Weekly CB ver3" xfId="11904"/>
    <cellStyle name="好_Weekly CB ver3 2" xfId="11905"/>
    <cellStyle name="好_Weekly CB ver3 3" xfId="11906"/>
    <cellStyle name="好_WIN" xfId="13181"/>
    <cellStyle name="好_WIN-SEACON" xfId="13182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4 2" xfId="13183"/>
    <cellStyle name="合計 5" xfId="11930"/>
    <cellStyle name="合計 5 2" xfId="13184"/>
    <cellStyle name="合計 6" xfId="13185"/>
    <cellStyle name="合計 6 2" xfId="13186"/>
    <cellStyle name="合計 7" xfId="13187"/>
    <cellStyle name="合計 7 2" xfId="13188"/>
    <cellStyle name="合計 8" xfId="13189"/>
    <cellStyle name="桁区切り [0.00]_JPN BKG STATUS (JUL) " xfId="11931"/>
    <cellStyle name="桁区切り_JPN BKG STATUS (JUL) " xfId="11932"/>
    <cellStyle name="壞" xfId="13190"/>
    <cellStyle name="壞 2" xfId="14815"/>
    <cellStyle name="壞 2 2" xfId="14816"/>
    <cellStyle name="壞 2 3" xfId="14817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5 2" xfId="13191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92"/>
    <cellStyle name="汇总 4 2" xfId="13193"/>
    <cellStyle name="货币 2" xfId="14818"/>
    <cellStyle name="货币 2 2" xfId="11976"/>
    <cellStyle name="货币 2 2 2" xfId="11977"/>
    <cellStyle name="货币 2 2 3" xfId="14819"/>
    <cellStyle name="货币 2 3" xfId="14820"/>
    <cellStyle name="货币 2 4" xfId="14821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5 2" xfId="13194"/>
    <cellStyle name="计算 2 6" xfId="11995"/>
    <cellStyle name="计算 3" xfId="13195"/>
    <cellStyle name="计算 3 2" xfId="13196"/>
    <cellStyle name="计算 4" xfId="13197"/>
    <cellStyle name="计算 4 2" xfId="13198"/>
    <cellStyle name="計算" xfId="11996"/>
    <cellStyle name="計算 2" xfId="11997"/>
    <cellStyle name="計算 3" xfId="11998"/>
    <cellStyle name="計算方式" xfId="13199"/>
    <cellStyle name="計算方式 2" xfId="13200"/>
    <cellStyle name="計算方式 2 2" xfId="13201"/>
    <cellStyle name="計算方式 2 3" xfId="14822"/>
    <cellStyle name="計算方式 3" xfId="13202"/>
    <cellStyle name="計算方式 3 2" xfId="13203"/>
    <cellStyle name="計算方式 4" xfId="13204"/>
    <cellStyle name="計算方式 4 2" xfId="13205"/>
    <cellStyle name="計算方式 5" xfId="13206"/>
    <cellStyle name="計算方式 5 2" xfId="13207"/>
    <cellStyle name="計算方式 6" xfId="13208"/>
    <cellStyle name="計算方式 6 2" xfId="13209"/>
    <cellStyle name="計算方式 7" xfId="13210"/>
    <cellStyle name="計算方式 7 2" xfId="13211"/>
    <cellStyle name="計算方式 8" xfId="13212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213"/>
    <cellStyle name="检查单元格 3 2" xfId="14823"/>
    <cellStyle name="检查单元格 4" xfId="13214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215"/>
    <cellStyle name="解释性文本 3 2" xfId="14824"/>
    <cellStyle name="解释性文本 4" xfId="13216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217"/>
    <cellStyle name="警告文本 3 2" xfId="14825"/>
    <cellStyle name="警告文本 4" xfId="13218"/>
    <cellStyle name="警告文字" xfId="13219"/>
    <cellStyle name="警告文字 2" xfId="14826"/>
    <cellStyle name="警告文字 2 2" xfId="14827"/>
    <cellStyle name="警告文字 2 3" xfId="14828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220"/>
    <cellStyle name="链接单元格 3 2" xfId="14829"/>
    <cellStyle name="链接单元格 4" xfId="13221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830"/>
    <cellStyle name="千位分隔[0] 2 10 2" xfId="14831"/>
    <cellStyle name="千位分隔[0] 2 11" xfId="14832"/>
    <cellStyle name="千位分隔[0] 2 2" xfId="12157"/>
    <cellStyle name="千位分隔[0] 2 2 2" xfId="14833"/>
    <cellStyle name="千位分隔[0] 2 2 2 2" xfId="14834"/>
    <cellStyle name="千位分隔[0] 2 2 2 2 2" xfId="14835"/>
    <cellStyle name="千位分隔[0] 2 2 2 2 2 2" xfId="14836"/>
    <cellStyle name="千位分隔[0] 2 2 2 2 3" xfId="14837"/>
    <cellStyle name="千位分隔[0] 2 2 2 2 3 2" xfId="14838"/>
    <cellStyle name="千位分隔[0] 2 2 2 2 4" xfId="14839"/>
    <cellStyle name="千位分隔[0] 2 2 2 2 4 2" xfId="14840"/>
    <cellStyle name="千位分隔[0] 2 2 2 2 5" xfId="14841"/>
    <cellStyle name="千位分隔[0] 2 2 2 3" xfId="14842"/>
    <cellStyle name="千位分隔[0] 2 2 2 3 2" xfId="14843"/>
    <cellStyle name="千位分隔[0] 2 2 2 4" xfId="14844"/>
    <cellStyle name="千位分隔[0] 2 2 2 4 2" xfId="14845"/>
    <cellStyle name="千位分隔[0] 2 2 2 5" xfId="14846"/>
    <cellStyle name="千位分隔[0] 2 2 2 5 2" xfId="14847"/>
    <cellStyle name="千位分隔[0] 2 2 2 6" xfId="14848"/>
    <cellStyle name="千位分隔[0] 2 2 3" xfId="14849"/>
    <cellStyle name="千位分隔[0] 2 2 3 2" xfId="14850"/>
    <cellStyle name="千位分隔[0] 2 2 3 2 2" xfId="14851"/>
    <cellStyle name="千位分隔[0] 2 2 3 3" xfId="14852"/>
    <cellStyle name="千位分隔[0] 2 2 3 3 2" xfId="14853"/>
    <cellStyle name="千位分隔[0] 2 2 3 4" xfId="14854"/>
    <cellStyle name="千位分隔[0] 2 2 3 4 2" xfId="14855"/>
    <cellStyle name="千位分隔[0] 2 2 3 5" xfId="14856"/>
    <cellStyle name="千位分隔[0] 2 2 4" xfId="14857"/>
    <cellStyle name="千位分隔[0] 2 2 4 2" xfId="14858"/>
    <cellStyle name="千位分隔[0] 2 2 5" xfId="14859"/>
    <cellStyle name="千位分隔[0] 2 2 5 2" xfId="14860"/>
    <cellStyle name="千位分隔[0] 2 2 6" xfId="14861"/>
    <cellStyle name="千位分隔[0] 2 2 6 2" xfId="14862"/>
    <cellStyle name="千位分隔[0] 2 2 7" xfId="14863"/>
    <cellStyle name="千位分隔[0] 2 3" xfId="12158"/>
    <cellStyle name="千位分隔[0] 2 3 2" xfId="14864"/>
    <cellStyle name="千位分隔[0] 2 3 2 2" xfId="14865"/>
    <cellStyle name="千位分隔[0] 2 3 2 2 2" xfId="14866"/>
    <cellStyle name="千位分隔[0] 2 3 2 3" xfId="14867"/>
    <cellStyle name="千位分隔[0] 2 3 2 3 2" xfId="14868"/>
    <cellStyle name="千位分隔[0] 2 3 2 4" xfId="14869"/>
    <cellStyle name="千位分隔[0] 2 3 2 4 2" xfId="14870"/>
    <cellStyle name="千位分隔[0] 2 3 2 5" xfId="14871"/>
    <cellStyle name="千位分隔[0] 2 3 3" xfId="14872"/>
    <cellStyle name="千位分隔[0] 2 3 3 2" xfId="14873"/>
    <cellStyle name="千位分隔[0] 2 3 4" xfId="14874"/>
    <cellStyle name="千位分隔[0] 2 3 4 2" xfId="14875"/>
    <cellStyle name="千位分隔[0] 2 3 5" xfId="14876"/>
    <cellStyle name="千位分隔[0] 2 3 5 2" xfId="14877"/>
    <cellStyle name="千位分隔[0] 2 3 6" xfId="14878"/>
    <cellStyle name="千位分隔[0] 2 4" xfId="12159"/>
    <cellStyle name="千位分隔[0] 2 4 2" xfId="14879"/>
    <cellStyle name="千位分隔[0] 2 4 2 2" xfId="14880"/>
    <cellStyle name="千位分隔[0] 2 4 2 2 2" xfId="14881"/>
    <cellStyle name="千位分隔[0] 2 4 2 3" xfId="14882"/>
    <cellStyle name="千位分隔[0] 2 4 2 3 2" xfId="14883"/>
    <cellStyle name="千位分隔[0] 2 4 2 4" xfId="14884"/>
    <cellStyle name="千位分隔[0] 2 4 2 4 2" xfId="14885"/>
    <cellStyle name="千位分隔[0] 2 4 2 5" xfId="14886"/>
    <cellStyle name="千位分隔[0] 2 4 3" xfId="14887"/>
    <cellStyle name="千位分隔[0] 2 4 3 2" xfId="14888"/>
    <cellStyle name="千位分隔[0] 2 4 4" xfId="14889"/>
    <cellStyle name="千位分隔[0] 2 4 4 2" xfId="14890"/>
    <cellStyle name="千位分隔[0] 2 4 5" xfId="14891"/>
    <cellStyle name="千位分隔[0] 2 4 5 2" xfId="14892"/>
    <cellStyle name="千位分隔[0] 2 4 6" xfId="14893"/>
    <cellStyle name="千位分隔[0] 2 5" xfId="12160"/>
    <cellStyle name="千位分隔[0] 2 5 2" xfId="14894"/>
    <cellStyle name="千位分隔[0] 2 5 2 2" xfId="14895"/>
    <cellStyle name="千位分隔[0] 2 5 2 2 2" xfId="14896"/>
    <cellStyle name="千位分隔[0] 2 5 2 3" xfId="14897"/>
    <cellStyle name="千位分隔[0] 2 5 2 3 2" xfId="14898"/>
    <cellStyle name="千位分隔[0] 2 5 2 4" xfId="14899"/>
    <cellStyle name="千位分隔[0] 2 5 2 4 2" xfId="14900"/>
    <cellStyle name="千位分隔[0] 2 5 2 5" xfId="14901"/>
    <cellStyle name="千位分隔[0] 2 5 3" xfId="14902"/>
    <cellStyle name="千位分隔[0] 2 5 3 2" xfId="14903"/>
    <cellStyle name="千位分隔[0] 2 5 4" xfId="14904"/>
    <cellStyle name="千位分隔[0] 2 5 4 2" xfId="14905"/>
    <cellStyle name="千位分隔[0] 2 5 5" xfId="14906"/>
    <cellStyle name="千位分隔[0] 2 5 5 2" xfId="14907"/>
    <cellStyle name="千位分隔[0] 2 5 6" xfId="14908"/>
    <cellStyle name="千位分隔[0] 2 6" xfId="12161"/>
    <cellStyle name="千位分隔[0] 2 6 2" xfId="14909"/>
    <cellStyle name="千位分隔[0] 2 6 2 2" xfId="14910"/>
    <cellStyle name="千位分隔[0] 2 6 2 2 2" xfId="14911"/>
    <cellStyle name="千位分隔[0] 2 6 2 3" xfId="14912"/>
    <cellStyle name="千位分隔[0] 2 6 2 3 2" xfId="14913"/>
    <cellStyle name="千位分隔[0] 2 6 2 4" xfId="14914"/>
    <cellStyle name="千位分隔[0] 2 6 2 4 2" xfId="14915"/>
    <cellStyle name="千位分隔[0] 2 6 2 5" xfId="14916"/>
    <cellStyle name="千位分隔[0] 2 6 3" xfId="14917"/>
    <cellStyle name="千位分隔[0] 2 6 3 2" xfId="14918"/>
    <cellStyle name="千位分隔[0] 2 6 4" xfId="14919"/>
    <cellStyle name="千位分隔[0] 2 6 4 2" xfId="14920"/>
    <cellStyle name="千位分隔[0] 2 6 5" xfId="14921"/>
    <cellStyle name="千位分隔[0] 2 6 5 2" xfId="14922"/>
    <cellStyle name="千位分隔[0] 2 6 6" xfId="14923"/>
    <cellStyle name="千位分隔[0] 2 7" xfId="12162"/>
    <cellStyle name="千位分隔[0] 2 7 2" xfId="14924"/>
    <cellStyle name="千位分隔[0] 2 7 2 2" xfId="14925"/>
    <cellStyle name="千位分隔[0] 2 7 3" xfId="14926"/>
    <cellStyle name="千位分隔[0] 2 7 3 2" xfId="14927"/>
    <cellStyle name="千位分隔[0] 2 7 4" xfId="14928"/>
    <cellStyle name="千位分隔[0] 2 7 4 2" xfId="14929"/>
    <cellStyle name="千位分隔[0] 2 7 5" xfId="14930"/>
    <cellStyle name="千位分隔[0] 2 8" xfId="13018"/>
    <cellStyle name="千位分隔[0] 2 8 2" xfId="14931"/>
    <cellStyle name="千位分隔[0] 2 9" xfId="14932"/>
    <cellStyle name="千位分隔[0] 2 9 2" xfId="14933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222"/>
    <cellStyle name="强调文字颜色 1 4" xfId="13223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224"/>
    <cellStyle name="强调文字颜色 2 4" xfId="13225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226"/>
    <cellStyle name="强调文字颜色 3 4" xfId="13227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228"/>
    <cellStyle name="强调文字颜色 4 4" xfId="13229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230"/>
    <cellStyle name="强调文字颜色 5 4" xfId="13231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232"/>
    <cellStyle name="强调文字颜色 6 4" xfId="13233"/>
    <cellStyle name="日期描述" xfId="14934"/>
    <cellStyle name="日期描述 2" xfId="14935"/>
    <cellStyle name="日期描述 3" xfId="14936"/>
    <cellStyle name="日期描述 3 2" xfId="14937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234"/>
    <cellStyle name="适中 3 2" xfId="14938"/>
    <cellStyle name="适中 4" xfId="13235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5 2" xfId="13236"/>
    <cellStyle name="输出 2 6" xfId="12272"/>
    <cellStyle name="输出 3" xfId="13237"/>
    <cellStyle name="输出 3 2" xfId="13238"/>
    <cellStyle name="输出 4" xfId="13239"/>
    <cellStyle name="输出 4 2" xfId="13240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5 2" xfId="13241"/>
    <cellStyle name="输入 2 6" xfId="12285"/>
    <cellStyle name="输入 3" xfId="13242"/>
    <cellStyle name="输入 3 2" xfId="13243"/>
    <cellStyle name="输入 4" xfId="13244"/>
    <cellStyle name="输入 4 2" xfId="13245"/>
    <cellStyle name="输入右对齐的标签" xfId="14939"/>
    <cellStyle name="输入左对齐的标签" xfId="14940"/>
    <cellStyle name="輸出" xfId="13246"/>
    <cellStyle name="輸出 2" xfId="13247"/>
    <cellStyle name="輸出 2 2" xfId="13248"/>
    <cellStyle name="輸出 2 3" xfId="14941"/>
    <cellStyle name="輸出 3" xfId="13249"/>
    <cellStyle name="輸出 3 2" xfId="13250"/>
    <cellStyle name="輸出 4" xfId="13251"/>
    <cellStyle name="輸出 4 2" xfId="13252"/>
    <cellStyle name="輸出 5" xfId="13253"/>
    <cellStyle name="輸出 5 2" xfId="13254"/>
    <cellStyle name="輸出 6" xfId="13255"/>
    <cellStyle name="輸出 6 2" xfId="13256"/>
    <cellStyle name="輸出 7" xfId="13257"/>
    <cellStyle name="輸出 7 2" xfId="13258"/>
    <cellStyle name="輸出 8" xfId="13259"/>
    <cellStyle name="輸入" xfId="13260"/>
    <cellStyle name="輸入 2" xfId="13261"/>
    <cellStyle name="輸入 2 2" xfId="13262"/>
    <cellStyle name="輸入 2 3" xfId="14942"/>
    <cellStyle name="輸入 3" xfId="13263"/>
    <cellStyle name="輸入 3 2" xfId="13264"/>
    <cellStyle name="輸入 4" xfId="13265"/>
    <cellStyle name="輸入 4 2" xfId="13266"/>
    <cellStyle name="輸入 5" xfId="13267"/>
    <cellStyle name="輸入 5 2" xfId="13268"/>
    <cellStyle name="輸入 6" xfId="13269"/>
    <cellStyle name="輸入 6 2" xfId="13270"/>
    <cellStyle name="輸入 7" xfId="13271"/>
    <cellStyle name="輸入 7 2" xfId="13272"/>
    <cellStyle name="輸入 8" xfId="13273"/>
    <cellStyle name="說明文字" xfId="13274"/>
    <cellStyle name="說明文字 2" xfId="14943"/>
    <cellStyle name="說明文字 2 2" xfId="14944"/>
    <cellStyle name="說明文字 2 3" xfId="1494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0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946"/>
    <cellStyle name="一般 11 2 3" xfId="14947"/>
    <cellStyle name="一般 11 3" xfId="12372"/>
    <cellStyle name="一般 11 3 2" xfId="14948"/>
    <cellStyle name="一般 11 3 3" xfId="14949"/>
    <cellStyle name="一般 11 4" xfId="14950"/>
    <cellStyle name="一般 11 4 2" xfId="14951"/>
    <cellStyle name="一般 11 4 3" xfId="14952"/>
    <cellStyle name="一般 11 5" xfId="14953"/>
    <cellStyle name="一般 11 6" xfId="14954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955"/>
    <cellStyle name="一般 2 2 2 2" xfId="14956"/>
    <cellStyle name="一般 2 2 2 3" xfId="14957"/>
    <cellStyle name="一般 2 2 3" xfId="14958"/>
    <cellStyle name="一般 2 2 4" xfId="14959"/>
    <cellStyle name="一般 2 3" xfId="12399"/>
    <cellStyle name="一般 2 3 2" xfId="14960"/>
    <cellStyle name="一般 2 3 2 2" xfId="14961"/>
    <cellStyle name="一般 2 3 2 3" xfId="14962"/>
    <cellStyle name="一般 2 3 3" xfId="14963"/>
    <cellStyle name="一般 2 3 4" xfId="14964"/>
    <cellStyle name="一般 2 4" xfId="14965"/>
    <cellStyle name="一般 2 4 2" xfId="14966"/>
    <cellStyle name="一般 2 4 3" xfId="14967"/>
    <cellStyle name="一般 2 5" xfId="14968"/>
    <cellStyle name="一般 2 5 2" xfId="14969"/>
    <cellStyle name="一般 2 5 3" xfId="14970"/>
    <cellStyle name="一般 2 6" xfId="14971"/>
    <cellStyle name="一般 2 7" xfId="14972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73"/>
    <cellStyle name="一般 4 2 3" xfId="14974"/>
    <cellStyle name="一般 4 3" xfId="12408"/>
    <cellStyle name="一般 4 3 2" xfId="14975"/>
    <cellStyle name="一般 4 3 3" xfId="14976"/>
    <cellStyle name="一般 4 4" xfId="14977"/>
    <cellStyle name="一般 4 4 2" xfId="14978"/>
    <cellStyle name="一般 4 4 3" xfId="14979"/>
    <cellStyle name="一般 4 5" xfId="14980"/>
    <cellStyle name="一般 4 6" xfId="14981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82"/>
    <cellStyle name="一般 6 2 3" xfId="14983"/>
    <cellStyle name="一般 6 3" xfId="12414"/>
    <cellStyle name="一般 6 3 2" xfId="14984"/>
    <cellStyle name="一般 6 3 3" xfId="14985"/>
    <cellStyle name="一般 6 4" xfId="14986"/>
    <cellStyle name="一般 6 4 2" xfId="14987"/>
    <cellStyle name="一般 6 4 3" xfId="14988"/>
    <cellStyle name="一般 6 5" xfId="14989"/>
    <cellStyle name="一般 6 6" xfId="14990"/>
    <cellStyle name="一般 680" xfId="14991"/>
    <cellStyle name="一般 680 2" xfId="14992"/>
    <cellStyle name="一般 680 3" xfId="14993"/>
    <cellStyle name="一般 7" xfId="12415"/>
    <cellStyle name="一般 7 2" xfId="12416"/>
    <cellStyle name="一般 7 2 2" xfId="14994"/>
    <cellStyle name="一般 7 2 3" xfId="14995"/>
    <cellStyle name="一般 7 3" xfId="12417"/>
    <cellStyle name="一般 7 3 2" xfId="14996"/>
    <cellStyle name="一般 7 3 3" xfId="14997"/>
    <cellStyle name="一般 7 4" xfId="14998"/>
    <cellStyle name="一般 7 4 2" xfId="14999"/>
    <cellStyle name="一般 7 4 3" xfId="15000"/>
    <cellStyle name="一般 7 5" xfId="15001"/>
    <cellStyle name="一般 7 6" xfId="15002"/>
    <cellStyle name="一般 8" xfId="12418"/>
    <cellStyle name="一般 8 2" xfId="12419"/>
    <cellStyle name="一般 8 2 2" xfId="15003"/>
    <cellStyle name="一般 8 2 3" xfId="15004"/>
    <cellStyle name="一般 8 3" xfId="12420"/>
    <cellStyle name="一般 8 3 2" xfId="15005"/>
    <cellStyle name="一般 8 3 3" xfId="15006"/>
    <cellStyle name="一般 8 4" xfId="15007"/>
    <cellStyle name="一般 8 4 2" xfId="15008"/>
    <cellStyle name="一般 8 4 3" xfId="15009"/>
    <cellStyle name="一般 8 5" xfId="15010"/>
    <cellStyle name="一般 8 6" xfId="15011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5012"/>
    <cellStyle name="一般 9 2 3" xfId="15013"/>
    <cellStyle name="一般 9 3" xfId="12426"/>
    <cellStyle name="一般 9 3 2" xfId="15014"/>
    <cellStyle name="一般 9 3 3" xfId="15015"/>
    <cellStyle name="一般 9 4" xfId="15016"/>
    <cellStyle name="一般 9 4 2" xfId="15017"/>
    <cellStyle name="一般 9 4 3" xfId="15018"/>
    <cellStyle name="一般 9 5" xfId="15019"/>
    <cellStyle name="一般 9 6" xfId="15020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5021"/>
    <cellStyle name="着色 1 2 2" xfId="15022"/>
    <cellStyle name="着色 2 2" xfId="15023"/>
    <cellStyle name="着色 2 2 2" xfId="15024"/>
    <cellStyle name="着色 3 2" xfId="15025"/>
    <cellStyle name="着色 3 2 2" xfId="15026"/>
    <cellStyle name="着色 4 2" xfId="15027"/>
    <cellStyle name="着色 4 2 2" xfId="15028"/>
    <cellStyle name="着色 5 2" xfId="15029"/>
    <cellStyle name="着色 5 2 2" xfId="15030"/>
    <cellStyle name="着色 6 2" xfId="15031"/>
    <cellStyle name="着色 6 2 2" xfId="15032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75"/>
    <cellStyle name="注释 4 2" xfId="13276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5033"/>
    <cellStyle name="쉼표 [0] 2 2 3" xfId="15034"/>
    <cellStyle name="쉼표 [0] 2 2 4" xfId="15035"/>
    <cellStyle name="쉼표 [0] 2 3" xfId="12570"/>
    <cellStyle name="쉼표 [0] 2 4" xfId="15036"/>
    <cellStyle name="쉼표 [0] 2 5" xfId="15037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5038"/>
    <cellStyle name="표준 2 2 3" xfId="12908"/>
    <cellStyle name="표준 2 2 3 2" xfId="15039"/>
    <cellStyle name="표준 2 2 4" xfId="15040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50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304800</xdr:colOff>
      <xdr:row>694</xdr:row>
      <xdr:rowOff>114300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7817225"/>
          <a:ext cx="304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1390650</xdr:colOff>
      <xdr:row>709</xdr:row>
      <xdr:rowOff>85725</xdr:rowOff>
    </xdr:from>
    <xdr:to>
      <xdr:col>7</xdr:col>
      <xdr:colOff>276225</xdr:colOff>
      <xdr:row>711</xdr:row>
      <xdr:rowOff>0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41903450"/>
          <a:ext cx="2762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1371600</xdr:colOff>
      <xdr:row>709</xdr:row>
      <xdr:rowOff>47625</xdr:rowOff>
    </xdr:from>
    <xdr:to>
      <xdr:col>7</xdr:col>
      <xdr:colOff>257175</xdr:colOff>
      <xdr:row>718</xdr:row>
      <xdr:rowOff>28575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41865350"/>
          <a:ext cx="257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304800</xdr:colOff>
      <xdr:row>697</xdr:row>
      <xdr:rowOff>114300</xdr:rowOff>
    </xdr:to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9217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https://www.zimchina.com/schedules/schedule-by-vessel?vesselcode=AM3&amp;voyageno=15" TargetMode="External"/><Relationship Id="rId89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https://www.vesselfinder.com/?imo=9810111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07" Type="http://schemas.openxmlformats.org/officeDocument/2006/relationships/printerSettings" Target="../printerSettings/printerSettings3.bin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5" Type="http://schemas.openxmlformats.org/officeDocument/2006/relationships/hyperlink" Target="https://www.vesselfinder.com/?imo=9784245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https://www.zimchina.com/schedules/schedule-by-vessel?vesselcode=VHF&amp;voyageno=12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https://www.zimchina.com/schedules/schedule-by-vessel?vesselcode=AX2&amp;voyageno=11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3" Type="http://schemas.openxmlformats.org/officeDocument/2006/relationships/hyperlink" Target="https://www.vesselfinder.com/?imo=9784233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drawing" Target="../drawings/drawing3.xm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https://www.zimchina.com/schedules/schedule-by-vessel?vesselcode=MA4&amp;voyageno=22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https://www.zimchina.com/schedules/schedule-by-vessel?vesselcode=LD2&amp;voyageno=12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4" Type="http://schemas.openxmlformats.org/officeDocument/2006/relationships/hyperlink" Target="https://www.vesselfinder.com/?imo=9810068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7"/>
  <sheetViews>
    <sheetView tabSelected="1" workbookViewId="0">
      <selection activeCell="H5" sqref="H4:H5"/>
    </sheetView>
  </sheetViews>
  <sheetFormatPr defaultRowHeight="14.25"/>
  <cols>
    <col min="1" max="1" width="24" style="1" customWidth="1"/>
    <col min="2" max="2" width="35.5" bestFit="1" customWidth="1"/>
    <col min="3" max="3" width="11" customWidth="1"/>
    <col min="4" max="4" width="19.2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328" t="s">
        <v>265</v>
      </c>
      <c r="B1" s="328"/>
      <c r="C1" s="328"/>
      <c r="D1" s="328"/>
      <c r="E1" s="328"/>
      <c r="F1" s="328"/>
      <c r="G1" s="328"/>
    </row>
    <row r="2" spans="1:7" s="2" customFormat="1" ht="33.75" customHeight="1">
      <c r="A2" s="329" t="s">
        <v>22</v>
      </c>
      <c r="B2" s="329"/>
      <c r="C2" s="3"/>
      <c r="D2" s="3"/>
      <c r="E2" s="3"/>
      <c r="F2" s="3"/>
      <c r="G2" s="4" t="s">
        <v>649</v>
      </c>
    </row>
    <row r="3" spans="1:7" s="6" customFormat="1" ht="22.5" customHeight="1">
      <c r="A3" s="264" t="s">
        <v>264</v>
      </c>
      <c r="B3" s="264"/>
      <c r="C3" s="264"/>
      <c r="D3" s="264"/>
      <c r="E3" s="264"/>
      <c r="F3" s="264"/>
      <c r="G3" s="264"/>
    </row>
    <row r="4" spans="1:7" s="27" customFormat="1" ht="15.75" customHeight="1">
      <c r="A4" s="89" t="s">
        <v>3025</v>
      </c>
      <c r="B4" s="89"/>
      <c r="C4" s="24"/>
      <c r="D4" s="25"/>
      <c r="E4" s="25"/>
      <c r="F4" s="25"/>
      <c r="G4" s="26"/>
    </row>
    <row r="5" spans="1:7" s="27" customFormat="1" ht="15.75" customHeight="1">
      <c r="A5" s="90"/>
      <c r="B5" s="250" t="s">
        <v>25</v>
      </c>
      <c r="C5" s="250" t="s">
        <v>26</v>
      </c>
      <c r="D5" s="250" t="s">
        <v>27</v>
      </c>
      <c r="E5" s="107" t="s">
        <v>275</v>
      </c>
      <c r="F5" s="107" t="s">
        <v>28</v>
      </c>
      <c r="G5" s="107" t="s">
        <v>24</v>
      </c>
    </row>
    <row r="6" spans="1:7" s="27" customFormat="1" ht="15.75" customHeight="1">
      <c r="A6" s="90"/>
      <c r="B6" s="252"/>
      <c r="C6" s="252"/>
      <c r="D6" s="252"/>
      <c r="E6" s="109" t="s">
        <v>19</v>
      </c>
      <c r="F6" s="107" t="s">
        <v>29</v>
      </c>
      <c r="G6" s="107" t="s">
        <v>30</v>
      </c>
    </row>
    <row r="7" spans="1:7" s="27" customFormat="1" ht="15.75" customHeight="1">
      <c r="A7" s="91"/>
      <c r="B7" s="13" t="s">
        <v>562</v>
      </c>
      <c r="C7" s="147" t="s">
        <v>204</v>
      </c>
      <c r="D7" s="267" t="s">
        <v>318</v>
      </c>
      <c r="E7" s="8">
        <v>44252</v>
      </c>
      <c r="F7" s="8">
        <f>E7+5</f>
        <v>44257</v>
      </c>
      <c r="G7" s="10">
        <f>F7+32</f>
        <v>44289</v>
      </c>
    </row>
    <row r="8" spans="1:7" s="27" customFormat="1" ht="15.75" customHeight="1">
      <c r="A8" s="91"/>
      <c r="B8" s="13" t="s">
        <v>757</v>
      </c>
      <c r="C8" s="13" t="s">
        <v>279</v>
      </c>
      <c r="D8" s="262"/>
      <c r="E8" s="105">
        <f t="shared" ref="E8:G11" si="0">E7+7</f>
        <v>44259</v>
      </c>
      <c r="F8" s="8">
        <f t="shared" si="0"/>
        <v>44264</v>
      </c>
      <c r="G8" s="10">
        <f t="shared" si="0"/>
        <v>44296</v>
      </c>
    </row>
    <row r="9" spans="1:7" s="27" customFormat="1" ht="15.75" customHeight="1">
      <c r="A9" s="91"/>
      <c r="B9" s="13" t="s">
        <v>758</v>
      </c>
      <c r="C9" s="149" t="s">
        <v>204</v>
      </c>
      <c r="D9" s="262"/>
      <c r="E9" s="105">
        <f t="shared" si="0"/>
        <v>44266</v>
      </c>
      <c r="F9" s="8">
        <f t="shared" si="0"/>
        <v>44271</v>
      </c>
      <c r="G9" s="10">
        <f t="shared" si="0"/>
        <v>44303</v>
      </c>
    </row>
    <row r="10" spans="1:7" s="27" customFormat="1" ht="15.75" customHeight="1">
      <c r="A10" s="91"/>
      <c r="B10" s="13" t="s">
        <v>759</v>
      </c>
      <c r="C10" s="149" t="s">
        <v>217</v>
      </c>
      <c r="D10" s="262"/>
      <c r="E10" s="105">
        <f t="shared" si="0"/>
        <v>44273</v>
      </c>
      <c r="F10" s="8">
        <f t="shared" si="0"/>
        <v>44278</v>
      </c>
      <c r="G10" s="10">
        <f t="shared" si="0"/>
        <v>44310</v>
      </c>
    </row>
    <row r="11" spans="1:7" s="27" customFormat="1" ht="15.75" customHeight="1">
      <c r="A11" s="92"/>
      <c r="B11" s="13" t="s">
        <v>760</v>
      </c>
      <c r="C11" s="149" t="s">
        <v>205</v>
      </c>
      <c r="D11" s="286"/>
      <c r="E11" s="105">
        <f t="shared" si="0"/>
        <v>44280</v>
      </c>
      <c r="F11" s="8">
        <f t="shared" si="0"/>
        <v>44285</v>
      </c>
      <c r="G11" s="10">
        <f t="shared" si="0"/>
        <v>44317</v>
      </c>
    </row>
    <row r="12" spans="1:7" s="27" customFormat="1" ht="15.75" customHeight="1">
      <c r="A12" s="92"/>
      <c r="B12" s="325"/>
      <c r="C12" s="325"/>
      <c r="D12" s="325"/>
      <c r="E12" s="325"/>
      <c r="F12" s="325"/>
      <c r="G12" s="325"/>
    </row>
    <row r="13" spans="1:7" s="27" customFormat="1" ht="15.75" customHeight="1">
      <c r="A13" s="92"/>
      <c r="B13" s="326"/>
      <c r="C13" s="326"/>
      <c r="D13" s="326"/>
      <c r="E13" s="326"/>
      <c r="F13" s="326"/>
      <c r="G13" s="326"/>
    </row>
    <row r="14" spans="1:7" s="27" customFormat="1" ht="15.75" customHeight="1">
      <c r="A14" s="92"/>
      <c r="B14" s="253" t="s">
        <v>25</v>
      </c>
      <c r="C14" s="253" t="s">
        <v>26</v>
      </c>
      <c r="D14" s="253" t="s">
        <v>319</v>
      </c>
      <c r="E14" s="107" t="s">
        <v>320</v>
      </c>
      <c r="F14" s="107" t="s">
        <v>28</v>
      </c>
      <c r="G14" s="107" t="s">
        <v>24</v>
      </c>
    </row>
    <row r="15" spans="1:7" s="27" customFormat="1" ht="15.75" customHeight="1">
      <c r="A15" s="92"/>
      <c r="B15" s="254"/>
      <c r="C15" s="254"/>
      <c r="D15" s="254"/>
      <c r="E15" s="109" t="s">
        <v>19</v>
      </c>
      <c r="F15" s="107" t="s">
        <v>29</v>
      </c>
      <c r="G15" s="107" t="s">
        <v>30</v>
      </c>
    </row>
    <row r="16" spans="1:7" s="27" customFormat="1" ht="15.75" customHeight="1">
      <c r="A16" s="92"/>
      <c r="B16" s="13" t="s">
        <v>563</v>
      </c>
      <c r="C16" s="147" t="s">
        <v>565</v>
      </c>
      <c r="D16" s="296" t="s">
        <v>321</v>
      </c>
      <c r="E16" s="8">
        <v>44256</v>
      </c>
      <c r="F16" s="8">
        <f>E16+4</f>
        <v>44260</v>
      </c>
      <c r="G16" s="8">
        <f>F16+26</f>
        <v>44286</v>
      </c>
    </row>
    <row r="17" spans="1:7" s="27" customFormat="1" ht="15.75" customHeight="1">
      <c r="A17" s="92"/>
      <c r="B17" s="13" t="s">
        <v>564</v>
      </c>
      <c r="C17" s="13" t="s">
        <v>753</v>
      </c>
      <c r="D17" s="294"/>
      <c r="E17" s="9">
        <f t="shared" ref="E17:G20" si="1">E16+7</f>
        <v>44263</v>
      </c>
      <c r="F17" s="8">
        <f t="shared" si="1"/>
        <v>44267</v>
      </c>
      <c r="G17" s="10">
        <f t="shared" si="1"/>
        <v>44293</v>
      </c>
    </row>
    <row r="18" spans="1:7" s="27" customFormat="1" ht="15.75" customHeight="1">
      <c r="A18" s="92"/>
      <c r="B18" s="148" t="s">
        <v>750</v>
      </c>
      <c r="C18" s="149" t="s">
        <v>754</v>
      </c>
      <c r="D18" s="294"/>
      <c r="E18" s="9">
        <f t="shared" si="1"/>
        <v>44270</v>
      </c>
      <c r="F18" s="8">
        <f t="shared" si="1"/>
        <v>44274</v>
      </c>
      <c r="G18" s="10">
        <f t="shared" si="1"/>
        <v>44300</v>
      </c>
    </row>
    <row r="19" spans="1:7" s="27" customFormat="1" ht="15.75" customHeight="1">
      <c r="A19" s="92"/>
      <c r="B19" s="149" t="s">
        <v>751</v>
      </c>
      <c r="C19" s="149" t="s">
        <v>755</v>
      </c>
      <c r="D19" s="294"/>
      <c r="E19" s="9">
        <f t="shared" si="1"/>
        <v>44277</v>
      </c>
      <c r="F19" s="8">
        <f t="shared" si="1"/>
        <v>44281</v>
      </c>
      <c r="G19" s="10">
        <f t="shared" si="1"/>
        <v>44307</v>
      </c>
    </row>
    <row r="20" spans="1:7" s="27" customFormat="1" ht="15.75" customHeight="1">
      <c r="A20" s="92"/>
      <c r="B20" s="149" t="s">
        <v>752</v>
      </c>
      <c r="C20" s="149" t="s">
        <v>756</v>
      </c>
      <c r="D20" s="295"/>
      <c r="E20" s="9">
        <f t="shared" si="1"/>
        <v>44284</v>
      </c>
      <c r="F20" s="8">
        <f t="shared" si="1"/>
        <v>44288</v>
      </c>
      <c r="G20" s="10">
        <f t="shared" si="1"/>
        <v>44314</v>
      </c>
    </row>
    <row r="21" spans="1:7" s="27" customFormat="1" ht="15.75" customHeight="1">
      <c r="A21" s="92"/>
      <c r="B21" s="28"/>
      <c r="C21" s="28"/>
      <c r="D21" s="29"/>
      <c r="E21" s="30"/>
      <c r="F21" s="31"/>
      <c r="G21" s="31"/>
    </row>
    <row r="22" spans="1:7" s="27" customFormat="1" ht="15.75" customHeight="1">
      <c r="A22" s="92"/>
      <c r="B22" s="32"/>
      <c r="C22" s="32"/>
      <c r="D22" s="32"/>
      <c r="E22" s="32"/>
      <c r="F22" s="31"/>
      <c r="G22" s="31"/>
    </row>
    <row r="23" spans="1:7" s="27" customFormat="1" ht="15.75" customHeight="1">
      <c r="A23" s="92"/>
      <c r="B23" s="250" t="s">
        <v>25</v>
      </c>
      <c r="C23" s="250" t="s">
        <v>26</v>
      </c>
      <c r="D23" s="250" t="s">
        <v>27</v>
      </c>
      <c r="E23" s="107" t="s">
        <v>320</v>
      </c>
      <c r="F23" s="107" t="s">
        <v>28</v>
      </c>
      <c r="G23" s="107" t="s">
        <v>24</v>
      </c>
    </row>
    <row r="24" spans="1:7" s="27" customFormat="1" ht="15.75" customHeight="1">
      <c r="A24" s="92"/>
      <c r="B24" s="252"/>
      <c r="C24" s="252"/>
      <c r="D24" s="252"/>
      <c r="E24" s="109" t="s">
        <v>19</v>
      </c>
      <c r="F24" s="107" t="s">
        <v>29</v>
      </c>
      <c r="G24" s="107" t="s">
        <v>30</v>
      </c>
    </row>
    <row r="25" spans="1:7" s="27" customFormat="1" ht="15.75" customHeight="1">
      <c r="A25" s="92"/>
      <c r="B25" s="150" t="s">
        <v>566</v>
      </c>
      <c r="C25" s="143" t="s">
        <v>568</v>
      </c>
      <c r="D25" s="256" t="s">
        <v>322</v>
      </c>
      <c r="E25" s="8">
        <v>44255</v>
      </c>
      <c r="F25" s="8">
        <f>E25+4</f>
        <v>44259</v>
      </c>
      <c r="G25" s="8">
        <f>F25+30</f>
        <v>44289</v>
      </c>
    </row>
    <row r="26" spans="1:7" s="27" customFormat="1" ht="15.75" customHeight="1">
      <c r="A26" s="92"/>
      <c r="B26" s="150" t="s">
        <v>567</v>
      </c>
      <c r="C26" s="143" t="s">
        <v>764</v>
      </c>
      <c r="D26" s="262"/>
      <c r="E26" s="9">
        <f t="shared" ref="E26:G29" si="2">E25+7</f>
        <v>44262</v>
      </c>
      <c r="F26" s="8">
        <f t="shared" si="2"/>
        <v>44266</v>
      </c>
      <c r="G26" s="10">
        <f t="shared" si="2"/>
        <v>44296</v>
      </c>
    </row>
    <row r="27" spans="1:7" s="27" customFormat="1" ht="15.75" customHeight="1">
      <c r="A27" s="92"/>
      <c r="B27" s="150" t="s">
        <v>761</v>
      </c>
      <c r="C27" s="143" t="s">
        <v>765</v>
      </c>
      <c r="D27" s="262"/>
      <c r="E27" s="9">
        <f t="shared" si="2"/>
        <v>44269</v>
      </c>
      <c r="F27" s="8">
        <f t="shared" si="2"/>
        <v>44273</v>
      </c>
      <c r="G27" s="10">
        <f t="shared" si="2"/>
        <v>44303</v>
      </c>
    </row>
    <row r="28" spans="1:7" s="27" customFormat="1" ht="15.75" customHeight="1">
      <c r="A28" s="92"/>
      <c r="B28" s="150" t="s">
        <v>762</v>
      </c>
      <c r="C28" s="143" t="s">
        <v>766</v>
      </c>
      <c r="D28" s="262"/>
      <c r="E28" s="9">
        <f t="shared" si="2"/>
        <v>44276</v>
      </c>
      <c r="F28" s="8">
        <f t="shared" si="2"/>
        <v>44280</v>
      </c>
      <c r="G28" s="10">
        <f t="shared" si="2"/>
        <v>44310</v>
      </c>
    </row>
    <row r="29" spans="1:7" s="27" customFormat="1" ht="15.75" customHeight="1">
      <c r="A29" s="92"/>
      <c r="B29" s="150" t="s">
        <v>763</v>
      </c>
      <c r="C29" s="143" t="s">
        <v>767</v>
      </c>
      <c r="D29" s="286"/>
      <c r="E29" s="9">
        <f t="shared" si="2"/>
        <v>44283</v>
      </c>
      <c r="F29" s="8">
        <f t="shared" si="2"/>
        <v>44287</v>
      </c>
      <c r="G29" s="10">
        <f t="shared" si="2"/>
        <v>44317</v>
      </c>
    </row>
    <row r="30" spans="1:7" s="27" customFormat="1" ht="15.75" customHeight="1">
      <c r="A30" s="92"/>
      <c r="B30" s="33"/>
      <c r="C30" s="33"/>
      <c r="D30" s="34"/>
      <c r="E30" s="30"/>
      <c r="F30" s="35"/>
      <c r="G30" s="31"/>
    </row>
    <row r="31" spans="1:7" s="27" customFormat="1" ht="15.75" customHeight="1">
      <c r="A31" s="92"/>
      <c r="B31" s="32"/>
      <c r="C31" s="32"/>
      <c r="D31" s="32"/>
      <c r="E31" s="32"/>
      <c r="F31" s="31"/>
      <c r="G31" s="31"/>
    </row>
    <row r="32" spans="1:7" s="27" customFormat="1" ht="15.75" customHeight="1">
      <c r="A32" s="92"/>
      <c r="B32" s="32"/>
      <c r="C32" s="32"/>
      <c r="D32" s="32"/>
      <c r="E32" s="32"/>
      <c r="F32" s="31"/>
      <c r="G32" s="31"/>
    </row>
    <row r="33" spans="1:7" s="27" customFormat="1" ht="15.75" customHeight="1">
      <c r="A33" s="297"/>
      <c r="B33" s="297"/>
      <c r="C33" s="36"/>
      <c r="D33" s="37"/>
      <c r="E33" s="37"/>
      <c r="F33" s="38"/>
      <c r="G33" s="38"/>
    </row>
    <row r="34" spans="1:7" s="27" customFormat="1" ht="15.75" customHeight="1">
      <c r="A34" s="89" t="s">
        <v>323</v>
      </c>
      <c r="B34" s="250" t="s">
        <v>324</v>
      </c>
      <c r="C34" s="250" t="s">
        <v>26</v>
      </c>
      <c r="D34" s="250" t="s">
        <v>27</v>
      </c>
      <c r="E34" s="171" t="s">
        <v>320</v>
      </c>
      <c r="F34" s="171" t="s">
        <v>28</v>
      </c>
      <c r="G34" s="168" t="s">
        <v>37</v>
      </c>
    </row>
    <row r="35" spans="1:7" s="27" customFormat="1" ht="15.75" customHeight="1">
      <c r="A35" s="89"/>
      <c r="B35" s="252"/>
      <c r="C35" s="252"/>
      <c r="D35" s="252"/>
      <c r="E35" s="169" t="s">
        <v>19</v>
      </c>
      <c r="F35" s="112" t="s">
        <v>29</v>
      </c>
      <c r="G35" s="171" t="s">
        <v>30</v>
      </c>
    </row>
    <row r="36" spans="1:7" s="27" customFormat="1" ht="15.75" customHeight="1">
      <c r="A36" s="89"/>
      <c r="B36" s="142" t="s">
        <v>909</v>
      </c>
      <c r="C36" s="211" t="s">
        <v>910</v>
      </c>
      <c r="D36" s="256" t="s">
        <v>325</v>
      </c>
      <c r="E36" s="8">
        <v>44255</v>
      </c>
      <c r="F36" s="8">
        <f>E36+4</f>
        <v>44259</v>
      </c>
      <c r="G36" s="8">
        <f>F36+26</f>
        <v>44285</v>
      </c>
    </row>
    <row r="37" spans="1:7" s="27" customFormat="1" ht="15.75" customHeight="1">
      <c r="A37" s="89"/>
      <c r="B37" s="142" t="s">
        <v>911</v>
      </c>
      <c r="C37" s="211" t="s">
        <v>913</v>
      </c>
      <c r="D37" s="262"/>
      <c r="E37" s="9">
        <f t="shared" ref="E37:G40" si="3">E36+7</f>
        <v>44262</v>
      </c>
      <c r="F37" s="8">
        <f t="shared" si="3"/>
        <v>44266</v>
      </c>
      <c r="G37" s="10">
        <f t="shared" si="3"/>
        <v>44292</v>
      </c>
    </row>
    <row r="38" spans="1:7" s="27" customFormat="1" ht="15.75" customHeight="1">
      <c r="A38" s="89"/>
      <c r="B38" s="142" t="s">
        <v>906</v>
      </c>
      <c r="C38" s="211" t="s">
        <v>914</v>
      </c>
      <c r="D38" s="262"/>
      <c r="E38" s="9">
        <f t="shared" si="3"/>
        <v>44269</v>
      </c>
      <c r="F38" s="8">
        <f t="shared" si="3"/>
        <v>44273</v>
      </c>
      <c r="G38" s="10">
        <f t="shared" si="3"/>
        <v>44299</v>
      </c>
    </row>
    <row r="39" spans="1:7" s="27" customFormat="1" ht="15.75" customHeight="1">
      <c r="A39" s="89"/>
      <c r="B39" s="142" t="s">
        <v>907</v>
      </c>
      <c r="C39" s="211" t="s">
        <v>916</v>
      </c>
      <c r="D39" s="262"/>
      <c r="E39" s="9">
        <f t="shared" si="3"/>
        <v>44276</v>
      </c>
      <c r="F39" s="8">
        <f t="shared" si="3"/>
        <v>44280</v>
      </c>
      <c r="G39" s="10">
        <f t="shared" si="3"/>
        <v>44306</v>
      </c>
    </row>
    <row r="40" spans="1:7" s="27" customFormat="1" ht="15.75" customHeight="1">
      <c r="A40" s="89"/>
      <c r="B40" s="117" t="s">
        <v>908</v>
      </c>
      <c r="C40" s="117" t="s">
        <v>918</v>
      </c>
      <c r="D40" s="286"/>
      <c r="E40" s="9">
        <f t="shared" si="3"/>
        <v>44283</v>
      </c>
      <c r="F40" s="8">
        <f t="shared" si="3"/>
        <v>44287</v>
      </c>
      <c r="G40" s="10">
        <f t="shared" si="3"/>
        <v>44313</v>
      </c>
    </row>
    <row r="41" spans="1:7" s="27" customFormat="1" ht="15.75" customHeight="1">
      <c r="A41" s="89"/>
      <c r="B41" s="32"/>
      <c r="C41" s="32"/>
      <c r="D41" s="32"/>
      <c r="E41" s="32"/>
      <c r="F41" s="31"/>
      <c r="G41" s="31"/>
    </row>
    <row r="42" spans="1:7" s="27" customFormat="1" ht="15.75" customHeight="1">
      <c r="A42" s="297"/>
      <c r="B42" s="297"/>
      <c r="C42" s="36"/>
      <c r="D42" s="37"/>
      <c r="E42" s="37"/>
      <c r="F42" s="38"/>
      <c r="G42" s="38"/>
    </row>
    <row r="43" spans="1:7" s="27" customFormat="1" ht="15.75" customHeight="1">
      <c r="A43" s="89" t="s">
        <v>326</v>
      </c>
      <c r="B43" s="250" t="s">
        <v>25</v>
      </c>
      <c r="C43" s="250" t="s">
        <v>26</v>
      </c>
      <c r="D43" s="250" t="s">
        <v>27</v>
      </c>
      <c r="E43" s="107" t="s">
        <v>327</v>
      </c>
      <c r="F43" s="107" t="s">
        <v>28</v>
      </c>
      <c r="G43" s="108" t="s">
        <v>38</v>
      </c>
    </row>
    <row r="44" spans="1:7" s="27" customFormat="1" ht="15.75" customHeight="1">
      <c r="A44" s="89"/>
      <c r="B44" s="252"/>
      <c r="C44" s="252"/>
      <c r="D44" s="252"/>
      <c r="E44" s="109" t="s">
        <v>19</v>
      </c>
      <c r="F44" s="144" t="s">
        <v>29</v>
      </c>
      <c r="G44" s="108" t="s">
        <v>30</v>
      </c>
    </row>
    <row r="45" spans="1:7" s="27" customFormat="1" ht="15.75" customHeight="1">
      <c r="A45" s="89"/>
      <c r="B45" s="13" t="s">
        <v>562</v>
      </c>
      <c r="C45" s="147" t="s">
        <v>204</v>
      </c>
      <c r="D45" s="256" t="s">
        <v>318</v>
      </c>
      <c r="E45" s="8">
        <v>44252</v>
      </c>
      <c r="F45" s="8">
        <f>E45+5</f>
        <v>44257</v>
      </c>
      <c r="G45" s="10">
        <f>F45+33</f>
        <v>44290</v>
      </c>
    </row>
    <row r="46" spans="1:7" s="27" customFormat="1" ht="15.75" customHeight="1">
      <c r="A46" s="89"/>
      <c r="B46" s="13" t="s">
        <v>757</v>
      </c>
      <c r="C46" s="13" t="s">
        <v>279</v>
      </c>
      <c r="D46" s="262"/>
      <c r="E46" s="105">
        <f t="shared" ref="E46:G49" si="4">E45+7</f>
        <v>44259</v>
      </c>
      <c r="F46" s="8">
        <f t="shared" si="4"/>
        <v>44264</v>
      </c>
      <c r="G46" s="10">
        <f t="shared" si="4"/>
        <v>44297</v>
      </c>
    </row>
    <row r="47" spans="1:7" s="27" customFormat="1" ht="15.75" customHeight="1">
      <c r="A47" s="89"/>
      <c r="B47" s="13" t="s">
        <v>758</v>
      </c>
      <c r="C47" s="149" t="s">
        <v>204</v>
      </c>
      <c r="D47" s="262"/>
      <c r="E47" s="105">
        <f t="shared" si="4"/>
        <v>44266</v>
      </c>
      <c r="F47" s="8">
        <f t="shared" si="4"/>
        <v>44271</v>
      </c>
      <c r="G47" s="10">
        <f t="shared" si="4"/>
        <v>44304</v>
      </c>
    </row>
    <row r="48" spans="1:7" s="27" customFormat="1" ht="15.75" customHeight="1">
      <c r="A48" s="89"/>
      <c r="B48" s="13" t="s">
        <v>759</v>
      </c>
      <c r="C48" s="149" t="s">
        <v>217</v>
      </c>
      <c r="D48" s="262"/>
      <c r="E48" s="105">
        <f t="shared" si="4"/>
        <v>44273</v>
      </c>
      <c r="F48" s="8">
        <f t="shared" si="4"/>
        <v>44278</v>
      </c>
      <c r="G48" s="10">
        <f t="shared" si="4"/>
        <v>44311</v>
      </c>
    </row>
    <row r="49" spans="1:7" s="27" customFormat="1" ht="15.75" customHeight="1">
      <c r="A49" s="89"/>
      <c r="B49" s="13" t="s">
        <v>760</v>
      </c>
      <c r="C49" s="149" t="s">
        <v>205</v>
      </c>
      <c r="D49" s="286"/>
      <c r="E49" s="105">
        <f t="shared" si="4"/>
        <v>44280</v>
      </c>
      <c r="F49" s="8">
        <f t="shared" si="4"/>
        <v>44285</v>
      </c>
      <c r="G49" s="10">
        <f t="shared" si="4"/>
        <v>44318</v>
      </c>
    </row>
    <row r="50" spans="1:7" s="27" customFormat="1" ht="15.75" customHeight="1">
      <c r="A50" s="89"/>
      <c r="B50" s="36"/>
      <c r="C50" s="36"/>
      <c r="D50" s="37"/>
      <c r="E50" s="37"/>
      <c r="F50" s="38"/>
      <c r="G50" s="38"/>
    </row>
    <row r="51" spans="1:7" s="27" customFormat="1" ht="15.75" customHeight="1">
      <c r="A51" s="297"/>
      <c r="B51" s="297"/>
      <c r="C51" s="36"/>
      <c r="D51" s="37"/>
      <c r="E51" s="37"/>
      <c r="F51" s="38"/>
      <c r="G51" s="38"/>
    </row>
    <row r="52" spans="1:7" s="27" customFormat="1" ht="15.75" customHeight="1">
      <c r="A52" s="89" t="s">
        <v>328</v>
      </c>
      <c r="B52" s="250" t="s">
        <v>324</v>
      </c>
      <c r="C52" s="250" t="s">
        <v>26</v>
      </c>
      <c r="D52" s="250" t="s">
        <v>27</v>
      </c>
      <c r="E52" s="107" t="s">
        <v>320</v>
      </c>
      <c r="F52" s="107" t="s">
        <v>28</v>
      </c>
      <c r="G52" s="108" t="s">
        <v>39</v>
      </c>
    </row>
    <row r="53" spans="1:7" s="27" customFormat="1" ht="15.75" customHeight="1">
      <c r="A53" s="89"/>
      <c r="B53" s="252"/>
      <c r="C53" s="252"/>
      <c r="D53" s="252"/>
      <c r="E53" s="109" t="s">
        <v>19</v>
      </c>
      <c r="F53" s="144" t="s">
        <v>29</v>
      </c>
      <c r="G53" s="108" t="s">
        <v>30</v>
      </c>
    </row>
    <row r="54" spans="1:7" s="27" customFormat="1" ht="15.75" customHeight="1">
      <c r="A54" s="89"/>
      <c r="B54" s="13" t="s">
        <v>562</v>
      </c>
      <c r="C54" s="147" t="s">
        <v>204</v>
      </c>
      <c r="D54" s="256" t="s">
        <v>318</v>
      </c>
      <c r="E54" s="8">
        <v>44252</v>
      </c>
      <c r="F54" s="8">
        <f>E54+5</f>
        <v>44257</v>
      </c>
      <c r="G54" s="10">
        <f>F54+29</f>
        <v>44286</v>
      </c>
    </row>
    <row r="55" spans="1:7" s="27" customFormat="1" ht="15.75" customHeight="1">
      <c r="A55" s="89"/>
      <c r="B55" s="13" t="s">
        <v>757</v>
      </c>
      <c r="C55" s="13" t="s">
        <v>279</v>
      </c>
      <c r="D55" s="262"/>
      <c r="E55" s="105">
        <f t="shared" ref="E55:G58" si="5">E54+7</f>
        <v>44259</v>
      </c>
      <c r="F55" s="8">
        <f t="shared" si="5"/>
        <v>44264</v>
      </c>
      <c r="G55" s="10">
        <f t="shared" si="5"/>
        <v>44293</v>
      </c>
    </row>
    <row r="56" spans="1:7" s="27" customFormat="1" ht="15.75" customHeight="1">
      <c r="A56" s="89"/>
      <c r="B56" s="13" t="s">
        <v>758</v>
      </c>
      <c r="C56" s="149" t="s">
        <v>204</v>
      </c>
      <c r="D56" s="262"/>
      <c r="E56" s="105">
        <f t="shared" si="5"/>
        <v>44266</v>
      </c>
      <c r="F56" s="8">
        <f t="shared" si="5"/>
        <v>44271</v>
      </c>
      <c r="G56" s="10">
        <f t="shared" si="5"/>
        <v>44300</v>
      </c>
    </row>
    <row r="57" spans="1:7" s="27" customFormat="1" ht="15.75" customHeight="1">
      <c r="A57" s="89"/>
      <c r="B57" s="13" t="s">
        <v>759</v>
      </c>
      <c r="C57" s="149" t="s">
        <v>217</v>
      </c>
      <c r="D57" s="262"/>
      <c r="E57" s="105">
        <f t="shared" si="5"/>
        <v>44273</v>
      </c>
      <c r="F57" s="8">
        <f t="shared" si="5"/>
        <v>44278</v>
      </c>
      <c r="G57" s="10">
        <f t="shared" si="5"/>
        <v>44307</v>
      </c>
    </row>
    <row r="58" spans="1:7" s="27" customFormat="1" ht="15.75" customHeight="1">
      <c r="A58" s="89"/>
      <c r="B58" s="13" t="s">
        <v>760</v>
      </c>
      <c r="C58" s="149" t="s">
        <v>205</v>
      </c>
      <c r="D58" s="286"/>
      <c r="E58" s="105">
        <f t="shared" si="5"/>
        <v>44280</v>
      </c>
      <c r="F58" s="8">
        <f t="shared" si="5"/>
        <v>44285</v>
      </c>
      <c r="G58" s="10">
        <f t="shared" si="5"/>
        <v>44314</v>
      </c>
    </row>
    <row r="59" spans="1:7" s="27" customFormat="1" ht="15.75" customHeight="1">
      <c r="A59" s="89"/>
      <c r="B59" s="32"/>
      <c r="C59" s="32"/>
      <c r="D59" s="34"/>
      <c r="E59" s="39"/>
      <c r="F59" s="35"/>
      <c r="G59" s="31"/>
    </row>
    <row r="60" spans="1:7" s="27" customFormat="1" ht="15.75" customHeight="1">
      <c r="A60" s="89"/>
      <c r="B60" s="36"/>
      <c r="C60" s="36"/>
      <c r="D60" s="37"/>
      <c r="E60" s="37"/>
      <c r="F60" s="38"/>
      <c r="G60" s="38"/>
    </row>
    <row r="61" spans="1:7" s="27" customFormat="1" ht="15.75" customHeight="1">
      <c r="A61" s="89"/>
      <c r="B61" s="250" t="s">
        <v>25</v>
      </c>
      <c r="C61" s="250" t="s">
        <v>26</v>
      </c>
      <c r="D61" s="250" t="s">
        <v>27</v>
      </c>
      <c r="E61" s="107" t="s">
        <v>320</v>
      </c>
      <c r="F61" s="107" t="s">
        <v>28</v>
      </c>
      <c r="G61" s="108" t="s">
        <v>39</v>
      </c>
    </row>
    <row r="62" spans="1:7" s="27" customFormat="1" ht="15.75" customHeight="1">
      <c r="A62" s="89"/>
      <c r="B62" s="252"/>
      <c r="C62" s="252"/>
      <c r="D62" s="252"/>
      <c r="E62" s="109" t="s">
        <v>19</v>
      </c>
      <c r="F62" s="112" t="s">
        <v>29</v>
      </c>
      <c r="G62" s="107" t="s">
        <v>30</v>
      </c>
    </row>
    <row r="63" spans="1:7" s="27" customFormat="1" ht="15.75" customHeight="1">
      <c r="A63" s="89"/>
      <c r="B63" s="150" t="s">
        <v>566</v>
      </c>
      <c r="C63" s="143" t="s">
        <v>568</v>
      </c>
      <c r="D63" s="256" t="s">
        <v>322</v>
      </c>
      <c r="E63" s="10">
        <v>44255</v>
      </c>
      <c r="F63" s="10">
        <f>E63+4</f>
        <v>44259</v>
      </c>
      <c r="G63" s="10">
        <f>F63+30</f>
        <v>44289</v>
      </c>
    </row>
    <row r="64" spans="1:7" s="27" customFormat="1" ht="15.75" customHeight="1">
      <c r="A64" s="89"/>
      <c r="B64" s="150" t="s">
        <v>567</v>
      </c>
      <c r="C64" s="143" t="s">
        <v>764</v>
      </c>
      <c r="D64" s="262"/>
      <c r="E64" s="9">
        <f t="shared" ref="E64:G67" si="6">E63+7</f>
        <v>44262</v>
      </c>
      <c r="F64" s="10">
        <f t="shared" si="6"/>
        <v>44266</v>
      </c>
      <c r="G64" s="10">
        <f t="shared" si="6"/>
        <v>44296</v>
      </c>
    </row>
    <row r="65" spans="1:7" s="27" customFormat="1" ht="15.75" customHeight="1">
      <c r="A65" s="89"/>
      <c r="B65" s="150" t="s">
        <v>761</v>
      </c>
      <c r="C65" s="143" t="s">
        <v>765</v>
      </c>
      <c r="D65" s="262"/>
      <c r="E65" s="9">
        <f t="shared" si="6"/>
        <v>44269</v>
      </c>
      <c r="F65" s="10">
        <f t="shared" si="6"/>
        <v>44273</v>
      </c>
      <c r="G65" s="10">
        <f t="shared" si="6"/>
        <v>44303</v>
      </c>
    </row>
    <row r="66" spans="1:7" s="27" customFormat="1" ht="15.75" customHeight="1">
      <c r="A66" s="89"/>
      <c r="B66" s="150" t="s">
        <v>762</v>
      </c>
      <c r="C66" s="143" t="s">
        <v>766</v>
      </c>
      <c r="D66" s="262"/>
      <c r="E66" s="9">
        <f t="shared" si="6"/>
        <v>44276</v>
      </c>
      <c r="F66" s="10">
        <f t="shared" si="6"/>
        <v>44280</v>
      </c>
      <c r="G66" s="10">
        <f t="shared" si="6"/>
        <v>44310</v>
      </c>
    </row>
    <row r="67" spans="1:7" s="27" customFormat="1" ht="15.75" customHeight="1">
      <c r="A67" s="89"/>
      <c r="B67" s="150" t="s">
        <v>763</v>
      </c>
      <c r="C67" s="143" t="s">
        <v>767</v>
      </c>
      <c r="D67" s="286"/>
      <c r="E67" s="9">
        <f t="shared" si="6"/>
        <v>44283</v>
      </c>
      <c r="F67" s="10">
        <f t="shared" si="6"/>
        <v>44287</v>
      </c>
      <c r="G67" s="10">
        <f t="shared" si="6"/>
        <v>44317</v>
      </c>
    </row>
    <row r="68" spans="1:7" s="27" customFormat="1" ht="15.75" customHeight="1">
      <c r="A68" s="89"/>
      <c r="B68" s="28"/>
      <c r="C68" s="28"/>
      <c r="D68" s="29"/>
      <c r="E68" s="30"/>
      <c r="F68" s="31"/>
      <c r="G68" s="31"/>
    </row>
    <row r="69" spans="1:7" s="27" customFormat="1" ht="15.75" customHeight="1">
      <c r="A69" s="89"/>
      <c r="B69" s="36"/>
      <c r="C69" s="36"/>
      <c r="D69" s="37"/>
      <c r="E69" s="37"/>
      <c r="F69" s="38"/>
      <c r="G69" s="38"/>
    </row>
    <row r="70" spans="1:7" s="27" customFormat="1" ht="15.75" customHeight="1">
      <c r="A70" s="297"/>
      <c r="B70" s="297"/>
      <c r="C70" s="36"/>
      <c r="D70" s="37"/>
      <c r="E70" s="37"/>
      <c r="F70" s="38"/>
      <c r="G70" s="38"/>
    </row>
    <row r="71" spans="1:7" s="27" customFormat="1" ht="15.75" customHeight="1">
      <c r="A71" s="89" t="s">
        <v>329</v>
      </c>
      <c r="B71" s="250" t="s">
        <v>25</v>
      </c>
      <c r="C71" s="250" t="s">
        <v>26</v>
      </c>
      <c r="D71" s="250" t="s">
        <v>27</v>
      </c>
      <c r="E71" s="107" t="s">
        <v>330</v>
      </c>
      <c r="F71" s="107" t="s">
        <v>28</v>
      </c>
      <c r="G71" s="108" t="s">
        <v>40</v>
      </c>
    </row>
    <row r="72" spans="1:7" s="27" customFormat="1" ht="15.75" customHeight="1">
      <c r="A72" s="89"/>
      <c r="B72" s="252"/>
      <c r="C72" s="252"/>
      <c r="D72" s="252"/>
      <c r="E72" s="109" t="s">
        <v>19</v>
      </c>
      <c r="F72" s="112" t="s">
        <v>29</v>
      </c>
      <c r="G72" s="107" t="s">
        <v>30</v>
      </c>
    </row>
    <row r="73" spans="1:7" s="27" customFormat="1" ht="15.75" customHeight="1">
      <c r="A73" s="89"/>
      <c r="B73" s="150" t="s">
        <v>566</v>
      </c>
      <c r="C73" s="143" t="s">
        <v>568</v>
      </c>
      <c r="D73" s="256" t="s">
        <v>322</v>
      </c>
      <c r="E73" s="10">
        <v>44255</v>
      </c>
      <c r="F73" s="8">
        <f>E73+4</f>
        <v>44259</v>
      </c>
      <c r="G73" s="8">
        <f>F73+31</f>
        <v>44290</v>
      </c>
    </row>
    <row r="74" spans="1:7" s="27" customFormat="1" ht="15.75" customHeight="1">
      <c r="A74" s="89"/>
      <c r="B74" s="150" t="s">
        <v>567</v>
      </c>
      <c r="C74" s="143" t="s">
        <v>764</v>
      </c>
      <c r="D74" s="262"/>
      <c r="E74" s="9">
        <f t="shared" ref="E74:G77" si="7">E73+7</f>
        <v>44262</v>
      </c>
      <c r="F74" s="8">
        <f t="shared" si="7"/>
        <v>44266</v>
      </c>
      <c r="G74" s="10">
        <f t="shared" si="7"/>
        <v>44297</v>
      </c>
    </row>
    <row r="75" spans="1:7" s="27" customFormat="1" ht="15.75" customHeight="1">
      <c r="A75" s="89"/>
      <c r="B75" s="150" t="s">
        <v>761</v>
      </c>
      <c r="C75" s="143" t="s">
        <v>765</v>
      </c>
      <c r="D75" s="262"/>
      <c r="E75" s="9">
        <f t="shared" si="7"/>
        <v>44269</v>
      </c>
      <c r="F75" s="8">
        <f t="shared" si="7"/>
        <v>44273</v>
      </c>
      <c r="G75" s="10">
        <f t="shared" si="7"/>
        <v>44304</v>
      </c>
    </row>
    <row r="76" spans="1:7" s="27" customFormat="1" ht="15.75" customHeight="1">
      <c r="A76" s="89"/>
      <c r="B76" s="150" t="s">
        <v>762</v>
      </c>
      <c r="C76" s="143" t="s">
        <v>766</v>
      </c>
      <c r="D76" s="262"/>
      <c r="E76" s="9">
        <f t="shared" si="7"/>
        <v>44276</v>
      </c>
      <c r="F76" s="8">
        <f t="shared" si="7"/>
        <v>44280</v>
      </c>
      <c r="G76" s="10">
        <f t="shared" si="7"/>
        <v>44311</v>
      </c>
    </row>
    <row r="77" spans="1:7" s="27" customFormat="1" ht="15.75" customHeight="1">
      <c r="A77" s="89"/>
      <c r="B77" s="150" t="s">
        <v>763</v>
      </c>
      <c r="C77" s="143" t="s">
        <v>767</v>
      </c>
      <c r="D77" s="286"/>
      <c r="E77" s="9">
        <f t="shared" si="7"/>
        <v>44283</v>
      </c>
      <c r="F77" s="8">
        <f t="shared" si="7"/>
        <v>44287</v>
      </c>
      <c r="G77" s="10">
        <f t="shared" si="7"/>
        <v>44318</v>
      </c>
    </row>
    <row r="78" spans="1:7" s="27" customFormat="1" ht="15.75" customHeight="1">
      <c r="A78" s="89"/>
      <c r="B78" s="38"/>
      <c r="C78" s="36"/>
      <c r="D78" s="37"/>
      <c r="E78" s="37"/>
      <c r="F78" s="38"/>
      <c r="G78" s="38"/>
    </row>
    <row r="79" spans="1:7" s="27" customFormat="1" ht="15.75" customHeight="1">
      <c r="A79" s="89"/>
      <c r="B79" s="38"/>
      <c r="C79" s="36"/>
      <c r="D79" s="37"/>
      <c r="E79" s="37"/>
      <c r="F79" s="38"/>
      <c r="G79" s="38"/>
    </row>
    <row r="80" spans="1:7" s="27" customFormat="1" ht="15.75" customHeight="1">
      <c r="A80" s="89"/>
      <c r="B80" s="250" t="s">
        <v>25</v>
      </c>
      <c r="C80" s="250" t="s">
        <v>26</v>
      </c>
      <c r="D80" s="250" t="s">
        <v>27</v>
      </c>
      <c r="E80" s="107" t="s">
        <v>320</v>
      </c>
      <c r="F80" s="107" t="s">
        <v>28</v>
      </c>
      <c r="G80" s="108" t="s">
        <v>40</v>
      </c>
    </row>
    <row r="81" spans="1:7" s="27" customFormat="1" ht="15.75" customHeight="1">
      <c r="A81" s="89"/>
      <c r="B81" s="252"/>
      <c r="C81" s="252"/>
      <c r="D81" s="252"/>
      <c r="E81" s="109" t="s">
        <v>19</v>
      </c>
      <c r="F81" s="112" t="s">
        <v>29</v>
      </c>
      <c r="G81" s="107" t="s">
        <v>30</v>
      </c>
    </row>
    <row r="82" spans="1:7" s="27" customFormat="1" ht="15.75" customHeight="1">
      <c r="A82" s="89"/>
      <c r="B82" s="142" t="s">
        <v>569</v>
      </c>
      <c r="C82" s="143" t="s">
        <v>745</v>
      </c>
      <c r="D82" s="267" t="s">
        <v>331</v>
      </c>
      <c r="E82" s="8">
        <v>44254</v>
      </c>
      <c r="F82" s="8">
        <f>E82+4</f>
        <v>44258</v>
      </c>
      <c r="G82" s="8">
        <f>F82+30</f>
        <v>44288</v>
      </c>
    </row>
    <row r="83" spans="1:7" s="27" customFormat="1" ht="15.75" customHeight="1">
      <c r="A83" s="89"/>
      <c r="B83" s="142" t="s">
        <v>741</v>
      </c>
      <c r="C83" s="143" t="s">
        <v>746</v>
      </c>
      <c r="D83" s="262"/>
      <c r="E83" s="9">
        <f t="shared" ref="E83:G86" si="8">E82+7</f>
        <v>44261</v>
      </c>
      <c r="F83" s="8">
        <f t="shared" si="8"/>
        <v>44265</v>
      </c>
      <c r="G83" s="10">
        <f t="shared" si="8"/>
        <v>44295</v>
      </c>
    </row>
    <row r="84" spans="1:7" s="27" customFormat="1" ht="15.75" customHeight="1">
      <c r="A84" s="89"/>
      <c r="B84" s="142" t="s">
        <v>742</v>
      </c>
      <c r="C84" s="143" t="s">
        <v>747</v>
      </c>
      <c r="D84" s="262"/>
      <c r="E84" s="9">
        <f t="shared" si="8"/>
        <v>44268</v>
      </c>
      <c r="F84" s="8">
        <f t="shared" si="8"/>
        <v>44272</v>
      </c>
      <c r="G84" s="10">
        <f t="shared" si="8"/>
        <v>44302</v>
      </c>
    </row>
    <row r="85" spans="1:7" s="27" customFormat="1" ht="15.75" customHeight="1">
      <c r="A85" s="89"/>
      <c r="B85" s="142" t="s">
        <v>743</v>
      </c>
      <c r="C85" s="143" t="s">
        <v>748</v>
      </c>
      <c r="D85" s="262"/>
      <c r="E85" s="9">
        <f t="shared" si="8"/>
        <v>44275</v>
      </c>
      <c r="F85" s="8">
        <f t="shared" si="8"/>
        <v>44279</v>
      </c>
      <c r="G85" s="10">
        <f t="shared" si="8"/>
        <v>44309</v>
      </c>
    </row>
    <row r="86" spans="1:7" s="27" customFormat="1" ht="15.75" customHeight="1">
      <c r="A86" s="89"/>
      <c r="B86" s="142" t="s">
        <v>744</v>
      </c>
      <c r="C86" s="143" t="s">
        <v>749</v>
      </c>
      <c r="D86" s="286"/>
      <c r="E86" s="9">
        <f t="shared" si="8"/>
        <v>44282</v>
      </c>
      <c r="F86" s="8">
        <f t="shared" si="8"/>
        <v>44286</v>
      </c>
      <c r="G86" s="10">
        <f t="shared" si="8"/>
        <v>44316</v>
      </c>
    </row>
    <row r="87" spans="1:7" s="27" customFormat="1" ht="15.75" customHeight="1">
      <c r="A87" s="297"/>
      <c r="B87" s="297"/>
      <c r="C87" s="36"/>
      <c r="D87" s="37"/>
      <c r="E87" s="37"/>
      <c r="F87" s="38"/>
      <c r="G87" s="38"/>
    </row>
    <row r="88" spans="1:7" s="27" customFormat="1" ht="15.75" customHeight="1">
      <c r="A88" s="89" t="s">
        <v>332</v>
      </c>
      <c r="B88" s="250" t="s">
        <v>25</v>
      </c>
      <c r="C88" s="250" t="s">
        <v>26</v>
      </c>
      <c r="D88" s="250" t="s">
        <v>27</v>
      </c>
      <c r="E88" s="107" t="s">
        <v>330</v>
      </c>
      <c r="F88" s="107" t="s">
        <v>28</v>
      </c>
      <c r="G88" s="108" t="s">
        <v>41</v>
      </c>
    </row>
    <row r="89" spans="1:7" s="27" customFormat="1" ht="15.75" customHeight="1">
      <c r="A89" s="89"/>
      <c r="B89" s="252"/>
      <c r="C89" s="252"/>
      <c r="D89" s="252"/>
      <c r="E89" s="109" t="s">
        <v>19</v>
      </c>
      <c r="F89" s="112" t="s">
        <v>29</v>
      </c>
      <c r="G89" s="107" t="s">
        <v>30</v>
      </c>
    </row>
    <row r="90" spans="1:7" s="27" customFormat="1" ht="15.75" customHeight="1">
      <c r="A90" s="89"/>
      <c r="B90" s="13" t="s">
        <v>570</v>
      </c>
      <c r="C90" s="147" t="s">
        <v>571</v>
      </c>
      <c r="D90" s="271" t="s">
        <v>333</v>
      </c>
      <c r="E90" s="8">
        <v>44255</v>
      </c>
      <c r="F90" s="8">
        <f>E90+4</f>
        <v>44259</v>
      </c>
      <c r="G90" s="8">
        <f>F90+26</f>
        <v>44285</v>
      </c>
    </row>
    <row r="91" spans="1:7" s="27" customFormat="1" ht="15.75" customHeight="1">
      <c r="A91" s="89"/>
      <c r="B91" s="13" t="s">
        <v>768</v>
      </c>
      <c r="C91" s="13" t="s">
        <v>772</v>
      </c>
      <c r="D91" s="294"/>
      <c r="E91" s="9">
        <f t="shared" ref="E91:G94" si="9">E90+7</f>
        <v>44262</v>
      </c>
      <c r="F91" s="8">
        <f t="shared" si="9"/>
        <v>44266</v>
      </c>
      <c r="G91" s="10">
        <f t="shared" si="9"/>
        <v>44292</v>
      </c>
    </row>
    <row r="92" spans="1:7" s="27" customFormat="1" ht="15.75" customHeight="1">
      <c r="A92" s="89"/>
      <c r="B92" s="148" t="s">
        <v>769</v>
      </c>
      <c r="C92" s="149" t="s">
        <v>773</v>
      </c>
      <c r="D92" s="294"/>
      <c r="E92" s="9">
        <f t="shared" si="9"/>
        <v>44269</v>
      </c>
      <c r="F92" s="8">
        <f t="shared" si="9"/>
        <v>44273</v>
      </c>
      <c r="G92" s="10">
        <f t="shared" si="9"/>
        <v>44299</v>
      </c>
    </row>
    <row r="93" spans="1:7" s="27" customFormat="1" ht="15.75" customHeight="1">
      <c r="A93" s="89"/>
      <c r="B93" s="149" t="s">
        <v>770</v>
      </c>
      <c r="C93" s="149" t="s">
        <v>774</v>
      </c>
      <c r="D93" s="294"/>
      <c r="E93" s="9">
        <f t="shared" si="9"/>
        <v>44276</v>
      </c>
      <c r="F93" s="8">
        <f t="shared" si="9"/>
        <v>44280</v>
      </c>
      <c r="G93" s="10">
        <f t="shared" si="9"/>
        <v>44306</v>
      </c>
    </row>
    <row r="94" spans="1:7" s="27" customFormat="1" ht="15.75" customHeight="1">
      <c r="A94" s="89"/>
      <c r="B94" s="149" t="s">
        <v>771</v>
      </c>
      <c r="C94" s="149" t="s">
        <v>775</v>
      </c>
      <c r="D94" s="295"/>
      <c r="E94" s="9">
        <f t="shared" si="9"/>
        <v>44283</v>
      </c>
      <c r="F94" s="8">
        <f t="shared" si="9"/>
        <v>44287</v>
      </c>
      <c r="G94" s="10">
        <f t="shared" si="9"/>
        <v>44313</v>
      </c>
    </row>
    <row r="95" spans="1:7" s="27" customFormat="1" ht="15.75" customHeight="1">
      <c r="A95" s="89"/>
      <c r="B95" s="32"/>
      <c r="C95" s="32"/>
      <c r="D95" s="32"/>
      <c r="E95" s="32"/>
      <c r="F95" s="31"/>
      <c r="G95" s="31"/>
    </row>
    <row r="96" spans="1:7" s="27" customFormat="1" ht="15.75" customHeight="1">
      <c r="A96" s="297"/>
      <c r="B96" s="297"/>
      <c r="C96" s="36"/>
      <c r="D96" s="37"/>
      <c r="E96" s="37"/>
      <c r="F96" s="38"/>
      <c r="G96" s="38"/>
    </row>
    <row r="97" spans="1:7" s="27" customFormat="1" ht="15.75" customHeight="1">
      <c r="A97" s="89" t="s">
        <v>334</v>
      </c>
      <c r="B97" s="250" t="s">
        <v>25</v>
      </c>
      <c r="C97" s="250" t="s">
        <v>26</v>
      </c>
      <c r="D97" s="250" t="s">
        <v>27</v>
      </c>
      <c r="E97" s="107" t="s">
        <v>320</v>
      </c>
      <c r="F97" s="107" t="s">
        <v>28</v>
      </c>
      <c r="G97" s="108" t="s">
        <v>335</v>
      </c>
    </row>
    <row r="98" spans="1:7" s="27" customFormat="1" ht="15.75" customHeight="1">
      <c r="A98" s="89"/>
      <c r="B98" s="252"/>
      <c r="C98" s="252"/>
      <c r="D98" s="252"/>
      <c r="E98" s="109" t="s">
        <v>19</v>
      </c>
      <c r="F98" s="144" t="s">
        <v>29</v>
      </c>
      <c r="G98" s="107" t="s">
        <v>30</v>
      </c>
    </row>
    <row r="99" spans="1:7" s="27" customFormat="1" ht="15.75" customHeight="1">
      <c r="A99" s="89"/>
      <c r="B99" s="142" t="s">
        <v>569</v>
      </c>
      <c r="C99" s="143" t="s">
        <v>745</v>
      </c>
      <c r="D99" s="256" t="s">
        <v>336</v>
      </c>
      <c r="E99" s="8">
        <v>44253</v>
      </c>
      <c r="F99" s="8">
        <f>E99+5</f>
        <v>44258</v>
      </c>
      <c r="G99" s="10">
        <f>F99+32</f>
        <v>44290</v>
      </c>
    </row>
    <row r="100" spans="1:7" s="27" customFormat="1" ht="15.75" customHeight="1">
      <c r="A100" s="89"/>
      <c r="B100" s="142" t="s">
        <v>741</v>
      </c>
      <c r="C100" s="143" t="s">
        <v>746</v>
      </c>
      <c r="D100" s="262"/>
      <c r="E100" s="105">
        <f>E99+7</f>
        <v>44260</v>
      </c>
      <c r="F100" s="8">
        <f t="shared" ref="E100:G101" si="10">F99+7</f>
        <v>44265</v>
      </c>
      <c r="G100" s="10">
        <f t="shared" si="10"/>
        <v>44297</v>
      </c>
    </row>
    <row r="101" spans="1:7" s="27" customFormat="1" ht="15.75" customHeight="1">
      <c r="A101" s="89"/>
      <c r="B101" s="142" t="s">
        <v>742</v>
      </c>
      <c r="C101" s="143" t="s">
        <v>747</v>
      </c>
      <c r="D101" s="262"/>
      <c r="E101" s="105">
        <f t="shared" si="10"/>
        <v>44267</v>
      </c>
      <c r="F101" s="8">
        <f t="shared" si="10"/>
        <v>44272</v>
      </c>
      <c r="G101" s="10">
        <f t="shared" si="10"/>
        <v>44304</v>
      </c>
    </row>
    <row r="102" spans="1:7" s="27" customFormat="1" ht="15.75" customHeight="1">
      <c r="A102" s="89"/>
      <c r="B102" s="142" t="s">
        <v>743</v>
      </c>
      <c r="C102" s="143" t="s">
        <v>748</v>
      </c>
      <c r="D102" s="262"/>
      <c r="E102" s="105">
        <f>E101+8</f>
        <v>44275</v>
      </c>
      <c r="F102" s="8">
        <f>F101+7</f>
        <v>44279</v>
      </c>
      <c r="G102" s="10">
        <f>G101+7</f>
        <v>44311</v>
      </c>
    </row>
    <row r="103" spans="1:7" s="27" customFormat="1" ht="15.75" customHeight="1">
      <c r="A103" s="89"/>
      <c r="B103" s="142" t="s">
        <v>744</v>
      </c>
      <c r="C103" s="143" t="s">
        <v>749</v>
      </c>
      <c r="D103" s="286"/>
      <c r="E103" s="105">
        <f>E102+7</f>
        <v>44282</v>
      </c>
      <c r="F103" s="8">
        <f>F102+7</f>
        <v>44286</v>
      </c>
      <c r="G103" s="10">
        <f>G102+7</f>
        <v>44318</v>
      </c>
    </row>
    <row r="104" spans="1:7" s="27" customFormat="1" ht="15.75" customHeight="1">
      <c r="A104" s="89"/>
      <c r="B104" s="145"/>
      <c r="C104" s="145"/>
      <c r="D104" s="146"/>
      <c r="E104" s="146"/>
      <c r="F104" s="131"/>
      <c r="G104" s="131"/>
    </row>
    <row r="105" spans="1:7" s="27" customFormat="1" ht="15.75" customHeight="1">
      <c r="A105" s="297"/>
      <c r="B105" s="297"/>
      <c r="C105" s="36"/>
      <c r="D105" s="37"/>
      <c r="E105" s="37"/>
      <c r="F105" s="38"/>
      <c r="G105" s="38"/>
    </row>
    <row r="106" spans="1:7" s="27" customFormat="1" ht="15.75" customHeight="1">
      <c r="A106" s="89" t="s">
        <v>337</v>
      </c>
      <c r="B106" s="327" t="s">
        <v>338</v>
      </c>
      <c r="C106" s="327" t="s">
        <v>26</v>
      </c>
      <c r="D106" s="327" t="s">
        <v>27</v>
      </c>
      <c r="E106" s="7" t="s">
        <v>320</v>
      </c>
      <c r="F106" s="7" t="s">
        <v>28</v>
      </c>
      <c r="G106" s="7" t="s">
        <v>339</v>
      </c>
    </row>
    <row r="107" spans="1:7" s="27" customFormat="1" ht="15.75" customHeight="1">
      <c r="A107" s="89"/>
      <c r="B107" s="327"/>
      <c r="C107" s="327"/>
      <c r="D107" s="327"/>
      <c r="E107" s="7" t="s">
        <v>19</v>
      </c>
      <c r="F107" s="7" t="s">
        <v>29</v>
      </c>
      <c r="G107" s="7" t="s">
        <v>30</v>
      </c>
    </row>
    <row r="108" spans="1:7" s="27" customFormat="1" ht="15.75" customHeight="1">
      <c r="A108" s="89"/>
      <c r="B108" s="102" t="s">
        <v>670</v>
      </c>
      <c r="C108" s="102" t="s">
        <v>677</v>
      </c>
      <c r="D108" s="331" t="s">
        <v>1038</v>
      </c>
      <c r="E108" s="8">
        <v>44253</v>
      </c>
      <c r="F108" s="8">
        <f>E108+5</f>
        <v>44258</v>
      </c>
      <c r="G108" s="10">
        <f>F108+34</f>
        <v>44292</v>
      </c>
    </row>
    <row r="109" spans="1:7" s="27" customFormat="1" ht="15.75" customHeight="1">
      <c r="A109" s="89"/>
      <c r="B109" s="103" t="s">
        <v>580</v>
      </c>
      <c r="C109" s="104" t="s">
        <v>671</v>
      </c>
      <c r="D109" s="331"/>
      <c r="E109" s="105">
        <f t="shared" ref="E109:G112" si="11">E108+7</f>
        <v>44260</v>
      </c>
      <c r="F109" s="8">
        <f t="shared" si="11"/>
        <v>44265</v>
      </c>
      <c r="G109" s="10">
        <f t="shared" si="11"/>
        <v>44299</v>
      </c>
    </row>
    <row r="110" spans="1:7" s="27" customFormat="1" ht="15.75" customHeight="1">
      <c r="A110" s="89"/>
      <c r="B110" s="106" t="s">
        <v>674</v>
      </c>
      <c r="C110" s="104" t="s">
        <v>672</v>
      </c>
      <c r="D110" s="331"/>
      <c r="E110" s="105">
        <f t="shared" si="11"/>
        <v>44267</v>
      </c>
      <c r="F110" s="8">
        <f t="shared" si="11"/>
        <v>44272</v>
      </c>
      <c r="G110" s="10">
        <f t="shared" si="11"/>
        <v>44306</v>
      </c>
    </row>
    <row r="111" spans="1:7" s="27" customFormat="1" ht="15.75" customHeight="1">
      <c r="A111" s="89"/>
      <c r="B111" s="103" t="s">
        <v>675</v>
      </c>
      <c r="C111" s="104" t="s">
        <v>671</v>
      </c>
      <c r="D111" s="331"/>
      <c r="E111" s="105">
        <f t="shared" si="11"/>
        <v>44274</v>
      </c>
      <c r="F111" s="8">
        <f t="shared" si="11"/>
        <v>44279</v>
      </c>
      <c r="G111" s="10">
        <f t="shared" si="11"/>
        <v>44313</v>
      </c>
    </row>
    <row r="112" spans="1:7" s="27" customFormat="1" ht="15.75" customHeight="1">
      <c r="A112" s="89"/>
      <c r="B112" s="20" t="s">
        <v>676</v>
      </c>
      <c r="C112" s="104" t="s">
        <v>673</v>
      </c>
      <c r="D112" s="331"/>
      <c r="E112" s="105">
        <f t="shared" si="11"/>
        <v>44281</v>
      </c>
      <c r="F112" s="8">
        <f t="shared" si="11"/>
        <v>44286</v>
      </c>
      <c r="G112" s="10">
        <f t="shared" si="11"/>
        <v>44320</v>
      </c>
    </row>
    <row r="113" spans="1:7" s="27" customFormat="1" ht="15.75" customHeight="1">
      <c r="A113" s="297"/>
      <c r="B113" s="297"/>
      <c r="C113" s="36"/>
      <c r="D113" s="37"/>
      <c r="E113" s="37"/>
      <c r="F113" s="38"/>
      <c r="G113" s="38"/>
    </row>
    <row r="114" spans="1:7" s="27" customFormat="1" ht="15.75" customHeight="1">
      <c r="A114" s="297"/>
      <c r="B114" s="297"/>
      <c r="C114" s="36"/>
      <c r="D114" s="37"/>
      <c r="E114" s="37"/>
      <c r="F114" s="38"/>
      <c r="G114" s="38"/>
    </row>
    <row r="115" spans="1:7" s="27" customFormat="1" ht="15.75" customHeight="1">
      <c r="A115" s="89" t="s">
        <v>341</v>
      </c>
      <c r="B115" s="253" t="s">
        <v>25</v>
      </c>
      <c r="C115" s="253" t="s">
        <v>26</v>
      </c>
      <c r="D115" s="253" t="s">
        <v>27</v>
      </c>
      <c r="E115" s="107" t="s">
        <v>330</v>
      </c>
      <c r="F115" s="107" t="s">
        <v>28</v>
      </c>
      <c r="G115" s="107" t="s">
        <v>342</v>
      </c>
    </row>
    <row r="116" spans="1:7" s="27" customFormat="1" ht="15.75" customHeight="1">
      <c r="A116" s="89"/>
      <c r="B116" s="254"/>
      <c r="C116" s="254"/>
      <c r="D116" s="254"/>
      <c r="E116" s="107" t="s">
        <v>19</v>
      </c>
      <c r="F116" s="107" t="s">
        <v>29</v>
      </c>
      <c r="G116" s="107" t="s">
        <v>30</v>
      </c>
    </row>
    <row r="117" spans="1:7" s="27" customFormat="1" ht="15.75" customHeight="1">
      <c r="A117" s="89"/>
      <c r="B117" s="132" t="s">
        <v>572</v>
      </c>
      <c r="C117" s="132" t="s">
        <v>243</v>
      </c>
      <c r="D117" s="271" t="s">
        <v>343</v>
      </c>
      <c r="E117" s="10">
        <v>45353</v>
      </c>
      <c r="F117" s="10">
        <f>E117+4</f>
        <v>45357</v>
      </c>
      <c r="G117" s="10">
        <f>F117+31</f>
        <v>45388</v>
      </c>
    </row>
    <row r="118" spans="1:7" s="27" customFormat="1" ht="15.75" customHeight="1">
      <c r="A118" s="89"/>
      <c r="B118" s="132" t="s">
        <v>719</v>
      </c>
      <c r="C118" s="132" t="s">
        <v>112</v>
      </c>
      <c r="D118" s="294"/>
      <c r="E118" s="9">
        <f t="shared" ref="E118:G122" si="12">E117+7</f>
        <v>45360</v>
      </c>
      <c r="F118" s="10">
        <f t="shared" si="12"/>
        <v>45364</v>
      </c>
      <c r="G118" s="10">
        <f t="shared" si="12"/>
        <v>45395</v>
      </c>
    </row>
    <row r="119" spans="1:7" s="27" customFormat="1" ht="15.75" customHeight="1">
      <c r="A119" s="89"/>
      <c r="B119" s="132" t="s">
        <v>573</v>
      </c>
      <c r="C119" s="132" t="s">
        <v>291</v>
      </c>
      <c r="D119" s="294"/>
      <c r="E119" s="9">
        <f t="shared" si="12"/>
        <v>45367</v>
      </c>
      <c r="F119" s="10">
        <f t="shared" si="12"/>
        <v>45371</v>
      </c>
      <c r="G119" s="10">
        <f t="shared" si="12"/>
        <v>45402</v>
      </c>
    </row>
    <row r="120" spans="1:7" s="27" customFormat="1" ht="15.75" customHeight="1">
      <c r="A120" s="89"/>
      <c r="B120" s="132" t="s">
        <v>720</v>
      </c>
      <c r="C120" s="132" t="s">
        <v>71</v>
      </c>
      <c r="D120" s="294"/>
      <c r="E120" s="9">
        <f t="shared" si="12"/>
        <v>45374</v>
      </c>
      <c r="F120" s="10">
        <f t="shared" si="12"/>
        <v>45378</v>
      </c>
      <c r="G120" s="10">
        <f t="shared" si="12"/>
        <v>45409</v>
      </c>
    </row>
    <row r="121" spans="1:7" s="27" customFormat="1" ht="15.75" customHeight="1">
      <c r="A121" s="89"/>
      <c r="B121" s="132" t="s">
        <v>721</v>
      </c>
      <c r="C121" s="132" t="s">
        <v>62</v>
      </c>
      <c r="D121" s="294"/>
      <c r="E121" s="9">
        <f t="shared" si="12"/>
        <v>45381</v>
      </c>
      <c r="F121" s="10">
        <f t="shared" si="12"/>
        <v>45385</v>
      </c>
      <c r="G121" s="10">
        <f t="shared" si="12"/>
        <v>45416</v>
      </c>
    </row>
    <row r="122" spans="1:7" s="27" customFormat="1" ht="15.75" customHeight="1">
      <c r="A122" s="89"/>
      <c r="B122" s="133"/>
      <c r="C122" s="133"/>
      <c r="D122" s="295"/>
      <c r="E122" s="9">
        <f t="shared" si="12"/>
        <v>45388</v>
      </c>
      <c r="F122" s="10">
        <f t="shared" si="12"/>
        <v>45392</v>
      </c>
      <c r="G122" s="10">
        <f t="shared" si="12"/>
        <v>45423</v>
      </c>
    </row>
    <row r="123" spans="1:7" s="27" customFormat="1" ht="15.75" customHeight="1">
      <c r="A123" s="89"/>
      <c r="B123" s="36"/>
      <c r="C123" s="36"/>
      <c r="D123" s="37"/>
      <c r="E123" s="37"/>
      <c r="F123" s="38"/>
      <c r="G123" s="38"/>
    </row>
    <row r="124" spans="1:7" s="27" customFormat="1" ht="15.75" customHeight="1">
      <c r="A124" s="297"/>
      <c r="B124" s="297"/>
      <c r="C124" s="36"/>
      <c r="D124" s="37"/>
      <c r="E124" s="37"/>
      <c r="F124" s="38"/>
      <c r="G124" s="38"/>
    </row>
    <row r="125" spans="1:7" s="27" customFormat="1" ht="15.75" customHeight="1">
      <c r="A125" s="89" t="s">
        <v>650</v>
      </c>
      <c r="B125" s="250" t="s">
        <v>25</v>
      </c>
      <c r="C125" s="250" t="s">
        <v>26</v>
      </c>
      <c r="D125" s="250" t="s">
        <v>27</v>
      </c>
      <c r="E125" s="107" t="s">
        <v>320</v>
      </c>
      <c r="F125" s="107" t="s">
        <v>28</v>
      </c>
      <c r="G125" s="108" t="s">
        <v>44</v>
      </c>
    </row>
    <row r="126" spans="1:7" s="27" customFormat="1" ht="15.75" customHeight="1">
      <c r="A126" s="89"/>
      <c r="B126" s="252"/>
      <c r="C126" s="252"/>
      <c r="D126" s="252"/>
      <c r="E126" s="109" t="s">
        <v>19</v>
      </c>
      <c r="F126" s="112" t="s">
        <v>29</v>
      </c>
      <c r="G126" s="107" t="s">
        <v>30</v>
      </c>
    </row>
    <row r="127" spans="1:7" s="27" customFormat="1" ht="15.75" customHeight="1">
      <c r="A127" s="89"/>
      <c r="B127" s="132" t="s">
        <v>574</v>
      </c>
      <c r="C127" s="132" t="s">
        <v>575</v>
      </c>
      <c r="D127" s="287" t="s">
        <v>344</v>
      </c>
      <c r="E127" s="10">
        <v>44256</v>
      </c>
      <c r="F127" s="10">
        <f>E127+4</f>
        <v>44260</v>
      </c>
      <c r="G127" s="10">
        <f>F127+31</f>
        <v>44291</v>
      </c>
    </row>
    <row r="128" spans="1:7" s="27" customFormat="1" ht="15.75" customHeight="1">
      <c r="A128" s="89"/>
      <c r="B128" s="132" t="s">
        <v>740</v>
      </c>
      <c r="C128" s="132" t="s">
        <v>36</v>
      </c>
      <c r="D128" s="287"/>
      <c r="E128" s="9">
        <f t="shared" ref="E128:G131" si="13">E127+7</f>
        <v>44263</v>
      </c>
      <c r="F128" s="10">
        <f t="shared" si="13"/>
        <v>44267</v>
      </c>
      <c r="G128" s="10">
        <f t="shared" si="13"/>
        <v>44298</v>
      </c>
    </row>
    <row r="129" spans="1:7" s="27" customFormat="1" ht="15.75" customHeight="1">
      <c r="A129" s="89"/>
      <c r="B129" s="132" t="s">
        <v>728</v>
      </c>
      <c r="C129" s="132" t="s">
        <v>185</v>
      </c>
      <c r="D129" s="287"/>
      <c r="E129" s="9">
        <f t="shared" si="13"/>
        <v>44270</v>
      </c>
      <c r="F129" s="10">
        <f t="shared" si="13"/>
        <v>44274</v>
      </c>
      <c r="G129" s="10">
        <f t="shared" si="13"/>
        <v>44305</v>
      </c>
    </row>
    <row r="130" spans="1:7" s="27" customFormat="1" ht="15.75" customHeight="1">
      <c r="A130" s="89"/>
      <c r="B130" s="132" t="s">
        <v>729</v>
      </c>
      <c r="C130" s="132" t="s">
        <v>731</v>
      </c>
      <c r="D130" s="287"/>
      <c r="E130" s="9">
        <f t="shared" si="13"/>
        <v>44277</v>
      </c>
      <c r="F130" s="10">
        <f t="shared" si="13"/>
        <v>44281</v>
      </c>
      <c r="G130" s="10">
        <f t="shared" si="13"/>
        <v>44312</v>
      </c>
    </row>
    <row r="131" spans="1:7" s="27" customFormat="1" ht="15.75" customHeight="1">
      <c r="A131" s="89"/>
      <c r="B131" s="133" t="s">
        <v>730</v>
      </c>
      <c r="C131" s="133" t="s">
        <v>732</v>
      </c>
      <c r="D131" s="287"/>
      <c r="E131" s="9">
        <f t="shared" si="13"/>
        <v>44284</v>
      </c>
      <c r="F131" s="10">
        <f t="shared" si="13"/>
        <v>44288</v>
      </c>
      <c r="G131" s="10">
        <f t="shared" si="13"/>
        <v>44319</v>
      </c>
    </row>
    <row r="132" spans="1:7" s="27" customFormat="1" ht="15.75" customHeight="1">
      <c r="A132" s="89"/>
      <c r="B132" s="36"/>
      <c r="C132" s="36"/>
      <c r="D132" s="37"/>
      <c r="E132" s="37"/>
      <c r="F132" s="38"/>
      <c r="G132" s="38"/>
    </row>
    <row r="133" spans="1:7" s="27" customFormat="1" ht="15.75" customHeight="1">
      <c r="A133" s="297"/>
      <c r="B133" s="297"/>
      <c r="C133" s="36"/>
      <c r="D133" s="37"/>
      <c r="E133" s="37"/>
      <c r="F133" s="38"/>
      <c r="G133" s="38"/>
    </row>
    <row r="134" spans="1:7" s="27" customFormat="1" ht="15.75" customHeight="1">
      <c r="A134" s="89" t="s">
        <v>345</v>
      </c>
      <c r="B134" s="253" t="s">
        <v>25</v>
      </c>
      <c r="C134" s="253" t="s">
        <v>26</v>
      </c>
      <c r="D134" s="253" t="s">
        <v>27</v>
      </c>
      <c r="E134" s="107" t="s">
        <v>320</v>
      </c>
      <c r="F134" s="107" t="s">
        <v>28</v>
      </c>
      <c r="G134" s="107" t="s">
        <v>45</v>
      </c>
    </row>
    <row r="135" spans="1:7" s="27" customFormat="1" ht="15.75" customHeight="1">
      <c r="A135" s="89"/>
      <c r="B135" s="254"/>
      <c r="C135" s="254"/>
      <c r="D135" s="254"/>
      <c r="E135" s="107" t="s">
        <v>19</v>
      </c>
      <c r="F135" s="107" t="s">
        <v>29</v>
      </c>
      <c r="G135" s="107" t="s">
        <v>30</v>
      </c>
    </row>
    <row r="136" spans="1:7" s="27" customFormat="1" ht="15.75" customHeight="1">
      <c r="A136" s="89"/>
      <c r="B136" s="103"/>
      <c r="C136" s="104"/>
      <c r="D136" s="269" t="s">
        <v>346</v>
      </c>
      <c r="E136" s="10">
        <v>44255</v>
      </c>
      <c r="F136" s="10">
        <f>E136+4</f>
        <v>44259</v>
      </c>
      <c r="G136" s="10">
        <f>F136+31</f>
        <v>44290</v>
      </c>
    </row>
    <row r="137" spans="1:7" s="27" customFormat="1" ht="15.75" customHeight="1">
      <c r="A137" s="89"/>
      <c r="B137" s="106" t="s">
        <v>733</v>
      </c>
      <c r="C137" s="104" t="s">
        <v>736</v>
      </c>
      <c r="D137" s="262"/>
      <c r="E137" s="9">
        <f t="shared" ref="E137:G140" si="14">E136+7</f>
        <v>44262</v>
      </c>
      <c r="F137" s="10">
        <f t="shared" si="14"/>
        <v>44266</v>
      </c>
      <c r="G137" s="10">
        <f t="shared" si="14"/>
        <v>44297</v>
      </c>
    </row>
    <row r="138" spans="1:7" s="27" customFormat="1" ht="15.75" customHeight="1">
      <c r="A138" s="89"/>
      <c r="B138" s="103" t="s">
        <v>734</v>
      </c>
      <c r="C138" s="104" t="s">
        <v>737</v>
      </c>
      <c r="D138" s="262"/>
      <c r="E138" s="9">
        <f t="shared" si="14"/>
        <v>44269</v>
      </c>
      <c r="F138" s="10">
        <f t="shared" si="14"/>
        <v>44273</v>
      </c>
      <c r="G138" s="10">
        <f t="shared" si="14"/>
        <v>44304</v>
      </c>
    </row>
    <row r="139" spans="1:7" s="27" customFormat="1" ht="15.75" customHeight="1">
      <c r="A139" s="89"/>
      <c r="B139" s="20" t="s">
        <v>735</v>
      </c>
      <c r="C139" s="104" t="s">
        <v>738</v>
      </c>
      <c r="D139" s="262"/>
      <c r="E139" s="9">
        <f t="shared" si="14"/>
        <v>44276</v>
      </c>
      <c r="F139" s="10">
        <f t="shared" si="14"/>
        <v>44280</v>
      </c>
      <c r="G139" s="10">
        <f t="shared" si="14"/>
        <v>44311</v>
      </c>
    </row>
    <row r="140" spans="1:7" s="27" customFormat="1" ht="15.75" customHeight="1">
      <c r="A140" s="89"/>
      <c r="B140" s="20" t="s">
        <v>192</v>
      </c>
      <c r="C140" s="104" t="s">
        <v>739</v>
      </c>
      <c r="D140" s="263"/>
      <c r="E140" s="9">
        <f t="shared" si="14"/>
        <v>44283</v>
      </c>
      <c r="F140" s="10">
        <f t="shared" si="14"/>
        <v>44287</v>
      </c>
      <c r="G140" s="10">
        <f t="shared" si="14"/>
        <v>44318</v>
      </c>
    </row>
    <row r="141" spans="1:7" s="27" customFormat="1" ht="15.75" customHeight="1">
      <c r="A141" s="89"/>
      <c r="B141" s="40"/>
      <c r="C141" s="40"/>
      <c r="D141" s="37"/>
      <c r="E141" s="30"/>
      <c r="F141" s="31"/>
      <c r="G141" s="31"/>
    </row>
    <row r="142" spans="1:7" s="27" customFormat="1" ht="15.75" customHeight="1">
      <c r="A142" s="297"/>
      <c r="B142" s="297"/>
      <c r="C142" s="36"/>
      <c r="D142" s="37"/>
      <c r="E142" s="37"/>
      <c r="F142" s="38"/>
      <c r="G142" s="38"/>
    </row>
    <row r="143" spans="1:7" s="27" customFormat="1" ht="15.75" customHeight="1">
      <c r="A143" s="89" t="s">
        <v>347</v>
      </c>
      <c r="B143" s="253" t="s">
        <v>25</v>
      </c>
      <c r="C143" s="253" t="s">
        <v>26</v>
      </c>
      <c r="D143" s="253" t="s">
        <v>27</v>
      </c>
      <c r="E143" s="107" t="s">
        <v>320</v>
      </c>
      <c r="F143" s="107" t="s">
        <v>28</v>
      </c>
      <c r="G143" s="107" t="s">
        <v>347</v>
      </c>
    </row>
    <row r="144" spans="1:7" s="27" customFormat="1" ht="15.75" customHeight="1">
      <c r="A144" s="89"/>
      <c r="B144" s="254"/>
      <c r="C144" s="254"/>
      <c r="D144" s="254"/>
      <c r="E144" s="107" t="s">
        <v>19</v>
      </c>
      <c r="F144" s="107" t="s">
        <v>29</v>
      </c>
      <c r="G144" s="107" t="s">
        <v>30</v>
      </c>
    </row>
    <row r="145" spans="1:7" s="27" customFormat="1" ht="15.75" customHeight="1">
      <c r="A145" s="89"/>
      <c r="B145" s="103"/>
      <c r="C145" s="104"/>
      <c r="D145" s="330" t="s">
        <v>346</v>
      </c>
      <c r="E145" s="10">
        <v>44255</v>
      </c>
      <c r="F145" s="10">
        <f>E145+4</f>
        <v>44259</v>
      </c>
      <c r="G145" s="10">
        <f>F145+31</f>
        <v>44290</v>
      </c>
    </row>
    <row r="146" spans="1:7" s="27" customFormat="1" ht="15.75" customHeight="1">
      <c r="A146" s="89"/>
      <c r="B146" s="106" t="s">
        <v>733</v>
      </c>
      <c r="C146" s="104" t="s">
        <v>736</v>
      </c>
      <c r="D146" s="330"/>
      <c r="E146" s="9">
        <f t="shared" ref="E146:G149" si="15">E145+7</f>
        <v>44262</v>
      </c>
      <c r="F146" s="10">
        <f t="shared" si="15"/>
        <v>44266</v>
      </c>
      <c r="G146" s="10">
        <f t="shared" si="15"/>
        <v>44297</v>
      </c>
    </row>
    <row r="147" spans="1:7" s="27" customFormat="1" ht="15.75" customHeight="1">
      <c r="A147" s="89"/>
      <c r="B147" s="103" t="s">
        <v>734</v>
      </c>
      <c r="C147" s="104" t="s">
        <v>737</v>
      </c>
      <c r="D147" s="330"/>
      <c r="E147" s="9">
        <f t="shared" si="15"/>
        <v>44269</v>
      </c>
      <c r="F147" s="10">
        <f t="shared" si="15"/>
        <v>44273</v>
      </c>
      <c r="G147" s="10">
        <f t="shared" si="15"/>
        <v>44304</v>
      </c>
    </row>
    <row r="148" spans="1:7" s="27" customFormat="1" ht="15.75" customHeight="1">
      <c r="A148" s="89"/>
      <c r="B148" s="20" t="s">
        <v>735</v>
      </c>
      <c r="C148" s="104" t="s">
        <v>738</v>
      </c>
      <c r="D148" s="330"/>
      <c r="E148" s="9">
        <f t="shared" si="15"/>
        <v>44276</v>
      </c>
      <c r="F148" s="141">
        <f t="shared" si="15"/>
        <v>44280</v>
      </c>
      <c r="G148" s="10">
        <f t="shared" si="15"/>
        <v>44311</v>
      </c>
    </row>
    <row r="149" spans="1:7" s="27" customFormat="1" ht="15.75" customHeight="1">
      <c r="A149" s="89"/>
      <c r="B149" s="20" t="s">
        <v>192</v>
      </c>
      <c r="C149" s="104" t="s">
        <v>739</v>
      </c>
      <c r="D149" s="330"/>
      <c r="E149" s="9">
        <f t="shared" si="15"/>
        <v>44283</v>
      </c>
      <c r="F149" s="10">
        <f t="shared" si="15"/>
        <v>44287</v>
      </c>
      <c r="G149" s="10">
        <f t="shared" si="15"/>
        <v>44318</v>
      </c>
    </row>
    <row r="150" spans="1:7" s="27" customFormat="1" ht="15.75" customHeight="1">
      <c r="A150" s="89"/>
      <c r="B150" s="36"/>
      <c r="C150" s="41"/>
      <c r="D150" s="42"/>
      <c r="E150" s="30"/>
      <c r="F150" s="31"/>
      <c r="G150" s="31"/>
    </row>
    <row r="151" spans="1:7" s="27" customFormat="1" ht="15.75" customHeight="1">
      <c r="A151" s="297"/>
      <c r="B151" s="297"/>
      <c r="C151" s="36"/>
      <c r="D151" s="37"/>
      <c r="E151" s="37"/>
      <c r="F151" s="38"/>
      <c r="G151" s="38"/>
    </row>
    <row r="152" spans="1:7" s="27" customFormat="1" ht="15.75" customHeight="1">
      <c r="A152" s="90" t="s">
        <v>348</v>
      </c>
      <c r="B152" s="327" t="s">
        <v>25</v>
      </c>
      <c r="C152" s="327" t="s">
        <v>26</v>
      </c>
      <c r="D152" s="327" t="s">
        <v>27</v>
      </c>
      <c r="E152" s="7" t="s">
        <v>320</v>
      </c>
      <c r="F152" s="7" t="s">
        <v>28</v>
      </c>
      <c r="G152" s="7" t="s">
        <v>349</v>
      </c>
    </row>
    <row r="153" spans="1:7" s="27" customFormat="1" ht="15.75" customHeight="1">
      <c r="A153" s="90"/>
      <c r="B153" s="327"/>
      <c r="C153" s="327"/>
      <c r="D153" s="327"/>
      <c r="E153" s="7" t="s">
        <v>350</v>
      </c>
      <c r="F153" s="7" t="s">
        <v>29</v>
      </c>
      <c r="G153" s="7" t="s">
        <v>30</v>
      </c>
    </row>
    <row r="154" spans="1:7" s="27" customFormat="1" ht="15.75" customHeight="1">
      <c r="A154" s="90"/>
      <c r="B154" s="102" t="s">
        <v>670</v>
      </c>
      <c r="C154" s="102" t="s">
        <v>677</v>
      </c>
      <c r="D154" s="331" t="s">
        <v>1039</v>
      </c>
      <c r="E154" s="8">
        <v>44253</v>
      </c>
      <c r="F154" s="8">
        <f>E154+5</f>
        <v>44258</v>
      </c>
      <c r="G154" s="10">
        <f>F154+32</f>
        <v>44290</v>
      </c>
    </row>
    <row r="155" spans="1:7" s="27" customFormat="1" ht="15.75" customHeight="1">
      <c r="A155" s="90"/>
      <c r="B155" s="103" t="s">
        <v>580</v>
      </c>
      <c r="C155" s="104" t="s">
        <v>671</v>
      </c>
      <c r="D155" s="331"/>
      <c r="E155" s="105">
        <f t="shared" ref="E155:G158" si="16">E154+7</f>
        <v>44260</v>
      </c>
      <c r="F155" s="8">
        <f t="shared" si="16"/>
        <v>44265</v>
      </c>
      <c r="G155" s="10">
        <f t="shared" si="16"/>
        <v>44297</v>
      </c>
    </row>
    <row r="156" spans="1:7" s="27" customFormat="1" ht="15.75" customHeight="1">
      <c r="A156" s="90"/>
      <c r="B156" s="106" t="s">
        <v>674</v>
      </c>
      <c r="C156" s="104" t="s">
        <v>672</v>
      </c>
      <c r="D156" s="331"/>
      <c r="E156" s="105">
        <f t="shared" si="16"/>
        <v>44267</v>
      </c>
      <c r="F156" s="8">
        <f t="shared" si="16"/>
        <v>44272</v>
      </c>
      <c r="G156" s="10">
        <f t="shared" si="16"/>
        <v>44304</v>
      </c>
    </row>
    <row r="157" spans="1:7" s="27" customFormat="1" ht="15.75" customHeight="1">
      <c r="A157" s="90"/>
      <c r="B157" s="103" t="s">
        <v>675</v>
      </c>
      <c r="C157" s="104" t="s">
        <v>671</v>
      </c>
      <c r="D157" s="331"/>
      <c r="E157" s="105">
        <f t="shared" si="16"/>
        <v>44274</v>
      </c>
      <c r="F157" s="8">
        <f t="shared" si="16"/>
        <v>44279</v>
      </c>
      <c r="G157" s="10">
        <f t="shared" si="16"/>
        <v>44311</v>
      </c>
    </row>
    <row r="158" spans="1:7" s="27" customFormat="1" ht="15.75" customHeight="1">
      <c r="A158" s="90"/>
      <c r="B158" s="20" t="s">
        <v>676</v>
      </c>
      <c r="C158" s="104" t="s">
        <v>673</v>
      </c>
      <c r="D158" s="331"/>
      <c r="E158" s="105">
        <f t="shared" si="16"/>
        <v>44281</v>
      </c>
      <c r="F158" s="8">
        <f t="shared" si="16"/>
        <v>44286</v>
      </c>
      <c r="G158" s="10">
        <f t="shared" si="16"/>
        <v>44318</v>
      </c>
    </row>
    <row r="159" spans="1:7" s="27" customFormat="1" ht="15.75" customHeight="1">
      <c r="A159" s="90"/>
      <c r="B159" s="32"/>
      <c r="C159" s="32"/>
      <c r="D159" s="40"/>
      <c r="E159" s="40"/>
      <c r="F159" s="40"/>
      <c r="G159" s="40"/>
    </row>
    <row r="160" spans="1:7" s="27" customFormat="1" ht="15.75" customHeight="1">
      <c r="A160" s="297"/>
      <c r="B160" s="297"/>
      <c r="C160" s="36"/>
      <c r="D160" s="37"/>
      <c r="E160" s="37"/>
      <c r="F160" s="38"/>
      <c r="G160" s="38"/>
    </row>
    <row r="161" spans="1:7" s="27" customFormat="1" ht="15.75" customHeight="1">
      <c r="A161" s="89" t="s">
        <v>351</v>
      </c>
      <c r="B161" s="250" t="s">
        <v>25</v>
      </c>
      <c r="C161" s="250" t="s">
        <v>26</v>
      </c>
      <c r="D161" s="250" t="s">
        <v>27</v>
      </c>
      <c r="E161" s="107" t="s">
        <v>320</v>
      </c>
      <c r="F161" s="107" t="s">
        <v>28</v>
      </c>
      <c r="G161" s="107" t="s">
        <v>352</v>
      </c>
    </row>
    <row r="162" spans="1:7" s="27" customFormat="1" ht="15.75" customHeight="1">
      <c r="A162" s="89"/>
      <c r="B162" s="252"/>
      <c r="C162" s="252"/>
      <c r="D162" s="252"/>
      <c r="E162" s="107" t="s">
        <v>19</v>
      </c>
      <c r="F162" s="107" t="s">
        <v>29</v>
      </c>
      <c r="G162" s="107" t="s">
        <v>30</v>
      </c>
    </row>
    <row r="163" spans="1:7" s="27" customFormat="1" ht="15.75" customHeight="1">
      <c r="A163" s="89"/>
      <c r="B163" s="13" t="s">
        <v>562</v>
      </c>
      <c r="C163" s="147" t="s">
        <v>204</v>
      </c>
      <c r="D163" s="256" t="s">
        <v>318</v>
      </c>
      <c r="E163" s="8">
        <v>44252</v>
      </c>
      <c r="F163" s="8">
        <f>E163+5</f>
        <v>44257</v>
      </c>
      <c r="G163" s="10">
        <f>F163+34</f>
        <v>44291</v>
      </c>
    </row>
    <row r="164" spans="1:7" s="27" customFormat="1" ht="15.75" customHeight="1">
      <c r="A164" s="89"/>
      <c r="B164" s="13" t="s">
        <v>757</v>
      </c>
      <c r="C164" s="13" t="s">
        <v>279</v>
      </c>
      <c r="D164" s="262"/>
      <c r="E164" s="105">
        <f t="shared" ref="E164:G167" si="17">E163+7</f>
        <v>44259</v>
      </c>
      <c r="F164" s="8">
        <f t="shared" si="17"/>
        <v>44264</v>
      </c>
      <c r="G164" s="10">
        <f t="shared" si="17"/>
        <v>44298</v>
      </c>
    </row>
    <row r="165" spans="1:7" s="27" customFormat="1" ht="15.75" customHeight="1">
      <c r="A165" s="89"/>
      <c r="B165" s="13" t="s">
        <v>758</v>
      </c>
      <c r="C165" s="149" t="s">
        <v>204</v>
      </c>
      <c r="D165" s="262"/>
      <c r="E165" s="105">
        <f t="shared" si="17"/>
        <v>44266</v>
      </c>
      <c r="F165" s="8">
        <f t="shared" si="17"/>
        <v>44271</v>
      </c>
      <c r="G165" s="10">
        <f t="shared" si="17"/>
        <v>44305</v>
      </c>
    </row>
    <row r="166" spans="1:7" s="27" customFormat="1" ht="15.75" customHeight="1">
      <c r="A166" s="89"/>
      <c r="B166" s="13" t="s">
        <v>759</v>
      </c>
      <c r="C166" s="149" t="s">
        <v>217</v>
      </c>
      <c r="D166" s="262"/>
      <c r="E166" s="105">
        <f t="shared" si="17"/>
        <v>44273</v>
      </c>
      <c r="F166" s="8">
        <f t="shared" si="17"/>
        <v>44278</v>
      </c>
      <c r="G166" s="10">
        <f t="shared" si="17"/>
        <v>44312</v>
      </c>
    </row>
    <row r="167" spans="1:7" s="27" customFormat="1" ht="15.75" customHeight="1">
      <c r="A167" s="89"/>
      <c r="B167" s="13" t="s">
        <v>760</v>
      </c>
      <c r="C167" s="149" t="s">
        <v>205</v>
      </c>
      <c r="D167" s="286"/>
      <c r="E167" s="105">
        <f t="shared" si="17"/>
        <v>44280</v>
      </c>
      <c r="F167" s="8">
        <f t="shared" si="17"/>
        <v>44285</v>
      </c>
      <c r="G167" s="10">
        <f t="shared" si="17"/>
        <v>44319</v>
      </c>
    </row>
    <row r="168" spans="1:7" s="27" customFormat="1" ht="15.75" customHeight="1">
      <c r="A168" s="89"/>
      <c r="B168" s="36"/>
      <c r="C168" s="36"/>
      <c r="D168" s="37"/>
      <c r="E168" s="37"/>
      <c r="F168" s="38"/>
      <c r="G168" s="38"/>
    </row>
    <row r="169" spans="1:7" s="27" customFormat="1" ht="15.75" customHeight="1">
      <c r="A169" s="264" t="s">
        <v>353</v>
      </c>
      <c r="B169" s="264"/>
      <c r="C169" s="264"/>
      <c r="D169" s="264"/>
      <c r="E169" s="264"/>
      <c r="F169" s="264"/>
      <c r="G169" s="264"/>
    </row>
    <row r="170" spans="1:7" s="27" customFormat="1" ht="15.75" customHeight="1">
      <c r="A170" s="317"/>
      <c r="B170" s="317"/>
      <c r="C170" s="43"/>
      <c r="D170" s="24"/>
      <c r="E170" s="24"/>
      <c r="F170" s="25"/>
      <c r="G170" s="25"/>
    </row>
    <row r="171" spans="1:7" s="27" customFormat="1" ht="15.75" customHeight="1">
      <c r="A171" s="89" t="s">
        <v>354</v>
      </c>
      <c r="B171" s="250" t="s">
        <v>25</v>
      </c>
      <c r="C171" s="250" t="s">
        <v>26</v>
      </c>
      <c r="D171" s="250" t="s">
        <v>27</v>
      </c>
      <c r="E171" s="107" t="s">
        <v>330</v>
      </c>
      <c r="F171" s="107" t="s">
        <v>28</v>
      </c>
      <c r="G171" s="108" t="s">
        <v>355</v>
      </c>
    </row>
    <row r="172" spans="1:7" s="27" customFormat="1" ht="15.75" customHeight="1">
      <c r="A172" s="89"/>
      <c r="B172" s="252"/>
      <c r="C172" s="252"/>
      <c r="D172" s="252"/>
      <c r="E172" s="109" t="s">
        <v>19</v>
      </c>
      <c r="F172" s="144" t="s">
        <v>29</v>
      </c>
      <c r="G172" s="107" t="s">
        <v>30</v>
      </c>
    </row>
    <row r="173" spans="1:7" s="27" customFormat="1" ht="15.75" customHeight="1">
      <c r="A173" s="89"/>
      <c r="B173" s="13" t="s">
        <v>562</v>
      </c>
      <c r="C173" s="147" t="s">
        <v>204</v>
      </c>
      <c r="D173" s="256" t="s">
        <v>318</v>
      </c>
      <c r="E173" s="8">
        <v>44252</v>
      </c>
      <c r="F173" s="8">
        <f>E173+5</f>
        <v>44257</v>
      </c>
      <c r="G173" s="10">
        <f>F173+38</f>
        <v>44295</v>
      </c>
    </row>
    <row r="174" spans="1:7" s="27" customFormat="1" ht="15.75" customHeight="1">
      <c r="A174" s="89"/>
      <c r="B174" s="13" t="s">
        <v>757</v>
      </c>
      <c r="C174" s="13" t="s">
        <v>279</v>
      </c>
      <c r="D174" s="262"/>
      <c r="E174" s="105">
        <f t="shared" ref="E174:G177" si="18">E173+7</f>
        <v>44259</v>
      </c>
      <c r="F174" s="8">
        <f t="shared" si="18"/>
        <v>44264</v>
      </c>
      <c r="G174" s="10">
        <f t="shared" si="18"/>
        <v>44302</v>
      </c>
    </row>
    <row r="175" spans="1:7" s="27" customFormat="1" ht="15.75" customHeight="1">
      <c r="A175" s="89"/>
      <c r="B175" s="13" t="s">
        <v>758</v>
      </c>
      <c r="C175" s="149" t="s">
        <v>204</v>
      </c>
      <c r="D175" s="262"/>
      <c r="E175" s="105">
        <f t="shared" si="18"/>
        <v>44266</v>
      </c>
      <c r="F175" s="8">
        <f t="shared" si="18"/>
        <v>44271</v>
      </c>
      <c r="G175" s="10">
        <f t="shared" si="18"/>
        <v>44309</v>
      </c>
    </row>
    <row r="176" spans="1:7" s="27" customFormat="1" ht="15.75" customHeight="1">
      <c r="A176" s="89"/>
      <c r="B176" s="13" t="s">
        <v>759</v>
      </c>
      <c r="C176" s="149" t="s">
        <v>217</v>
      </c>
      <c r="D176" s="262"/>
      <c r="E176" s="105">
        <f t="shared" si="18"/>
        <v>44273</v>
      </c>
      <c r="F176" s="8">
        <f t="shared" si="18"/>
        <v>44278</v>
      </c>
      <c r="G176" s="10">
        <f t="shared" si="18"/>
        <v>44316</v>
      </c>
    </row>
    <row r="177" spans="1:7" s="27" customFormat="1" ht="15.75" customHeight="1">
      <c r="A177" s="89"/>
      <c r="B177" s="13" t="s">
        <v>760</v>
      </c>
      <c r="C177" s="149" t="s">
        <v>205</v>
      </c>
      <c r="D177" s="286"/>
      <c r="E177" s="105">
        <f t="shared" si="18"/>
        <v>44280</v>
      </c>
      <c r="F177" s="8">
        <f t="shared" si="18"/>
        <v>44285</v>
      </c>
      <c r="G177" s="10">
        <f t="shared" si="18"/>
        <v>44323</v>
      </c>
    </row>
    <row r="178" spans="1:7" s="27" customFormat="1" ht="15.75" customHeight="1">
      <c r="A178" s="89"/>
      <c r="B178" s="36"/>
      <c r="C178" s="36"/>
      <c r="D178" s="37"/>
      <c r="E178" s="37"/>
      <c r="F178" s="38"/>
      <c r="G178" s="38"/>
    </row>
    <row r="179" spans="1:7" s="27" customFormat="1" ht="15.75" customHeight="1">
      <c r="A179" s="297"/>
      <c r="B179" s="297"/>
      <c r="C179" s="36"/>
      <c r="D179" s="37"/>
      <c r="E179" s="37"/>
      <c r="F179" s="38"/>
      <c r="G179" s="38"/>
    </row>
    <row r="180" spans="1:7" s="27" customFormat="1" ht="15.75" customHeight="1">
      <c r="A180" s="89" t="s">
        <v>356</v>
      </c>
      <c r="B180" s="250" t="s">
        <v>25</v>
      </c>
      <c r="C180" s="250" t="s">
        <v>26</v>
      </c>
      <c r="D180" s="250" t="s">
        <v>27</v>
      </c>
      <c r="E180" s="107" t="s">
        <v>320</v>
      </c>
      <c r="F180" s="107" t="s">
        <v>28</v>
      </c>
      <c r="G180" s="108" t="s">
        <v>339</v>
      </c>
    </row>
    <row r="181" spans="1:7" s="27" customFormat="1" ht="15.75" customHeight="1">
      <c r="A181" s="89"/>
      <c r="B181" s="252"/>
      <c r="C181" s="252"/>
      <c r="D181" s="252"/>
      <c r="E181" s="109" t="s">
        <v>19</v>
      </c>
      <c r="F181" s="144" t="s">
        <v>29</v>
      </c>
      <c r="G181" s="107" t="s">
        <v>30</v>
      </c>
    </row>
    <row r="182" spans="1:7" s="27" customFormat="1" ht="15.75" customHeight="1">
      <c r="A182" s="89"/>
      <c r="B182" s="13" t="s">
        <v>562</v>
      </c>
      <c r="C182" s="147" t="s">
        <v>204</v>
      </c>
      <c r="D182" s="256" t="s">
        <v>318</v>
      </c>
      <c r="E182" s="8">
        <v>44252</v>
      </c>
      <c r="F182" s="8">
        <f>E182+5</f>
        <v>44257</v>
      </c>
      <c r="G182" s="10">
        <f>F182+37</f>
        <v>44294</v>
      </c>
    </row>
    <row r="183" spans="1:7" s="27" customFormat="1" ht="15.75" customHeight="1">
      <c r="A183" s="89"/>
      <c r="B183" s="13" t="s">
        <v>757</v>
      </c>
      <c r="C183" s="13" t="s">
        <v>279</v>
      </c>
      <c r="D183" s="262"/>
      <c r="E183" s="105">
        <f t="shared" ref="E183:G186" si="19">E182+7</f>
        <v>44259</v>
      </c>
      <c r="F183" s="8">
        <f t="shared" si="19"/>
        <v>44264</v>
      </c>
      <c r="G183" s="10">
        <f t="shared" si="19"/>
        <v>44301</v>
      </c>
    </row>
    <row r="184" spans="1:7" s="27" customFormat="1" ht="15.75" customHeight="1">
      <c r="A184" s="89"/>
      <c r="B184" s="13" t="s">
        <v>758</v>
      </c>
      <c r="C184" s="149" t="s">
        <v>204</v>
      </c>
      <c r="D184" s="262"/>
      <c r="E184" s="105">
        <f t="shared" si="19"/>
        <v>44266</v>
      </c>
      <c r="F184" s="8">
        <f t="shared" si="19"/>
        <v>44271</v>
      </c>
      <c r="G184" s="10">
        <f t="shared" si="19"/>
        <v>44308</v>
      </c>
    </row>
    <row r="185" spans="1:7" s="27" customFormat="1" ht="15.75" customHeight="1">
      <c r="A185" s="89"/>
      <c r="B185" s="13" t="s">
        <v>759</v>
      </c>
      <c r="C185" s="149" t="s">
        <v>217</v>
      </c>
      <c r="D185" s="262"/>
      <c r="E185" s="105">
        <f t="shared" si="19"/>
        <v>44273</v>
      </c>
      <c r="F185" s="8">
        <f t="shared" si="19"/>
        <v>44278</v>
      </c>
      <c r="G185" s="10">
        <f t="shared" si="19"/>
        <v>44315</v>
      </c>
    </row>
    <row r="186" spans="1:7" s="27" customFormat="1" ht="15.75" customHeight="1">
      <c r="A186" s="89"/>
      <c r="B186" s="13" t="s">
        <v>760</v>
      </c>
      <c r="C186" s="149" t="s">
        <v>205</v>
      </c>
      <c r="D186" s="286"/>
      <c r="E186" s="105">
        <f t="shared" si="19"/>
        <v>44280</v>
      </c>
      <c r="F186" s="8">
        <f t="shared" si="19"/>
        <v>44285</v>
      </c>
      <c r="G186" s="10">
        <f t="shared" si="19"/>
        <v>44322</v>
      </c>
    </row>
    <row r="187" spans="1:7" s="27" customFormat="1" ht="15.75" customHeight="1">
      <c r="A187" s="89"/>
      <c r="B187" s="32"/>
      <c r="C187" s="32"/>
      <c r="D187" s="34"/>
      <c r="E187" s="39"/>
      <c r="F187" s="35"/>
      <c r="G187" s="31"/>
    </row>
    <row r="188" spans="1:7" s="27" customFormat="1" ht="15.75" customHeight="1">
      <c r="A188" s="297"/>
      <c r="B188" s="297"/>
      <c r="C188" s="36"/>
      <c r="D188" s="37"/>
      <c r="E188" s="37"/>
      <c r="F188" s="38"/>
      <c r="G188" s="38"/>
    </row>
    <row r="189" spans="1:7" s="27" customFormat="1" ht="15.75" customHeight="1">
      <c r="A189" s="89" t="s">
        <v>357</v>
      </c>
      <c r="B189" s="250" t="s">
        <v>25</v>
      </c>
      <c r="C189" s="250" t="s">
        <v>26</v>
      </c>
      <c r="D189" s="250" t="s">
        <v>27</v>
      </c>
      <c r="E189" s="107" t="s">
        <v>320</v>
      </c>
      <c r="F189" s="107" t="s">
        <v>28</v>
      </c>
      <c r="G189" s="108" t="s">
        <v>349</v>
      </c>
    </row>
    <row r="190" spans="1:7" s="27" customFormat="1" ht="15.75" customHeight="1">
      <c r="A190" s="89"/>
      <c r="B190" s="252"/>
      <c r="C190" s="252"/>
      <c r="D190" s="252"/>
      <c r="E190" s="109" t="s">
        <v>19</v>
      </c>
      <c r="F190" s="112" t="s">
        <v>29</v>
      </c>
      <c r="G190" s="107" t="s">
        <v>30</v>
      </c>
    </row>
    <row r="191" spans="1:7" s="27" customFormat="1" ht="15.75" customHeight="1">
      <c r="A191" s="89"/>
      <c r="B191" s="13" t="s">
        <v>562</v>
      </c>
      <c r="C191" s="147" t="s">
        <v>204</v>
      </c>
      <c r="D191" s="256" t="s">
        <v>358</v>
      </c>
      <c r="E191" s="8">
        <v>44252</v>
      </c>
      <c r="F191" s="8">
        <f>E191+5</f>
        <v>44257</v>
      </c>
      <c r="G191" s="10">
        <f>F191+34</f>
        <v>44291</v>
      </c>
    </row>
    <row r="192" spans="1:7" s="27" customFormat="1" ht="15.75" customHeight="1">
      <c r="A192" s="89"/>
      <c r="B192" s="13" t="s">
        <v>757</v>
      </c>
      <c r="C192" s="13" t="s">
        <v>279</v>
      </c>
      <c r="D192" s="262"/>
      <c r="E192" s="105">
        <f t="shared" ref="E192:G195" si="20">E191+7</f>
        <v>44259</v>
      </c>
      <c r="F192" s="8">
        <f t="shared" si="20"/>
        <v>44264</v>
      </c>
      <c r="G192" s="10">
        <f t="shared" si="20"/>
        <v>44298</v>
      </c>
    </row>
    <row r="193" spans="1:7" s="27" customFormat="1" ht="15.75" customHeight="1">
      <c r="A193" s="89"/>
      <c r="B193" s="13" t="s">
        <v>758</v>
      </c>
      <c r="C193" s="149" t="s">
        <v>204</v>
      </c>
      <c r="D193" s="262"/>
      <c r="E193" s="105">
        <f t="shared" si="20"/>
        <v>44266</v>
      </c>
      <c r="F193" s="8">
        <f t="shared" si="20"/>
        <v>44271</v>
      </c>
      <c r="G193" s="10">
        <f t="shared" si="20"/>
        <v>44305</v>
      </c>
    </row>
    <row r="194" spans="1:7" s="27" customFormat="1" ht="15.75" customHeight="1">
      <c r="A194" s="89"/>
      <c r="B194" s="13" t="s">
        <v>759</v>
      </c>
      <c r="C194" s="149" t="s">
        <v>217</v>
      </c>
      <c r="D194" s="262"/>
      <c r="E194" s="105">
        <f t="shared" si="20"/>
        <v>44273</v>
      </c>
      <c r="F194" s="8">
        <f t="shared" si="20"/>
        <v>44278</v>
      </c>
      <c r="G194" s="10">
        <f t="shared" si="20"/>
        <v>44312</v>
      </c>
    </row>
    <row r="195" spans="1:7" s="27" customFormat="1" ht="15.75" customHeight="1">
      <c r="A195" s="89"/>
      <c r="B195" s="13" t="s">
        <v>760</v>
      </c>
      <c r="C195" s="149" t="s">
        <v>205</v>
      </c>
      <c r="D195" s="286"/>
      <c r="E195" s="105">
        <f t="shared" si="20"/>
        <v>44280</v>
      </c>
      <c r="F195" s="8">
        <f t="shared" si="20"/>
        <v>44285</v>
      </c>
      <c r="G195" s="10">
        <f t="shared" si="20"/>
        <v>44319</v>
      </c>
    </row>
    <row r="196" spans="1:7" s="27" customFormat="1" ht="15.75" customHeight="1">
      <c r="A196" s="89"/>
      <c r="B196" s="44"/>
      <c r="C196" s="44"/>
      <c r="D196" s="34"/>
      <c r="E196" s="34"/>
      <c r="F196" s="31"/>
      <c r="G196" s="31"/>
    </row>
    <row r="197" spans="1:7" s="27" customFormat="1" ht="15.75" customHeight="1">
      <c r="A197" s="89"/>
      <c r="B197" s="36"/>
      <c r="C197" s="36"/>
      <c r="D197" s="37"/>
      <c r="E197" s="37"/>
      <c r="F197" s="38"/>
      <c r="G197" s="38"/>
    </row>
    <row r="198" spans="1:7" s="27" customFormat="1" ht="15.75" customHeight="1">
      <c r="A198" s="297"/>
      <c r="B198" s="297"/>
      <c r="C198" s="36"/>
      <c r="D198" s="37"/>
      <c r="E198" s="37"/>
      <c r="F198" s="38"/>
      <c r="G198" s="38"/>
    </row>
    <row r="199" spans="1:7" s="27" customFormat="1" ht="15.75" customHeight="1">
      <c r="A199" s="89" t="s">
        <v>359</v>
      </c>
      <c r="B199" s="250" t="s">
        <v>25</v>
      </c>
      <c r="C199" s="250" t="s">
        <v>26</v>
      </c>
      <c r="D199" s="250" t="s">
        <v>27</v>
      </c>
      <c r="E199" s="107" t="s">
        <v>320</v>
      </c>
      <c r="F199" s="107" t="s">
        <v>28</v>
      </c>
      <c r="G199" s="108" t="s">
        <v>349</v>
      </c>
    </row>
    <row r="200" spans="1:7" s="27" customFormat="1" ht="15.75" customHeight="1">
      <c r="A200" s="89"/>
      <c r="B200" s="252"/>
      <c r="C200" s="252"/>
      <c r="D200" s="252"/>
      <c r="E200" s="109" t="s">
        <v>19</v>
      </c>
      <c r="F200" s="112" t="s">
        <v>29</v>
      </c>
      <c r="G200" s="107" t="s">
        <v>30</v>
      </c>
    </row>
    <row r="201" spans="1:7" s="27" customFormat="1" ht="15.75" customHeight="1">
      <c r="A201" s="89"/>
      <c r="B201" s="13" t="s">
        <v>562</v>
      </c>
      <c r="C201" s="147" t="s">
        <v>204</v>
      </c>
      <c r="D201" s="256" t="s">
        <v>318</v>
      </c>
      <c r="E201" s="8">
        <v>44252</v>
      </c>
      <c r="F201" s="8">
        <f>E201+5</f>
        <v>44257</v>
      </c>
      <c r="G201" s="10">
        <f>F201+35</f>
        <v>44292</v>
      </c>
    </row>
    <row r="202" spans="1:7" s="27" customFormat="1" ht="15.75" customHeight="1">
      <c r="A202" s="89"/>
      <c r="B202" s="13" t="s">
        <v>757</v>
      </c>
      <c r="C202" s="13" t="s">
        <v>279</v>
      </c>
      <c r="D202" s="262"/>
      <c r="E202" s="105">
        <f t="shared" ref="E202:G205" si="21">E201+7</f>
        <v>44259</v>
      </c>
      <c r="F202" s="8">
        <f t="shared" si="21"/>
        <v>44264</v>
      </c>
      <c r="G202" s="10">
        <f t="shared" si="21"/>
        <v>44299</v>
      </c>
    </row>
    <row r="203" spans="1:7" s="27" customFormat="1" ht="15.75" customHeight="1">
      <c r="A203" s="89"/>
      <c r="B203" s="13" t="s">
        <v>758</v>
      </c>
      <c r="C203" s="149" t="s">
        <v>204</v>
      </c>
      <c r="D203" s="262"/>
      <c r="E203" s="105">
        <f t="shared" si="21"/>
        <v>44266</v>
      </c>
      <c r="F203" s="8">
        <f t="shared" si="21"/>
        <v>44271</v>
      </c>
      <c r="G203" s="10">
        <f t="shared" si="21"/>
        <v>44306</v>
      </c>
    </row>
    <row r="204" spans="1:7" s="27" customFormat="1" ht="15.75" customHeight="1">
      <c r="A204" s="89"/>
      <c r="B204" s="13" t="s">
        <v>759</v>
      </c>
      <c r="C204" s="149" t="s">
        <v>217</v>
      </c>
      <c r="D204" s="262"/>
      <c r="E204" s="105">
        <f t="shared" si="21"/>
        <v>44273</v>
      </c>
      <c r="F204" s="8">
        <f t="shared" si="21"/>
        <v>44278</v>
      </c>
      <c r="G204" s="10">
        <f t="shared" si="21"/>
        <v>44313</v>
      </c>
    </row>
    <row r="205" spans="1:7" s="27" customFormat="1" ht="15.75" customHeight="1">
      <c r="A205" s="89"/>
      <c r="B205" s="13" t="s">
        <v>760</v>
      </c>
      <c r="C205" s="149" t="s">
        <v>205</v>
      </c>
      <c r="D205" s="286"/>
      <c r="E205" s="105">
        <f t="shared" si="21"/>
        <v>44280</v>
      </c>
      <c r="F205" s="8">
        <f t="shared" si="21"/>
        <v>44285</v>
      </c>
      <c r="G205" s="10">
        <f t="shared" si="21"/>
        <v>44320</v>
      </c>
    </row>
    <row r="206" spans="1:7" s="27" customFormat="1" ht="15.75" customHeight="1">
      <c r="A206" s="93"/>
      <c r="B206" s="43"/>
      <c r="C206" s="43"/>
      <c r="D206" s="24"/>
      <c r="E206" s="24"/>
      <c r="F206" s="25"/>
      <c r="G206" s="25"/>
    </row>
    <row r="207" spans="1:7" s="27" customFormat="1" ht="15.75" customHeight="1">
      <c r="A207" s="264" t="s">
        <v>360</v>
      </c>
      <c r="B207" s="264"/>
      <c r="C207" s="264"/>
      <c r="D207" s="264"/>
      <c r="E207" s="264"/>
      <c r="F207" s="264"/>
      <c r="G207" s="264"/>
    </row>
    <row r="208" spans="1:7" s="27" customFormat="1" ht="15.75" customHeight="1">
      <c r="A208" s="297"/>
      <c r="B208" s="297"/>
      <c r="C208" s="43"/>
      <c r="D208" s="24"/>
      <c r="E208" s="24"/>
      <c r="F208" s="25"/>
      <c r="G208" s="25"/>
    </row>
    <row r="209" spans="1:7" s="27" customFormat="1" ht="15.75" customHeight="1">
      <c r="A209" s="89" t="s">
        <v>361</v>
      </c>
      <c r="B209" s="253" t="s">
        <v>25</v>
      </c>
      <c r="C209" s="253" t="s">
        <v>26</v>
      </c>
      <c r="D209" s="253" t="s">
        <v>27</v>
      </c>
      <c r="E209" s="101" t="s">
        <v>320</v>
      </c>
      <c r="F209" s="101" t="s">
        <v>28</v>
      </c>
      <c r="G209" s="101" t="s">
        <v>52</v>
      </c>
    </row>
    <row r="210" spans="1:7" s="27" customFormat="1" ht="15.75" customHeight="1">
      <c r="A210" s="89"/>
      <c r="B210" s="254"/>
      <c r="C210" s="254"/>
      <c r="D210" s="254"/>
      <c r="E210" s="101" t="s">
        <v>19</v>
      </c>
      <c r="F210" s="101" t="s">
        <v>29</v>
      </c>
      <c r="G210" s="101" t="s">
        <v>30</v>
      </c>
    </row>
    <row r="211" spans="1:7" s="27" customFormat="1" ht="15.75" customHeight="1">
      <c r="A211" s="89"/>
      <c r="B211" s="106" t="s">
        <v>581</v>
      </c>
      <c r="C211" s="110" t="s">
        <v>683</v>
      </c>
      <c r="D211" s="332" t="s">
        <v>1040</v>
      </c>
      <c r="E211" s="111">
        <v>44254</v>
      </c>
      <c r="F211" s="111">
        <f>E211+4</f>
        <v>44258</v>
      </c>
      <c r="G211" s="10">
        <f>F211+26</f>
        <v>44284</v>
      </c>
    </row>
    <row r="212" spans="1:7" s="27" customFormat="1" ht="15.75" customHeight="1">
      <c r="A212" s="89"/>
      <c r="B212" s="106" t="s">
        <v>678</v>
      </c>
      <c r="C212" s="110" t="s">
        <v>684</v>
      </c>
      <c r="D212" s="322"/>
      <c r="E212" s="111">
        <f t="shared" ref="E212:G215" si="22">E211+7</f>
        <v>44261</v>
      </c>
      <c r="F212" s="111">
        <f t="shared" si="22"/>
        <v>44265</v>
      </c>
      <c r="G212" s="10">
        <f t="shared" si="22"/>
        <v>44291</v>
      </c>
    </row>
    <row r="213" spans="1:7" s="27" customFormat="1" ht="15.75" customHeight="1">
      <c r="A213" s="89"/>
      <c r="B213" s="106" t="s">
        <v>679</v>
      </c>
      <c r="C213" s="110" t="s">
        <v>685</v>
      </c>
      <c r="D213" s="322"/>
      <c r="E213" s="111">
        <f t="shared" si="22"/>
        <v>44268</v>
      </c>
      <c r="F213" s="111">
        <f t="shared" si="22"/>
        <v>44272</v>
      </c>
      <c r="G213" s="10">
        <f t="shared" si="22"/>
        <v>44298</v>
      </c>
    </row>
    <row r="214" spans="1:7" s="27" customFormat="1" ht="15.75" customHeight="1">
      <c r="A214" s="89"/>
      <c r="B214" s="20" t="s">
        <v>681</v>
      </c>
      <c r="C214" s="110" t="s">
        <v>686</v>
      </c>
      <c r="D214" s="322"/>
      <c r="E214" s="111">
        <f t="shared" si="22"/>
        <v>44275</v>
      </c>
      <c r="F214" s="111">
        <f t="shared" si="22"/>
        <v>44279</v>
      </c>
      <c r="G214" s="10">
        <f t="shared" si="22"/>
        <v>44305</v>
      </c>
    </row>
    <row r="215" spans="1:7" s="27" customFormat="1" ht="15.75" customHeight="1">
      <c r="A215" s="89"/>
      <c r="B215" s="20" t="s">
        <v>682</v>
      </c>
      <c r="C215" s="110" t="s">
        <v>688</v>
      </c>
      <c r="D215" s="323"/>
      <c r="E215" s="111">
        <f t="shared" si="22"/>
        <v>44282</v>
      </c>
      <c r="F215" s="111">
        <f t="shared" si="22"/>
        <v>44286</v>
      </c>
      <c r="G215" s="10">
        <f t="shared" si="22"/>
        <v>44312</v>
      </c>
    </row>
    <row r="216" spans="1:7" s="27" customFormat="1" ht="15.75" customHeight="1">
      <c r="A216" s="89"/>
      <c r="B216" s="40"/>
      <c r="C216" s="45"/>
      <c r="D216" s="29"/>
      <c r="E216" s="46"/>
      <c r="F216" s="46"/>
      <c r="G216" s="31"/>
    </row>
    <row r="217" spans="1:7" s="27" customFormat="1" ht="15.75" customHeight="1">
      <c r="A217" s="89"/>
      <c r="B217" s="36"/>
      <c r="C217" s="36"/>
      <c r="D217" s="37"/>
      <c r="E217" s="37"/>
      <c r="F217" s="38"/>
      <c r="G217" s="38"/>
    </row>
    <row r="218" spans="1:7" s="27" customFormat="1" ht="15.75" customHeight="1">
      <c r="A218" s="89"/>
      <c r="B218" s="250" t="s">
        <v>25</v>
      </c>
      <c r="C218" s="250" t="s">
        <v>26</v>
      </c>
      <c r="D218" s="250" t="s">
        <v>27</v>
      </c>
      <c r="E218" s="107" t="s">
        <v>330</v>
      </c>
      <c r="F218" s="107" t="s">
        <v>28</v>
      </c>
      <c r="G218" s="108" t="s">
        <v>52</v>
      </c>
    </row>
    <row r="219" spans="1:7" s="27" customFormat="1" ht="15.75" customHeight="1">
      <c r="A219" s="89"/>
      <c r="B219" s="252"/>
      <c r="C219" s="252"/>
      <c r="D219" s="252"/>
      <c r="E219" s="109" t="s">
        <v>19</v>
      </c>
      <c r="F219" s="112" t="s">
        <v>29</v>
      </c>
      <c r="G219" s="107" t="s">
        <v>30</v>
      </c>
    </row>
    <row r="220" spans="1:7" s="27" customFormat="1" ht="15.75" customHeight="1">
      <c r="A220" s="89"/>
      <c r="B220" s="106" t="s">
        <v>578</v>
      </c>
      <c r="C220" s="138" t="s">
        <v>579</v>
      </c>
      <c r="D220" s="256" t="s">
        <v>362</v>
      </c>
      <c r="E220" s="114">
        <v>44254</v>
      </c>
      <c r="F220" s="114">
        <f>E220+4</f>
        <v>44258</v>
      </c>
      <c r="G220" s="10">
        <f>F220+29</f>
        <v>44287</v>
      </c>
    </row>
    <row r="221" spans="1:7" s="27" customFormat="1" ht="15.75" customHeight="1">
      <c r="A221" s="89"/>
      <c r="B221" s="106" t="s">
        <v>722</v>
      </c>
      <c r="C221" s="138" t="s">
        <v>725</v>
      </c>
      <c r="D221" s="262"/>
      <c r="E221" s="114">
        <f>E220+7</f>
        <v>44261</v>
      </c>
      <c r="F221" s="114">
        <f t="shared" ref="E221:G223" si="23">F220+7</f>
        <v>44265</v>
      </c>
      <c r="G221" s="10">
        <f t="shared" si="23"/>
        <v>44294</v>
      </c>
    </row>
    <row r="222" spans="1:7" s="27" customFormat="1" ht="15.75" customHeight="1">
      <c r="A222" s="89"/>
      <c r="B222" s="106" t="s">
        <v>723</v>
      </c>
      <c r="C222" s="138" t="s">
        <v>726</v>
      </c>
      <c r="D222" s="262"/>
      <c r="E222" s="114">
        <f t="shared" si="23"/>
        <v>44268</v>
      </c>
      <c r="F222" s="114">
        <f t="shared" si="23"/>
        <v>44272</v>
      </c>
      <c r="G222" s="10">
        <f t="shared" si="23"/>
        <v>44301</v>
      </c>
    </row>
    <row r="223" spans="1:7" s="27" customFormat="1" ht="15.75" customHeight="1">
      <c r="A223" s="89"/>
      <c r="B223" s="139" t="s">
        <v>724</v>
      </c>
      <c r="C223" s="140" t="s">
        <v>112</v>
      </c>
      <c r="D223" s="262"/>
      <c r="E223" s="114">
        <f t="shared" si="23"/>
        <v>44275</v>
      </c>
      <c r="F223" s="114">
        <f t="shared" si="23"/>
        <v>44279</v>
      </c>
      <c r="G223" s="10">
        <f t="shared" si="23"/>
        <v>44308</v>
      </c>
    </row>
    <row r="224" spans="1:7" s="27" customFormat="1" ht="15.75" customHeight="1">
      <c r="A224" s="89"/>
      <c r="B224" s="20" t="s">
        <v>577</v>
      </c>
      <c r="C224" s="138" t="s">
        <v>727</v>
      </c>
      <c r="D224" s="262"/>
      <c r="E224" s="114">
        <f t="shared" ref="E224:G225" si="24">E223+7</f>
        <v>44282</v>
      </c>
      <c r="F224" s="114">
        <f t="shared" si="24"/>
        <v>44286</v>
      </c>
      <c r="G224" s="10">
        <f t="shared" si="24"/>
        <v>44315</v>
      </c>
    </row>
    <row r="225" spans="1:7" s="27" customFormat="1" ht="15.75" customHeight="1">
      <c r="A225" s="89"/>
      <c r="B225" s="110"/>
      <c r="C225" s="138"/>
      <c r="D225" s="286"/>
      <c r="E225" s="114">
        <f t="shared" si="24"/>
        <v>44289</v>
      </c>
      <c r="F225" s="114">
        <f t="shared" si="24"/>
        <v>44293</v>
      </c>
      <c r="G225" s="10">
        <f t="shared" si="24"/>
        <v>44322</v>
      </c>
    </row>
    <row r="226" spans="1:7" s="27" customFormat="1" ht="15.75" customHeight="1">
      <c r="A226" s="89"/>
      <c r="B226" s="32"/>
      <c r="C226" s="32"/>
      <c r="D226" s="34"/>
      <c r="E226" s="34"/>
      <c r="F226" s="31"/>
      <c r="G226" s="31"/>
    </row>
    <row r="227" spans="1:7" s="27" customFormat="1" ht="15.75" customHeight="1">
      <c r="A227" s="297"/>
      <c r="B227" s="297"/>
      <c r="C227" s="36"/>
      <c r="D227" s="37"/>
      <c r="E227" s="37"/>
      <c r="F227" s="38"/>
      <c r="G227" s="38"/>
    </row>
    <row r="228" spans="1:7" s="27" customFormat="1" ht="15.75" customHeight="1">
      <c r="A228" s="89" t="s">
        <v>363</v>
      </c>
      <c r="B228" s="250" t="s">
        <v>25</v>
      </c>
      <c r="C228" s="250" t="s">
        <v>26</v>
      </c>
      <c r="D228" s="250" t="s">
        <v>27</v>
      </c>
      <c r="E228" s="228" t="s">
        <v>330</v>
      </c>
      <c r="F228" s="228" t="s">
        <v>28</v>
      </c>
      <c r="G228" s="224" t="s">
        <v>55</v>
      </c>
    </row>
    <row r="229" spans="1:7" s="27" customFormat="1" ht="15.75" customHeight="1">
      <c r="A229" s="89"/>
      <c r="B229" s="252"/>
      <c r="C229" s="252"/>
      <c r="D229" s="252"/>
      <c r="E229" s="225" t="s">
        <v>19</v>
      </c>
      <c r="F229" s="112" t="s">
        <v>29</v>
      </c>
      <c r="G229" s="228" t="s">
        <v>30</v>
      </c>
    </row>
    <row r="230" spans="1:7" s="27" customFormat="1" ht="15.75" customHeight="1">
      <c r="A230" s="89"/>
      <c r="B230" s="113" t="s">
        <v>583</v>
      </c>
      <c r="C230" s="113" t="s">
        <v>998</v>
      </c>
      <c r="D230" s="319" t="s">
        <v>364</v>
      </c>
      <c r="E230" s="8">
        <v>44258</v>
      </c>
      <c r="F230" s="114">
        <f>E230+4</f>
        <v>44262</v>
      </c>
      <c r="G230" s="10">
        <f>F230+25</f>
        <v>44287</v>
      </c>
    </row>
    <row r="231" spans="1:7" s="27" customFormat="1" ht="15.75" customHeight="1">
      <c r="A231" s="89"/>
      <c r="B231" s="113" t="s">
        <v>689</v>
      </c>
      <c r="C231" s="113" t="s">
        <v>999</v>
      </c>
      <c r="D231" s="283"/>
      <c r="E231" s="114">
        <f t="shared" ref="E231:G234" si="25">E230+7</f>
        <v>44265</v>
      </c>
      <c r="F231" s="114">
        <f t="shared" si="25"/>
        <v>44269</v>
      </c>
      <c r="G231" s="10">
        <f t="shared" si="25"/>
        <v>44294</v>
      </c>
    </row>
    <row r="232" spans="1:7" s="27" customFormat="1" ht="15.75" customHeight="1">
      <c r="A232" s="89"/>
      <c r="B232" s="113" t="s">
        <v>690</v>
      </c>
      <c r="C232" s="113" t="s">
        <v>1000</v>
      </c>
      <c r="D232" s="283"/>
      <c r="E232" s="114">
        <f t="shared" si="25"/>
        <v>44272</v>
      </c>
      <c r="F232" s="114">
        <f t="shared" si="25"/>
        <v>44276</v>
      </c>
      <c r="G232" s="10">
        <f t="shared" si="25"/>
        <v>44301</v>
      </c>
    </row>
    <row r="233" spans="1:7" s="27" customFormat="1" ht="15.75" customHeight="1">
      <c r="A233" s="89"/>
      <c r="B233" s="113" t="s">
        <v>691</v>
      </c>
      <c r="C233" s="113" t="s">
        <v>1000</v>
      </c>
      <c r="D233" s="283"/>
      <c r="E233" s="114">
        <f t="shared" si="25"/>
        <v>44279</v>
      </c>
      <c r="F233" s="114">
        <f t="shared" si="25"/>
        <v>44283</v>
      </c>
      <c r="G233" s="10">
        <f t="shared" si="25"/>
        <v>44308</v>
      </c>
    </row>
    <row r="234" spans="1:7" s="27" customFormat="1" ht="15.75" customHeight="1">
      <c r="A234" s="89"/>
      <c r="B234" s="117" t="s">
        <v>695</v>
      </c>
      <c r="C234" s="117" t="s">
        <v>1001</v>
      </c>
      <c r="D234" s="320"/>
      <c r="E234" s="114">
        <f t="shared" si="25"/>
        <v>44286</v>
      </c>
      <c r="F234" s="114">
        <f t="shared" si="25"/>
        <v>44290</v>
      </c>
      <c r="G234" s="10">
        <f t="shared" si="25"/>
        <v>44315</v>
      </c>
    </row>
    <row r="235" spans="1:7" s="27" customFormat="1" ht="15.75" customHeight="1">
      <c r="A235" s="89"/>
      <c r="B235" s="36"/>
      <c r="C235" s="36"/>
      <c r="D235" s="37"/>
      <c r="E235" s="37"/>
      <c r="F235" s="38"/>
      <c r="G235" s="38"/>
    </row>
    <row r="236" spans="1:7" s="27" customFormat="1" ht="15.75" customHeight="1">
      <c r="A236" s="297"/>
      <c r="B236" s="297"/>
      <c r="C236" s="36"/>
      <c r="D236" s="37"/>
      <c r="E236" s="37"/>
      <c r="F236" s="38"/>
      <c r="G236" s="38"/>
    </row>
    <row r="237" spans="1:7" s="27" customFormat="1" ht="15.75" customHeight="1">
      <c r="A237" s="89" t="s">
        <v>365</v>
      </c>
      <c r="B237" s="253" t="s">
        <v>25</v>
      </c>
      <c r="C237" s="253" t="s">
        <v>26</v>
      </c>
      <c r="D237" s="253" t="s">
        <v>27</v>
      </c>
      <c r="E237" s="107" t="s">
        <v>330</v>
      </c>
      <c r="F237" s="107" t="s">
        <v>28</v>
      </c>
      <c r="G237" s="107" t="s">
        <v>56</v>
      </c>
    </row>
    <row r="238" spans="1:7" s="27" customFormat="1" ht="15.75" customHeight="1">
      <c r="A238" s="89"/>
      <c r="B238" s="254"/>
      <c r="C238" s="254"/>
      <c r="D238" s="254"/>
      <c r="E238" s="107" t="s">
        <v>19</v>
      </c>
      <c r="F238" s="107" t="s">
        <v>29</v>
      </c>
      <c r="G238" s="107" t="s">
        <v>30</v>
      </c>
    </row>
    <row r="239" spans="1:7" s="27" customFormat="1" ht="15.75" customHeight="1">
      <c r="A239" s="89"/>
      <c r="B239" s="132" t="s">
        <v>572</v>
      </c>
      <c r="C239" s="132" t="s">
        <v>243</v>
      </c>
      <c r="D239" s="296" t="s">
        <v>343</v>
      </c>
      <c r="E239" s="8">
        <v>44257</v>
      </c>
      <c r="F239" s="8">
        <f>E239+4</f>
        <v>44261</v>
      </c>
      <c r="G239" s="8">
        <f>F239+23</f>
        <v>44284</v>
      </c>
    </row>
    <row r="240" spans="1:7" s="27" customFormat="1" ht="15.75" customHeight="1">
      <c r="A240" s="89"/>
      <c r="B240" s="132" t="s">
        <v>719</v>
      </c>
      <c r="C240" s="132" t="s">
        <v>112</v>
      </c>
      <c r="D240" s="294"/>
      <c r="E240" s="8">
        <f t="shared" ref="E240:G244" si="26">E239+7</f>
        <v>44264</v>
      </c>
      <c r="F240" s="8">
        <f t="shared" si="26"/>
        <v>44268</v>
      </c>
      <c r="G240" s="8">
        <f t="shared" si="26"/>
        <v>44291</v>
      </c>
    </row>
    <row r="241" spans="1:7" s="27" customFormat="1" ht="15.75" customHeight="1">
      <c r="A241" s="89"/>
      <c r="B241" s="132" t="s">
        <v>573</v>
      </c>
      <c r="C241" s="132" t="s">
        <v>291</v>
      </c>
      <c r="D241" s="294"/>
      <c r="E241" s="8">
        <f t="shared" si="26"/>
        <v>44271</v>
      </c>
      <c r="F241" s="8">
        <f t="shared" si="26"/>
        <v>44275</v>
      </c>
      <c r="G241" s="8">
        <f t="shared" si="26"/>
        <v>44298</v>
      </c>
    </row>
    <row r="242" spans="1:7" s="27" customFormat="1" ht="15.75" customHeight="1">
      <c r="A242" s="89"/>
      <c r="B242" s="132" t="s">
        <v>720</v>
      </c>
      <c r="C242" s="132" t="s">
        <v>71</v>
      </c>
      <c r="D242" s="294"/>
      <c r="E242" s="8">
        <f t="shared" si="26"/>
        <v>44278</v>
      </c>
      <c r="F242" s="8">
        <f t="shared" si="26"/>
        <v>44282</v>
      </c>
      <c r="G242" s="8">
        <f t="shared" si="26"/>
        <v>44305</v>
      </c>
    </row>
    <row r="243" spans="1:7" s="27" customFormat="1" ht="15.75" customHeight="1">
      <c r="A243" s="89"/>
      <c r="B243" s="132" t="s">
        <v>721</v>
      </c>
      <c r="C243" s="132" t="s">
        <v>62</v>
      </c>
      <c r="D243" s="294"/>
      <c r="E243" s="8">
        <f t="shared" si="26"/>
        <v>44285</v>
      </c>
      <c r="F243" s="8">
        <f t="shared" si="26"/>
        <v>44289</v>
      </c>
      <c r="G243" s="8">
        <f t="shared" si="26"/>
        <v>44312</v>
      </c>
    </row>
    <row r="244" spans="1:7" s="27" customFormat="1" ht="15.75" customHeight="1">
      <c r="A244" s="89"/>
      <c r="B244" s="133"/>
      <c r="C244" s="133"/>
      <c r="D244" s="295"/>
      <c r="E244" s="8">
        <f t="shared" si="26"/>
        <v>44292</v>
      </c>
      <c r="F244" s="8">
        <f t="shared" si="26"/>
        <v>44296</v>
      </c>
      <c r="G244" s="8">
        <f t="shared" si="26"/>
        <v>44319</v>
      </c>
    </row>
    <row r="245" spans="1:7" s="27" customFormat="1" ht="15.75" customHeight="1">
      <c r="A245" s="89"/>
      <c r="B245" s="36"/>
      <c r="C245" s="36"/>
      <c r="D245" s="37"/>
      <c r="E245" s="37"/>
      <c r="F245" s="38"/>
      <c r="G245" s="38"/>
    </row>
    <row r="246" spans="1:7" s="27" customFormat="1" ht="15.75" customHeight="1">
      <c r="A246" s="297"/>
      <c r="B246" s="297"/>
      <c r="C246" s="36"/>
      <c r="D246" s="37"/>
      <c r="E246" s="37"/>
      <c r="F246" s="38"/>
      <c r="G246" s="38"/>
    </row>
    <row r="247" spans="1:7" s="27" customFormat="1" ht="15.75" customHeight="1">
      <c r="A247" s="89" t="s">
        <v>366</v>
      </c>
      <c r="B247" s="250" t="s">
        <v>25</v>
      </c>
      <c r="C247" s="250" t="s">
        <v>26</v>
      </c>
      <c r="D247" s="250" t="s">
        <v>27</v>
      </c>
      <c r="E247" s="101" t="s">
        <v>320</v>
      </c>
      <c r="F247" s="101" t="s">
        <v>28</v>
      </c>
      <c r="G247" s="23" t="s">
        <v>59</v>
      </c>
    </row>
    <row r="248" spans="1:7" s="27" customFormat="1" ht="15.75" customHeight="1">
      <c r="A248" s="89"/>
      <c r="B248" s="252"/>
      <c r="C248" s="252"/>
      <c r="D248" s="252"/>
      <c r="E248" s="22" t="s">
        <v>19</v>
      </c>
      <c r="F248" s="112" t="s">
        <v>29</v>
      </c>
      <c r="G248" s="101" t="s">
        <v>30</v>
      </c>
    </row>
    <row r="249" spans="1:7" s="27" customFormat="1" ht="15.75" customHeight="1">
      <c r="A249" s="89"/>
      <c r="B249" s="106" t="s">
        <v>581</v>
      </c>
      <c r="C249" s="110" t="s">
        <v>204</v>
      </c>
      <c r="D249" s="321" t="s">
        <v>634</v>
      </c>
      <c r="E249" s="111">
        <v>44254</v>
      </c>
      <c r="F249" s="111">
        <f>E249+4</f>
        <v>44258</v>
      </c>
      <c r="G249" s="10">
        <f>F249+26</f>
        <v>44284</v>
      </c>
    </row>
    <row r="250" spans="1:7" s="27" customFormat="1" ht="15.75" customHeight="1">
      <c r="A250" s="89"/>
      <c r="B250" s="106" t="s">
        <v>582</v>
      </c>
      <c r="C250" s="110" t="s">
        <v>236</v>
      </c>
      <c r="D250" s="322"/>
      <c r="E250" s="111">
        <f t="shared" ref="E250:G253" si="27">E249+7</f>
        <v>44261</v>
      </c>
      <c r="F250" s="111">
        <f t="shared" si="27"/>
        <v>44265</v>
      </c>
      <c r="G250" s="10">
        <f t="shared" si="27"/>
        <v>44291</v>
      </c>
    </row>
    <row r="251" spans="1:7" s="27" customFormat="1" ht="15.75" customHeight="1">
      <c r="A251" s="89"/>
      <c r="B251" s="106" t="s">
        <v>679</v>
      </c>
      <c r="C251" s="110" t="s">
        <v>185</v>
      </c>
      <c r="D251" s="322"/>
      <c r="E251" s="111">
        <f t="shared" si="27"/>
        <v>44268</v>
      </c>
      <c r="F251" s="111">
        <f t="shared" si="27"/>
        <v>44272</v>
      </c>
      <c r="G251" s="10">
        <f t="shared" si="27"/>
        <v>44298</v>
      </c>
    </row>
    <row r="252" spans="1:7" s="27" customFormat="1" ht="15.75" customHeight="1">
      <c r="A252" s="89"/>
      <c r="B252" s="20" t="s">
        <v>680</v>
      </c>
      <c r="C252" s="110" t="s">
        <v>215</v>
      </c>
      <c r="D252" s="322"/>
      <c r="E252" s="111">
        <f t="shared" si="27"/>
        <v>44275</v>
      </c>
      <c r="F252" s="111">
        <f t="shared" si="27"/>
        <v>44279</v>
      </c>
      <c r="G252" s="10">
        <f t="shared" si="27"/>
        <v>44305</v>
      </c>
    </row>
    <row r="253" spans="1:7" s="27" customFormat="1" ht="15.75" customHeight="1">
      <c r="A253" s="89"/>
      <c r="B253" s="20" t="s">
        <v>682</v>
      </c>
      <c r="C253" s="110" t="s">
        <v>687</v>
      </c>
      <c r="D253" s="323"/>
      <c r="E253" s="111">
        <f t="shared" si="27"/>
        <v>44282</v>
      </c>
      <c r="F253" s="111">
        <f t="shared" si="27"/>
        <v>44286</v>
      </c>
      <c r="G253" s="10">
        <f t="shared" si="27"/>
        <v>44312</v>
      </c>
    </row>
    <row r="254" spans="1:7" s="27" customFormat="1" ht="15.75" customHeight="1">
      <c r="A254" s="297"/>
      <c r="B254" s="297"/>
      <c r="C254" s="297"/>
      <c r="D254" s="297"/>
      <c r="E254" s="297"/>
      <c r="F254" s="297"/>
      <c r="G254" s="324"/>
    </row>
    <row r="255" spans="1:7" s="27" customFormat="1" ht="15.75" customHeight="1">
      <c r="A255" s="297"/>
      <c r="B255" s="297"/>
      <c r="C255" s="297"/>
      <c r="D255" s="297"/>
      <c r="E255" s="297"/>
      <c r="F255" s="297"/>
      <c r="G255" s="324"/>
    </row>
    <row r="256" spans="1:7" s="27" customFormat="1" ht="15.75" customHeight="1">
      <c r="A256" s="89"/>
      <c r="B256" s="250" t="s">
        <v>324</v>
      </c>
      <c r="C256" s="250" t="s">
        <v>26</v>
      </c>
      <c r="D256" s="250" t="s">
        <v>27</v>
      </c>
      <c r="E256" s="101" t="s">
        <v>320</v>
      </c>
      <c r="F256" s="101" t="s">
        <v>28</v>
      </c>
      <c r="G256" s="23" t="s">
        <v>59</v>
      </c>
    </row>
    <row r="257" spans="1:7" s="27" customFormat="1" ht="15.75" customHeight="1">
      <c r="A257" s="89"/>
      <c r="B257" s="252"/>
      <c r="C257" s="252"/>
      <c r="D257" s="252"/>
      <c r="E257" s="22" t="s">
        <v>19</v>
      </c>
      <c r="F257" s="112" t="s">
        <v>29</v>
      </c>
      <c r="G257" s="101" t="s">
        <v>30</v>
      </c>
    </row>
    <row r="258" spans="1:7" s="27" customFormat="1" ht="15.75" customHeight="1">
      <c r="A258" s="89"/>
      <c r="B258" s="113" t="s">
        <v>583</v>
      </c>
      <c r="C258" s="113" t="s">
        <v>692</v>
      </c>
      <c r="D258" s="319" t="s">
        <v>364</v>
      </c>
      <c r="E258" s="8">
        <v>44258</v>
      </c>
      <c r="F258" s="114">
        <f>E258+4</f>
        <v>44262</v>
      </c>
      <c r="G258" s="10">
        <f>F258+25</f>
        <v>44287</v>
      </c>
    </row>
    <row r="259" spans="1:7" s="27" customFormat="1" ht="15.75" customHeight="1">
      <c r="A259" s="89"/>
      <c r="B259" s="113" t="s">
        <v>689</v>
      </c>
      <c r="C259" s="113" t="s">
        <v>693</v>
      </c>
      <c r="D259" s="283"/>
      <c r="E259" s="114">
        <f t="shared" ref="E259:G262" si="28">E258+7</f>
        <v>44265</v>
      </c>
      <c r="F259" s="114">
        <f t="shared" si="28"/>
        <v>44269</v>
      </c>
      <c r="G259" s="10">
        <f t="shared" si="28"/>
        <v>44294</v>
      </c>
    </row>
    <row r="260" spans="1:7" s="27" customFormat="1" ht="15.75" customHeight="1">
      <c r="A260" s="89"/>
      <c r="B260" s="113" t="s">
        <v>690</v>
      </c>
      <c r="C260" s="113" t="s">
        <v>684</v>
      </c>
      <c r="D260" s="283"/>
      <c r="E260" s="114">
        <f t="shared" si="28"/>
        <v>44272</v>
      </c>
      <c r="F260" s="114">
        <f t="shared" si="28"/>
        <v>44276</v>
      </c>
      <c r="G260" s="10">
        <f t="shared" si="28"/>
        <v>44301</v>
      </c>
    </row>
    <row r="261" spans="1:7" s="27" customFormat="1" ht="15.75" customHeight="1">
      <c r="A261" s="89"/>
      <c r="B261" s="113" t="s">
        <v>691</v>
      </c>
      <c r="C261" s="113" t="s">
        <v>684</v>
      </c>
      <c r="D261" s="283"/>
      <c r="E261" s="114">
        <f t="shared" si="28"/>
        <v>44279</v>
      </c>
      <c r="F261" s="114">
        <f t="shared" si="28"/>
        <v>44283</v>
      </c>
      <c r="G261" s="10">
        <f t="shared" si="28"/>
        <v>44308</v>
      </c>
    </row>
    <row r="262" spans="1:7" s="27" customFormat="1" ht="15.75" customHeight="1">
      <c r="A262" s="89"/>
      <c r="B262" s="117" t="s">
        <v>695</v>
      </c>
      <c r="C262" s="116" t="s">
        <v>694</v>
      </c>
      <c r="D262" s="320"/>
      <c r="E262" s="114">
        <f t="shared" si="28"/>
        <v>44286</v>
      </c>
      <c r="F262" s="114">
        <f t="shared" si="28"/>
        <v>44290</v>
      </c>
      <c r="G262" s="10">
        <f t="shared" si="28"/>
        <v>44315</v>
      </c>
    </row>
    <row r="263" spans="1:7" s="27" customFormat="1" ht="15.75" customHeight="1">
      <c r="A263" s="89"/>
      <c r="B263" s="36"/>
      <c r="C263" s="36"/>
      <c r="D263" s="37"/>
      <c r="E263" s="37"/>
      <c r="F263" s="38"/>
      <c r="G263" s="38"/>
    </row>
    <row r="264" spans="1:7" s="27" customFormat="1" ht="15.75" customHeight="1">
      <c r="A264" s="297"/>
      <c r="B264" s="297"/>
      <c r="C264" s="36"/>
      <c r="D264" s="37"/>
      <c r="E264" s="37"/>
      <c r="F264" s="38"/>
      <c r="G264" s="38"/>
    </row>
    <row r="265" spans="1:7" s="27" customFormat="1" ht="15.75" customHeight="1">
      <c r="A265" s="89" t="s">
        <v>367</v>
      </c>
      <c r="B265" s="250" t="s">
        <v>324</v>
      </c>
      <c r="C265" s="250" t="s">
        <v>26</v>
      </c>
      <c r="D265" s="250" t="s">
        <v>27</v>
      </c>
      <c r="E265" s="107" t="s">
        <v>320</v>
      </c>
      <c r="F265" s="107" t="s">
        <v>28</v>
      </c>
      <c r="G265" s="108" t="s">
        <v>61</v>
      </c>
    </row>
    <row r="266" spans="1:7" s="27" customFormat="1" ht="15.75" customHeight="1">
      <c r="A266" s="89"/>
      <c r="B266" s="252"/>
      <c r="C266" s="252"/>
      <c r="D266" s="252"/>
      <c r="E266" s="109" t="s">
        <v>19</v>
      </c>
      <c r="F266" s="112" t="s">
        <v>29</v>
      </c>
      <c r="G266" s="107" t="s">
        <v>30</v>
      </c>
    </row>
    <row r="267" spans="1:7" s="27" customFormat="1" ht="15.75" customHeight="1">
      <c r="A267" s="89"/>
      <c r="B267" s="132" t="s">
        <v>574</v>
      </c>
      <c r="C267" s="132" t="s">
        <v>575</v>
      </c>
      <c r="D267" s="271" t="s">
        <v>344</v>
      </c>
      <c r="E267" s="10">
        <v>44256</v>
      </c>
      <c r="F267" s="10">
        <f>E267+4</f>
        <v>44260</v>
      </c>
      <c r="G267" s="10">
        <f>F267+29</f>
        <v>44289</v>
      </c>
    </row>
    <row r="268" spans="1:7" s="27" customFormat="1" ht="15.75" customHeight="1">
      <c r="A268" s="89"/>
      <c r="B268" s="132" t="s">
        <v>740</v>
      </c>
      <c r="C268" s="132" t="s">
        <v>36</v>
      </c>
      <c r="D268" s="294"/>
      <c r="E268" s="9">
        <f t="shared" ref="E268:G272" si="29">E267+7</f>
        <v>44263</v>
      </c>
      <c r="F268" s="10">
        <f t="shared" si="29"/>
        <v>44267</v>
      </c>
      <c r="G268" s="10">
        <f t="shared" si="29"/>
        <v>44296</v>
      </c>
    </row>
    <row r="269" spans="1:7" s="27" customFormat="1" ht="15.75" customHeight="1">
      <c r="A269" s="89"/>
      <c r="B269" s="132" t="s">
        <v>728</v>
      </c>
      <c r="C269" s="132" t="s">
        <v>185</v>
      </c>
      <c r="D269" s="294"/>
      <c r="E269" s="9">
        <f t="shared" si="29"/>
        <v>44270</v>
      </c>
      <c r="F269" s="10">
        <f t="shared" si="29"/>
        <v>44274</v>
      </c>
      <c r="G269" s="10">
        <f t="shared" si="29"/>
        <v>44303</v>
      </c>
    </row>
    <row r="270" spans="1:7" s="27" customFormat="1" ht="15.75" customHeight="1">
      <c r="A270" s="89"/>
      <c r="B270" s="132" t="s">
        <v>729</v>
      </c>
      <c r="C270" s="132" t="s">
        <v>731</v>
      </c>
      <c r="D270" s="294"/>
      <c r="E270" s="9">
        <f t="shared" si="29"/>
        <v>44277</v>
      </c>
      <c r="F270" s="10">
        <f t="shared" si="29"/>
        <v>44281</v>
      </c>
      <c r="G270" s="10">
        <f t="shared" si="29"/>
        <v>44310</v>
      </c>
    </row>
    <row r="271" spans="1:7" s="27" customFormat="1" ht="15.75" customHeight="1">
      <c r="A271" s="89"/>
      <c r="B271" s="133" t="s">
        <v>730</v>
      </c>
      <c r="C271" s="133" t="s">
        <v>732</v>
      </c>
      <c r="D271" s="294"/>
      <c r="E271" s="9">
        <f t="shared" si="29"/>
        <v>44284</v>
      </c>
      <c r="F271" s="10">
        <f t="shared" si="29"/>
        <v>44288</v>
      </c>
      <c r="G271" s="10">
        <f t="shared" si="29"/>
        <v>44317</v>
      </c>
    </row>
    <row r="272" spans="1:7" s="27" customFormat="1" ht="15.75" customHeight="1">
      <c r="A272" s="89"/>
      <c r="B272" s="133"/>
      <c r="C272" s="133"/>
      <c r="D272" s="295"/>
      <c r="E272" s="9">
        <f t="shared" si="29"/>
        <v>44291</v>
      </c>
      <c r="F272" s="10">
        <f t="shared" si="29"/>
        <v>44295</v>
      </c>
      <c r="G272" s="10">
        <f t="shared" si="29"/>
        <v>44324</v>
      </c>
    </row>
    <row r="273" spans="1:7" s="27" customFormat="1" ht="15.75" customHeight="1">
      <c r="A273" s="89"/>
      <c r="B273" s="32"/>
      <c r="C273" s="32"/>
      <c r="D273" s="34"/>
      <c r="E273" s="34"/>
      <c r="F273" s="31"/>
      <c r="G273" s="31"/>
    </row>
    <row r="274" spans="1:7" s="27" customFormat="1" ht="15.75" customHeight="1">
      <c r="A274" s="297"/>
      <c r="B274" s="297"/>
      <c r="C274" s="36"/>
      <c r="D274" s="37"/>
      <c r="E274" s="37"/>
      <c r="F274" s="38"/>
      <c r="G274" s="38"/>
    </row>
    <row r="275" spans="1:7" s="27" customFormat="1" ht="15.75" customHeight="1">
      <c r="A275" s="89" t="s">
        <v>368</v>
      </c>
      <c r="B275" s="250" t="s">
        <v>25</v>
      </c>
      <c r="C275" s="250" t="s">
        <v>26</v>
      </c>
      <c r="D275" s="250" t="s">
        <v>27</v>
      </c>
      <c r="E275" s="228" t="s">
        <v>320</v>
      </c>
      <c r="F275" s="228" t="s">
        <v>28</v>
      </c>
      <c r="G275" s="224" t="s">
        <v>369</v>
      </c>
    </row>
    <row r="276" spans="1:7" s="27" customFormat="1" ht="15.75" customHeight="1">
      <c r="A276" s="89"/>
      <c r="B276" s="252"/>
      <c r="C276" s="252"/>
      <c r="D276" s="252"/>
      <c r="E276" s="225" t="s">
        <v>19</v>
      </c>
      <c r="F276" s="112" t="s">
        <v>29</v>
      </c>
      <c r="G276" s="228" t="s">
        <v>30</v>
      </c>
    </row>
    <row r="277" spans="1:7" s="27" customFormat="1" ht="15.75" customHeight="1">
      <c r="A277" s="89"/>
      <c r="B277" s="113" t="s">
        <v>583</v>
      </c>
      <c r="C277" s="113" t="s">
        <v>998</v>
      </c>
      <c r="D277" s="319" t="s">
        <v>364</v>
      </c>
      <c r="E277" s="8">
        <v>44258</v>
      </c>
      <c r="F277" s="114">
        <f>E277+4</f>
        <v>44262</v>
      </c>
      <c r="G277" s="10">
        <f>F277+25</f>
        <v>44287</v>
      </c>
    </row>
    <row r="278" spans="1:7" s="27" customFormat="1" ht="15.75" customHeight="1">
      <c r="A278" s="89"/>
      <c r="B278" s="113" t="s">
        <v>689</v>
      </c>
      <c r="C278" s="113" t="s">
        <v>999</v>
      </c>
      <c r="D278" s="283"/>
      <c r="E278" s="114">
        <f t="shared" ref="E278:G281" si="30">E277+7</f>
        <v>44265</v>
      </c>
      <c r="F278" s="114">
        <f t="shared" si="30"/>
        <v>44269</v>
      </c>
      <c r="G278" s="10">
        <f t="shared" si="30"/>
        <v>44294</v>
      </c>
    </row>
    <row r="279" spans="1:7" s="27" customFormat="1" ht="15.75" customHeight="1">
      <c r="A279" s="89"/>
      <c r="B279" s="113" t="s">
        <v>690</v>
      </c>
      <c r="C279" s="113" t="s">
        <v>1000</v>
      </c>
      <c r="D279" s="283"/>
      <c r="E279" s="114">
        <f t="shared" si="30"/>
        <v>44272</v>
      </c>
      <c r="F279" s="114">
        <f t="shared" si="30"/>
        <v>44276</v>
      </c>
      <c r="G279" s="10">
        <f t="shared" si="30"/>
        <v>44301</v>
      </c>
    </row>
    <row r="280" spans="1:7" s="27" customFormat="1" ht="15.75" customHeight="1">
      <c r="A280" s="89"/>
      <c r="B280" s="113" t="s">
        <v>691</v>
      </c>
      <c r="C280" s="113" t="s">
        <v>1000</v>
      </c>
      <c r="D280" s="283"/>
      <c r="E280" s="114">
        <f t="shared" si="30"/>
        <v>44279</v>
      </c>
      <c r="F280" s="114">
        <f t="shared" si="30"/>
        <v>44283</v>
      </c>
      <c r="G280" s="10">
        <f t="shared" si="30"/>
        <v>44308</v>
      </c>
    </row>
    <row r="281" spans="1:7" s="27" customFormat="1" ht="15.75" customHeight="1">
      <c r="A281" s="89"/>
      <c r="B281" s="117" t="s">
        <v>695</v>
      </c>
      <c r="C281" s="117" t="s">
        <v>1001</v>
      </c>
      <c r="D281" s="320"/>
      <c r="E281" s="114">
        <f t="shared" si="30"/>
        <v>44286</v>
      </c>
      <c r="F281" s="114">
        <f t="shared" si="30"/>
        <v>44290</v>
      </c>
      <c r="G281" s="10">
        <f t="shared" si="30"/>
        <v>44315</v>
      </c>
    </row>
    <row r="282" spans="1:7" s="27" customFormat="1" ht="15.75" customHeight="1">
      <c r="A282" s="89"/>
      <c r="B282" s="36"/>
      <c r="C282" s="36"/>
      <c r="D282" s="37"/>
      <c r="E282" s="37"/>
      <c r="F282" s="38"/>
      <c r="G282" s="38"/>
    </row>
    <row r="283" spans="1:7" s="27" customFormat="1" ht="15.75" customHeight="1">
      <c r="A283" s="297"/>
      <c r="B283" s="297"/>
      <c r="C283" s="36"/>
      <c r="D283" s="37"/>
      <c r="E283" s="37"/>
      <c r="F283" s="38"/>
      <c r="G283" s="38"/>
    </row>
    <row r="284" spans="1:7" s="27" customFormat="1" ht="15.75" customHeight="1">
      <c r="A284" s="89" t="s">
        <v>370</v>
      </c>
      <c r="B284" s="253" t="s">
        <v>25</v>
      </c>
      <c r="C284" s="253" t="s">
        <v>26</v>
      </c>
      <c r="D284" s="253" t="s">
        <v>27</v>
      </c>
      <c r="E284" s="107" t="s">
        <v>330</v>
      </c>
      <c r="F284" s="107" t="s">
        <v>28</v>
      </c>
      <c r="G284" s="107" t="s">
        <v>64</v>
      </c>
    </row>
    <row r="285" spans="1:7" s="27" customFormat="1" ht="15.75" customHeight="1">
      <c r="A285" s="89"/>
      <c r="B285" s="254"/>
      <c r="C285" s="254"/>
      <c r="D285" s="254"/>
      <c r="E285" s="109" t="s">
        <v>19</v>
      </c>
      <c r="F285" s="107" t="s">
        <v>29</v>
      </c>
      <c r="G285" s="107" t="s">
        <v>30</v>
      </c>
    </row>
    <row r="286" spans="1:7" s="27" customFormat="1" ht="15.75" customHeight="1">
      <c r="A286" s="89"/>
      <c r="B286" s="132" t="s">
        <v>574</v>
      </c>
      <c r="C286" s="132" t="s">
        <v>575</v>
      </c>
      <c r="D286" s="256" t="s">
        <v>371</v>
      </c>
      <c r="E286" s="10">
        <v>44256</v>
      </c>
      <c r="F286" s="114">
        <f>E286+4</f>
        <v>44260</v>
      </c>
      <c r="G286" s="10">
        <f>F286+25</f>
        <v>44285</v>
      </c>
    </row>
    <row r="287" spans="1:7" s="27" customFormat="1" ht="15.75" customHeight="1">
      <c r="A287" s="89"/>
      <c r="B287" s="132" t="s">
        <v>740</v>
      </c>
      <c r="C287" s="132" t="s">
        <v>36</v>
      </c>
      <c r="D287" s="262"/>
      <c r="E287" s="114">
        <f t="shared" ref="E287:G290" si="31">E286+7</f>
        <v>44263</v>
      </c>
      <c r="F287" s="114">
        <f t="shared" si="31"/>
        <v>44267</v>
      </c>
      <c r="G287" s="10">
        <f t="shared" si="31"/>
        <v>44292</v>
      </c>
    </row>
    <row r="288" spans="1:7" s="27" customFormat="1" ht="15.75" customHeight="1">
      <c r="A288" s="89"/>
      <c r="B288" s="132" t="s">
        <v>728</v>
      </c>
      <c r="C288" s="132" t="s">
        <v>185</v>
      </c>
      <c r="D288" s="262"/>
      <c r="E288" s="114">
        <f t="shared" si="31"/>
        <v>44270</v>
      </c>
      <c r="F288" s="114">
        <f t="shared" si="31"/>
        <v>44274</v>
      </c>
      <c r="G288" s="10">
        <f t="shared" si="31"/>
        <v>44299</v>
      </c>
    </row>
    <row r="289" spans="1:7" s="27" customFormat="1" ht="15.75" customHeight="1">
      <c r="A289" s="89"/>
      <c r="B289" s="132" t="s">
        <v>729</v>
      </c>
      <c r="C289" s="132" t="s">
        <v>731</v>
      </c>
      <c r="D289" s="262"/>
      <c r="E289" s="114">
        <f t="shared" si="31"/>
        <v>44277</v>
      </c>
      <c r="F289" s="114">
        <f t="shared" si="31"/>
        <v>44281</v>
      </c>
      <c r="G289" s="10">
        <f t="shared" si="31"/>
        <v>44306</v>
      </c>
    </row>
    <row r="290" spans="1:7" s="27" customFormat="1" ht="15.75" customHeight="1">
      <c r="A290" s="89"/>
      <c r="B290" s="133" t="s">
        <v>730</v>
      </c>
      <c r="C290" s="133" t="s">
        <v>732</v>
      </c>
      <c r="D290" s="286"/>
      <c r="E290" s="114">
        <f t="shared" si="31"/>
        <v>44284</v>
      </c>
      <c r="F290" s="114">
        <f t="shared" si="31"/>
        <v>44288</v>
      </c>
      <c r="G290" s="10">
        <f t="shared" si="31"/>
        <v>44313</v>
      </c>
    </row>
    <row r="291" spans="1:7" s="27" customFormat="1" ht="15.75" customHeight="1">
      <c r="A291" s="89"/>
      <c r="B291" s="36"/>
      <c r="C291" s="36"/>
      <c r="D291" s="37"/>
      <c r="E291" s="37"/>
      <c r="F291" s="38"/>
      <c r="G291" s="38"/>
    </row>
    <row r="292" spans="1:7" s="27" customFormat="1" ht="15.75" customHeight="1">
      <c r="A292" s="297"/>
      <c r="B292" s="297"/>
      <c r="C292" s="36"/>
      <c r="D292" s="37"/>
      <c r="E292" s="37"/>
      <c r="F292" s="38"/>
      <c r="G292" s="38"/>
    </row>
    <row r="293" spans="1:7" s="27" customFormat="1" ht="15.75" customHeight="1">
      <c r="A293" s="89" t="s">
        <v>372</v>
      </c>
      <c r="B293" s="250" t="s">
        <v>25</v>
      </c>
      <c r="C293" s="250" t="s">
        <v>26</v>
      </c>
      <c r="D293" s="250" t="s">
        <v>27</v>
      </c>
      <c r="E293" s="107" t="s">
        <v>330</v>
      </c>
      <c r="F293" s="107" t="s">
        <v>28</v>
      </c>
      <c r="G293" s="108" t="s">
        <v>373</v>
      </c>
    </row>
    <row r="294" spans="1:7" s="27" customFormat="1" ht="15.75" customHeight="1">
      <c r="A294" s="89"/>
      <c r="B294" s="252"/>
      <c r="C294" s="252"/>
      <c r="D294" s="252"/>
      <c r="E294" s="109" t="s">
        <v>19</v>
      </c>
      <c r="F294" s="112" t="s">
        <v>29</v>
      </c>
      <c r="G294" s="107" t="s">
        <v>30</v>
      </c>
    </row>
    <row r="295" spans="1:7" s="27" customFormat="1" ht="15.75" customHeight="1">
      <c r="A295" s="89"/>
      <c r="B295" s="103"/>
      <c r="C295" s="104"/>
      <c r="D295" s="269" t="s">
        <v>374</v>
      </c>
      <c r="E295" s="111">
        <v>44255</v>
      </c>
      <c r="F295" s="10">
        <f>E295+4</f>
        <v>44259</v>
      </c>
      <c r="G295" s="10">
        <f>F295+22</f>
        <v>44281</v>
      </c>
    </row>
    <row r="296" spans="1:7" s="27" customFormat="1" ht="15.75" customHeight="1">
      <c r="A296" s="89"/>
      <c r="B296" s="106" t="s">
        <v>733</v>
      </c>
      <c r="C296" s="104" t="s">
        <v>736</v>
      </c>
      <c r="D296" s="262"/>
      <c r="E296" s="10">
        <f t="shared" ref="E296:G299" si="32">E295+7</f>
        <v>44262</v>
      </c>
      <c r="F296" s="10">
        <f t="shared" si="32"/>
        <v>44266</v>
      </c>
      <c r="G296" s="10">
        <f t="shared" si="32"/>
        <v>44288</v>
      </c>
    </row>
    <row r="297" spans="1:7" s="27" customFormat="1" ht="15.75" customHeight="1">
      <c r="A297" s="89"/>
      <c r="B297" s="103" t="s">
        <v>734</v>
      </c>
      <c r="C297" s="104" t="s">
        <v>737</v>
      </c>
      <c r="D297" s="262"/>
      <c r="E297" s="10">
        <f t="shared" si="32"/>
        <v>44269</v>
      </c>
      <c r="F297" s="10">
        <f t="shared" si="32"/>
        <v>44273</v>
      </c>
      <c r="G297" s="10">
        <f t="shared" si="32"/>
        <v>44295</v>
      </c>
    </row>
    <row r="298" spans="1:7" s="27" customFormat="1" ht="15.75" customHeight="1">
      <c r="A298" s="89"/>
      <c r="B298" s="20" t="s">
        <v>735</v>
      </c>
      <c r="C298" s="104" t="s">
        <v>738</v>
      </c>
      <c r="D298" s="262"/>
      <c r="E298" s="10">
        <f t="shared" si="32"/>
        <v>44276</v>
      </c>
      <c r="F298" s="10">
        <f t="shared" si="32"/>
        <v>44280</v>
      </c>
      <c r="G298" s="10">
        <f t="shared" si="32"/>
        <v>44302</v>
      </c>
    </row>
    <row r="299" spans="1:7" s="27" customFormat="1" ht="15.75" customHeight="1">
      <c r="A299" s="89"/>
      <c r="B299" s="20" t="s">
        <v>192</v>
      </c>
      <c r="C299" s="104" t="s">
        <v>739</v>
      </c>
      <c r="D299" s="263"/>
      <c r="E299" s="10">
        <f t="shared" si="32"/>
        <v>44283</v>
      </c>
      <c r="F299" s="10">
        <f t="shared" si="32"/>
        <v>44287</v>
      </c>
      <c r="G299" s="10">
        <f t="shared" si="32"/>
        <v>44309</v>
      </c>
    </row>
    <row r="300" spans="1:7" s="27" customFormat="1" ht="15.75" customHeight="1">
      <c r="A300" s="297"/>
      <c r="B300" s="297"/>
      <c r="C300" s="36"/>
      <c r="D300" s="37"/>
      <c r="E300" s="37"/>
      <c r="F300" s="38"/>
      <c r="G300" s="38"/>
    </row>
    <row r="301" spans="1:7" s="27" customFormat="1" ht="15.75" customHeight="1">
      <c r="A301" s="89" t="s">
        <v>375</v>
      </c>
      <c r="B301" s="250" t="s">
        <v>25</v>
      </c>
      <c r="C301" s="250" t="s">
        <v>26</v>
      </c>
      <c r="D301" s="250" t="s">
        <v>27</v>
      </c>
      <c r="E301" s="107" t="s">
        <v>320</v>
      </c>
      <c r="F301" s="107" t="s">
        <v>320</v>
      </c>
      <c r="G301" s="108" t="s">
        <v>376</v>
      </c>
    </row>
    <row r="302" spans="1:7" s="27" customFormat="1" ht="15.75" customHeight="1">
      <c r="A302" s="89"/>
      <c r="B302" s="252"/>
      <c r="C302" s="252"/>
      <c r="D302" s="252"/>
      <c r="E302" s="109" t="s">
        <v>19</v>
      </c>
      <c r="F302" s="112" t="s">
        <v>29</v>
      </c>
      <c r="G302" s="107" t="s">
        <v>30</v>
      </c>
    </row>
    <row r="303" spans="1:7" s="27" customFormat="1" ht="15.75" customHeight="1">
      <c r="A303" s="89"/>
      <c r="B303" s="13" t="s">
        <v>562</v>
      </c>
      <c r="C303" s="147" t="s">
        <v>204</v>
      </c>
      <c r="D303" s="269" t="s">
        <v>377</v>
      </c>
      <c r="E303" s="8">
        <v>44253</v>
      </c>
      <c r="F303" s="114">
        <f>E303+4</f>
        <v>44257</v>
      </c>
      <c r="G303" s="10">
        <f>F303+25</f>
        <v>44282</v>
      </c>
    </row>
    <row r="304" spans="1:7" s="27" customFormat="1" ht="15.75" customHeight="1">
      <c r="A304" s="89"/>
      <c r="B304" s="13" t="s">
        <v>757</v>
      </c>
      <c r="C304" s="13" t="s">
        <v>279</v>
      </c>
      <c r="D304" s="262"/>
      <c r="E304" s="114">
        <f t="shared" ref="E304:G307" si="33">E303+7</f>
        <v>44260</v>
      </c>
      <c r="F304" s="114">
        <f t="shared" si="33"/>
        <v>44264</v>
      </c>
      <c r="G304" s="10">
        <f t="shared" si="33"/>
        <v>44289</v>
      </c>
    </row>
    <row r="305" spans="1:7" s="27" customFormat="1" ht="15.75" customHeight="1">
      <c r="A305" s="89"/>
      <c r="B305" s="13" t="s">
        <v>758</v>
      </c>
      <c r="C305" s="149" t="s">
        <v>204</v>
      </c>
      <c r="D305" s="262"/>
      <c r="E305" s="114">
        <f t="shared" si="33"/>
        <v>44267</v>
      </c>
      <c r="F305" s="114">
        <f t="shared" si="33"/>
        <v>44271</v>
      </c>
      <c r="G305" s="10">
        <f t="shared" si="33"/>
        <v>44296</v>
      </c>
    </row>
    <row r="306" spans="1:7" s="27" customFormat="1" ht="15.75" customHeight="1">
      <c r="A306" s="89"/>
      <c r="B306" s="13" t="s">
        <v>759</v>
      </c>
      <c r="C306" s="149" t="s">
        <v>217</v>
      </c>
      <c r="D306" s="262"/>
      <c r="E306" s="114">
        <f t="shared" si="33"/>
        <v>44274</v>
      </c>
      <c r="F306" s="114">
        <f t="shared" si="33"/>
        <v>44278</v>
      </c>
      <c r="G306" s="10">
        <f t="shared" si="33"/>
        <v>44303</v>
      </c>
    </row>
    <row r="307" spans="1:7" s="27" customFormat="1" ht="15.75" customHeight="1">
      <c r="A307" s="89"/>
      <c r="B307" s="13" t="s">
        <v>760</v>
      </c>
      <c r="C307" s="149" t="s">
        <v>205</v>
      </c>
      <c r="D307" s="263"/>
      <c r="E307" s="114">
        <f t="shared" si="33"/>
        <v>44281</v>
      </c>
      <c r="F307" s="114">
        <f t="shared" si="33"/>
        <v>44285</v>
      </c>
      <c r="G307" s="10">
        <f t="shared" si="33"/>
        <v>44310</v>
      </c>
    </row>
    <row r="308" spans="1:7" s="27" customFormat="1" ht="15.75" customHeight="1">
      <c r="A308" s="89"/>
      <c r="B308" s="36"/>
      <c r="C308" s="36"/>
      <c r="D308" s="37"/>
      <c r="E308" s="37"/>
      <c r="F308" s="38"/>
      <c r="G308" s="38"/>
    </row>
    <row r="309" spans="1:7" s="27" customFormat="1" ht="15.75" customHeight="1">
      <c r="A309" s="297"/>
      <c r="B309" s="297"/>
      <c r="C309" s="36"/>
      <c r="D309" s="37"/>
      <c r="E309" s="37"/>
      <c r="F309" s="38"/>
      <c r="G309" s="38"/>
    </row>
    <row r="310" spans="1:7" s="27" customFormat="1" ht="15.75" customHeight="1">
      <c r="A310" s="89" t="s">
        <v>378</v>
      </c>
      <c r="B310" s="250" t="s">
        <v>324</v>
      </c>
      <c r="C310" s="250" t="s">
        <v>26</v>
      </c>
      <c r="D310" s="250" t="s">
        <v>27</v>
      </c>
      <c r="E310" s="107" t="s">
        <v>320</v>
      </c>
      <c r="F310" s="107" t="s">
        <v>28</v>
      </c>
      <c r="G310" s="108" t="s">
        <v>376</v>
      </c>
    </row>
    <row r="311" spans="1:7" s="27" customFormat="1" ht="15.75" customHeight="1">
      <c r="A311" s="89"/>
      <c r="B311" s="252"/>
      <c r="C311" s="252"/>
      <c r="D311" s="252"/>
      <c r="E311" s="109" t="s">
        <v>19</v>
      </c>
      <c r="F311" s="112" t="s">
        <v>29</v>
      </c>
      <c r="G311" s="107" t="s">
        <v>30</v>
      </c>
    </row>
    <row r="312" spans="1:7" s="27" customFormat="1" ht="15.75" customHeight="1">
      <c r="A312" s="89"/>
      <c r="B312" s="13" t="s">
        <v>562</v>
      </c>
      <c r="C312" s="147" t="s">
        <v>204</v>
      </c>
      <c r="D312" s="269" t="s">
        <v>377</v>
      </c>
      <c r="E312" s="8">
        <v>44253</v>
      </c>
      <c r="F312" s="114">
        <f>E312+4</f>
        <v>44257</v>
      </c>
      <c r="G312" s="10">
        <f>F312+28</f>
        <v>44285</v>
      </c>
    </row>
    <row r="313" spans="1:7" s="27" customFormat="1" ht="15.75" customHeight="1">
      <c r="A313" s="89"/>
      <c r="B313" s="13" t="s">
        <v>757</v>
      </c>
      <c r="C313" s="13" t="s">
        <v>279</v>
      </c>
      <c r="D313" s="262"/>
      <c r="E313" s="8">
        <f t="shared" ref="E313:G316" si="34">E312+7</f>
        <v>44260</v>
      </c>
      <c r="F313" s="114">
        <f t="shared" si="34"/>
        <v>44264</v>
      </c>
      <c r="G313" s="10">
        <f t="shared" si="34"/>
        <v>44292</v>
      </c>
    </row>
    <row r="314" spans="1:7" s="27" customFormat="1" ht="15.75" customHeight="1">
      <c r="A314" s="89"/>
      <c r="B314" s="13" t="s">
        <v>758</v>
      </c>
      <c r="C314" s="149" t="s">
        <v>204</v>
      </c>
      <c r="D314" s="262"/>
      <c r="E314" s="8">
        <f t="shared" si="34"/>
        <v>44267</v>
      </c>
      <c r="F314" s="114">
        <f t="shared" si="34"/>
        <v>44271</v>
      </c>
      <c r="G314" s="10">
        <f t="shared" si="34"/>
        <v>44299</v>
      </c>
    </row>
    <row r="315" spans="1:7" s="27" customFormat="1" ht="15.75" customHeight="1">
      <c r="A315" s="89"/>
      <c r="B315" s="13" t="s">
        <v>759</v>
      </c>
      <c r="C315" s="149" t="s">
        <v>217</v>
      </c>
      <c r="D315" s="262"/>
      <c r="E315" s="8">
        <f t="shared" si="34"/>
        <v>44274</v>
      </c>
      <c r="F315" s="114">
        <f t="shared" si="34"/>
        <v>44278</v>
      </c>
      <c r="G315" s="10">
        <f t="shared" si="34"/>
        <v>44306</v>
      </c>
    </row>
    <row r="316" spans="1:7" s="27" customFormat="1" ht="15.75" customHeight="1">
      <c r="A316" s="89"/>
      <c r="B316" s="13" t="s">
        <v>760</v>
      </c>
      <c r="C316" s="149" t="s">
        <v>205</v>
      </c>
      <c r="D316" s="263"/>
      <c r="E316" s="8">
        <f t="shared" si="34"/>
        <v>44281</v>
      </c>
      <c r="F316" s="114">
        <f t="shared" si="34"/>
        <v>44285</v>
      </c>
      <c r="G316" s="10">
        <f t="shared" si="34"/>
        <v>44313</v>
      </c>
    </row>
    <row r="317" spans="1:7" s="27" customFormat="1" ht="15.75" customHeight="1">
      <c r="A317" s="93"/>
      <c r="B317" s="47"/>
      <c r="C317" s="48"/>
      <c r="D317" s="34"/>
      <c r="E317" s="24"/>
      <c r="F317" s="25"/>
      <c r="G317" s="25"/>
    </row>
    <row r="318" spans="1:7" s="27" customFormat="1" ht="15.75" customHeight="1">
      <c r="A318" s="264" t="s">
        <v>379</v>
      </c>
      <c r="B318" s="264"/>
      <c r="C318" s="264"/>
      <c r="D318" s="264"/>
      <c r="E318" s="264"/>
      <c r="F318" s="264"/>
      <c r="G318" s="264"/>
    </row>
    <row r="319" spans="1:7" s="27" customFormat="1" ht="15.75" customHeight="1">
      <c r="A319" s="317"/>
      <c r="B319" s="317"/>
      <c r="C319" s="43"/>
      <c r="D319" s="24"/>
      <c r="E319" s="24"/>
      <c r="F319" s="25"/>
      <c r="G319" s="25"/>
    </row>
    <row r="320" spans="1:7" s="27" customFormat="1" ht="15.75" customHeight="1">
      <c r="A320" s="89" t="s">
        <v>380</v>
      </c>
      <c r="B320" s="253" t="s">
        <v>25</v>
      </c>
      <c r="C320" s="253" t="s">
        <v>26</v>
      </c>
      <c r="D320" s="253" t="s">
        <v>27</v>
      </c>
      <c r="E320" s="101" t="s">
        <v>320</v>
      </c>
      <c r="F320" s="101" t="s">
        <v>28</v>
      </c>
      <c r="G320" s="23" t="s">
        <v>380</v>
      </c>
    </row>
    <row r="321" spans="1:7" s="27" customFormat="1" ht="15.75" customHeight="1">
      <c r="A321" s="89"/>
      <c r="B321" s="254"/>
      <c r="C321" s="254"/>
      <c r="D321" s="254"/>
      <c r="E321" s="22" t="s">
        <v>19</v>
      </c>
      <c r="F321" s="112" t="s">
        <v>29</v>
      </c>
      <c r="G321" s="101" t="s">
        <v>30</v>
      </c>
    </row>
    <row r="322" spans="1:7" s="27" customFormat="1" ht="15.75" customHeight="1">
      <c r="A322" s="89"/>
      <c r="B322" s="101" t="s">
        <v>584</v>
      </c>
      <c r="C322" s="125" t="s">
        <v>586</v>
      </c>
      <c r="D322" s="256" t="s">
        <v>381</v>
      </c>
      <c r="E322" s="114">
        <v>44251</v>
      </c>
      <c r="F322" s="114">
        <f>E322+4</f>
        <v>44255</v>
      </c>
      <c r="G322" s="10">
        <f>F322+24</f>
        <v>44279</v>
      </c>
    </row>
    <row r="323" spans="1:7" s="27" customFormat="1" ht="15.75" customHeight="1">
      <c r="A323" s="89"/>
      <c r="B323" s="101" t="s">
        <v>708</v>
      </c>
      <c r="C323" s="125" t="s">
        <v>576</v>
      </c>
      <c r="D323" s="262"/>
      <c r="E323" s="9">
        <f t="shared" ref="E323:G326" si="35">E322+7</f>
        <v>44258</v>
      </c>
      <c r="F323" s="114">
        <f t="shared" si="35"/>
        <v>44262</v>
      </c>
      <c r="G323" s="10">
        <f t="shared" si="35"/>
        <v>44286</v>
      </c>
    </row>
    <row r="324" spans="1:7" s="27" customFormat="1" ht="15.75" customHeight="1">
      <c r="A324" s="89"/>
      <c r="B324" s="101" t="s">
        <v>213</v>
      </c>
      <c r="C324" s="125" t="s">
        <v>35</v>
      </c>
      <c r="D324" s="262"/>
      <c r="E324" s="9">
        <f t="shared" si="35"/>
        <v>44265</v>
      </c>
      <c r="F324" s="114">
        <f t="shared" si="35"/>
        <v>44269</v>
      </c>
      <c r="G324" s="10">
        <f t="shared" si="35"/>
        <v>44293</v>
      </c>
    </row>
    <row r="325" spans="1:7" s="27" customFormat="1" ht="15.75" customHeight="1">
      <c r="A325" s="89"/>
      <c r="B325" s="123" t="s">
        <v>191</v>
      </c>
      <c r="C325" s="127" t="s">
        <v>243</v>
      </c>
      <c r="D325" s="262"/>
      <c r="E325" s="9">
        <f t="shared" si="35"/>
        <v>44272</v>
      </c>
      <c r="F325" s="114">
        <f t="shared" si="35"/>
        <v>44276</v>
      </c>
      <c r="G325" s="10">
        <f t="shared" si="35"/>
        <v>44300</v>
      </c>
    </row>
    <row r="326" spans="1:7" s="27" customFormat="1" ht="15.75" customHeight="1">
      <c r="A326" s="89"/>
      <c r="B326" s="117" t="s">
        <v>709</v>
      </c>
      <c r="C326" s="117" t="s">
        <v>209</v>
      </c>
      <c r="D326" s="286"/>
      <c r="E326" s="9">
        <f t="shared" si="35"/>
        <v>44279</v>
      </c>
      <c r="F326" s="114">
        <f t="shared" si="35"/>
        <v>44283</v>
      </c>
      <c r="G326" s="10">
        <f t="shared" si="35"/>
        <v>44307</v>
      </c>
    </row>
    <row r="327" spans="1:7" s="27" customFormat="1" ht="15.75" customHeight="1">
      <c r="A327" s="317"/>
      <c r="B327" s="317"/>
      <c r="C327" s="36"/>
      <c r="D327" s="37"/>
      <c r="E327" s="37"/>
      <c r="F327" s="38"/>
      <c r="G327" s="38"/>
    </row>
    <row r="328" spans="1:7" s="27" customFormat="1" ht="15.75" customHeight="1">
      <c r="A328" s="89" t="s">
        <v>382</v>
      </c>
      <c r="B328" s="250" t="s">
        <v>25</v>
      </c>
      <c r="C328" s="250" t="s">
        <v>26</v>
      </c>
      <c r="D328" s="250" t="s">
        <v>27</v>
      </c>
      <c r="E328" s="167" t="s">
        <v>320</v>
      </c>
      <c r="F328" s="167" t="s">
        <v>28</v>
      </c>
      <c r="G328" s="165" t="s">
        <v>383</v>
      </c>
    </row>
    <row r="329" spans="1:7" s="27" customFormat="1" ht="15.75" customHeight="1">
      <c r="A329" s="89"/>
      <c r="B329" s="252"/>
      <c r="C329" s="252"/>
      <c r="D329" s="252"/>
      <c r="E329" s="163" t="s">
        <v>19</v>
      </c>
      <c r="F329" s="112" t="s">
        <v>29</v>
      </c>
      <c r="G329" s="167" t="s">
        <v>30</v>
      </c>
    </row>
    <row r="330" spans="1:7" s="27" customFormat="1" ht="15.75" customHeight="1">
      <c r="A330" s="89"/>
      <c r="B330" s="193" t="s">
        <v>619</v>
      </c>
      <c r="C330" s="193" t="s">
        <v>6</v>
      </c>
      <c r="D330" s="256" t="s">
        <v>384</v>
      </c>
      <c r="E330" s="114">
        <v>44248</v>
      </c>
      <c r="F330" s="114">
        <f>E330+4</f>
        <v>44252</v>
      </c>
      <c r="G330" s="10">
        <f>F330+33</f>
        <v>44285</v>
      </c>
    </row>
    <row r="331" spans="1:7" s="27" customFormat="1" ht="15.75" customHeight="1">
      <c r="A331" s="89"/>
      <c r="B331" s="193" t="s">
        <v>895</v>
      </c>
      <c r="C331" s="193" t="s">
        <v>899</v>
      </c>
      <c r="D331" s="262"/>
      <c r="E331" s="9">
        <f t="shared" ref="E331:G334" si="36">E330+7</f>
        <v>44255</v>
      </c>
      <c r="F331" s="114">
        <f t="shared" si="36"/>
        <v>44259</v>
      </c>
      <c r="G331" s="10">
        <f t="shared" si="36"/>
        <v>44292</v>
      </c>
    </row>
    <row r="332" spans="1:7" s="27" customFormat="1" ht="15.75" customHeight="1">
      <c r="A332" s="89"/>
      <c r="B332" s="161" t="s">
        <v>896</v>
      </c>
      <c r="C332" s="193" t="s">
        <v>900</v>
      </c>
      <c r="D332" s="262"/>
      <c r="E332" s="9">
        <f t="shared" si="36"/>
        <v>44262</v>
      </c>
      <c r="F332" s="114">
        <f t="shared" si="36"/>
        <v>44266</v>
      </c>
      <c r="G332" s="10">
        <f t="shared" si="36"/>
        <v>44299</v>
      </c>
    </row>
    <row r="333" spans="1:7" s="27" customFormat="1" ht="15.75" customHeight="1">
      <c r="A333" s="89"/>
      <c r="B333" s="193" t="s">
        <v>897</v>
      </c>
      <c r="C333" s="193" t="s">
        <v>901</v>
      </c>
      <c r="D333" s="262"/>
      <c r="E333" s="9">
        <f t="shared" si="36"/>
        <v>44269</v>
      </c>
      <c r="F333" s="114">
        <f t="shared" si="36"/>
        <v>44273</v>
      </c>
      <c r="G333" s="10">
        <f t="shared" si="36"/>
        <v>44306</v>
      </c>
    </row>
    <row r="334" spans="1:7" s="27" customFormat="1" ht="15.75" customHeight="1">
      <c r="A334" s="89"/>
      <c r="B334" s="189" t="s">
        <v>898</v>
      </c>
      <c r="C334" s="189" t="s">
        <v>902</v>
      </c>
      <c r="D334" s="286"/>
      <c r="E334" s="9">
        <f t="shared" si="36"/>
        <v>44276</v>
      </c>
      <c r="F334" s="114">
        <f t="shared" si="36"/>
        <v>44280</v>
      </c>
      <c r="G334" s="10">
        <f t="shared" si="36"/>
        <v>44313</v>
      </c>
    </row>
    <row r="335" spans="1:7" s="27" customFormat="1" ht="15.75" customHeight="1">
      <c r="A335" s="89"/>
      <c r="B335" s="36"/>
      <c r="C335" s="36"/>
      <c r="D335" s="37"/>
      <c r="E335" s="37"/>
      <c r="F335" s="38"/>
      <c r="G335" s="38"/>
    </row>
    <row r="336" spans="1:7" s="27" customFormat="1" ht="15.75" customHeight="1">
      <c r="A336" s="89"/>
      <c r="B336" s="36"/>
      <c r="C336" s="36"/>
      <c r="D336" s="37"/>
      <c r="E336" s="37"/>
      <c r="F336" s="38"/>
      <c r="G336" s="38"/>
    </row>
    <row r="337" spans="1:7" s="27" customFormat="1" ht="15.75" customHeight="1">
      <c r="A337" s="297"/>
      <c r="B337" s="297"/>
      <c r="C337" s="36"/>
      <c r="D337" s="37"/>
      <c r="E337" s="37"/>
      <c r="F337" s="38"/>
      <c r="G337" s="38"/>
    </row>
    <row r="338" spans="1:7" s="27" customFormat="1" ht="15.75" customHeight="1">
      <c r="A338" s="89" t="s">
        <v>385</v>
      </c>
      <c r="B338" s="250" t="s">
        <v>25</v>
      </c>
      <c r="C338" s="250" t="s">
        <v>26</v>
      </c>
      <c r="D338" s="250" t="s">
        <v>27</v>
      </c>
      <c r="E338" s="101" t="s">
        <v>327</v>
      </c>
      <c r="F338" s="101" t="s">
        <v>28</v>
      </c>
      <c r="G338" s="23" t="s">
        <v>70</v>
      </c>
    </row>
    <row r="339" spans="1:7" s="27" customFormat="1" ht="15.75" customHeight="1">
      <c r="A339" s="89"/>
      <c r="B339" s="252"/>
      <c r="C339" s="252"/>
      <c r="D339" s="252"/>
      <c r="E339" s="22" t="s">
        <v>19</v>
      </c>
      <c r="F339" s="112" t="s">
        <v>29</v>
      </c>
      <c r="G339" s="101" t="s">
        <v>30</v>
      </c>
    </row>
    <row r="340" spans="1:7" s="27" customFormat="1" ht="15.75" customHeight="1">
      <c r="A340" s="89"/>
      <c r="B340" s="101" t="s">
        <v>584</v>
      </c>
      <c r="C340" s="125" t="s">
        <v>586</v>
      </c>
      <c r="D340" s="256" t="s">
        <v>381</v>
      </c>
      <c r="E340" s="114">
        <v>44251</v>
      </c>
      <c r="F340" s="114">
        <f>E340+4</f>
        <v>44255</v>
      </c>
      <c r="G340" s="10">
        <f>F340+24</f>
        <v>44279</v>
      </c>
    </row>
    <row r="341" spans="1:7" s="27" customFormat="1" ht="15.75" customHeight="1">
      <c r="A341" s="89"/>
      <c r="B341" s="101" t="s">
        <v>708</v>
      </c>
      <c r="C341" s="125" t="s">
        <v>576</v>
      </c>
      <c r="D341" s="262"/>
      <c r="E341" s="9">
        <f t="shared" ref="E341:G344" si="37">E340+7</f>
        <v>44258</v>
      </c>
      <c r="F341" s="114">
        <f t="shared" si="37"/>
        <v>44262</v>
      </c>
      <c r="G341" s="10">
        <f t="shared" si="37"/>
        <v>44286</v>
      </c>
    </row>
    <row r="342" spans="1:7" s="27" customFormat="1" ht="15.75" customHeight="1">
      <c r="A342" s="89"/>
      <c r="B342" s="101" t="s">
        <v>213</v>
      </c>
      <c r="C342" s="125" t="s">
        <v>35</v>
      </c>
      <c r="D342" s="262"/>
      <c r="E342" s="9">
        <f t="shared" si="37"/>
        <v>44265</v>
      </c>
      <c r="F342" s="114">
        <f t="shared" si="37"/>
        <v>44269</v>
      </c>
      <c r="G342" s="10">
        <f t="shared" si="37"/>
        <v>44293</v>
      </c>
    </row>
    <row r="343" spans="1:7" s="27" customFormat="1" ht="15.75" customHeight="1">
      <c r="A343" s="89"/>
      <c r="B343" s="123" t="s">
        <v>191</v>
      </c>
      <c r="C343" s="127" t="s">
        <v>243</v>
      </c>
      <c r="D343" s="262"/>
      <c r="E343" s="9">
        <f t="shared" si="37"/>
        <v>44272</v>
      </c>
      <c r="F343" s="114">
        <f t="shared" si="37"/>
        <v>44276</v>
      </c>
      <c r="G343" s="10">
        <f t="shared" si="37"/>
        <v>44300</v>
      </c>
    </row>
    <row r="344" spans="1:7" s="27" customFormat="1" ht="15.75" customHeight="1">
      <c r="A344" s="89"/>
      <c r="B344" s="117" t="s">
        <v>709</v>
      </c>
      <c r="C344" s="117" t="s">
        <v>209</v>
      </c>
      <c r="D344" s="286"/>
      <c r="E344" s="9">
        <f t="shared" si="37"/>
        <v>44279</v>
      </c>
      <c r="F344" s="114">
        <f t="shared" si="37"/>
        <v>44283</v>
      </c>
      <c r="G344" s="10">
        <f t="shared" si="37"/>
        <v>44307</v>
      </c>
    </row>
    <row r="345" spans="1:7" s="27" customFormat="1" ht="15.75" customHeight="1">
      <c r="A345" s="89"/>
      <c r="B345" s="36"/>
      <c r="C345" s="36"/>
      <c r="D345" s="37"/>
      <c r="E345" s="37"/>
      <c r="F345" s="38"/>
      <c r="G345" s="38"/>
    </row>
    <row r="346" spans="1:7" s="27" customFormat="1" ht="15.75" customHeight="1">
      <c r="A346" s="261"/>
      <c r="B346" s="261"/>
      <c r="C346" s="36"/>
      <c r="D346" s="37"/>
      <c r="E346" s="37"/>
      <c r="F346" s="38"/>
      <c r="G346" s="38"/>
    </row>
    <row r="347" spans="1:7" s="27" customFormat="1" ht="15.75" customHeight="1">
      <c r="A347" s="89"/>
      <c r="B347" s="36"/>
      <c r="C347" s="36"/>
      <c r="D347" s="37"/>
      <c r="E347" s="37"/>
      <c r="F347" s="38"/>
      <c r="G347" s="38"/>
    </row>
    <row r="348" spans="1:7" s="27" customFormat="1" ht="15.75" customHeight="1">
      <c r="A348" s="261"/>
      <c r="B348" s="261"/>
      <c r="C348" s="36"/>
      <c r="D348" s="37"/>
      <c r="E348" s="37"/>
      <c r="F348" s="38"/>
      <c r="G348" s="38"/>
    </row>
    <row r="349" spans="1:7" s="27" customFormat="1" ht="15.75" customHeight="1">
      <c r="A349" s="89" t="s">
        <v>386</v>
      </c>
      <c r="B349" s="259" t="s">
        <v>25</v>
      </c>
      <c r="C349" s="259" t="s">
        <v>26</v>
      </c>
      <c r="D349" s="259" t="s">
        <v>27</v>
      </c>
      <c r="E349" s="134" t="s">
        <v>330</v>
      </c>
      <c r="F349" s="134" t="s">
        <v>28</v>
      </c>
      <c r="G349" s="134" t="s">
        <v>387</v>
      </c>
    </row>
    <row r="350" spans="1:7" s="27" customFormat="1" ht="15.75" customHeight="1">
      <c r="A350" s="89"/>
      <c r="B350" s="260"/>
      <c r="C350" s="260"/>
      <c r="D350" s="260"/>
      <c r="E350" s="135" t="s">
        <v>19</v>
      </c>
      <c r="F350" s="136" t="s">
        <v>29</v>
      </c>
      <c r="G350" s="134" t="s">
        <v>30</v>
      </c>
    </row>
    <row r="351" spans="1:7" s="27" customFormat="1" ht="15.75" customHeight="1">
      <c r="A351" s="89"/>
      <c r="B351" s="132" t="s">
        <v>572</v>
      </c>
      <c r="C351" s="132" t="s">
        <v>243</v>
      </c>
      <c r="D351" s="271" t="s">
        <v>388</v>
      </c>
      <c r="E351" s="137">
        <v>44257</v>
      </c>
      <c r="F351" s="137">
        <f>E351+4</f>
        <v>44261</v>
      </c>
      <c r="G351" s="122">
        <f>F351+27</f>
        <v>44288</v>
      </c>
    </row>
    <row r="352" spans="1:7" s="27" customFormat="1" ht="15.75" customHeight="1">
      <c r="A352" s="89"/>
      <c r="B352" s="132" t="s">
        <v>719</v>
      </c>
      <c r="C352" s="132" t="s">
        <v>112</v>
      </c>
      <c r="D352" s="294"/>
      <c r="E352" s="137">
        <f t="shared" ref="E352:G355" si="38">E351+7</f>
        <v>44264</v>
      </c>
      <c r="F352" s="137">
        <f t="shared" si="38"/>
        <v>44268</v>
      </c>
      <c r="G352" s="122">
        <f t="shared" si="38"/>
        <v>44295</v>
      </c>
    </row>
    <row r="353" spans="1:7" s="27" customFormat="1" ht="15.75" customHeight="1">
      <c r="A353" s="89"/>
      <c r="B353" s="132" t="s">
        <v>573</v>
      </c>
      <c r="C353" s="132" t="s">
        <v>291</v>
      </c>
      <c r="D353" s="294"/>
      <c r="E353" s="137">
        <f t="shared" si="38"/>
        <v>44271</v>
      </c>
      <c r="F353" s="137">
        <f t="shared" si="38"/>
        <v>44275</v>
      </c>
      <c r="G353" s="122">
        <f t="shared" si="38"/>
        <v>44302</v>
      </c>
    </row>
    <row r="354" spans="1:7" s="27" customFormat="1" ht="15.75" customHeight="1">
      <c r="A354" s="89"/>
      <c r="B354" s="132" t="s">
        <v>720</v>
      </c>
      <c r="C354" s="132" t="s">
        <v>71</v>
      </c>
      <c r="D354" s="294"/>
      <c r="E354" s="137">
        <f t="shared" si="38"/>
        <v>44278</v>
      </c>
      <c r="F354" s="137">
        <f t="shared" si="38"/>
        <v>44282</v>
      </c>
      <c r="G354" s="122">
        <f t="shared" si="38"/>
        <v>44309</v>
      </c>
    </row>
    <row r="355" spans="1:7" s="27" customFormat="1" ht="15.75" customHeight="1">
      <c r="A355" s="89"/>
      <c r="B355" s="132" t="s">
        <v>721</v>
      </c>
      <c r="C355" s="132" t="s">
        <v>62</v>
      </c>
      <c r="D355" s="295"/>
      <c r="E355" s="137">
        <f t="shared" si="38"/>
        <v>44285</v>
      </c>
      <c r="F355" s="137">
        <f t="shared" si="38"/>
        <v>44289</v>
      </c>
      <c r="G355" s="122">
        <f t="shared" si="38"/>
        <v>44316</v>
      </c>
    </row>
    <row r="356" spans="1:7" s="27" customFormat="1" ht="15.75" customHeight="1">
      <c r="A356" s="89"/>
      <c r="B356" s="36"/>
      <c r="C356" s="36"/>
      <c r="D356" s="37"/>
      <c r="E356" s="37"/>
      <c r="F356" s="38"/>
      <c r="G356" s="38"/>
    </row>
    <row r="357" spans="1:7" s="27" customFormat="1" ht="15.75" customHeight="1">
      <c r="A357" s="261"/>
      <c r="B357" s="261"/>
      <c r="C357" s="36"/>
      <c r="D357" s="37"/>
      <c r="E357" s="37"/>
      <c r="F357" s="38"/>
      <c r="G357" s="38"/>
    </row>
    <row r="358" spans="1:7" s="27" customFormat="1" ht="15.75" customHeight="1">
      <c r="A358" s="89" t="s">
        <v>389</v>
      </c>
      <c r="B358" s="253" t="s">
        <v>25</v>
      </c>
      <c r="C358" s="253" t="s">
        <v>26</v>
      </c>
      <c r="D358" s="250" t="s">
        <v>27</v>
      </c>
      <c r="E358" s="171" t="s">
        <v>320</v>
      </c>
      <c r="F358" s="171" t="s">
        <v>28</v>
      </c>
      <c r="G358" s="168" t="s">
        <v>390</v>
      </c>
    </row>
    <row r="359" spans="1:7" s="27" customFormat="1" ht="15.75" customHeight="1">
      <c r="A359" s="89"/>
      <c r="B359" s="254"/>
      <c r="C359" s="254"/>
      <c r="D359" s="252"/>
      <c r="E359" s="169" t="s">
        <v>19</v>
      </c>
      <c r="F359" s="112" t="s">
        <v>29</v>
      </c>
      <c r="G359" s="171" t="s">
        <v>30</v>
      </c>
    </row>
    <row r="360" spans="1:7" s="27" customFormat="1" ht="15.75" customHeight="1">
      <c r="A360" s="89"/>
      <c r="B360" s="212" t="s">
        <v>919</v>
      </c>
      <c r="C360" s="213" t="s">
        <v>910</v>
      </c>
      <c r="D360" s="256" t="s">
        <v>391</v>
      </c>
      <c r="E360" s="8">
        <v>44252</v>
      </c>
      <c r="F360" s="114">
        <f>E360+4</f>
        <v>44256</v>
      </c>
      <c r="G360" s="10">
        <f>F360+25</f>
        <v>44281</v>
      </c>
    </row>
    <row r="361" spans="1:7" s="27" customFormat="1" ht="15.75" customHeight="1">
      <c r="A361" s="89"/>
      <c r="B361" s="212" t="s">
        <v>920</v>
      </c>
      <c r="C361" s="213" t="s">
        <v>912</v>
      </c>
      <c r="D361" s="262"/>
      <c r="E361" s="114">
        <f t="shared" ref="E361:G364" si="39">E360+7</f>
        <v>44259</v>
      </c>
      <c r="F361" s="114">
        <f t="shared" si="39"/>
        <v>44263</v>
      </c>
      <c r="G361" s="10">
        <f t="shared" si="39"/>
        <v>44288</v>
      </c>
    </row>
    <row r="362" spans="1:7" s="27" customFormat="1" ht="15.75" customHeight="1">
      <c r="A362" s="89"/>
      <c r="B362" s="212" t="s">
        <v>921</v>
      </c>
      <c r="C362" s="213" t="s">
        <v>587</v>
      </c>
      <c r="D362" s="262"/>
      <c r="E362" s="114">
        <f t="shared" si="39"/>
        <v>44266</v>
      </c>
      <c r="F362" s="114">
        <f t="shared" si="39"/>
        <v>44270</v>
      </c>
      <c r="G362" s="10">
        <f t="shared" si="39"/>
        <v>44295</v>
      </c>
    </row>
    <row r="363" spans="1:7" s="27" customFormat="1" ht="15.75" customHeight="1">
      <c r="A363" s="89"/>
      <c r="B363" s="212" t="s">
        <v>922</v>
      </c>
      <c r="C363" s="213" t="s">
        <v>915</v>
      </c>
      <c r="D363" s="262"/>
      <c r="E363" s="114">
        <f t="shared" si="39"/>
        <v>44273</v>
      </c>
      <c r="F363" s="114">
        <f t="shared" si="39"/>
        <v>44277</v>
      </c>
      <c r="G363" s="10">
        <f t="shared" si="39"/>
        <v>44302</v>
      </c>
    </row>
    <row r="364" spans="1:7" s="27" customFormat="1" ht="15.75" customHeight="1">
      <c r="A364" s="89"/>
      <c r="B364" s="117" t="s">
        <v>923</v>
      </c>
      <c r="C364" s="213" t="s">
        <v>917</v>
      </c>
      <c r="D364" s="286"/>
      <c r="E364" s="114">
        <f t="shared" si="39"/>
        <v>44280</v>
      </c>
      <c r="F364" s="114">
        <f t="shared" si="39"/>
        <v>44284</v>
      </c>
      <c r="G364" s="10">
        <f t="shared" si="39"/>
        <v>44309</v>
      </c>
    </row>
    <row r="365" spans="1:7" s="27" customFormat="1" ht="15.75" customHeight="1">
      <c r="A365" s="89"/>
      <c r="B365" s="32"/>
      <c r="C365" s="32"/>
      <c r="D365" s="34"/>
      <c r="E365" s="30"/>
      <c r="F365" s="31"/>
      <c r="G365" s="49"/>
    </row>
    <row r="366" spans="1:7" s="27" customFormat="1" ht="15.75" customHeight="1">
      <c r="A366" s="261"/>
      <c r="B366" s="261"/>
      <c r="C366" s="38" t="s">
        <v>340</v>
      </c>
      <c r="D366" s="37"/>
      <c r="E366" s="37"/>
      <c r="F366" s="38"/>
      <c r="G366" s="38"/>
    </row>
    <row r="367" spans="1:7" s="27" customFormat="1" ht="15.75" customHeight="1">
      <c r="A367" s="89" t="s">
        <v>392</v>
      </c>
      <c r="B367" s="250" t="s">
        <v>25</v>
      </c>
      <c r="C367" s="248" t="s">
        <v>26</v>
      </c>
      <c r="D367" s="248" t="s">
        <v>27</v>
      </c>
      <c r="E367" s="233" t="s">
        <v>275</v>
      </c>
      <c r="F367" s="233" t="s">
        <v>28</v>
      </c>
      <c r="G367" s="233" t="s">
        <v>647</v>
      </c>
    </row>
    <row r="368" spans="1:7" s="27" customFormat="1" ht="15.75" customHeight="1">
      <c r="A368" s="89"/>
      <c r="B368" s="252"/>
      <c r="C368" s="249"/>
      <c r="D368" s="249"/>
      <c r="E368" s="99" t="s">
        <v>19</v>
      </c>
      <c r="F368" s="233" t="s">
        <v>29</v>
      </c>
      <c r="G368" s="233" t="s">
        <v>30</v>
      </c>
    </row>
    <row r="369" spans="1:7" s="27" customFormat="1" ht="15.75" customHeight="1">
      <c r="A369" s="89"/>
      <c r="B369" s="95"/>
      <c r="C369" s="113"/>
      <c r="D369" s="256" t="s">
        <v>648</v>
      </c>
      <c r="E369" s="114">
        <v>44253</v>
      </c>
      <c r="F369" s="114">
        <f>E369+4</f>
        <v>44257</v>
      </c>
      <c r="G369" s="10">
        <f>F369+16</f>
        <v>44273</v>
      </c>
    </row>
    <row r="370" spans="1:7" s="27" customFormat="1" ht="15.75" customHeight="1">
      <c r="A370" s="89"/>
      <c r="B370" s="113" t="s">
        <v>1007</v>
      </c>
      <c r="C370" s="113" t="s">
        <v>1012</v>
      </c>
      <c r="D370" s="262"/>
      <c r="E370" s="114">
        <f t="shared" ref="E370:G373" si="40">E369+7</f>
        <v>44260</v>
      </c>
      <c r="F370" s="114">
        <f t="shared" si="40"/>
        <v>44264</v>
      </c>
      <c r="G370" s="10">
        <f t="shared" si="40"/>
        <v>44280</v>
      </c>
    </row>
    <row r="371" spans="1:7" s="27" customFormat="1" ht="15.75" customHeight="1">
      <c r="A371" s="89"/>
      <c r="B371" s="113" t="s">
        <v>1010</v>
      </c>
      <c r="C371" s="113" t="s">
        <v>706</v>
      </c>
      <c r="D371" s="262"/>
      <c r="E371" s="114">
        <f t="shared" si="40"/>
        <v>44267</v>
      </c>
      <c r="F371" s="114">
        <f t="shared" si="40"/>
        <v>44271</v>
      </c>
      <c r="G371" s="10">
        <f t="shared" si="40"/>
        <v>44287</v>
      </c>
    </row>
    <row r="372" spans="1:7" s="27" customFormat="1" ht="15.75" customHeight="1">
      <c r="A372" s="89"/>
      <c r="B372" s="113" t="s">
        <v>1011</v>
      </c>
      <c r="C372" s="113" t="s">
        <v>707</v>
      </c>
      <c r="D372" s="262"/>
      <c r="E372" s="114">
        <f t="shared" si="40"/>
        <v>44274</v>
      </c>
      <c r="F372" s="114">
        <f t="shared" si="40"/>
        <v>44278</v>
      </c>
      <c r="G372" s="10">
        <f t="shared" si="40"/>
        <v>44294</v>
      </c>
    </row>
    <row r="373" spans="1:7" s="27" customFormat="1" ht="15.75" customHeight="1">
      <c r="A373" s="89"/>
      <c r="B373" s="242" t="s">
        <v>1008</v>
      </c>
      <c r="C373" s="113" t="s">
        <v>1009</v>
      </c>
      <c r="D373" s="286"/>
      <c r="E373" s="114">
        <f t="shared" si="40"/>
        <v>44281</v>
      </c>
      <c r="F373" s="114">
        <f t="shared" si="40"/>
        <v>44285</v>
      </c>
      <c r="G373" s="10">
        <f t="shared" si="40"/>
        <v>44301</v>
      </c>
    </row>
    <row r="374" spans="1:7" s="51" customFormat="1" ht="15.75" customHeight="1">
      <c r="A374" s="93"/>
      <c r="B374" s="318"/>
      <c r="C374" s="318"/>
      <c r="D374" s="318"/>
      <c r="E374" s="29"/>
      <c r="F374" s="49"/>
      <c r="G374" s="25"/>
    </row>
    <row r="375" spans="1:7" s="27" customFormat="1" ht="15.75" customHeight="1">
      <c r="A375" s="315" t="s">
        <v>393</v>
      </c>
      <c r="B375" s="315"/>
      <c r="C375" s="315"/>
      <c r="D375" s="315"/>
      <c r="E375" s="315"/>
      <c r="F375" s="315"/>
      <c r="G375" s="315"/>
    </row>
    <row r="376" spans="1:7" s="27" customFormat="1" ht="15.75" customHeight="1">
      <c r="A376" s="268"/>
      <c r="B376" s="268"/>
      <c r="C376" s="36"/>
      <c r="D376" s="37"/>
      <c r="E376" s="37"/>
      <c r="F376" s="38"/>
      <c r="G376" s="38"/>
    </row>
    <row r="377" spans="1:7" s="27" customFormat="1" ht="15.75" customHeight="1">
      <c r="A377" s="89" t="s">
        <v>394</v>
      </c>
      <c r="B377" s="250" t="s">
        <v>25</v>
      </c>
      <c r="C377" s="250" t="s">
        <v>26</v>
      </c>
      <c r="D377" s="250" t="s">
        <v>27</v>
      </c>
      <c r="E377" s="167" t="s">
        <v>320</v>
      </c>
      <c r="F377" s="167" t="s">
        <v>28</v>
      </c>
      <c r="G377" s="167" t="s">
        <v>710</v>
      </c>
    </row>
    <row r="378" spans="1:7" s="27" customFormat="1" ht="15.75" customHeight="1">
      <c r="A378" s="89"/>
      <c r="B378" s="252"/>
      <c r="C378" s="252"/>
      <c r="D378" s="252"/>
      <c r="E378" s="163" t="s">
        <v>19</v>
      </c>
      <c r="F378" s="167" t="s">
        <v>29</v>
      </c>
      <c r="G378" s="167" t="s">
        <v>30</v>
      </c>
    </row>
    <row r="379" spans="1:7" s="27" customFormat="1" ht="15.75" customHeight="1">
      <c r="A379" s="89"/>
      <c r="B379" s="167" t="s">
        <v>292</v>
      </c>
      <c r="C379" s="110" t="s">
        <v>872</v>
      </c>
      <c r="D379" s="309" t="s">
        <v>395</v>
      </c>
      <c r="E379" s="10">
        <v>44258</v>
      </c>
      <c r="F379" s="10">
        <f>E379+4</f>
        <v>44262</v>
      </c>
      <c r="G379" s="10">
        <f>F379+16</f>
        <v>44278</v>
      </c>
    </row>
    <row r="380" spans="1:7" s="27" customFormat="1" ht="15.75" customHeight="1">
      <c r="A380" s="89"/>
      <c r="B380" s="167" t="s">
        <v>870</v>
      </c>
      <c r="C380" s="196" t="s">
        <v>873</v>
      </c>
      <c r="D380" s="294"/>
      <c r="E380" s="10">
        <f t="shared" ref="E380:G383" si="41">E379+7</f>
        <v>44265</v>
      </c>
      <c r="F380" s="10">
        <f t="shared" si="41"/>
        <v>44269</v>
      </c>
      <c r="G380" s="122">
        <f t="shared" si="41"/>
        <v>44285</v>
      </c>
    </row>
    <row r="381" spans="1:7" s="27" customFormat="1" ht="15.75" customHeight="1">
      <c r="A381" s="89"/>
      <c r="B381" s="167" t="s">
        <v>871</v>
      </c>
      <c r="C381" s="196" t="s">
        <v>874</v>
      </c>
      <c r="D381" s="294"/>
      <c r="E381" s="10">
        <f t="shared" si="41"/>
        <v>44272</v>
      </c>
      <c r="F381" s="10">
        <f t="shared" si="41"/>
        <v>44276</v>
      </c>
      <c r="G381" s="122">
        <f t="shared" si="41"/>
        <v>44292</v>
      </c>
    </row>
    <row r="382" spans="1:7" s="27" customFormat="1" ht="15.75" customHeight="1">
      <c r="A382" s="89"/>
      <c r="B382" s="167"/>
      <c r="C382" s="196"/>
      <c r="D382" s="294"/>
      <c r="E382" s="10">
        <f t="shared" si="41"/>
        <v>44279</v>
      </c>
      <c r="F382" s="10">
        <f t="shared" si="41"/>
        <v>44283</v>
      </c>
      <c r="G382" s="122">
        <f t="shared" si="41"/>
        <v>44299</v>
      </c>
    </row>
    <row r="383" spans="1:7" s="27" customFormat="1" ht="15.75" customHeight="1">
      <c r="A383" s="89"/>
      <c r="B383" s="167"/>
      <c r="C383" s="196"/>
      <c r="D383" s="295"/>
      <c r="E383" s="10">
        <f t="shared" si="41"/>
        <v>44286</v>
      </c>
      <c r="F383" s="10">
        <f t="shared" si="41"/>
        <v>44290</v>
      </c>
      <c r="G383" s="122">
        <f t="shared" si="41"/>
        <v>44306</v>
      </c>
    </row>
    <row r="384" spans="1:7" s="27" customFormat="1" ht="15.75" customHeight="1">
      <c r="A384" s="89"/>
      <c r="B384" s="52"/>
      <c r="C384" s="52"/>
      <c r="D384" s="52"/>
      <c r="E384" s="52"/>
      <c r="F384" s="31"/>
      <c r="G384" s="31"/>
    </row>
    <row r="385" spans="1:7" s="27" customFormat="1" ht="15.75" customHeight="1">
      <c r="A385" s="268"/>
      <c r="B385" s="268"/>
      <c r="C385" s="36"/>
      <c r="D385" s="37"/>
      <c r="E385" s="37"/>
      <c r="F385" s="38"/>
      <c r="G385" s="38"/>
    </row>
    <row r="386" spans="1:7" s="27" customFormat="1" ht="15.75" customHeight="1">
      <c r="A386" s="89" t="s">
        <v>396</v>
      </c>
      <c r="B386" s="316" t="s">
        <v>25</v>
      </c>
      <c r="C386" s="250" t="s">
        <v>26</v>
      </c>
      <c r="D386" s="250" t="s">
        <v>319</v>
      </c>
      <c r="E386" s="167" t="s">
        <v>320</v>
      </c>
      <c r="F386" s="167" t="s">
        <v>28</v>
      </c>
      <c r="G386" s="167" t="s">
        <v>73</v>
      </c>
    </row>
    <row r="387" spans="1:7" s="27" customFormat="1" ht="15.75" customHeight="1">
      <c r="A387" s="89"/>
      <c r="B387" s="252"/>
      <c r="C387" s="252"/>
      <c r="D387" s="252"/>
      <c r="E387" s="163" t="s">
        <v>19</v>
      </c>
      <c r="F387" s="167" t="s">
        <v>29</v>
      </c>
      <c r="G387" s="167" t="s">
        <v>30</v>
      </c>
    </row>
    <row r="388" spans="1:7" s="27" customFormat="1" ht="15.75" customHeight="1">
      <c r="A388" s="89"/>
      <c r="B388" s="167" t="s">
        <v>864</v>
      </c>
      <c r="C388" s="197" t="s">
        <v>122</v>
      </c>
      <c r="D388" s="250" t="s">
        <v>397</v>
      </c>
      <c r="E388" s="10">
        <v>44256</v>
      </c>
      <c r="F388" s="10">
        <f>E388+4</f>
        <v>44260</v>
      </c>
      <c r="G388" s="10">
        <f>F388+21</f>
        <v>44281</v>
      </c>
    </row>
    <row r="389" spans="1:7" s="27" customFormat="1" ht="15.75" customHeight="1">
      <c r="A389" s="89"/>
      <c r="B389" s="167" t="s">
        <v>865</v>
      </c>
      <c r="C389" s="197" t="s">
        <v>867</v>
      </c>
      <c r="D389" s="251"/>
      <c r="E389" s="10">
        <f t="shared" ref="E389:G392" si="42">E388+7</f>
        <v>44263</v>
      </c>
      <c r="F389" s="10">
        <f t="shared" si="42"/>
        <v>44267</v>
      </c>
      <c r="G389" s="122">
        <f t="shared" si="42"/>
        <v>44288</v>
      </c>
    </row>
    <row r="390" spans="1:7" s="27" customFormat="1" ht="15.75" customHeight="1">
      <c r="A390" s="89"/>
      <c r="B390" s="167" t="s">
        <v>616</v>
      </c>
      <c r="C390" s="197" t="s">
        <v>868</v>
      </c>
      <c r="D390" s="251"/>
      <c r="E390" s="10">
        <f t="shared" si="42"/>
        <v>44270</v>
      </c>
      <c r="F390" s="10">
        <f t="shared" si="42"/>
        <v>44274</v>
      </c>
      <c r="G390" s="122">
        <f t="shared" si="42"/>
        <v>44295</v>
      </c>
    </row>
    <row r="391" spans="1:7" s="27" customFormat="1" ht="15.75" customHeight="1">
      <c r="A391" s="89"/>
      <c r="B391" s="198" t="s">
        <v>866</v>
      </c>
      <c r="C391" s="199" t="s">
        <v>869</v>
      </c>
      <c r="D391" s="251"/>
      <c r="E391" s="10">
        <f t="shared" si="42"/>
        <v>44277</v>
      </c>
      <c r="F391" s="10">
        <f t="shared" si="42"/>
        <v>44281</v>
      </c>
      <c r="G391" s="122">
        <f t="shared" si="42"/>
        <v>44302</v>
      </c>
    </row>
    <row r="392" spans="1:7" s="27" customFormat="1" ht="15.75" customHeight="1">
      <c r="A392" s="89"/>
      <c r="B392" s="167"/>
      <c r="C392" s="197"/>
      <c r="D392" s="252"/>
      <c r="E392" s="10">
        <f t="shared" si="42"/>
        <v>44284</v>
      </c>
      <c r="F392" s="10">
        <f t="shared" si="42"/>
        <v>44288</v>
      </c>
      <c r="G392" s="122">
        <f t="shared" si="42"/>
        <v>44309</v>
      </c>
    </row>
    <row r="393" spans="1:7" s="27" customFormat="1" ht="15.75" customHeight="1">
      <c r="A393" s="89"/>
      <c r="B393" s="53"/>
      <c r="C393" s="54"/>
      <c r="D393" s="52"/>
      <c r="E393" s="31"/>
      <c r="F393" s="31"/>
      <c r="G393" s="31"/>
    </row>
    <row r="394" spans="1:7" s="27" customFormat="1" ht="15.75" customHeight="1">
      <c r="A394" s="89"/>
      <c r="B394" s="52"/>
      <c r="C394" s="52"/>
      <c r="D394" s="52"/>
      <c r="E394" s="52"/>
      <c r="F394" s="52"/>
      <c r="G394" s="52"/>
    </row>
    <row r="395" spans="1:7" s="27" customFormat="1" ht="15.75" customHeight="1">
      <c r="A395" s="268"/>
      <c r="B395" s="268"/>
      <c r="C395" s="36"/>
      <c r="D395" s="37"/>
      <c r="E395" s="37"/>
      <c r="F395" s="38"/>
      <c r="G395" s="38"/>
    </row>
    <row r="396" spans="1:7" s="27" customFormat="1" ht="15.75" customHeight="1">
      <c r="A396" s="89" t="s">
        <v>398</v>
      </c>
      <c r="B396" s="250" t="s">
        <v>25</v>
      </c>
      <c r="C396" s="250" t="s">
        <v>26</v>
      </c>
      <c r="D396" s="250" t="s">
        <v>27</v>
      </c>
      <c r="E396" s="171" t="s">
        <v>320</v>
      </c>
      <c r="F396" s="171" t="s">
        <v>28</v>
      </c>
      <c r="G396" s="171" t="s">
        <v>75</v>
      </c>
    </row>
    <row r="397" spans="1:7" s="27" customFormat="1" ht="15.75" customHeight="1">
      <c r="A397" s="89"/>
      <c r="B397" s="252"/>
      <c r="C397" s="252"/>
      <c r="D397" s="252"/>
      <c r="E397" s="169" t="s">
        <v>19</v>
      </c>
      <c r="F397" s="171" t="s">
        <v>29</v>
      </c>
      <c r="G397" s="171" t="s">
        <v>30</v>
      </c>
    </row>
    <row r="398" spans="1:7" s="27" customFormat="1" ht="15.75" customHeight="1">
      <c r="A398" s="89"/>
      <c r="B398" s="171" t="s">
        <v>290</v>
      </c>
      <c r="C398" s="214" t="s">
        <v>940</v>
      </c>
      <c r="D398" s="314" t="s">
        <v>399</v>
      </c>
      <c r="E398" s="114">
        <v>44255</v>
      </c>
      <c r="F398" s="10">
        <f>E398+4</f>
        <v>44259</v>
      </c>
      <c r="G398" s="10">
        <f>F398+11</f>
        <v>44270</v>
      </c>
    </row>
    <row r="399" spans="1:7" s="27" customFormat="1" ht="15.75" customHeight="1">
      <c r="A399" s="89"/>
      <c r="B399" s="171" t="s">
        <v>702</v>
      </c>
      <c r="C399" s="214" t="s">
        <v>615</v>
      </c>
      <c r="D399" s="314"/>
      <c r="E399" s="10">
        <f t="shared" ref="E399:G402" si="43">E398+7</f>
        <v>44262</v>
      </c>
      <c r="F399" s="10">
        <f t="shared" si="43"/>
        <v>44266</v>
      </c>
      <c r="G399" s="122">
        <f t="shared" si="43"/>
        <v>44277</v>
      </c>
    </row>
    <row r="400" spans="1:7" s="27" customFormat="1" ht="15.75" customHeight="1">
      <c r="A400" s="89"/>
      <c r="B400" s="171" t="s">
        <v>937</v>
      </c>
      <c r="C400" s="214" t="s">
        <v>704</v>
      </c>
      <c r="D400" s="314"/>
      <c r="E400" s="10">
        <f t="shared" si="43"/>
        <v>44269</v>
      </c>
      <c r="F400" s="10">
        <f t="shared" si="43"/>
        <v>44273</v>
      </c>
      <c r="G400" s="122">
        <f t="shared" si="43"/>
        <v>44284</v>
      </c>
    </row>
    <row r="401" spans="1:7" s="27" customFormat="1" ht="15.75" customHeight="1">
      <c r="A401" s="89"/>
      <c r="B401" s="170" t="s">
        <v>938</v>
      </c>
      <c r="C401" s="214" t="s">
        <v>706</v>
      </c>
      <c r="D401" s="314"/>
      <c r="E401" s="10">
        <f t="shared" si="43"/>
        <v>44276</v>
      </c>
      <c r="F401" s="10">
        <f t="shared" si="43"/>
        <v>44280</v>
      </c>
      <c r="G401" s="122">
        <f t="shared" si="43"/>
        <v>44291</v>
      </c>
    </row>
    <row r="402" spans="1:7" s="27" customFormat="1" ht="15.75" customHeight="1">
      <c r="A402" s="89"/>
      <c r="B402" s="215" t="s">
        <v>939</v>
      </c>
      <c r="C402" s="214" t="s">
        <v>707</v>
      </c>
      <c r="D402" s="314"/>
      <c r="E402" s="216">
        <f t="shared" si="43"/>
        <v>44283</v>
      </c>
      <c r="F402" s="216">
        <f t="shared" si="43"/>
        <v>44287</v>
      </c>
      <c r="G402" s="217">
        <f t="shared" si="43"/>
        <v>44298</v>
      </c>
    </row>
    <row r="403" spans="1:7" s="27" customFormat="1" ht="15.75" customHeight="1">
      <c r="A403" s="89"/>
      <c r="B403" s="52"/>
      <c r="C403" s="52"/>
      <c r="D403" s="52"/>
      <c r="E403" s="52"/>
      <c r="F403" s="31"/>
      <c r="G403" s="31"/>
    </row>
    <row r="404" spans="1:7" s="27" customFormat="1" ht="15.75" customHeight="1">
      <c r="A404" s="268"/>
      <c r="B404" s="268"/>
      <c r="C404" s="36"/>
      <c r="D404" s="37"/>
      <c r="E404" s="37"/>
      <c r="F404" s="38"/>
      <c r="G404" s="38"/>
    </row>
    <row r="405" spans="1:7" s="27" customFormat="1" ht="15.75" customHeight="1">
      <c r="A405" s="89" t="s">
        <v>400</v>
      </c>
      <c r="B405" s="253" t="s">
        <v>25</v>
      </c>
      <c r="C405" s="253" t="s">
        <v>26</v>
      </c>
      <c r="D405" s="253" t="s">
        <v>27</v>
      </c>
      <c r="E405" s="101" t="s">
        <v>327</v>
      </c>
      <c r="F405" s="101" t="s">
        <v>28</v>
      </c>
      <c r="G405" s="101" t="s">
        <v>710</v>
      </c>
    </row>
    <row r="406" spans="1:7" s="27" customFormat="1" ht="15.75" customHeight="1">
      <c r="A406" s="89"/>
      <c r="B406" s="254"/>
      <c r="C406" s="254"/>
      <c r="D406" s="254"/>
      <c r="E406" s="101" t="s">
        <v>19</v>
      </c>
      <c r="F406" s="101" t="s">
        <v>29</v>
      </c>
      <c r="G406" s="101" t="s">
        <v>30</v>
      </c>
    </row>
    <row r="407" spans="1:7" s="27" customFormat="1" ht="15.75" customHeight="1">
      <c r="A407" s="89"/>
      <c r="B407" s="101" t="s">
        <v>584</v>
      </c>
      <c r="C407" s="125" t="s">
        <v>586</v>
      </c>
      <c r="D407" s="309" t="s">
        <v>401</v>
      </c>
      <c r="E407" s="114">
        <v>44251</v>
      </c>
      <c r="F407" s="10">
        <f>E407+4</f>
        <v>44255</v>
      </c>
      <c r="G407" s="10">
        <f>F407+15</f>
        <v>44270</v>
      </c>
    </row>
    <row r="408" spans="1:7" s="27" customFormat="1" ht="15.75" customHeight="1">
      <c r="A408" s="89"/>
      <c r="B408" s="101" t="s">
        <v>708</v>
      </c>
      <c r="C408" s="125" t="s">
        <v>576</v>
      </c>
      <c r="D408" s="294"/>
      <c r="E408" s="10">
        <f t="shared" ref="E408:G411" si="44">E407+7</f>
        <v>44258</v>
      </c>
      <c r="F408" s="10">
        <f t="shared" si="44"/>
        <v>44262</v>
      </c>
      <c r="G408" s="122">
        <f t="shared" si="44"/>
        <v>44277</v>
      </c>
    </row>
    <row r="409" spans="1:7" s="27" customFormat="1" ht="15.75" customHeight="1">
      <c r="A409" s="89"/>
      <c r="B409" s="101" t="s">
        <v>213</v>
      </c>
      <c r="C409" s="125" t="s">
        <v>35</v>
      </c>
      <c r="D409" s="294"/>
      <c r="E409" s="10">
        <f t="shared" si="44"/>
        <v>44265</v>
      </c>
      <c r="F409" s="10">
        <f t="shared" si="44"/>
        <v>44269</v>
      </c>
      <c r="G409" s="122">
        <f t="shared" si="44"/>
        <v>44284</v>
      </c>
    </row>
    <row r="410" spans="1:7" s="27" customFormat="1" ht="15.75" customHeight="1">
      <c r="A410" s="89"/>
      <c r="B410" s="126" t="s">
        <v>191</v>
      </c>
      <c r="C410" s="127" t="s">
        <v>243</v>
      </c>
      <c r="D410" s="294"/>
      <c r="E410" s="10">
        <f t="shared" si="44"/>
        <v>44272</v>
      </c>
      <c r="F410" s="10">
        <f t="shared" si="44"/>
        <v>44276</v>
      </c>
      <c r="G410" s="122">
        <f t="shared" si="44"/>
        <v>44291</v>
      </c>
    </row>
    <row r="411" spans="1:7" s="27" customFormat="1" ht="15.75" customHeight="1">
      <c r="A411" s="89"/>
      <c r="B411" s="120" t="s">
        <v>709</v>
      </c>
      <c r="C411" s="120" t="s">
        <v>209</v>
      </c>
      <c r="D411" s="295"/>
      <c r="E411" s="10">
        <f t="shared" si="44"/>
        <v>44279</v>
      </c>
      <c r="F411" s="10">
        <f t="shared" si="44"/>
        <v>44283</v>
      </c>
      <c r="G411" s="122">
        <f t="shared" si="44"/>
        <v>44298</v>
      </c>
    </row>
    <row r="412" spans="1:7" s="27" customFormat="1" ht="15.75" customHeight="1">
      <c r="A412" s="89"/>
      <c r="B412" s="52"/>
      <c r="C412" s="52"/>
      <c r="D412" s="52"/>
      <c r="E412" s="52"/>
      <c r="F412" s="52"/>
      <c r="G412" s="31"/>
    </row>
    <row r="413" spans="1:7" s="27" customFormat="1" ht="15.75" customHeight="1">
      <c r="A413" s="268"/>
      <c r="B413" s="268"/>
      <c r="C413" s="36"/>
      <c r="D413" s="37"/>
      <c r="E413" s="37"/>
      <c r="F413" s="38"/>
      <c r="G413" s="38"/>
    </row>
    <row r="414" spans="1:7" s="27" customFormat="1" ht="15.75" customHeight="1">
      <c r="A414" s="89" t="s">
        <v>402</v>
      </c>
      <c r="B414" s="250" t="s">
        <v>25</v>
      </c>
      <c r="C414" s="250" t="s">
        <v>26</v>
      </c>
      <c r="D414" s="250" t="s">
        <v>27</v>
      </c>
      <c r="E414" s="101" t="s">
        <v>320</v>
      </c>
      <c r="F414" s="101" t="s">
        <v>28</v>
      </c>
      <c r="G414" s="101" t="s">
        <v>78</v>
      </c>
    </row>
    <row r="415" spans="1:7" s="27" customFormat="1" ht="15.75" customHeight="1">
      <c r="A415" s="89"/>
      <c r="B415" s="252"/>
      <c r="C415" s="252"/>
      <c r="D415" s="252"/>
      <c r="E415" s="22" t="s">
        <v>19</v>
      </c>
      <c r="F415" s="101" t="s">
        <v>29</v>
      </c>
      <c r="G415" s="101" t="s">
        <v>30</v>
      </c>
    </row>
    <row r="416" spans="1:7" s="27" customFormat="1" ht="15.75" customHeight="1">
      <c r="A416" s="89"/>
      <c r="B416" s="101" t="s">
        <v>290</v>
      </c>
      <c r="C416" s="121" t="s">
        <v>646</v>
      </c>
      <c r="D416" s="310" t="s">
        <v>403</v>
      </c>
      <c r="E416" s="10">
        <v>44255</v>
      </c>
      <c r="F416" s="10">
        <f>E416+4</f>
        <v>44259</v>
      </c>
      <c r="G416" s="10">
        <f>F416+15</f>
        <v>44274</v>
      </c>
    </row>
    <row r="417" spans="1:7" s="27" customFormat="1" ht="15.75" customHeight="1">
      <c r="A417" s="89"/>
      <c r="B417" s="101" t="s">
        <v>702</v>
      </c>
      <c r="C417" s="121" t="s">
        <v>615</v>
      </c>
      <c r="D417" s="311"/>
      <c r="E417" s="10">
        <f t="shared" ref="E417:G420" si="45">E416+7</f>
        <v>44262</v>
      </c>
      <c r="F417" s="10">
        <f t="shared" si="45"/>
        <v>44266</v>
      </c>
      <c r="G417" s="122">
        <f t="shared" si="45"/>
        <v>44281</v>
      </c>
    </row>
    <row r="418" spans="1:7" s="27" customFormat="1" ht="15.75" customHeight="1">
      <c r="A418" s="89"/>
      <c r="B418" s="101" t="s">
        <v>703</v>
      </c>
      <c r="C418" s="121" t="s">
        <v>704</v>
      </c>
      <c r="D418" s="311"/>
      <c r="E418" s="10">
        <f t="shared" si="45"/>
        <v>44269</v>
      </c>
      <c r="F418" s="10">
        <f t="shared" si="45"/>
        <v>44273</v>
      </c>
      <c r="G418" s="122">
        <f t="shared" si="45"/>
        <v>44288</v>
      </c>
    </row>
    <row r="419" spans="1:7" s="27" customFormat="1" ht="15.75" customHeight="1">
      <c r="A419" s="89"/>
      <c r="B419" s="123" t="s">
        <v>705</v>
      </c>
      <c r="C419" s="124" t="s">
        <v>706</v>
      </c>
      <c r="D419" s="311"/>
      <c r="E419" s="10">
        <f t="shared" si="45"/>
        <v>44276</v>
      </c>
      <c r="F419" s="10">
        <f t="shared" si="45"/>
        <v>44280</v>
      </c>
      <c r="G419" s="122">
        <f t="shared" si="45"/>
        <v>44295</v>
      </c>
    </row>
    <row r="420" spans="1:7" s="27" customFormat="1" ht="15.75" customHeight="1">
      <c r="A420" s="89"/>
      <c r="B420" s="117" t="s">
        <v>289</v>
      </c>
      <c r="C420" s="117" t="s">
        <v>707</v>
      </c>
      <c r="D420" s="312"/>
      <c r="E420" s="10">
        <f t="shared" si="45"/>
        <v>44283</v>
      </c>
      <c r="F420" s="10">
        <f t="shared" si="45"/>
        <v>44287</v>
      </c>
      <c r="G420" s="122">
        <f t="shared" si="45"/>
        <v>44302</v>
      </c>
    </row>
    <row r="421" spans="1:7" s="27" customFormat="1" ht="15.75" customHeight="1">
      <c r="A421" s="89"/>
      <c r="B421" s="52"/>
      <c r="C421" s="52"/>
      <c r="D421" s="52"/>
      <c r="E421" s="52"/>
      <c r="F421" s="31"/>
      <c r="G421" s="31"/>
    </row>
    <row r="422" spans="1:7" s="27" customFormat="1" ht="15.75" customHeight="1">
      <c r="A422" s="268"/>
      <c r="B422" s="268"/>
      <c r="C422" s="36"/>
      <c r="D422" s="37"/>
      <c r="E422" s="37"/>
      <c r="F422" s="38"/>
      <c r="G422" s="38"/>
    </row>
    <row r="423" spans="1:7" s="27" customFormat="1" ht="15.75" customHeight="1">
      <c r="A423" s="89" t="s">
        <v>404</v>
      </c>
      <c r="B423" s="250" t="s">
        <v>25</v>
      </c>
      <c r="C423" s="250" t="s">
        <v>26</v>
      </c>
      <c r="D423" s="250" t="s">
        <v>27</v>
      </c>
      <c r="E423" s="167" t="s">
        <v>320</v>
      </c>
      <c r="F423" s="167" t="s">
        <v>28</v>
      </c>
      <c r="G423" s="167" t="s">
        <v>80</v>
      </c>
    </row>
    <row r="424" spans="1:7" s="27" customFormat="1" ht="15.75" customHeight="1">
      <c r="A424" s="89"/>
      <c r="B424" s="252"/>
      <c r="C424" s="252"/>
      <c r="D424" s="252"/>
      <c r="E424" s="163" t="s">
        <v>19</v>
      </c>
      <c r="F424" s="167" t="s">
        <v>29</v>
      </c>
      <c r="G424" s="167" t="s">
        <v>30</v>
      </c>
    </row>
    <row r="425" spans="1:7" s="27" customFormat="1" ht="15.75" customHeight="1">
      <c r="A425" s="89"/>
      <c r="B425" s="167" t="s">
        <v>283</v>
      </c>
      <c r="C425" s="121" t="s">
        <v>199</v>
      </c>
      <c r="D425" s="310" t="s">
        <v>405</v>
      </c>
      <c r="E425" s="10">
        <v>44258</v>
      </c>
      <c r="F425" s="10">
        <f>E425+4</f>
        <v>44262</v>
      </c>
      <c r="G425" s="10">
        <f>F425+15</f>
        <v>44277</v>
      </c>
    </row>
    <row r="426" spans="1:7" s="27" customFormat="1" ht="15.75" customHeight="1">
      <c r="A426" s="89"/>
      <c r="B426" s="167" t="s">
        <v>849</v>
      </c>
      <c r="C426" s="192" t="s">
        <v>852</v>
      </c>
      <c r="D426" s="311"/>
      <c r="E426" s="10">
        <f t="shared" ref="E426:G429" si="46">E425+7</f>
        <v>44265</v>
      </c>
      <c r="F426" s="10">
        <f t="shared" si="46"/>
        <v>44269</v>
      </c>
      <c r="G426" s="122">
        <f t="shared" si="46"/>
        <v>44284</v>
      </c>
    </row>
    <row r="427" spans="1:7" s="27" customFormat="1" ht="15.75" customHeight="1">
      <c r="A427" s="89"/>
      <c r="B427" s="167" t="s">
        <v>850</v>
      </c>
      <c r="C427" s="192" t="s">
        <v>853</v>
      </c>
      <c r="D427" s="311"/>
      <c r="E427" s="10">
        <f t="shared" si="46"/>
        <v>44272</v>
      </c>
      <c r="F427" s="10">
        <f t="shared" si="46"/>
        <v>44276</v>
      </c>
      <c r="G427" s="122">
        <f t="shared" si="46"/>
        <v>44291</v>
      </c>
    </row>
    <row r="428" spans="1:7" s="27" customFormat="1" ht="15.75" customHeight="1">
      <c r="A428" s="89"/>
      <c r="B428" s="167" t="s">
        <v>851</v>
      </c>
      <c r="C428" s="192" t="s">
        <v>854</v>
      </c>
      <c r="D428" s="311"/>
      <c r="E428" s="10">
        <f t="shared" si="46"/>
        <v>44279</v>
      </c>
      <c r="F428" s="10">
        <f t="shared" si="46"/>
        <v>44283</v>
      </c>
      <c r="G428" s="122">
        <f t="shared" si="46"/>
        <v>44298</v>
      </c>
    </row>
    <row r="429" spans="1:7" s="27" customFormat="1" ht="15.75" customHeight="1">
      <c r="A429" s="89"/>
      <c r="B429" s="167" t="s">
        <v>609</v>
      </c>
      <c r="C429" s="192" t="s">
        <v>855</v>
      </c>
      <c r="D429" s="312"/>
      <c r="E429" s="10">
        <f t="shared" si="46"/>
        <v>44286</v>
      </c>
      <c r="F429" s="10">
        <f t="shared" si="46"/>
        <v>44290</v>
      </c>
      <c r="G429" s="122">
        <f t="shared" si="46"/>
        <v>44305</v>
      </c>
    </row>
    <row r="430" spans="1:7" s="27" customFormat="1" ht="15.75" customHeight="1">
      <c r="A430" s="89"/>
      <c r="B430" s="52"/>
      <c r="C430" s="52"/>
      <c r="D430" s="52"/>
      <c r="E430" s="52"/>
      <c r="F430" s="31"/>
      <c r="G430" s="31"/>
    </row>
    <row r="431" spans="1:7" s="27" customFormat="1" ht="15.75" customHeight="1">
      <c r="A431" s="264" t="s">
        <v>81</v>
      </c>
      <c r="B431" s="264"/>
      <c r="C431" s="264"/>
      <c r="D431" s="264"/>
      <c r="E431" s="264"/>
      <c r="F431" s="264"/>
      <c r="G431" s="264"/>
    </row>
    <row r="432" spans="1:7" s="27" customFormat="1" ht="15.75" customHeight="1">
      <c r="A432" s="313" t="s">
        <v>340</v>
      </c>
      <c r="B432" s="313"/>
      <c r="C432" s="43"/>
      <c r="D432" s="24"/>
      <c r="E432" s="24"/>
      <c r="F432" s="25"/>
      <c r="G432" s="25"/>
    </row>
    <row r="433" spans="1:7" s="27" customFormat="1" ht="15.75" customHeight="1">
      <c r="A433" s="89" t="s">
        <v>406</v>
      </c>
      <c r="B433" s="250" t="s">
        <v>25</v>
      </c>
      <c r="C433" s="250" t="s">
        <v>26</v>
      </c>
      <c r="D433" s="250" t="s">
        <v>27</v>
      </c>
      <c r="E433" s="167" t="s">
        <v>320</v>
      </c>
      <c r="F433" s="167" t="s">
        <v>28</v>
      </c>
      <c r="G433" s="164" t="s">
        <v>406</v>
      </c>
    </row>
    <row r="434" spans="1:7" s="27" customFormat="1" ht="15.75" customHeight="1">
      <c r="A434" s="89"/>
      <c r="B434" s="252"/>
      <c r="C434" s="252"/>
      <c r="D434" s="252"/>
      <c r="E434" s="163" t="s">
        <v>407</v>
      </c>
      <c r="F434" s="112" t="s">
        <v>29</v>
      </c>
      <c r="G434" s="167" t="s">
        <v>408</v>
      </c>
    </row>
    <row r="435" spans="1:7" s="27" customFormat="1" ht="15.75" customHeight="1">
      <c r="A435" s="89"/>
      <c r="B435" s="13" t="s">
        <v>282</v>
      </c>
      <c r="C435" s="195" t="s">
        <v>615</v>
      </c>
      <c r="D435" s="256" t="s">
        <v>409</v>
      </c>
      <c r="E435" s="8">
        <v>44253</v>
      </c>
      <c r="F435" s="8">
        <f>E435+4</f>
        <v>44257</v>
      </c>
      <c r="G435" s="10">
        <f>F435+6</f>
        <v>44263</v>
      </c>
    </row>
    <row r="436" spans="1:7" s="27" customFormat="1" ht="15.75" customHeight="1">
      <c r="A436" s="89"/>
      <c r="B436" s="13"/>
      <c r="C436" s="195"/>
      <c r="D436" s="262"/>
      <c r="E436" s="9">
        <f t="shared" ref="E436:G439" si="47">E435+7</f>
        <v>44260</v>
      </c>
      <c r="F436" s="8">
        <f t="shared" si="47"/>
        <v>44264</v>
      </c>
      <c r="G436" s="10">
        <f t="shared" si="47"/>
        <v>44270</v>
      </c>
    </row>
    <row r="437" spans="1:7" s="27" customFormat="1" ht="15.75" customHeight="1">
      <c r="A437" s="89"/>
      <c r="B437" s="13" t="s">
        <v>173</v>
      </c>
      <c r="C437" s="195" t="s">
        <v>862</v>
      </c>
      <c r="D437" s="262"/>
      <c r="E437" s="9">
        <f t="shared" si="47"/>
        <v>44267</v>
      </c>
      <c r="F437" s="8">
        <f t="shared" si="47"/>
        <v>44271</v>
      </c>
      <c r="G437" s="10">
        <f t="shared" si="47"/>
        <v>44277</v>
      </c>
    </row>
    <row r="438" spans="1:7" s="27" customFormat="1" ht="15.75" customHeight="1">
      <c r="A438" s="89"/>
      <c r="B438" s="13" t="s">
        <v>270</v>
      </c>
      <c r="C438" s="195" t="s">
        <v>863</v>
      </c>
      <c r="D438" s="262"/>
      <c r="E438" s="9">
        <f t="shared" si="47"/>
        <v>44274</v>
      </c>
      <c r="F438" s="8">
        <f t="shared" si="47"/>
        <v>44278</v>
      </c>
      <c r="G438" s="10">
        <f t="shared" si="47"/>
        <v>44284</v>
      </c>
    </row>
    <row r="439" spans="1:7" s="27" customFormat="1" ht="15.75" customHeight="1">
      <c r="A439" s="89"/>
      <c r="B439" s="13" t="s">
        <v>282</v>
      </c>
      <c r="C439" s="195" t="s">
        <v>704</v>
      </c>
      <c r="D439" s="286"/>
      <c r="E439" s="9">
        <f t="shared" si="47"/>
        <v>44281</v>
      </c>
      <c r="F439" s="8">
        <f t="shared" si="47"/>
        <v>44285</v>
      </c>
      <c r="G439" s="10">
        <f t="shared" si="47"/>
        <v>44291</v>
      </c>
    </row>
    <row r="440" spans="1:7" s="27" customFormat="1" ht="15.75" customHeight="1">
      <c r="A440" s="89"/>
      <c r="B440" s="36"/>
      <c r="C440" s="36"/>
      <c r="D440" s="37"/>
      <c r="E440" s="37"/>
      <c r="F440" s="38"/>
      <c r="G440" s="38"/>
    </row>
    <row r="441" spans="1:7" s="27" customFormat="1" ht="15.75" customHeight="1">
      <c r="A441" s="261"/>
      <c r="B441" s="261"/>
      <c r="C441" s="36" t="s">
        <v>410</v>
      </c>
      <c r="D441" s="37"/>
      <c r="E441" s="37"/>
      <c r="F441" s="38"/>
      <c r="G441" s="38"/>
    </row>
    <row r="442" spans="1:7" s="27" customFormat="1" ht="15.75" customHeight="1">
      <c r="A442" s="89" t="s">
        <v>411</v>
      </c>
      <c r="B442" s="248" t="s">
        <v>25</v>
      </c>
      <c r="C442" s="248" t="s">
        <v>26</v>
      </c>
      <c r="D442" s="248" t="s">
        <v>27</v>
      </c>
      <c r="E442" s="222" t="s">
        <v>327</v>
      </c>
      <c r="F442" s="222" t="s">
        <v>28</v>
      </c>
      <c r="G442" s="220" t="s">
        <v>412</v>
      </c>
    </row>
    <row r="443" spans="1:7" s="27" customFormat="1" ht="15.75" customHeight="1">
      <c r="A443" s="89"/>
      <c r="B443" s="249"/>
      <c r="C443" s="249"/>
      <c r="D443" s="249"/>
      <c r="E443" s="221" t="s">
        <v>19</v>
      </c>
      <c r="F443" s="112" t="s">
        <v>29</v>
      </c>
      <c r="G443" s="222" t="s">
        <v>30</v>
      </c>
    </row>
    <row r="444" spans="1:7" s="27" customFormat="1" ht="15.75" customHeight="1">
      <c r="A444" s="89"/>
      <c r="B444" s="13" t="s">
        <v>621</v>
      </c>
      <c r="C444" s="188" t="s">
        <v>955</v>
      </c>
      <c r="D444" s="269" t="s">
        <v>413</v>
      </c>
      <c r="E444" s="8">
        <v>44253</v>
      </c>
      <c r="F444" s="8">
        <f>E444+4</f>
        <v>44257</v>
      </c>
      <c r="G444" s="10">
        <f>F444+10</f>
        <v>44267</v>
      </c>
    </row>
    <row r="445" spans="1:7" s="27" customFormat="1" ht="15.75" customHeight="1">
      <c r="A445" s="89"/>
      <c r="B445" s="13" t="s">
        <v>952</v>
      </c>
      <c r="C445" s="188" t="s">
        <v>956</v>
      </c>
      <c r="D445" s="262"/>
      <c r="E445" s="9">
        <f t="shared" ref="E445:G448" si="48">E444+7</f>
        <v>44260</v>
      </c>
      <c r="F445" s="8">
        <f t="shared" si="48"/>
        <v>44264</v>
      </c>
      <c r="G445" s="10">
        <f t="shared" si="48"/>
        <v>44274</v>
      </c>
    </row>
    <row r="446" spans="1:7" s="27" customFormat="1" ht="15.75" customHeight="1">
      <c r="A446" s="89"/>
      <c r="B446" s="13" t="s">
        <v>953</v>
      </c>
      <c r="C446" s="188" t="s">
        <v>957</v>
      </c>
      <c r="D446" s="262"/>
      <c r="E446" s="9">
        <f t="shared" si="48"/>
        <v>44267</v>
      </c>
      <c r="F446" s="8">
        <f t="shared" si="48"/>
        <v>44271</v>
      </c>
      <c r="G446" s="10">
        <f t="shared" si="48"/>
        <v>44281</v>
      </c>
    </row>
    <row r="447" spans="1:7" s="27" customFormat="1" ht="15.75" customHeight="1">
      <c r="A447" s="89"/>
      <c r="B447" s="13" t="s">
        <v>620</v>
      </c>
      <c r="C447" s="188" t="s">
        <v>958</v>
      </c>
      <c r="D447" s="262"/>
      <c r="E447" s="9">
        <f t="shared" si="48"/>
        <v>44274</v>
      </c>
      <c r="F447" s="8">
        <f t="shared" si="48"/>
        <v>44278</v>
      </c>
      <c r="G447" s="10">
        <f t="shared" si="48"/>
        <v>44288</v>
      </c>
    </row>
    <row r="448" spans="1:7" s="27" customFormat="1" ht="15.75" customHeight="1">
      <c r="A448" s="89"/>
      <c r="B448" s="13" t="s">
        <v>954</v>
      </c>
      <c r="C448" s="188" t="s">
        <v>959</v>
      </c>
      <c r="D448" s="263"/>
      <c r="E448" s="9">
        <f t="shared" si="48"/>
        <v>44281</v>
      </c>
      <c r="F448" s="8">
        <f t="shared" si="48"/>
        <v>44285</v>
      </c>
      <c r="G448" s="10">
        <f t="shared" si="48"/>
        <v>44295</v>
      </c>
    </row>
    <row r="449" spans="1:7" s="27" customFormat="1" ht="15.75" customHeight="1">
      <c r="A449" s="89"/>
      <c r="B449" s="36"/>
      <c r="C449" s="36"/>
      <c r="D449" s="37"/>
      <c r="E449" s="37"/>
      <c r="F449" s="38"/>
      <c r="G449" s="38"/>
    </row>
    <row r="450" spans="1:7" s="27" customFormat="1" ht="15.75" customHeight="1">
      <c r="A450" s="89"/>
      <c r="B450" s="253" t="s">
        <v>25</v>
      </c>
      <c r="C450" s="253" t="s">
        <v>26</v>
      </c>
      <c r="D450" s="253" t="s">
        <v>27</v>
      </c>
      <c r="E450" s="167" t="s">
        <v>320</v>
      </c>
      <c r="F450" s="167" t="s">
        <v>28</v>
      </c>
      <c r="G450" s="167" t="s">
        <v>82</v>
      </c>
    </row>
    <row r="451" spans="1:7" s="27" customFormat="1" ht="15.75" customHeight="1">
      <c r="A451" s="89"/>
      <c r="B451" s="254"/>
      <c r="C451" s="254"/>
      <c r="D451" s="254"/>
      <c r="E451" s="167" t="s">
        <v>407</v>
      </c>
      <c r="F451" s="167" t="s">
        <v>29</v>
      </c>
      <c r="G451" s="167" t="s">
        <v>30</v>
      </c>
    </row>
    <row r="452" spans="1:7" s="27" customFormat="1" ht="15.75" customHeight="1">
      <c r="A452" s="89"/>
      <c r="B452" s="13" t="s">
        <v>278</v>
      </c>
      <c r="C452" s="13" t="s">
        <v>595</v>
      </c>
      <c r="D452" s="267" t="s">
        <v>414</v>
      </c>
      <c r="E452" s="10">
        <v>44256</v>
      </c>
      <c r="F452" s="10">
        <f>E452+3</f>
        <v>44259</v>
      </c>
      <c r="G452" s="10">
        <f>F452+15</f>
        <v>44274</v>
      </c>
    </row>
    <row r="453" spans="1:7" s="27" customFormat="1" ht="15.75" customHeight="1">
      <c r="A453" s="89"/>
      <c r="B453" s="13" t="s">
        <v>149</v>
      </c>
      <c r="C453" s="13" t="s">
        <v>700</v>
      </c>
      <c r="D453" s="257"/>
      <c r="E453" s="10">
        <f t="shared" ref="E453:G454" si="49">E452+7</f>
        <v>44263</v>
      </c>
      <c r="F453" s="10">
        <f t="shared" si="49"/>
        <v>44266</v>
      </c>
      <c r="G453" s="10">
        <f t="shared" si="49"/>
        <v>44281</v>
      </c>
    </row>
    <row r="454" spans="1:7" s="27" customFormat="1" ht="15.75" customHeight="1">
      <c r="A454" s="89"/>
      <c r="B454" s="13" t="s">
        <v>701</v>
      </c>
      <c r="C454" s="13" t="s">
        <v>245</v>
      </c>
      <c r="D454" s="257"/>
      <c r="E454" s="10">
        <f t="shared" si="49"/>
        <v>44270</v>
      </c>
      <c r="F454" s="10">
        <f t="shared" si="49"/>
        <v>44273</v>
      </c>
      <c r="G454" s="10">
        <f t="shared" si="49"/>
        <v>44288</v>
      </c>
    </row>
    <row r="455" spans="1:7" s="27" customFormat="1" ht="15.75" customHeight="1">
      <c r="A455" s="89"/>
      <c r="B455" s="189" t="s">
        <v>594</v>
      </c>
      <c r="C455" s="189" t="s">
        <v>86</v>
      </c>
      <c r="D455" s="257"/>
      <c r="E455" s="10">
        <f t="shared" ref="E455:G456" si="50">E454+7</f>
        <v>44277</v>
      </c>
      <c r="F455" s="10">
        <f t="shared" si="50"/>
        <v>44280</v>
      </c>
      <c r="G455" s="10">
        <f t="shared" si="50"/>
        <v>44295</v>
      </c>
    </row>
    <row r="456" spans="1:7" s="27" customFormat="1" ht="15.75" customHeight="1">
      <c r="A456" s="89"/>
      <c r="B456" s="13" t="s">
        <v>960</v>
      </c>
      <c r="C456" s="13" t="s">
        <v>961</v>
      </c>
      <c r="D456" s="333"/>
      <c r="E456" s="10">
        <f t="shared" si="50"/>
        <v>44284</v>
      </c>
      <c r="F456" s="10">
        <f t="shared" si="50"/>
        <v>44287</v>
      </c>
      <c r="G456" s="10">
        <f t="shared" si="50"/>
        <v>44302</v>
      </c>
    </row>
    <row r="457" spans="1:7" s="27" customFormat="1" ht="15.75" customHeight="1">
      <c r="A457" s="89"/>
      <c r="B457" s="36"/>
      <c r="C457" s="36"/>
      <c r="D457" s="37"/>
      <c r="E457" s="37"/>
      <c r="F457" s="31"/>
      <c r="G457" s="38"/>
    </row>
    <row r="458" spans="1:7" s="27" customFormat="1" ht="15.75" customHeight="1">
      <c r="A458" s="261"/>
      <c r="B458" s="261"/>
      <c r="C458" s="36"/>
      <c r="D458" s="37"/>
      <c r="E458" s="37"/>
      <c r="F458" s="38"/>
      <c r="G458" s="38"/>
    </row>
    <row r="459" spans="1:7" s="27" customFormat="1" ht="15.75" customHeight="1">
      <c r="A459" s="89" t="s">
        <v>415</v>
      </c>
      <c r="B459" s="274" t="s">
        <v>25</v>
      </c>
      <c r="C459" s="250" t="s">
        <v>26</v>
      </c>
      <c r="D459" s="250" t="s">
        <v>27</v>
      </c>
      <c r="E459" s="228" t="s">
        <v>320</v>
      </c>
      <c r="F459" s="228" t="s">
        <v>28</v>
      </c>
      <c r="G459" s="224" t="s">
        <v>84</v>
      </c>
    </row>
    <row r="460" spans="1:7" s="27" customFormat="1" ht="15.75" customHeight="1">
      <c r="A460" s="89"/>
      <c r="B460" s="252"/>
      <c r="C460" s="252"/>
      <c r="D460" s="252"/>
      <c r="E460" s="225" t="s">
        <v>19</v>
      </c>
      <c r="F460" s="112" t="s">
        <v>29</v>
      </c>
      <c r="G460" s="228" t="s">
        <v>30</v>
      </c>
    </row>
    <row r="461" spans="1:7" s="27" customFormat="1" ht="15.75" customHeight="1">
      <c r="A461" s="89"/>
      <c r="B461" s="227" t="s">
        <v>975</v>
      </c>
      <c r="C461" s="113" t="s">
        <v>300</v>
      </c>
      <c r="D461" s="256" t="s">
        <v>308</v>
      </c>
      <c r="E461" s="10">
        <v>44252</v>
      </c>
      <c r="F461" s="114">
        <f>E461+4</f>
        <v>44256</v>
      </c>
      <c r="G461" s="10">
        <f>F461+5</f>
        <v>44261</v>
      </c>
    </row>
    <row r="462" spans="1:7" s="27" customFormat="1" ht="15.75" customHeight="1">
      <c r="A462" s="89"/>
      <c r="B462" s="227" t="s">
        <v>269</v>
      </c>
      <c r="C462" s="113" t="s">
        <v>300</v>
      </c>
      <c r="D462" s="262"/>
      <c r="E462" s="9">
        <f t="shared" ref="E462:G465" si="51">E461+7</f>
        <v>44259</v>
      </c>
      <c r="F462" s="114">
        <f t="shared" si="51"/>
        <v>44263</v>
      </c>
      <c r="G462" s="10">
        <f t="shared" si="51"/>
        <v>44268</v>
      </c>
    </row>
    <row r="463" spans="1:7" s="27" customFormat="1" ht="15.75" customHeight="1">
      <c r="A463" s="89"/>
      <c r="B463" s="227" t="s">
        <v>274</v>
      </c>
      <c r="C463" s="113" t="s">
        <v>300</v>
      </c>
      <c r="D463" s="262"/>
      <c r="E463" s="9">
        <f t="shared" si="51"/>
        <v>44266</v>
      </c>
      <c r="F463" s="114">
        <f t="shared" si="51"/>
        <v>44270</v>
      </c>
      <c r="G463" s="10">
        <f t="shared" si="51"/>
        <v>44275</v>
      </c>
    </row>
    <row r="464" spans="1:7" s="27" customFormat="1" ht="15.75" customHeight="1">
      <c r="A464" s="89"/>
      <c r="B464" s="227" t="s">
        <v>976</v>
      </c>
      <c r="C464" s="113" t="s">
        <v>310</v>
      </c>
      <c r="D464" s="262"/>
      <c r="E464" s="9">
        <f t="shared" si="51"/>
        <v>44273</v>
      </c>
      <c r="F464" s="114">
        <f t="shared" si="51"/>
        <v>44277</v>
      </c>
      <c r="G464" s="10">
        <f t="shared" si="51"/>
        <v>44282</v>
      </c>
    </row>
    <row r="465" spans="1:7" s="27" customFormat="1" ht="15.75" customHeight="1">
      <c r="A465" s="89"/>
      <c r="B465" s="227" t="s">
        <v>975</v>
      </c>
      <c r="C465" s="113" t="s">
        <v>310</v>
      </c>
      <c r="D465" s="286"/>
      <c r="E465" s="9">
        <f t="shared" si="51"/>
        <v>44280</v>
      </c>
      <c r="F465" s="114">
        <f t="shared" si="51"/>
        <v>44284</v>
      </c>
      <c r="G465" s="10">
        <f t="shared" si="51"/>
        <v>44289</v>
      </c>
    </row>
    <row r="466" spans="1:7" s="27" customFormat="1" ht="15.75" customHeight="1">
      <c r="A466" s="89"/>
      <c r="B466" s="56"/>
      <c r="C466" s="36"/>
      <c r="D466" s="37"/>
      <c r="E466" s="37"/>
      <c r="F466" s="38"/>
      <c r="G466" s="38"/>
    </row>
    <row r="467" spans="1:7" s="27" customFormat="1" ht="15.75" customHeight="1">
      <c r="A467" s="89"/>
      <c r="B467" s="56"/>
      <c r="C467" s="36"/>
      <c r="D467" s="37"/>
      <c r="E467" s="37"/>
      <c r="F467" s="38"/>
      <c r="G467" s="38"/>
    </row>
    <row r="468" spans="1:7" s="27" customFormat="1" ht="15.75" customHeight="1">
      <c r="A468" s="89"/>
      <c r="B468" s="250" t="s">
        <v>25</v>
      </c>
      <c r="C468" s="250" t="s">
        <v>26</v>
      </c>
      <c r="D468" s="250" t="s">
        <v>27</v>
      </c>
      <c r="E468" s="228" t="s">
        <v>320</v>
      </c>
      <c r="F468" s="228" t="s">
        <v>28</v>
      </c>
      <c r="G468" s="224" t="s">
        <v>416</v>
      </c>
    </row>
    <row r="469" spans="1:7" s="27" customFormat="1" ht="15.75" customHeight="1">
      <c r="A469" s="89"/>
      <c r="B469" s="252"/>
      <c r="C469" s="252"/>
      <c r="D469" s="252"/>
      <c r="E469" s="225" t="s">
        <v>19</v>
      </c>
      <c r="F469" s="112" t="s">
        <v>29</v>
      </c>
      <c r="G469" s="228" t="s">
        <v>30</v>
      </c>
    </row>
    <row r="470" spans="1:7" s="27" customFormat="1" ht="15.75" customHeight="1">
      <c r="A470" s="89"/>
      <c r="B470" s="113" t="s">
        <v>295</v>
      </c>
      <c r="C470" s="113" t="s">
        <v>300</v>
      </c>
      <c r="D470" s="256" t="s">
        <v>309</v>
      </c>
      <c r="E470" s="10">
        <v>44255</v>
      </c>
      <c r="F470" s="10">
        <f>E470+4</f>
        <v>44259</v>
      </c>
      <c r="G470" s="10">
        <f>F470+9</f>
        <v>44268</v>
      </c>
    </row>
    <row r="471" spans="1:7" s="27" customFormat="1" ht="15.75" customHeight="1">
      <c r="A471" s="89"/>
      <c r="B471" s="113" t="s">
        <v>272</v>
      </c>
      <c r="C471" s="113" t="s">
        <v>300</v>
      </c>
      <c r="D471" s="262"/>
      <c r="E471" s="10">
        <f>E470+7</f>
        <v>44262</v>
      </c>
      <c r="F471" s="10">
        <f t="shared" ref="E471:G474" si="52">F470+7</f>
        <v>44266</v>
      </c>
      <c r="G471" s="10">
        <f t="shared" si="52"/>
        <v>44275</v>
      </c>
    </row>
    <row r="472" spans="1:7" s="27" customFormat="1" ht="15.75" customHeight="1">
      <c r="A472" s="89"/>
      <c r="B472" s="113" t="s">
        <v>638</v>
      </c>
      <c r="C472" s="113" t="s">
        <v>300</v>
      </c>
      <c r="D472" s="262"/>
      <c r="E472" s="10">
        <f t="shared" si="52"/>
        <v>44269</v>
      </c>
      <c r="F472" s="10">
        <f t="shared" si="52"/>
        <v>44273</v>
      </c>
      <c r="G472" s="10">
        <f t="shared" si="52"/>
        <v>44282</v>
      </c>
    </row>
    <row r="473" spans="1:7" s="27" customFormat="1" ht="15.75" customHeight="1">
      <c r="A473" s="89"/>
      <c r="B473" s="113" t="s">
        <v>639</v>
      </c>
      <c r="C473" s="113" t="s">
        <v>310</v>
      </c>
      <c r="D473" s="262"/>
      <c r="E473" s="10">
        <f t="shared" si="52"/>
        <v>44276</v>
      </c>
      <c r="F473" s="10">
        <f t="shared" si="52"/>
        <v>44280</v>
      </c>
      <c r="G473" s="10">
        <f t="shared" si="52"/>
        <v>44289</v>
      </c>
    </row>
    <row r="474" spans="1:7" s="27" customFormat="1" ht="15.75" customHeight="1">
      <c r="A474" s="89"/>
      <c r="B474" s="113" t="s">
        <v>641</v>
      </c>
      <c r="C474" s="113" t="s">
        <v>623</v>
      </c>
      <c r="D474" s="286"/>
      <c r="E474" s="10">
        <f t="shared" si="52"/>
        <v>44283</v>
      </c>
      <c r="F474" s="10">
        <f t="shared" si="52"/>
        <v>44287</v>
      </c>
      <c r="G474" s="10">
        <f t="shared" si="52"/>
        <v>44296</v>
      </c>
    </row>
    <row r="475" spans="1:7" s="27" customFormat="1" ht="15.75" customHeight="1">
      <c r="A475" s="89"/>
      <c r="B475" s="56"/>
      <c r="C475" s="36"/>
      <c r="D475" s="37"/>
      <c r="E475" s="37"/>
      <c r="F475" s="38"/>
      <c r="G475" s="38"/>
    </row>
    <row r="476" spans="1:7" s="27" customFormat="1" ht="15.75" customHeight="1">
      <c r="A476" s="261"/>
      <c r="B476" s="261"/>
      <c r="C476" s="36"/>
      <c r="D476" s="37"/>
      <c r="E476" s="37"/>
      <c r="F476" s="38"/>
      <c r="G476" s="38"/>
    </row>
    <row r="477" spans="1:7" s="27" customFormat="1" ht="15.75" customHeight="1">
      <c r="A477" s="89" t="s">
        <v>417</v>
      </c>
      <c r="B477" s="250" t="s">
        <v>25</v>
      </c>
      <c r="C477" s="250" t="s">
        <v>26</v>
      </c>
      <c r="D477" s="250" t="s">
        <v>319</v>
      </c>
      <c r="E477" s="228" t="s">
        <v>320</v>
      </c>
      <c r="F477" s="228" t="s">
        <v>28</v>
      </c>
      <c r="G477" s="224" t="s">
        <v>87</v>
      </c>
    </row>
    <row r="478" spans="1:7" s="27" customFormat="1" ht="15.75" customHeight="1">
      <c r="A478" s="89"/>
      <c r="B478" s="252"/>
      <c r="C478" s="252"/>
      <c r="D478" s="252"/>
      <c r="E478" s="225" t="s">
        <v>19</v>
      </c>
      <c r="F478" s="112" t="s">
        <v>29</v>
      </c>
      <c r="G478" s="228" t="s">
        <v>30</v>
      </c>
    </row>
    <row r="479" spans="1:7" s="27" customFormat="1" ht="15.75" customHeight="1">
      <c r="A479" s="89"/>
      <c r="B479" s="113" t="s">
        <v>268</v>
      </c>
      <c r="C479" s="218" t="s">
        <v>623</v>
      </c>
      <c r="D479" s="271" t="s">
        <v>311</v>
      </c>
      <c r="E479" s="114">
        <v>44254</v>
      </c>
      <c r="F479" s="114">
        <f>E479+4</f>
        <v>44258</v>
      </c>
      <c r="G479" s="10">
        <f>F479+3</f>
        <v>44261</v>
      </c>
    </row>
    <row r="480" spans="1:7" s="27" customFormat="1" ht="15.75" customHeight="1">
      <c r="A480" s="89"/>
      <c r="B480" s="113" t="s">
        <v>92</v>
      </c>
      <c r="C480" s="218" t="s">
        <v>626</v>
      </c>
      <c r="D480" s="294"/>
      <c r="E480" s="114">
        <f t="shared" ref="E480:G483" si="53">E479+7</f>
        <v>44261</v>
      </c>
      <c r="F480" s="114">
        <f t="shared" si="53"/>
        <v>44265</v>
      </c>
      <c r="G480" s="10">
        <f t="shared" si="53"/>
        <v>44268</v>
      </c>
    </row>
    <row r="481" spans="1:7" s="27" customFormat="1" ht="15.75" customHeight="1">
      <c r="A481" s="89"/>
      <c r="B481" s="113" t="s">
        <v>268</v>
      </c>
      <c r="C481" s="218" t="s">
        <v>630</v>
      </c>
      <c r="D481" s="294"/>
      <c r="E481" s="114">
        <f t="shared" si="53"/>
        <v>44268</v>
      </c>
      <c r="F481" s="114">
        <f t="shared" si="53"/>
        <v>44272</v>
      </c>
      <c r="G481" s="10">
        <f t="shared" si="53"/>
        <v>44275</v>
      </c>
    </row>
    <row r="482" spans="1:7" s="27" customFormat="1" ht="15.75" customHeight="1">
      <c r="A482" s="89"/>
      <c r="B482" s="113" t="s">
        <v>92</v>
      </c>
      <c r="C482" s="218" t="s">
        <v>980</v>
      </c>
      <c r="D482" s="294"/>
      <c r="E482" s="114">
        <f t="shared" si="53"/>
        <v>44275</v>
      </c>
      <c r="F482" s="114">
        <f t="shared" si="53"/>
        <v>44279</v>
      </c>
      <c r="G482" s="10">
        <f t="shared" si="53"/>
        <v>44282</v>
      </c>
    </row>
    <row r="483" spans="1:7" s="27" customFormat="1" ht="15.75" customHeight="1">
      <c r="A483" s="89"/>
      <c r="B483" s="113" t="s">
        <v>268</v>
      </c>
      <c r="C483" s="218" t="s">
        <v>981</v>
      </c>
      <c r="D483" s="295"/>
      <c r="E483" s="114">
        <f t="shared" si="53"/>
        <v>44282</v>
      </c>
      <c r="F483" s="114">
        <f t="shared" si="53"/>
        <v>44286</v>
      </c>
      <c r="G483" s="10">
        <f t="shared" si="53"/>
        <v>44289</v>
      </c>
    </row>
    <row r="484" spans="1:7" s="27" customFormat="1" ht="15.75" customHeight="1">
      <c r="A484" s="89"/>
      <c r="B484" s="36"/>
      <c r="C484" s="36"/>
      <c r="D484" s="37"/>
      <c r="E484" s="37"/>
      <c r="F484" s="38"/>
      <c r="G484" s="38"/>
    </row>
    <row r="485" spans="1:7" s="27" customFormat="1" ht="15.75" customHeight="1">
      <c r="A485" s="89"/>
      <c r="B485" s="36"/>
      <c r="C485" s="36"/>
      <c r="D485" s="37"/>
      <c r="E485" s="37"/>
      <c r="F485" s="38"/>
      <c r="G485" s="38"/>
    </row>
    <row r="486" spans="1:7" s="27" customFormat="1" ht="15.75" customHeight="1">
      <c r="A486" s="261"/>
      <c r="B486" s="261"/>
      <c r="C486" s="36"/>
      <c r="D486" s="37"/>
      <c r="E486" s="37"/>
      <c r="F486" s="38"/>
      <c r="G486" s="38"/>
    </row>
    <row r="487" spans="1:7" s="27" customFormat="1" ht="15.75" customHeight="1">
      <c r="A487" s="89" t="s">
        <v>418</v>
      </c>
      <c r="B487" s="259" t="s">
        <v>324</v>
      </c>
      <c r="C487" s="248" t="s">
        <v>26</v>
      </c>
      <c r="D487" s="248" t="s">
        <v>27</v>
      </c>
      <c r="E487" s="134" t="s">
        <v>320</v>
      </c>
      <c r="F487" s="134" t="s">
        <v>28</v>
      </c>
      <c r="G487" s="165" t="s">
        <v>88</v>
      </c>
    </row>
    <row r="488" spans="1:7" s="27" customFormat="1" ht="15.75" customHeight="1">
      <c r="A488" s="89"/>
      <c r="B488" s="260"/>
      <c r="C488" s="249"/>
      <c r="D488" s="249"/>
      <c r="E488" s="166" t="s">
        <v>19</v>
      </c>
      <c r="F488" s="136" t="s">
        <v>29</v>
      </c>
      <c r="G488" s="134" t="s">
        <v>30</v>
      </c>
    </row>
    <row r="489" spans="1:7" s="27" customFormat="1" ht="15.75" customHeight="1">
      <c r="A489" s="89"/>
      <c r="B489" s="132" t="s">
        <v>271</v>
      </c>
      <c r="C489" s="194" t="s">
        <v>614</v>
      </c>
      <c r="D489" s="271" t="s">
        <v>419</v>
      </c>
      <c r="E489" s="137">
        <v>44253</v>
      </c>
      <c r="F489" s="137">
        <f>E489+4</f>
        <v>44257</v>
      </c>
      <c r="G489" s="122">
        <f>F489+7</f>
        <v>44264</v>
      </c>
    </row>
    <row r="490" spans="1:7" s="27" customFormat="1" ht="15.75" customHeight="1">
      <c r="A490" s="89" t="s">
        <v>420</v>
      </c>
      <c r="B490" s="132" t="s">
        <v>76</v>
      </c>
      <c r="C490" s="194" t="s">
        <v>612</v>
      </c>
      <c r="D490" s="294"/>
      <c r="E490" s="137">
        <f t="shared" ref="E490:G493" si="54">E489+7</f>
        <v>44260</v>
      </c>
      <c r="F490" s="137">
        <f t="shared" si="54"/>
        <v>44264</v>
      </c>
      <c r="G490" s="122">
        <f t="shared" si="54"/>
        <v>44271</v>
      </c>
    </row>
    <row r="491" spans="1:7" s="27" customFormat="1" ht="15.75" customHeight="1">
      <c r="A491" s="89"/>
      <c r="B491" s="132" t="s">
        <v>277</v>
      </c>
      <c r="C491" s="194" t="s">
        <v>860</v>
      </c>
      <c r="D491" s="294"/>
      <c r="E491" s="137">
        <f t="shared" si="54"/>
        <v>44267</v>
      </c>
      <c r="F491" s="137">
        <f t="shared" si="54"/>
        <v>44271</v>
      </c>
      <c r="G491" s="122">
        <f t="shared" si="54"/>
        <v>44278</v>
      </c>
    </row>
    <row r="492" spans="1:7" s="27" customFormat="1" ht="15.75" customHeight="1">
      <c r="A492" s="89"/>
      <c r="B492" s="132"/>
      <c r="C492" s="194" t="s">
        <v>267</v>
      </c>
      <c r="D492" s="294"/>
      <c r="E492" s="137">
        <f t="shared" si="54"/>
        <v>44274</v>
      </c>
      <c r="F492" s="137">
        <f t="shared" si="54"/>
        <v>44278</v>
      </c>
      <c r="G492" s="122">
        <f t="shared" si="54"/>
        <v>44285</v>
      </c>
    </row>
    <row r="493" spans="1:7" s="27" customFormat="1" ht="15.75" customHeight="1">
      <c r="A493" s="89"/>
      <c r="B493" s="132" t="s">
        <v>271</v>
      </c>
      <c r="C493" s="194" t="s">
        <v>861</v>
      </c>
      <c r="D493" s="295"/>
      <c r="E493" s="137">
        <f t="shared" si="54"/>
        <v>44281</v>
      </c>
      <c r="F493" s="137">
        <f t="shared" si="54"/>
        <v>44285</v>
      </c>
      <c r="G493" s="122">
        <f t="shared" si="54"/>
        <v>44292</v>
      </c>
    </row>
    <row r="494" spans="1:7" s="27" customFormat="1" ht="15.75" customHeight="1">
      <c r="A494" s="89"/>
      <c r="B494" s="57"/>
      <c r="C494" s="50"/>
      <c r="D494" s="29"/>
      <c r="E494" s="49"/>
      <c r="F494" s="49"/>
      <c r="G494" s="49"/>
    </row>
    <row r="495" spans="1:7" s="27" customFormat="1" ht="15.75" customHeight="1">
      <c r="A495" s="89"/>
      <c r="B495" s="36"/>
      <c r="C495" s="36"/>
      <c r="D495" s="37"/>
      <c r="E495" s="37"/>
      <c r="F495" s="38"/>
      <c r="G495" s="38"/>
    </row>
    <row r="496" spans="1:7" s="27" customFormat="1" ht="15.75" customHeight="1">
      <c r="A496" s="261"/>
      <c r="B496" s="261"/>
      <c r="C496" s="36"/>
      <c r="D496" s="37"/>
      <c r="E496" s="37"/>
      <c r="F496" s="38"/>
      <c r="G496" s="38"/>
    </row>
    <row r="497" spans="1:7" s="27" customFormat="1" ht="15.75" customHeight="1">
      <c r="A497" s="89" t="s">
        <v>421</v>
      </c>
      <c r="B497" s="259" t="s">
        <v>25</v>
      </c>
      <c r="C497" s="248" t="s">
        <v>26</v>
      </c>
      <c r="D497" s="248" t="s">
        <v>27</v>
      </c>
      <c r="E497" s="134" t="s">
        <v>327</v>
      </c>
      <c r="F497" s="134" t="s">
        <v>28</v>
      </c>
      <c r="G497" s="134" t="s">
        <v>89</v>
      </c>
    </row>
    <row r="498" spans="1:7" s="27" customFormat="1" ht="15.75" customHeight="1">
      <c r="A498" s="89"/>
      <c r="B498" s="260"/>
      <c r="C498" s="249"/>
      <c r="D498" s="249"/>
      <c r="E498" s="134" t="s">
        <v>19</v>
      </c>
      <c r="F498" s="134" t="s">
        <v>29</v>
      </c>
      <c r="G498" s="134" t="s">
        <v>30</v>
      </c>
    </row>
    <row r="499" spans="1:7" s="27" customFormat="1" ht="15.75" customHeight="1">
      <c r="A499" s="89"/>
      <c r="B499" s="20"/>
      <c r="C499" s="218"/>
      <c r="D499" s="334" t="s">
        <v>422</v>
      </c>
      <c r="E499" s="122">
        <v>44252</v>
      </c>
      <c r="F499" s="122">
        <f>E499+4</f>
        <v>44256</v>
      </c>
      <c r="G499" s="122">
        <f>F499+15</f>
        <v>44271</v>
      </c>
    </row>
    <row r="500" spans="1:7" s="27" customFormat="1" ht="15.75" customHeight="1">
      <c r="A500" s="89"/>
      <c r="B500" s="20" t="s">
        <v>941</v>
      </c>
      <c r="C500" s="218" t="s">
        <v>942</v>
      </c>
      <c r="D500" s="335"/>
      <c r="E500" s="122">
        <f t="shared" ref="E500:G504" si="55">E499+7</f>
        <v>44259</v>
      </c>
      <c r="F500" s="122">
        <f t="shared" si="55"/>
        <v>44263</v>
      </c>
      <c r="G500" s="122">
        <f t="shared" si="55"/>
        <v>44278</v>
      </c>
    </row>
    <row r="501" spans="1:7" s="27" customFormat="1" ht="15.75" customHeight="1">
      <c r="A501" s="89" t="s">
        <v>423</v>
      </c>
      <c r="B501" s="20" t="s">
        <v>943</v>
      </c>
      <c r="C501" s="218" t="s">
        <v>944</v>
      </c>
      <c r="D501" s="335"/>
      <c r="E501" s="122">
        <f t="shared" si="55"/>
        <v>44266</v>
      </c>
      <c r="F501" s="122">
        <f t="shared" si="55"/>
        <v>44270</v>
      </c>
      <c r="G501" s="122">
        <f t="shared" si="55"/>
        <v>44285</v>
      </c>
    </row>
    <row r="502" spans="1:7" s="27" customFormat="1" ht="15.75" customHeight="1">
      <c r="A502" s="89"/>
      <c r="B502" s="20" t="s">
        <v>945</v>
      </c>
      <c r="C502" s="218" t="s">
        <v>946</v>
      </c>
      <c r="D502" s="335"/>
      <c r="E502" s="122">
        <f t="shared" si="55"/>
        <v>44273</v>
      </c>
      <c r="F502" s="122">
        <f t="shared" si="55"/>
        <v>44277</v>
      </c>
      <c r="G502" s="122">
        <f t="shared" si="55"/>
        <v>44292</v>
      </c>
    </row>
    <row r="503" spans="1:7" s="27" customFormat="1" ht="15.75" customHeight="1">
      <c r="A503" s="89"/>
      <c r="B503" s="20" t="s">
        <v>635</v>
      </c>
      <c r="C503" s="218" t="s">
        <v>947</v>
      </c>
      <c r="D503" s="335"/>
      <c r="E503" s="122">
        <f t="shared" si="55"/>
        <v>44280</v>
      </c>
      <c r="F503" s="122">
        <f t="shared" si="55"/>
        <v>44284</v>
      </c>
      <c r="G503" s="122">
        <f t="shared" si="55"/>
        <v>44299</v>
      </c>
    </row>
    <row r="504" spans="1:7" s="27" customFormat="1" ht="15.75" customHeight="1">
      <c r="A504" s="89"/>
      <c r="B504" s="20" t="s">
        <v>941</v>
      </c>
      <c r="C504" s="218" t="s">
        <v>948</v>
      </c>
      <c r="D504" s="336"/>
      <c r="E504" s="122">
        <f t="shared" si="55"/>
        <v>44287</v>
      </c>
      <c r="F504" s="122">
        <f t="shared" si="55"/>
        <v>44291</v>
      </c>
      <c r="G504" s="122">
        <f t="shared" si="55"/>
        <v>44306</v>
      </c>
    </row>
    <row r="505" spans="1:7" s="27" customFormat="1" ht="15.75" customHeight="1">
      <c r="A505" s="89"/>
      <c r="B505" s="40"/>
      <c r="C505" s="50"/>
      <c r="D505" s="58"/>
      <c r="E505" s="49"/>
      <c r="F505" s="49"/>
      <c r="G505" s="49"/>
    </row>
    <row r="506" spans="1:7" s="27" customFormat="1" ht="15.75" customHeight="1">
      <c r="A506" s="261"/>
      <c r="B506" s="261"/>
      <c r="C506" s="36"/>
      <c r="D506" s="37"/>
      <c r="E506" s="37"/>
      <c r="F506" s="38"/>
      <c r="G506" s="38"/>
    </row>
    <row r="507" spans="1:7" s="27" customFormat="1" ht="15.75" customHeight="1">
      <c r="A507" s="89" t="s">
        <v>424</v>
      </c>
      <c r="B507" s="250" t="s">
        <v>425</v>
      </c>
      <c r="C507" s="248" t="s">
        <v>26</v>
      </c>
      <c r="D507" s="248" t="s">
        <v>27</v>
      </c>
      <c r="E507" s="228" t="s">
        <v>330</v>
      </c>
      <c r="F507" s="228" t="s">
        <v>28</v>
      </c>
      <c r="G507" s="228" t="s">
        <v>90</v>
      </c>
    </row>
    <row r="508" spans="1:7" s="27" customFormat="1" ht="15.75" customHeight="1">
      <c r="A508" s="89"/>
      <c r="B508" s="252"/>
      <c r="C508" s="249"/>
      <c r="D508" s="249"/>
      <c r="E508" s="225" t="s">
        <v>19</v>
      </c>
      <c r="F508" s="228" t="s">
        <v>29</v>
      </c>
      <c r="G508" s="228" t="s">
        <v>30</v>
      </c>
    </row>
    <row r="509" spans="1:7" s="27" customFormat="1" ht="15.75" customHeight="1">
      <c r="A509" s="89"/>
      <c r="B509" s="113" t="s">
        <v>295</v>
      </c>
      <c r="C509" s="113" t="s">
        <v>300</v>
      </c>
      <c r="D509" s="256" t="s">
        <v>91</v>
      </c>
      <c r="E509" s="10">
        <v>44251</v>
      </c>
      <c r="F509" s="10">
        <f>E509+4</f>
        <v>44255</v>
      </c>
      <c r="G509" s="10">
        <f>F509+12</f>
        <v>44267</v>
      </c>
    </row>
    <row r="510" spans="1:7" s="27" customFormat="1" ht="15.75" customHeight="1">
      <c r="A510" s="89"/>
      <c r="B510" s="113" t="s">
        <v>272</v>
      </c>
      <c r="C510" s="113" t="s">
        <v>300</v>
      </c>
      <c r="D510" s="262"/>
      <c r="E510" s="9">
        <f t="shared" ref="E510:G513" si="56">E509+7</f>
        <v>44258</v>
      </c>
      <c r="F510" s="10">
        <f t="shared" si="56"/>
        <v>44262</v>
      </c>
      <c r="G510" s="10">
        <f t="shared" si="56"/>
        <v>44274</v>
      </c>
    </row>
    <row r="511" spans="1:7" s="27" customFormat="1" ht="15.75" customHeight="1">
      <c r="A511" s="89"/>
      <c r="B511" s="113" t="s">
        <v>638</v>
      </c>
      <c r="C511" s="113" t="s">
        <v>300</v>
      </c>
      <c r="D511" s="262"/>
      <c r="E511" s="9">
        <f t="shared" si="56"/>
        <v>44265</v>
      </c>
      <c r="F511" s="10">
        <f t="shared" si="56"/>
        <v>44269</v>
      </c>
      <c r="G511" s="10">
        <f t="shared" si="56"/>
        <v>44281</v>
      </c>
    </row>
    <row r="512" spans="1:7" s="27" customFormat="1" ht="15.75" customHeight="1">
      <c r="A512" s="89"/>
      <c r="B512" s="113" t="s">
        <v>639</v>
      </c>
      <c r="C512" s="113" t="s">
        <v>310</v>
      </c>
      <c r="D512" s="262"/>
      <c r="E512" s="9">
        <f t="shared" si="56"/>
        <v>44272</v>
      </c>
      <c r="F512" s="10">
        <f t="shared" si="56"/>
        <v>44276</v>
      </c>
      <c r="G512" s="10">
        <f t="shared" si="56"/>
        <v>44288</v>
      </c>
    </row>
    <row r="513" spans="1:7" s="27" customFormat="1" ht="15.75" customHeight="1">
      <c r="A513" s="89"/>
      <c r="B513" s="113" t="s">
        <v>641</v>
      </c>
      <c r="C513" s="113" t="s">
        <v>623</v>
      </c>
      <c r="D513" s="286"/>
      <c r="E513" s="9">
        <f t="shared" si="56"/>
        <v>44279</v>
      </c>
      <c r="F513" s="10">
        <f t="shared" si="56"/>
        <v>44283</v>
      </c>
      <c r="G513" s="10">
        <f t="shared" si="56"/>
        <v>44295</v>
      </c>
    </row>
    <row r="514" spans="1:7" s="27" customFormat="1" ht="15.75" customHeight="1">
      <c r="A514" s="89"/>
      <c r="B514" s="36"/>
      <c r="C514" s="36"/>
      <c r="D514" s="37"/>
      <c r="E514" s="37"/>
      <c r="F514" s="38"/>
      <c r="G514" s="38"/>
    </row>
    <row r="515" spans="1:7" s="27" customFormat="1" ht="15.75" customHeight="1">
      <c r="A515" s="89"/>
      <c r="B515" s="250" t="s">
        <v>324</v>
      </c>
      <c r="C515" s="248" t="s">
        <v>26</v>
      </c>
      <c r="D515" s="248" t="s">
        <v>27</v>
      </c>
      <c r="E515" s="233" t="s">
        <v>320</v>
      </c>
      <c r="F515" s="233" t="s">
        <v>28</v>
      </c>
      <c r="G515" s="231" t="s">
        <v>426</v>
      </c>
    </row>
    <row r="516" spans="1:7" s="27" customFormat="1" ht="15.75" customHeight="1">
      <c r="A516" s="89"/>
      <c r="B516" s="252"/>
      <c r="C516" s="249"/>
      <c r="D516" s="249"/>
      <c r="E516" s="232" t="s">
        <v>19</v>
      </c>
      <c r="F516" s="112" t="s">
        <v>29</v>
      </c>
      <c r="G516" s="233" t="s">
        <v>30</v>
      </c>
    </row>
    <row r="517" spans="1:7" s="27" customFormat="1" ht="15.75" customHeight="1">
      <c r="A517" s="89"/>
      <c r="B517" s="113" t="s">
        <v>1029</v>
      </c>
      <c r="C517" s="113" t="s">
        <v>1033</v>
      </c>
      <c r="D517" s="256" t="s">
        <v>427</v>
      </c>
      <c r="E517" s="10">
        <v>44255</v>
      </c>
      <c r="F517" s="10">
        <f>E517+4</f>
        <v>44259</v>
      </c>
      <c r="G517" s="10">
        <f>F517+9</f>
        <v>44268</v>
      </c>
    </row>
    <row r="518" spans="1:7" s="27" customFormat="1" ht="15.75" customHeight="1">
      <c r="A518" s="89"/>
      <c r="B518" s="113" t="s">
        <v>1030</v>
      </c>
      <c r="C518" s="113" t="s">
        <v>1034</v>
      </c>
      <c r="D518" s="257"/>
      <c r="E518" s="9">
        <f t="shared" ref="E518:G521" si="57">E517+7</f>
        <v>44262</v>
      </c>
      <c r="F518" s="10">
        <f t="shared" si="57"/>
        <v>44266</v>
      </c>
      <c r="G518" s="10">
        <f t="shared" si="57"/>
        <v>44275</v>
      </c>
    </row>
    <row r="519" spans="1:7" s="27" customFormat="1" ht="15.75" customHeight="1">
      <c r="A519" s="89"/>
      <c r="B519" s="113" t="s">
        <v>1031</v>
      </c>
      <c r="C519" s="113" t="s">
        <v>1035</v>
      </c>
      <c r="D519" s="257"/>
      <c r="E519" s="9">
        <f t="shared" si="57"/>
        <v>44269</v>
      </c>
      <c r="F519" s="10">
        <f t="shared" si="57"/>
        <v>44273</v>
      </c>
      <c r="G519" s="10">
        <f t="shared" si="57"/>
        <v>44282</v>
      </c>
    </row>
    <row r="520" spans="1:7" s="27" customFormat="1" ht="15.75" customHeight="1">
      <c r="A520" s="89"/>
      <c r="B520" s="113" t="s">
        <v>1032</v>
      </c>
      <c r="C520" s="113" t="s">
        <v>1036</v>
      </c>
      <c r="D520" s="257"/>
      <c r="E520" s="9">
        <f t="shared" si="57"/>
        <v>44276</v>
      </c>
      <c r="F520" s="10">
        <f t="shared" si="57"/>
        <v>44280</v>
      </c>
      <c r="G520" s="10">
        <f t="shared" si="57"/>
        <v>44289</v>
      </c>
    </row>
    <row r="521" spans="1:7" s="27" customFormat="1" ht="15.75" customHeight="1">
      <c r="A521" s="89"/>
      <c r="B521" s="113" t="s">
        <v>1030</v>
      </c>
      <c r="C521" s="113" t="s">
        <v>1037</v>
      </c>
      <c r="D521" s="258"/>
      <c r="E521" s="9">
        <f t="shared" si="57"/>
        <v>44283</v>
      </c>
      <c r="F521" s="10">
        <f t="shared" si="57"/>
        <v>44287</v>
      </c>
      <c r="G521" s="10">
        <f t="shared" si="57"/>
        <v>44296</v>
      </c>
    </row>
    <row r="522" spans="1:7" s="27" customFormat="1" ht="15.75" customHeight="1">
      <c r="A522" s="89"/>
      <c r="B522" s="36"/>
      <c r="C522" s="36"/>
      <c r="D522" s="37"/>
      <c r="E522" s="37"/>
      <c r="F522" s="38"/>
      <c r="G522" s="38"/>
    </row>
    <row r="523" spans="1:7" s="27" customFormat="1" ht="15.75" customHeight="1">
      <c r="A523" s="261"/>
      <c r="B523" s="261"/>
      <c r="C523" s="36"/>
      <c r="D523" s="37"/>
      <c r="E523" s="37"/>
      <c r="F523" s="38"/>
      <c r="G523" s="38"/>
    </row>
    <row r="524" spans="1:7" s="27" customFormat="1" ht="15.75" customHeight="1">
      <c r="A524" s="89" t="s">
        <v>428</v>
      </c>
      <c r="B524" s="248" t="s">
        <v>25</v>
      </c>
      <c r="C524" s="248" t="s">
        <v>26</v>
      </c>
      <c r="D524" s="248" t="s">
        <v>27</v>
      </c>
      <c r="E524" s="167" t="s">
        <v>330</v>
      </c>
      <c r="F524" s="167" t="s">
        <v>28</v>
      </c>
      <c r="G524" s="164" t="s">
        <v>429</v>
      </c>
    </row>
    <row r="525" spans="1:7" s="27" customFormat="1" ht="15.75" customHeight="1">
      <c r="A525" s="89"/>
      <c r="B525" s="249"/>
      <c r="C525" s="249"/>
      <c r="D525" s="249"/>
      <c r="E525" s="163" t="s">
        <v>19</v>
      </c>
      <c r="F525" s="112" t="s">
        <v>29</v>
      </c>
      <c r="G525" s="167" t="s">
        <v>30</v>
      </c>
    </row>
    <row r="526" spans="1:7" s="27" customFormat="1" ht="15.75" customHeight="1">
      <c r="A526" s="89"/>
      <c r="B526" s="193" t="s">
        <v>610</v>
      </c>
      <c r="C526" s="193" t="s">
        <v>613</v>
      </c>
      <c r="D526" s="337" t="s">
        <v>430</v>
      </c>
      <c r="E526" s="114">
        <v>44253</v>
      </c>
      <c r="F526" s="114">
        <f>E526+4</f>
        <v>44257</v>
      </c>
      <c r="G526" s="10">
        <f>F526+5</f>
        <v>44262</v>
      </c>
    </row>
    <row r="527" spans="1:7" s="27" customFormat="1" ht="15.75" customHeight="1">
      <c r="A527" s="89"/>
      <c r="B527" s="193" t="s">
        <v>611</v>
      </c>
      <c r="C527" s="193" t="s">
        <v>856</v>
      </c>
      <c r="D527" s="275"/>
      <c r="E527" s="114">
        <f t="shared" ref="E527:G530" si="58">E526+7</f>
        <v>44260</v>
      </c>
      <c r="F527" s="114">
        <f t="shared" si="58"/>
        <v>44264</v>
      </c>
      <c r="G527" s="10">
        <f t="shared" si="58"/>
        <v>44269</v>
      </c>
    </row>
    <row r="528" spans="1:7" s="27" customFormat="1" ht="15.75" customHeight="1">
      <c r="A528" s="89"/>
      <c r="B528" s="193" t="s">
        <v>281</v>
      </c>
      <c r="C528" s="193" t="s">
        <v>857</v>
      </c>
      <c r="D528" s="275"/>
      <c r="E528" s="114">
        <f t="shared" si="58"/>
        <v>44267</v>
      </c>
      <c r="F528" s="114">
        <f t="shared" si="58"/>
        <v>44271</v>
      </c>
      <c r="G528" s="10">
        <f t="shared" si="58"/>
        <v>44276</v>
      </c>
    </row>
    <row r="529" spans="1:7" s="27" customFormat="1" ht="15.75" customHeight="1">
      <c r="A529" s="89"/>
      <c r="B529" s="193" t="s">
        <v>610</v>
      </c>
      <c r="C529" s="193" t="s">
        <v>858</v>
      </c>
      <c r="D529" s="275"/>
      <c r="E529" s="114">
        <f t="shared" si="58"/>
        <v>44274</v>
      </c>
      <c r="F529" s="114">
        <f t="shared" si="58"/>
        <v>44278</v>
      </c>
      <c r="G529" s="10">
        <f t="shared" si="58"/>
        <v>44283</v>
      </c>
    </row>
    <row r="530" spans="1:7" s="27" customFormat="1" ht="15.75" customHeight="1">
      <c r="A530" s="89"/>
      <c r="B530" s="113" t="s">
        <v>611</v>
      </c>
      <c r="C530" s="113" t="s">
        <v>859</v>
      </c>
      <c r="D530" s="276"/>
      <c r="E530" s="114">
        <f t="shared" si="58"/>
        <v>44281</v>
      </c>
      <c r="F530" s="114">
        <f t="shared" si="58"/>
        <v>44285</v>
      </c>
      <c r="G530" s="10">
        <f t="shared" si="58"/>
        <v>44290</v>
      </c>
    </row>
    <row r="531" spans="1:7" s="27" customFormat="1" ht="15.75" customHeight="1">
      <c r="A531" s="89"/>
      <c r="B531" s="59"/>
      <c r="C531" s="32"/>
      <c r="D531" s="29"/>
      <c r="E531" s="31"/>
      <c r="F531" s="31"/>
      <c r="G531" s="31"/>
    </row>
    <row r="532" spans="1:7" s="27" customFormat="1" ht="15.75" customHeight="1">
      <c r="A532" s="89"/>
      <c r="B532" s="36"/>
      <c r="C532" s="36"/>
      <c r="D532" s="37"/>
      <c r="E532" s="37"/>
      <c r="F532" s="38"/>
      <c r="G532" s="38"/>
    </row>
    <row r="533" spans="1:7" s="27" customFormat="1" ht="15.75" customHeight="1">
      <c r="A533" s="89"/>
      <c r="B533" s="255"/>
      <c r="C533" s="255"/>
      <c r="D533" s="255"/>
      <c r="E533" s="255"/>
      <c r="F533" s="255"/>
      <c r="G533" s="255"/>
    </row>
    <row r="534" spans="1:7" s="27" customFormat="1" ht="15.75" customHeight="1">
      <c r="A534" s="89"/>
      <c r="B534" s="250" t="s">
        <v>25</v>
      </c>
      <c r="C534" s="248" t="s">
        <v>26</v>
      </c>
      <c r="D534" s="248" t="s">
        <v>27</v>
      </c>
      <c r="E534" s="233" t="s">
        <v>320</v>
      </c>
      <c r="F534" s="233" t="s">
        <v>28</v>
      </c>
      <c r="G534" s="233" t="s">
        <v>93</v>
      </c>
    </row>
    <row r="535" spans="1:7" s="27" customFormat="1" ht="15.75" customHeight="1">
      <c r="A535" s="89"/>
      <c r="B535" s="252"/>
      <c r="C535" s="249"/>
      <c r="D535" s="249"/>
      <c r="E535" s="232" t="s">
        <v>407</v>
      </c>
      <c r="F535" s="112" t="s">
        <v>29</v>
      </c>
      <c r="G535" s="233" t="s">
        <v>30</v>
      </c>
    </row>
    <row r="536" spans="1:7" s="27" customFormat="1" ht="15.75" customHeight="1">
      <c r="A536" s="89"/>
      <c r="B536" s="113" t="s">
        <v>1029</v>
      </c>
      <c r="C536" s="113" t="s">
        <v>1033</v>
      </c>
      <c r="D536" s="256" t="s">
        <v>427</v>
      </c>
      <c r="E536" s="10">
        <v>44255</v>
      </c>
      <c r="F536" s="10">
        <f>E536+4</f>
        <v>44259</v>
      </c>
      <c r="G536" s="10">
        <f>F536+10</f>
        <v>44269</v>
      </c>
    </row>
    <row r="537" spans="1:7" s="27" customFormat="1" ht="15.75" customHeight="1">
      <c r="A537" s="89"/>
      <c r="B537" s="113" t="s">
        <v>1030</v>
      </c>
      <c r="C537" s="113" t="s">
        <v>1034</v>
      </c>
      <c r="D537" s="257"/>
      <c r="E537" s="9">
        <f t="shared" ref="E537:G540" si="59">E536+7</f>
        <v>44262</v>
      </c>
      <c r="F537" s="10">
        <f t="shared" si="59"/>
        <v>44266</v>
      </c>
      <c r="G537" s="10">
        <f t="shared" si="59"/>
        <v>44276</v>
      </c>
    </row>
    <row r="538" spans="1:7" s="27" customFormat="1" ht="15.75" customHeight="1">
      <c r="A538" s="89"/>
      <c r="B538" s="113" t="s">
        <v>1031</v>
      </c>
      <c r="C538" s="113" t="s">
        <v>1035</v>
      </c>
      <c r="D538" s="257"/>
      <c r="E538" s="9">
        <f t="shared" si="59"/>
        <v>44269</v>
      </c>
      <c r="F538" s="10">
        <f t="shared" si="59"/>
        <v>44273</v>
      </c>
      <c r="G538" s="10">
        <f t="shared" si="59"/>
        <v>44283</v>
      </c>
    </row>
    <row r="539" spans="1:7" s="27" customFormat="1" ht="15.75" customHeight="1">
      <c r="A539" s="89"/>
      <c r="B539" s="113" t="s">
        <v>1032</v>
      </c>
      <c r="C539" s="113" t="s">
        <v>1036</v>
      </c>
      <c r="D539" s="257"/>
      <c r="E539" s="9">
        <f t="shared" si="59"/>
        <v>44276</v>
      </c>
      <c r="F539" s="10">
        <f t="shared" si="59"/>
        <v>44280</v>
      </c>
      <c r="G539" s="10">
        <f t="shared" si="59"/>
        <v>44290</v>
      </c>
    </row>
    <row r="540" spans="1:7" s="27" customFormat="1" ht="15.75" customHeight="1">
      <c r="A540" s="89"/>
      <c r="B540" s="113" t="s">
        <v>1030</v>
      </c>
      <c r="C540" s="113" t="s">
        <v>1037</v>
      </c>
      <c r="D540" s="258"/>
      <c r="E540" s="9">
        <f t="shared" si="59"/>
        <v>44283</v>
      </c>
      <c r="F540" s="10">
        <f t="shared" si="59"/>
        <v>44287</v>
      </c>
      <c r="G540" s="10">
        <f t="shared" si="59"/>
        <v>44297</v>
      </c>
    </row>
    <row r="541" spans="1:7" s="27" customFormat="1" ht="15.75" customHeight="1">
      <c r="A541" s="89"/>
      <c r="B541" s="32"/>
      <c r="C541" s="32"/>
      <c r="D541" s="34"/>
      <c r="E541" s="34"/>
      <c r="F541" s="31"/>
      <c r="G541" s="31"/>
    </row>
    <row r="542" spans="1:7" s="27" customFormat="1" ht="15.75" customHeight="1">
      <c r="A542" s="261"/>
      <c r="B542" s="261"/>
      <c r="C542" s="36"/>
      <c r="D542" s="37"/>
      <c r="E542" s="37"/>
      <c r="F542" s="38"/>
      <c r="G542" s="38"/>
    </row>
    <row r="543" spans="1:7" s="27" customFormat="1" ht="15.75" customHeight="1">
      <c r="A543" s="89"/>
      <c r="B543" s="250" t="s">
        <v>25</v>
      </c>
      <c r="C543" s="248" t="s">
        <v>26</v>
      </c>
      <c r="D543" s="248" t="s">
        <v>27</v>
      </c>
      <c r="E543" s="167" t="s">
        <v>320</v>
      </c>
      <c r="F543" s="167" t="s">
        <v>28</v>
      </c>
      <c r="G543" s="164" t="s">
        <v>72</v>
      </c>
    </row>
    <row r="544" spans="1:7" s="27" customFormat="1" ht="15.75" customHeight="1">
      <c r="A544" s="89" t="s">
        <v>431</v>
      </c>
      <c r="B544" s="252"/>
      <c r="C544" s="249"/>
      <c r="D544" s="249"/>
      <c r="E544" s="163" t="s">
        <v>19</v>
      </c>
      <c r="F544" s="112" t="s">
        <v>29</v>
      </c>
      <c r="G544" s="167" t="s">
        <v>30</v>
      </c>
    </row>
    <row r="545" spans="1:7" s="27" customFormat="1" ht="15.75" customHeight="1">
      <c r="A545" s="89"/>
      <c r="B545" s="13" t="s">
        <v>278</v>
      </c>
      <c r="C545" s="13" t="s">
        <v>595</v>
      </c>
      <c r="D545" s="267" t="s">
        <v>432</v>
      </c>
      <c r="E545" s="8">
        <v>44254</v>
      </c>
      <c r="F545" s="8">
        <f>E545+5</f>
        <v>44259</v>
      </c>
      <c r="G545" s="10">
        <f>F545+7</f>
        <v>44266</v>
      </c>
    </row>
    <row r="546" spans="1:7" s="27" customFormat="1" ht="15.75" customHeight="1">
      <c r="A546" s="89"/>
      <c r="B546" s="13" t="s">
        <v>149</v>
      </c>
      <c r="C546" s="13" t="s">
        <v>700</v>
      </c>
      <c r="D546" s="262"/>
      <c r="E546" s="105">
        <f t="shared" ref="E546:G547" si="60">E545+7</f>
        <v>44261</v>
      </c>
      <c r="F546" s="8">
        <f t="shared" si="60"/>
        <v>44266</v>
      </c>
      <c r="G546" s="10">
        <f t="shared" si="60"/>
        <v>44273</v>
      </c>
    </row>
    <row r="547" spans="1:7" s="27" customFormat="1" ht="15.75" customHeight="1">
      <c r="A547" s="89"/>
      <c r="B547" s="13" t="s">
        <v>701</v>
      </c>
      <c r="C547" s="13" t="s">
        <v>245</v>
      </c>
      <c r="D547" s="262"/>
      <c r="E547" s="105">
        <f t="shared" si="60"/>
        <v>44268</v>
      </c>
      <c r="F547" s="8">
        <f t="shared" si="60"/>
        <v>44273</v>
      </c>
      <c r="G547" s="10">
        <f t="shared" si="60"/>
        <v>44280</v>
      </c>
    </row>
    <row r="548" spans="1:7" s="27" customFormat="1" ht="15.75" customHeight="1">
      <c r="A548" s="89"/>
      <c r="B548" s="189" t="s">
        <v>594</v>
      </c>
      <c r="C548" s="189" t="s">
        <v>86</v>
      </c>
      <c r="D548" s="262"/>
      <c r="E548" s="105">
        <f t="shared" ref="E548:G549" si="61">E547+7</f>
        <v>44275</v>
      </c>
      <c r="F548" s="8">
        <f t="shared" si="61"/>
        <v>44280</v>
      </c>
      <c r="G548" s="10">
        <f t="shared" si="61"/>
        <v>44287</v>
      </c>
    </row>
    <row r="549" spans="1:7" s="27" customFormat="1" ht="15.75" customHeight="1">
      <c r="A549" s="89"/>
      <c r="B549" s="13"/>
      <c r="C549" s="13"/>
      <c r="D549" s="263"/>
      <c r="E549" s="105">
        <f t="shared" si="61"/>
        <v>44282</v>
      </c>
      <c r="F549" s="8">
        <f t="shared" si="61"/>
        <v>44287</v>
      </c>
      <c r="G549" s="10">
        <f t="shared" si="61"/>
        <v>44294</v>
      </c>
    </row>
    <row r="550" spans="1:7" s="27" customFormat="1" ht="15.75" customHeight="1">
      <c r="A550" s="89"/>
      <c r="B550" s="32"/>
      <c r="C550" s="32"/>
      <c r="D550" s="29"/>
      <c r="E550" s="31"/>
      <c r="F550" s="31"/>
      <c r="G550" s="31"/>
    </row>
    <row r="551" spans="1:7" s="27" customFormat="1" ht="15.75" customHeight="1">
      <c r="A551" s="89"/>
      <c r="B551" s="250" t="s">
        <v>324</v>
      </c>
      <c r="C551" s="248" t="s">
        <v>26</v>
      </c>
      <c r="D551" s="248" t="s">
        <v>27</v>
      </c>
      <c r="E551" s="167" t="s">
        <v>320</v>
      </c>
      <c r="F551" s="167" t="s">
        <v>28</v>
      </c>
      <c r="G551" s="164" t="s">
        <v>72</v>
      </c>
    </row>
    <row r="552" spans="1:7" s="27" customFormat="1" ht="15.75" customHeight="1">
      <c r="A552" s="89"/>
      <c r="B552" s="252"/>
      <c r="C552" s="249"/>
      <c r="D552" s="249"/>
      <c r="E552" s="163" t="s">
        <v>19</v>
      </c>
      <c r="F552" s="112" t="s">
        <v>29</v>
      </c>
      <c r="G552" s="167" t="s">
        <v>30</v>
      </c>
    </row>
    <row r="553" spans="1:7" s="27" customFormat="1" ht="15.75" customHeight="1">
      <c r="A553" s="89"/>
      <c r="B553" s="13" t="s">
        <v>881</v>
      </c>
      <c r="C553" s="113" t="s">
        <v>885</v>
      </c>
      <c r="D553" s="271" t="s">
        <v>433</v>
      </c>
      <c r="E553" s="114">
        <v>44258</v>
      </c>
      <c r="F553" s="114">
        <f>E553+4</f>
        <v>44262</v>
      </c>
      <c r="G553" s="10">
        <f>F553+8</f>
        <v>44270</v>
      </c>
    </row>
    <row r="554" spans="1:7" s="27" customFormat="1" ht="15.75" customHeight="1">
      <c r="A554" s="89"/>
      <c r="B554" s="13" t="s">
        <v>882</v>
      </c>
      <c r="C554" s="113" t="s">
        <v>886</v>
      </c>
      <c r="D554" s="294"/>
      <c r="E554" s="114">
        <f t="shared" ref="E554:G557" si="62">E553+7</f>
        <v>44265</v>
      </c>
      <c r="F554" s="114">
        <f t="shared" si="62"/>
        <v>44269</v>
      </c>
      <c r="G554" s="10">
        <f t="shared" si="62"/>
        <v>44277</v>
      </c>
    </row>
    <row r="555" spans="1:7" s="27" customFormat="1" ht="15.75" customHeight="1">
      <c r="A555" s="89"/>
      <c r="B555" s="13" t="s">
        <v>883</v>
      </c>
      <c r="C555" s="113" t="s">
        <v>15</v>
      </c>
      <c r="D555" s="294"/>
      <c r="E555" s="114">
        <f t="shared" si="62"/>
        <v>44272</v>
      </c>
      <c r="F555" s="114">
        <f t="shared" si="62"/>
        <v>44276</v>
      </c>
      <c r="G555" s="10">
        <f t="shared" si="62"/>
        <v>44284</v>
      </c>
    </row>
    <row r="556" spans="1:7" s="27" customFormat="1" ht="15.75" customHeight="1">
      <c r="A556" s="89"/>
      <c r="B556" s="13" t="s">
        <v>884</v>
      </c>
      <c r="C556" s="113" t="s">
        <v>887</v>
      </c>
      <c r="D556" s="294"/>
      <c r="E556" s="114">
        <f t="shared" si="62"/>
        <v>44279</v>
      </c>
      <c r="F556" s="114">
        <f t="shared" si="62"/>
        <v>44283</v>
      </c>
      <c r="G556" s="10">
        <f t="shared" si="62"/>
        <v>44291</v>
      </c>
    </row>
    <row r="557" spans="1:7" s="27" customFormat="1" ht="15.75" customHeight="1">
      <c r="A557" s="89"/>
      <c r="B557" s="113"/>
      <c r="C557" s="113"/>
      <c r="D557" s="295"/>
      <c r="E557" s="114">
        <f t="shared" si="62"/>
        <v>44286</v>
      </c>
      <c r="F557" s="114">
        <f t="shared" si="62"/>
        <v>44290</v>
      </c>
      <c r="G557" s="10">
        <f t="shared" si="62"/>
        <v>44298</v>
      </c>
    </row>
    <row r="558" spans="1:7" s="27" customFormat="1" ht="15.75" customHeight="1">
      <c r="A558" s="89"/>
      <c r="B558" s="32"/>
      <c r="C558" s="32"/>
      <c r="D558" s="29"/>
      <c r="E558" s="31"/>
      <c r="F558" s="31"/>
      <c r="G558" s="31"/>
    </row>
    <row r="559" spans="1:7" s="27" customFormat="1" ht="15.75" customHeight="1">
      <c r="A559" s="94"/>
      <c r="B559" s="32"/>
      <c r="C559" s="32"/>
      <c r="D559" s="29"/>
      <c r="E559" s="31"/>
      <c r="F559" s="31"/>
      <c r="G559" s="31"/>
    </row>
    <row r="560" spans="1:7" s="27" customFormat="1" ht="15.75" customHeight="1">
      <c r="A560" s="89"/>
      <c r="B560" s="248" t="s">
        <v>25</v>
      </c>
      <c r="C560" s="248" t="s">
        <v>26</v>
      </c>
      <c r="D560" s="248" t="s">
        <v>27</v>
      </c>
      <c r="E560" s="228" t="s">
        <v>320</v>
      </c>
      <c r="F560" s="228" t="s">
        <v>28</v>
      </c>
      <c r="G560" s="224" t="s">
        <v>434</v>
      </c>
    </row>
    <row r="561" spans="1:8" s="27" customFormat="1" ht="15.75" customHeight="1">
      <c r="A561" s="89" t="s">
        <v>435</v>
      </c>
      <c r="B561" s="249"/>
      <c r="C561" s="249"/>
      <c r="D561" s="249"/>
      <c r="E561" s="225" t="s">
        <v>19</v>
      </c>
      <c r="F561" s="112" t="s">
        <v>29</v>
      </c>
      <c r="G561" s="228" t="s">
        <v>30</v>
      </c>
    </row>
    <row r="562" spans="1:8" s="27" customFormat="1" ht="15.75" customHeight="1">
      <c r="A562" s="89"/>
      <c r="B562" s="193" t="s">
        <v>984</v>
      </c>
      <c r="C562" s="193" t="s">
        <v>986</v>
      </c>
      <c r="D562" s="304" t="s">
        <v>978</v>
      </c>
      <c r="E562" s="114">
        <v>44251</v>
      </c>
      <c r="F562" s="114">
        <f>E562+4</f>
        <v>44255</v>
      </c>
      <c r="G562" s="10">
        <f>F562+6</f>
        <v>44261</v>
      </c>
    </row>
    <row r="563" spans="1:8" s="27" customFormat="1" ht="15.75" customHeight="1">
      <c r="A563" s="89"/>
      <c r="B563" s="193" t="s">
        <v>985</v>
      </c>
      <c r="C563" s="193" t="s">
        <v>987</v>
      </c>
      <c r="D563" s="305"/>
      <c r="E563" s="114">
        <f t="shared" ref="E563:G566" si="63">E562+7</f>
        <v>44258</v>
      </c>
      <c r="F563" s="114">
        <f t="shared" si="63"/>
        <v>44262</v>
      </c>
      <c r="G563" s="10">
        <f t="shared" si="63"/>
        <v>44268</v>
      </c>
    </row>
    <row r="564" spans="1:8" s="27" customFormat="1" ht="15.75" customHeight="1">
      <c r="A564" s="89"/>
      <c r="B564" s="193" t="s">
        <v>984</v>
      </c>
      <c r="C564" s="193" t="s">
        <v>988</v>
      </c>
      <c r="D564" s="305"/>
      <c r="E564" s="114">
        <f t="shared" si="63"/>
        <v>44265</v>
      </c>
      <c r="F564" s="114">
        <f t="shared" si="63"/>
        <v>44269</v>
      </c>
      <c r="G564" s="10">
        <f t="shared" si="63"/>
        <v>44275</v>
      </c>
    </row>
    <row r="565" spans="1:8" s="27" customFormat="1" ht="15.75" customHeight="1">
      <c r="A565" s="89"/>
      <c r="B565" s="113" t="s">
        <v>985</v>
      </c>
      <c r="C565" s="113" t="s">
        <v>986</v>
      </c>
      <c r="D565" s="305"/>
      <c r="E565" s="114">
        <f t="shared" si="63"/>
        <v>44272</v>
      </c>
      <c r="F565" s="114">
        <f t="shared" si="63"/>
        <v>44276</v>
      </c>
      <c r="G565" s="10">
        <f t="shared" si="63"/>
        <v>44282</v>
      </c>
    </row>
    <row r="566" spans="1:8" s="27" customFormat="1" ht="15.75" customHeight="1">
      <c r="A566" s="89"/>
      <c r="B566" s="193" t="s">
        <v>984</v>
      </c>
      <c r="C566" s="193" t="s">
        <v>989</v>
      </c>
      <c r="D566" s="306"/>
      <c r="E566" s="114">
        <f t="shared" si="63"/>
        <v>44279</v>
      </c>
      <c r="F566" s="114">
        <f t="shared" si="63"/>
        <v>44283</v>
      </c>
      <c r="G566" s="10">
        <f t="shared" si="63"/>
        <v>44289</v>
      </c>
    </row>
    <row r="567" spans="1:8" s="27" customFormat="1" ht="15.75" customHeight="1">
      <c r="A567" s="89"/>
      <c r="B567" s="240"/>
      <c r="C567" s="240"/>
      <c r="D567" s="29"/>
      <c r="E567" s="31"/>
      <c r="F567" s="31"/>
      <c r="G567" s="31"/>
      <c r="H567" s="239"/>
    </row>
    <row r="568" spans="1:8" s="27" customFormat="1" ht="15.75" customHeight="1">
      <c r="A568" s="89" t="s">
        <v>436</v>
      </c>
      <c r="B568" s="248" t="s">
        <v>25</v>
      </c>
      <c r="C568" s="248" t="s">
        <v>26</v>
      </c>
      <c r="D568" s="248" t="s">
        <v>27</v>
      </c>
      <c r="E568" s="167" t="s">
        <v>320</v>
      </c>
      <c r="F568" s="167" t="s">
        <v>28</v>
      </c>
      <c r="G568" s="164" t="s">
        <v>437</v>
      </c>
    </row>
    <row r="569" spans="1:8" s="27" customFormat="1" ht="15.75" customHeight="1">
      <c r="A569" s="89"/>
      <c r="B569" s="249"/>
      <c r="C569" s="249"/>
      <c r="D569" s="249"/>
      <c r="E569" s="163" t="s">
        <v>19</v>
      </c>
      <c r="F569" s="112" t="s">
        <v>29</v>
      </c>
      <c r="G569" s="167" t="s">
        <v>30</v>
      </c>
    </row>
    <row r="570" spans="1:8" s="27" customFormat="1" ht="15.75" customHeight="1">
      <c r="A570" s="89"/>
      <c r="B570" s="193" t="s">
        <v>610</v>
      </c>
      <c r="C570" s="193" t="s">
        <v>613</v>
      </c>
      <c r="D570" s="304" t="s">
        <v>438</v>
      </c>
      <c r="E570" s="114">
        <v>44253</v>
      </c>
      <c r="F570" s="114">
        <f>E570+4</f>
        <v>44257</v>
      </c>
      <c r="G570" s="10">
        <f>F570+5</f>
        <v>44262</v>
      </c>
    </row>
    <row r="571" spans="1:8" s="27" customFormat="1" ht="15.75" customHeight="1">
      <c r="A571" s="89"/>
      <c r="B571" s="193" t="s">
        <v>611</v>
      </c>
      <c r="C571" s="193" t="s">
        <v>856</v>
      </c>
      <c r="D571" s="257"/>
      <c r="E571" s="114">
        <f t="shared" ref="E571:G574" si="64">E570+7</f>
        <v>44260</v>
      </c>
      <c r="F571" s="114">
        <f t="shared" si="64"/>
        <v>44264</v>
      </c>
      <c r="G571" s="10">
        <f t="shared" si="64"/>
        <v>44269</v>
      </c>
    </row>
    <row r="572" spans="1:8" s="27" customFormat="1" ht="15.75" customHeight="1">
      <c r="A572" s="89"/>
      <c r="B572" s="193" t="s">
        <v>281</v>
      </c>
      <c r="C572" s="193" t="s">
        <v>857</v>
      </c>
      <c r="D572" s="257"/>
      <c r="E572" s="114">
        <f t="shared" si="64"/>
        <v>44267</v>
      </c>
      <c r="F572" s="114">
        <f t="shared" si="64"/>
        <v>44271</v>
      </c>
      <c r="G572" s="10">
        <f t="shared" si="64"/>
        <v>44276</v>
      </c>
    </row>
    <row r="573" spans="1:8" s="27" customFormat="1" ht="15.75" customHeight="1">
      <c r="A573" s="89"/>
      <c r="B573" s="193" t="s">
        <v>610</v>
      </c>
      <c r="C573" s="193" t="s">
        <v>858</v>
      </c>
      <c r="D573" s="257"/>
      <c r="E573" s="114">
        <f t="shared" si="64"/>
        <v>44274</v>
      </c>
      <c r="F573" s="114">
        <f t="shared" si="64"/>
        <v>44278</v>
      </c>
      <c r="G573" s="10">
        <f t="shared" si="64"/>
        <v>44283</v>
      </c>
    </row>
    <row r="574" spans="1:8" s="27" customFormat="1" ht="15.75" customHeight="1">
      <c r="A574" s="89"/>
      <c r="B574" s="113" t="s">
        <v>611</v>
      </c>
      <c r="C574" s="113" t="s">
        <v>859</v>
      </c>
      <c r="D574" s="258"/>
      <c r="E574" s="114">
        <f t="shared" si="64"/>
        <v>44281</v>
      </c>
      <c r="F574" s="114">
        <f t="shared" si="64"/>
        <v>44285</v>
      </c>
      <c r="G574" s="10">
        <f t="shared" si="64"/>
        <v>44290</v>
      </c>
    </row>
    <row r="575" spans="1:8" s="27" customFormat="1" ht="15.75" customHeight="1">
      <c r="A575" s="89"/>
      <c r="B575" s="32"/>
      <c r="C575" s="32"/>
      <c r="D575" s="291"/>
      <c r="E575" s="31"/>
      <c r="F575" s="31"/>
      <c r="G575" s="31"/>
    </row>
    <row r="576" spans="1:8" s="27" customFormat="1" ht="15.75" customHeight="1">
      <c r="A576" s="89"/>
      <c r="B576" s="32"/>
      <c r="C576" s="32"/>
      <c r="D576" s="292"/>
      <c r="E576" s="31"/>
      <c r="F576" s="31"/>
      <c r="G576" s="31"/>
    </row>
    <row r="577" spans="1:7" s="27" customFormat="1" ht="15.75" customHeight="1">
      <c r="A577" s="151" t="s">
        <v>439</v>
      </c>
      <c r="B577" s="60"/>
      <c r="C577" s="60"/>
      <c r="D577" s="60"/>
      <c r="E577" s="60"/>
      <c r="F577" s="60"/>
      <c r="G577" s="60"/>
    </row>
    <row r="578" spans="1:7" s="27" customFormat="1" ht="15.75" customHeight="1">
      <c r="A578" s="307"/>
      <c r="B578" s="307"/>
      <c r="C578" s="43"/>
      <c r="D578" s="24"/>
      <c r="E578" s="24"/>
      <c r="F578" s="25"/>
      <c r="G578" s="25"/>
    </row>
    <row r="579" spans="1:7" s="27" customFormat="1" ht="15.75" customHeight="1">
      <c r="A579" s="89" t="s">
        <v>440</v>
      </c>
      <c r="B579" s="250" t="s">
        <v>324</v>
      </c>
      <c r="C579" s="250" t="s">
        <v>26</v>
      </c>
      <c r="D579" s="250" t="s">
        <v>27</v>
      </c>
      <c r="E579" s="228" t="s">
        <v>320</v>
      </c>
      <c r="F579" s="228" t="s">
        <v>28</v>
      </c>
      <c r="G579" s="228" t="s">
        <v>21</v>
      </c>
    </row>
    <row r="580" spans="1:7" s="27" customFormat="1" ht="15.75" customHeight="1">
      <c r="A580" s="89"/>
      <c r="B580" s="252"/>
      <c r="C580" s="252"/>
      <c r="D580" s="252"/>
      <c r="E580" s="228" t="s">
        <v>19</v>
      </c>
      <c r="F580" s="228" t="s">
        <v>29</v>
      </c>
      <c r="G580" s="228" t="s">
        <v>30</v>
      </c>
    </row>
    <row r="581" spans="1:7" s="27" customFormat="1" ht="15.75" customHeight="1">
      <c r="A581" s="89"/>
      <c r="B581" s="228" t="s">
        <v>979</v>
      </c>
      <c r="C581" s="228" t="s">
        <v>642</v>
      </c>
      <c r="D581" s="285" t="s">
        <v>313</v>
      </c>
      <c r="E581" s="10">
        <v>44257</v>
      </c>
      <c r="F581" s="10">
        <f>E581+3</f>
        <v>44260</v>
      </c>
      <c r="G581" s="10">
        <f>F581+2</f>
        <v>44262</v>
      </c>
    </row>
    <row r="582" spans="1:7" s="27" customFormat="1" ht="15.75" customHeight="1">
      <c r="A582" s="89"/>
      <c r="B582" s="228" t="s">
        <v>197</v>
      </c>
      <c r="C582" s="228" t="s">
        <v>642</v>
      </c>
      <c r="D582" s="262"/>
      <c r="E582" s="10">
        <f t="shared" ref="E582:G585" si="65">E581+7</f>
        <v>44264</v>
      </c>
      <c r="F582" s="10">
        <f t="shared" si="65"/>
        <v>44267</v>
      </c>
      <c r="G582" s="10">
        <f t="shared" si="65"/>
        <v>44269</v>
      </c>
    </row>
    <row r="583" spans="1:7" s="27" customFormat="1" ht="15.75" customHeight="1">
      <c r="A583" s="89"/>
      <c r="B583" s="228" t="s">
        <v>287</v>
      </c>
      <c r="C583" s="228" t="s">
        <v>642</v>
      </c>
      <c r="D583" s="262"/>
      <c r="E583" s="10">
        <f t="shared" si="65"/>
        <v>44271</v>
      </c>
      <c r="F583" s="10">
        <f t="shared" si="65"/>
        <v>44274</v>
      </c>
      <c r="G583" s="10">
        <f t="shared" si="65"/>
        <v>44276</v>
      </c>
    </row>
    <row r="584" spans="1:7" s="27" customFormat="1" ht="15.75" customHeight="1">
      <c r="A584" s="89"/>
      <c r="B584" s="228" t="s">
        <v>273</v>
      </c>
      <c r="C584" s="228" t="s">
        <v>977</v>
      </c>
      <c r="D584" s="262"/>
      <c r="E584" s="10">
        <f t="shared" si="65"/>
        <v>44278</v>
      </c>
      <c r="F584" s="10">
        <f t="shared" si="65"/>
        <v>44281</v>
      </c>
      <c r="G584" s="10">
        <f t="shared" si="65"/>
        <v>44283</v>
      </c>
    </row>
    <row r="585" spans="1:7" s="27" customFormat="1" ht="15.75" customHeight="1">
      <c r="A585" s="89"/>
      <c r="B585" s="228" t="s">
        <v>979</v>
      </c>
      <c r="C585" s="228" t="s">
        <v>977</v>
      </c>
      <c r="D585" s="286"/>
      <c r="E585" s="10">
        <f t="shared" si="65"/>
        <v>44285</v>
      </c>
      <c r="F585" s="10">
        <f t="shared" si="65"/>
        <v>44288</v>
      </c>
      <c r="G585" s="10">
        <f t="shared" si="65"/>
        <v>44290</v>
      </c>
    </row>
    <row r="586" spans="1:7" s="27" customFormat="1" ht="15.75" customHeight="1">
      <c r="A586" s="89"/>
      <c r="B586" s="52"/>
      <c r="C586" s="52"/>
      <c r="D586" s="52"/>
      <c r="E586" s="52"/>
      <c r="F586" s="31"/>
      <c r="G586" s="31"/>
    </row>
    <row r="587" spans="1:7" s="27" customFormat="1" ht="15.75" customHeight="1">
      <c r="A587" s="268"/>
      <c r="B587" s="268"/>
      <c r="C587" s="36"/>
      <c r="D587" s="37"/>
      <c r="E587" s="37"/>
      <c r="F587" s="38"/>
      <c r="G587" s="38"/>
    </row>
    <row r="588" spans="1:7" s="27" customFormat="1" ht="15.75" customHeight="1">
      <c r="A588" s="89" t="s">
        <v>441</v>
      </c>
      <c r="B588" s="250" t="s">
        <v>324</v>
      </c>
      <c r="C588" s="250" t="s">
        <v>26</v>
      </c>
      <c r="D588" s="250" t="s">
        <v>27</v>
      </c>
      <c r="E588" s="228" t="s">
        <v>320</v>
      </c>
      <c r="F588" s="228" t="s">
        <v>28</v>
      </c>
      <c r="G588" s="228" t="s">
        <v>96</v>
      </c>
    </row>
    <row r="589" spans="1:7" s="27" customFormat="1" ht="15.75" customHeight="1">
      <c r="A589" s="89"/>
      <c r="B589" s="252"/>
      <c r="C589" s="252"/>
      <c r="D589" s="252"/>
      <c r="E589" s="228" t="s">
        <v>19</v>
      </c>
      <c r="F589" s="228" t="s">
        <v>29</v>
      </c>
      <c r="G589" s="228" t="s">
        <v>30</v>
      </c>
    </row>
    <row r="590" spans="1:7" s="27" customFormat="1" ht="15.75" customHeight="1">
      <c r="A590" s="95"/>
      <c r="B590" s="228" t="s">
        <v>979</v>
      </c>
      <c r="C590" s="228" t="s">
        <v>642</v>
      </c>
      <c r="D590" s="285" t="s">
        <v>313</v>
      </c>
      <c r="E590" s="10">
        <v>44257</v>
      </c>
      <c r="F590" s="10">
        <f>E590+3</f>
        <v>44260</v>
      </c>
      <c r="G590" s="10">
        <f>F590+2</f>
        <v>44262</v>
      </c>
    </row>
    <row r="591" spans="1:7" s="27" customFormat="1" ht="15.75" customHeight="1">
      <c r="A591" s="89"/>
      <c r="B591" s="228" t="s">
        <v>197</v>
      </c>
      <c r="C591" s="228" t="s">
        <v>642</v>
      </c>
      <c r="D591" s="262"/>
      <c r="E591" s="10">
        <f t="shared" ref="E591:G594" si="66">E590+7</f>
        <v>44264</v>
      </c>
      <c r="F591" s="10">
        <f t="shared" si="66"/>
        <v>44267</v>
      </c>
      <c r="G591" s="10">
        <f t="shared" si="66"/>
        <v>44269</v>
      </c>
    </row>
    <row r="592" spans="1:7" s="27" customFormat="1" ht="15.75" customHeight="1">
      <c r="A592" s="89"/>
      <c r="B592" s="228" t="s">
        <v>287</v>
      </c>
      <c r="C592" s="228" t="s">
        <v>642</v>
      </c>
      <c r="D592" s="262"/>
      <c r="E592" s="10">
        <f t="shared" si="66"/>
        <v>44271</v>
      </c>
      <c r="F592" s="10">
        <f t="shared" si="66"/>
        <v>44274</v>
      </c>
      <c r="G592" s="10">
        <f t="shared" si="66"/>
        <v>44276</v>
      </c>
    </row>
    <row r="593" spans="1:8" s="27" customFormat="1" ht="15.75" customHeight="1">
      <c r="A593" s="89"/>
      <c r="B593" s="228" t="s">
        <v>273</v>
      </c>
      <c r="C593" s="228" t="s">
        <v>977</v>
      </c>
      <c r="D593" s="262"/>
      <c r="E593" s="10">
        <f t="shared" si="66"/>
        <v>44278</v>
      </c>
      <c r="F593" s="10">
        <f t="shared" si="66"/>
        <v>44281</v>
      </c>
      <c r="G593" s="10">
        <f t="shared" si="66"/>
        <v>44283</v>
      </c>
    </row>
    <row r="594" spans="1:8" s="27" customFormat="1" ht="15.75" customHeight="1">
      <c r="A594" s="89"/>
      <c r="B594" s="228" t="s">
        <v>979</v>
      </c>
      <c r="C594" s="228" t="s">
        <v>977</v>
      </c>
      <c r="D594" s="286"/>
      <c r="E594" s="10">
        <f t="shared" si="66"/>
        <v>44285</v>
      </c>
      <c r="F594" s="10">
        <f t="shared" si="66"/>
        <v>44288</v>
      </c>
      <c r="G594" s="10">
        <f t="shared" si="66"/>
        <v>44290</v>
      </c>
    </row>
    <row r="595" spans="1:8" s="27" customFormat="1" ht="15.75" customHeight="1">
      <c r="A595" s="89"/>
      <c r="B595" s="52"/>
      <c r="C595" s="52"/>
      <c r="D595" s="52"/>
      <c r="E595" s="52"/>
      <c r="F595" s="31"/>
      <c r="G595" s="31"/>
    </row>
    <row r="596" spans="1:8" s="27" customFormat="1" ht="15.75" customHeight="1">
      <c r="A596" s="268"/>
      <c r="B596" s="268"/>
      <c r="C596" s="36"/>
      <c r="D596" s="37"/>
      <c r="E596" s="37"/>
      <c r="F596" s="38"/>
      <c r="G596" s="38"/>
    </row>
    <row r="597" spans="1:8" s="27" customFormat="1" ht="15.75" customHeight="1">
      <c r="A597" s="89" t="s">
        <v>442</v>
      </c>
      <c r="B597" s="253" t="s">
        <v>25</v>
      </c>
      <c r="C597" s="253" t="s">
        <v>26</v>
      </c>
      <c r="D597" s="253" t="s">
        <v>27</v>
      </c>
      <c r="E597" s="229" t="s">
        <v>320</v>
      </c>
      <c r="F597" s="229" t="s">
        <v>28</v>
      </c>
      <c r="G597" s="229" t="s">
        <v>97</v>
      </c>
    </row>
    <row r="598" spans="1:8" s="27" customFormat="1" ht="15.75" customHeight="1">
      <c r="A598" s="89"/>
      <c r="B598" s="254"/>
      <c r="C598" s="254"/>
      <c r="D598" s="254"/>
      <c r="E598" s="100" t="s">
        <v>19</v>
      </c>
      <c r="F598" s="229" t="s">
        <v>29</v>
      </c>
      <c r="G598" s="229" t="s">
        <v>30</v>
      </c>
    </row>
    <row r="599" spans="1:8" s="27" customFormat="1" ht="15.75" customHeight="1">
      <c r="A599" s="89"/>
      <c r="B599" s="229" t="s">
        <v>982</v>
      </c>
      <c r="C599" s="229" t="s">
        <v>808</v>
      </c>
      <c r="D599" s="298" t="s">
        <v>314</v>
      </c>
      <c r="E599" s="19">
        <v>44253</v>
      </c>
      <c r="F599" s="19">
        <f>E599+3</f>
        <v>44256</v>
      </c>
      <c r="G599" s="19">
        <f>F599+3</f>
        <v>44259</v>
      </c>
    </row>
    <row r="600" spans="1:8" s="27" customFormat="1" ht="15.75" customHeight="1">
      <c r="A600" s="95"/>
      <c r="B600" s="229" t="s">
        <v>983</v>
      </c>
      <c r="C600" s="229" t="s">
        <v>806</v>
      </c>
      <c r="D600" s="299"/>
      <c r="E600" s="238">
        <f t="shared" ref="E600:G603" si="67">E599+7</f>
        <v>44260</v>
      </c>
      <c r="F600" s="19">
        <f t="shared" si="67"/>
        <v>44263</v>
      </c>
      <c r="G600" s="19">
        <f t="shared" si="67"/>
        <v>44266</v>
      </c>
    </row>
    <row r="601" spans="1:8" s="27" customFormat="1" ht="15.75" customHeight="1">
      <c r="A601" s="89"/>
      <c r="B601" s="229" t="s">
        <v>983</v>
      </c>
      <c r="C601" s="229" t="s">
        <v>808</v>
      </c>
      <c r="D601" s="299"/>
      <c r="E601" s="238">
        <f t="shared" si="67"/>
        <v>44267</v>
      </c>
      <c r="F601" s="19">
        <f t="shared" si="67"/>
        <v>44270</v>
      </c>
      <c r="G601" s="19">
        <f t="shared" si="67"/>
        <v>44273</v>
      </c>
    </row>
    <row r="602" spans="1:8" s="27" customFormat="1" ht="15.75" customHeight="1">
      <c r="A602" s="89"/>
      <c r="B602" s="229" t="s">
        <v>983</v>
      </c>
      <c r="C602" s="229" t="s">
        <v>810</v>
      </c>
      <c r="D602" s="299"/>
      <c r="E602" s="238">
        <f t="shared" si="67"/>
        <v>44274</v>
      </c>
      <c r="F602" s="19">
        <f t="shared" si="67"/>
        <v>44277</v>
      </c>
      <c r="G602" s="19">
        <f t="shared" si="67"/>
        <v>44280</v>
      </c>
    </row>
    <row r="603" spans="1:8" s="27" customFormat="1" ht="15.75" customHeight="1">
      <c r="A603" s="89"/>
      <c r="B603" s="229" t="s">
        <v>983</v>
      </c>
      <c r="C603" s="229" t="s">
        <v>949</v>
      </c>
      <c r="D603" s="299"/>
      <c r="E603" s="238">
        <f t="shared" si="67"/>
        <v>44281</v>
      </c>
      <c r="F603" s="19">
        <f t="shared" si="67"/>
        <v>44284</v>
      </c>
      <c r="G603" s="19">
        <f t="shared" si="67"/>
        <v>44287</v>
      </c>
    </row>
    <row r="604" spans="1:8" s="27" customFormat="1" ht="15.75" customHeight="1">
      <c r="A604" s="268"/>
      <c r="B604" s="268"/>
      <c r="C604" s="268"/>
      <c r="D604" s="268"/>
      <c r="E604" s="268"/>
      <c r="F604" s="268"/>
      <c r="G604" s="268"/>
      <c r="H604" s="268"/>
    </row>
    <row r="605" spans="1:8" s="27" customFormat="1" ht="15.75" customHeight="1">
      <c r="A605" s="89" t="s">
        <v>266</v>
      </c>
      <c r="B605" s="253" t="s">
        <v>25</v>
      </c>
      <c r="C605" s="253" t="s">
        <v>26</v>
      </c>
      <c r="D605" s="253" t="s">
        <v>27</v>
      </c>
      <c r="E605" s="228" t="s">
        <v>320</v>
      </c>
      <c r="F605" s="228" t="s">
        <v>28</v>
      </c>
      <c r="G605" s="228" t="s">
        <v>98</v>
      </c>
    </row>
    <row r="606" spans="1:8" s="27" customFormat="1" ht="15.75" customHeight="1">
      <c r="A606" s="89"/>
      <c r="B606" s="254"/>
      <c r="C606" s="254"/>
      <c r="D606" s="254"/>
      <c r="E606" s="228" t="s">
        <v>407</v>
      </c>
      <c r="F606" s="228" t="s">
        <v>29</v>
      </c>
      <c r="G606" s="228" t="s">
        <v>30</v>
      </c>
    </row>
    <row r="607" spans="1:8" s="27" customFormat="1" ht="15.75" customHeight="1">
      <c r="A607" s="89"/>
      <c r="B607" s="229" t="s">
        <v>982</v>
      </c>
      <c r="C607" s="229" t="s">
        <v>808</v>
      </c>
      <c r="D607" s="248" t="s">
        <v>315</v>
      </c>
      <c r="E607" s="19">
        <v>44253</v>
      </c>
      <c r="F607" s="10">
        <f>E607+3</f>
        <v>44256</v>
      </c>
      <c r="G607" s="10">
        <f>F607+3</f>
        <v>44259</v>
      </c>
    </row>
    <row r="608" spans="1:8" s="27" customFormat="1" ht="15.75" customHeight="1">
      <c r="A608" s="95"/>
      <c r="B608" s="229" t="s">
        <v>983</v>
      </c>
      <c r="C608" s="229" t="s">
        <v>806</v>
      </c>
      <c r="D608" s="275"/>
      <c r="E608" s="9">
        <f>E607+7</f>
        <v>44260</v>
      </c>
      <c r="F608" s="10">
        <f t="shared" ref="E608:G611" si="68">F607+7</f>
        <v>44263</v>
      </c>
      <c r="G608" s="10">
        <f t="shared" si="68"/>
        <v>44266</v>
      </c>
    </row>
    <row r="609" spans="1:7" s="27" customFormat="1" ht="15.75" customHeight="1">
      <c r="A609" s="89"/>
      <c r="B609" s="229" t="s">
        <v>983</v>
      </c>
      <c r="C609" s="229" t="s">
        <v>808</v>
      </c>
      <c r="D609" s="275"/>
      <c r="E609" s="9">
        <f t="shared" si="68"/>
        <v>44267</v>
      </c>
      <c r="F609" s="10">
        <f t="shared" si="68"/>
        <v>44270</v>
      </c>
      <c r="G609" s="10">
        <f t="shared" si="68"/>
        <v>44273</v>
      </c>
    </row>
    <row r="610" spans="1:7" s="27" customFormat="1" ht="15.75" customHeight="1">
      <c r="A610" s="89"/>
      <c r="B610" s="229" t="s">
        <v>983</v>
      </c>
      <c r="C610" s="229" t="s">
        <v>810</v>
      </c>
      <c r="D610" s="275"/>
      <c r="E610" s="9">
        <f t="shared" si="68"/>
        <v>44274</v>
      </c>
      <c r="F610" s="10">
        <f t="shared" si="68"/>
        <v>44277</v>
      </c>
      <c r="G610" s="10">
        <f t="shared" si="68"/>
        <v>44280</v>
      </c>
    </row>
    <row r="611" spans="1:7" s="27" customFormat="1" ht="15.75" customHeight="1">
      <c r="A611" s="89"/>
      <c r="B611" s="229" t="s">
        <v>983</v>
      </c>
      <c r="C611" s="229" t="s">
        <v>949</v>
      </c>
      <c r="D611" s="308"/>
      <c r="E611" s="9">
        <f t="shared" si="68"/>
        <v>44281</v>
      </c>
      <c r="F611" s="10">
        <f t="shared" si="68"/>
        <v>44284</v>
      </c>
      <c r="G611" s="10">
        <f t="shared" si="68"/>
        <v>44287</v>
      </c>
    </row>
    <row r="612" spans="1:7" s="27" customFormat="1" ht="15.75" customHeight="1">
      <c r="A612" s="94"/>
      <c r="C612" s="36"/>
      <c r="D612" s="37"/>
      <c r="E612" s="37"/>
      <c r="F612" s="38"/>
      <c r="G612" s="38"/>
    </row>
    <row r="613" spans="1:7" s="27" customFormat="1" ht="15.75" customHeight="1">
      <c r="A613" s="89" t="s">
        <v>443</v>
      </c>
      <c r="B613" s="248" t="s">
        <v>25</v>
      </c>
      <c r="C613" s="248" t="s">
        <v>26</v>
      </c>
      <c r="D613" s="248" t="s">
        <v>27</v>
      </c>
      <c r="E613" s="228" t="s">
        <v>330</v>
      </c>
      <c r="F613" s="228" t="s">
        <v>28</v>
      </c>
      <c r="G613" s="228" t="s">
        <v>99</v>
      </c>
    </row>
    <row r="614" spans="1:7" s="27" customFormat="1" ht="15.75" customHeight="1">
      <c r="A614" s="89"/>
      <c r="B614" s="249"/>
      <c r="C614" s="249"/>
      <c r="D614" s="249"/>
      <c r="E614" s="99" t="s">
        <v>19</v>
      </c>
      <c r="F614" s="228" t="s">
        <v>29</v>
      </c>
      <c r="G614" s="228" t="s">
        <v>30</v>
      </c>
    </row>
    <row r="615" spans="1:7" s="27" customFormat="1" ht="15.75" customHeight="1">
      <c r="A615" s="95"/>
      <c r="B615" s="228" t="s">
        <v>629</v>
      </c>
      <c r="C615" s="225" t="s">
        <v>990</v>
      </c>
      <c r="D615" s="269" t="s">
        <v>643</v>
      </c>
      <c r="E615" s="10">
        <v>44259</v>
      </c>
      <c r="F615" s="9">
        <f>E615+3</f>
        <v>44262</v>
      </c>
      <c r="G615" s="10">
        <f>F615+3</f>
        <v>44265</v>
      </c>
    </row>
    <row r="616" spans="1:7" s="27" customFormat="1" ht="15.75" customHeight="1">
      <c r="A616" s="89"/>
      <c r="B616" s="228" t="s">
        <v>629</v>
      </c>
      <c r="C616" s="225" t="s">
        <v>991</v>
      </c>
      <c r="D616" s="262"/>
      <c r="E616" s="9">
        <f t="shared" ref="E616:G619" si="69">E615+7</f>
        <v>44266</v>
      </c>
      <c r="F616" s="9">
        <f t="shared" si="69"/>
        <v>44269</v>
      </c>
      <c r="G616" s="10">
        <f t="shared" si="69"/>
        <v>44272</v>
      </c>
    </row>
    <row r="617" spans="1:7" s="27" customFormat="1" ht="15.75" customHeight="1">
      <c r="A617" s="89"/>
      <c r="B617" s="228" t="s">
        <v>629</v>
      </c>
      <c r="C617" s="225" t="s">
        <v>992</v>
      </c>
      <c r="D617" s="262"/>
      <c r="E617" s="9">
        <f t="shared" si="69"/>
        <v>44273</v>
      </c>
      <c r="F617" s="9">
        <f t="shared" si="69"/>
        <v>44276</v>
      </c>
      <c r="G617" s="10">
        <f t="shared" si="69"/>
        <v>44279</v>
      </c>
    </row>
    <row r="618" spans="1:7" s="27" customFormat="1" ht="15.75" customHeight="1">
      <c r="A618" s="89"/>
      <c r="B618" s="228" t="s">
        <v>629</v>
      </c>
      <c r="C618" s="225" t="s">
        <v>993</v>
      </c>
      <c r="D618" s="262"/>
      <c r="E618" s="9">
        <f t="shared" si="69"/>
        <v>44280</v>
      </c>
      <c r="F618" s="9">
        <f t="shared" si="69"/>
        <v>44283</v>
      </c>
      <c r="G618" s="10">
        <f t="shared" si="69"/>
        <v>44286</v>
      </c>
    </row>
    <row r="619" spans="1:7" s="27" customFormat="1" ht="15.75" customHeight="1">
      <c r="A619" s="89"/>
      <c r="B619" s="228" t="s">
        <v>629</v>
      </c>
      <c r="C619" s="225" t="s">
        <v>994</v>
      </c>
      <c r="D619" s="263"/>
      <c r="E619" s="9">
        <f t="shared" si="69"/>
        <v>44287</v>
      </c>
      <c r="F619" s="9">
        <f t="shared" si="69"/>
        <v>44290</v>
      </c>
      <c r="G619" s="10">
        <f t="shared" si="69"/>
        <v>44293</v>
      </c>
    </row>
    <row r="620" spans="1:7" s="27" customFormat="1" ht="15.75" customHeight="1">
      <c r="A620" s="89"/>
      <c r="B620" s="42"/>
      <c r="C620" s="42"/>
      <c r="D620" s="36"/>
      <c r="E620" s="36"/>
      <c r="F620" s="37"/>
      <c r="G620" s="38"/>
    </row>
    <row r="621" spans="1:7" s="27" customFormat="1" ht="15.75" customHeight="1">
      <c r="A621" s="89"/>
      <c r="B621" s="52"/>
      <c r="C621" s="52"/>
      <c r="D621" s="52"/>
      <c r="E621" s="52"/>
      <c r="F621" s="31"/>
      <c r="G621" s="31"/>
    </row>
    <row r="622" spans="1:7" s="27" customFormat="1" ht="15.75" customHeight="1">
      <c r="A622" s="89"/>
      <c r="B622" s="61"/>
      <c r="C622" s="36"/>
      <c r="D622" s="37"/>
      <c r="E622" s="37"/>
      <c r="F622" s="38"/>
      <c r="G622" s="38"/>
    </row>
    <row r="623" spans="1:7" s="27" customFormat="1" ht="15.75" customHeight="1">
      <c r="A623" s="89"/>
      <c r="B623" s="250" t="s">
        <v>25</v>
      </c>
      <c r="C623" s="250" t="s">
        <v>26</v>
      </c>
      <c r="D623" s="250" t="s">
        <v>27</v>
      </c>
      <c r="E623" s="228" t="s">
        <v>644</v>
      </c>
      <c r="F623" s="228" t="s">
        <v>28</v>
      </c>
      <c r="G623" s="228" t="s">
        <v>101</v>
      </c>
    </row>
    <row r="624" spans="1:7" s="27" customFormat="1" ht="15.75" customHeight="1">
      <c r="A624" s="89" t="s">
        <v>444</v>
      </c>
      <c r="B624" s="252"/>
      <c r="C624" s="252"/>
      <c r="D624" s="252"/>
      <c r="E624" s="99" t="s">
        <v>19</v>
      </c>
      <c r="F624" s="228" t="s">
        <v>29</v>
      </c>
      <c r="G624" s="228" t="s">
        <v>30</v>
      </c>
    </row>
    <row r="625" spans="1:7" s="27" customFormat="1" ht="15.75" customHeight="1">
      <c r="A625" s="89"/>
      <c r="B625" s="228" t="s">
        <v>629</v>
      </c>
      <c r="C625" s="225" t="s">
        <v>990</v>
      </c>
      <c r="D625" s="269" t="s">
        <v>643</v>
      </c>
      <c r="E625" s="10">
        <v>44259</v>
      </c>
      <c r="F625" s="9">
        <f>E625+3</f>
        <v>44262</v>
      </c>
      <c r="G625" s="10">
        <f>F625+3</f>
        <v>44265</v>
      </c>
    </row>
    <row r="626" spans="1:7" s="27" customFormat="1" ht="15.75" customHeight="1">
      <c r="A626" s="89"/>
      <c r="B626" s="228" t="s">
        <v>629</v>
      </c>
      <c r="C626" s="225" t="s">
        <v>991</v>
      </c>
      <c r="D626" s="262"/>
      <c r="E626" s="9">
        <f t="shared" ref="E626:G629" si="70">E625+7</f>
        <v>44266</v>
      </c>
      <c r="F626" s="9">
        <f t="shared" si="70"/>
        <v>44269</v>
      </c>
      <c r="G626" s="10">
        <f t="shared" si="70"/>
        <v>44272</v>
      </c>
    </row>
    <row r="627" spans="1:7" s="27" customFormat="1" ht="15.75" customHeight="1">
      <c r="A627" s="89"/>
      <c r="B627" s="228" t="s">
        <v>629</v>
      </c>
      <c r="C627" s="225" t="s">
        <v>992</v>
      </c>
      <c r="D627" s="262"/>
      <c r="E627" s="9">
        <f t="shared" si="70"/>
        <v>44273</v>
      </c>
      <c r="F627" s="9">
        <f t="shared" si="70"/>
        <v>44276</v>
      </c>
      <c r="G627" s="10">
        <f t="shared" si="70"/>
        <v>44279</v>
      </c>
    </row>
    <row r="628" spans="1:7" s="27" customFormat="1" ht="15.75" customHeight="1">
      <c r="A628" s="89"/>
      <c r="B628" s="228" t="s">
        <v>629</v>
      </c>
      <c r="C628" s="225" t="s">
        <v>993</v>
      </c>
      <c r="D628" s="262"/>
      <c r="E628" s="9">
        <f t="shared" si="70"/>
        <v>44280</v>
      </c>
      <c r="F628" s="9">
        <f t="shared" si="70"/>
        <v>44283</v>
      </c>
      <c r="G628" s="10">
        <f t="shared" si="70"/>
        <v>44286</v>
      </c>
    </row>
    <row r="629" spans="1:7" s="27" customFormat="1" ht="15.75" customHeight="1">
      <c r="A629" s="94"/>
      <c r="B629" s="228" t="s">
        <v>629</v>
      </c>
      <c r="C629" s="225" t="s">
        <v>994</v>
      </c>
      <c r="D629" s="263"/>
      <c r="E629" s="9">
        <f t="shared" si="70"/>
        <v>44287</v>
      </c>
      <c r="F629" s="9">
        <f t="shared" si="70"/>
        <v>44290</v>
      </c>
      <c r="G629" s="10">
        <f t="shared" si="70"/>
        <v>44293</v>
      </c>
    </row>
    <row r="630" spans="1:7" s="27" customFormat="1" ht="15.75" customHeight="1">
      <c r="A630" s="89"/>
      <c r="B630" s="61"/>
      <c r="C630" s="36"/>
      <c r="D630" s="37"/>
      <c r="E630" s="37"/>
      <c r="F630" s="38"/>
      <c r="G630" s="38"/>
    </row>
    <row r="631" spans="1:7" s="27" customFormat="1" ht="15.75" customHeight="1">
      <c r="A631" s="89"/>
      <c r="B631" s="52"/>
      <c r="C631" s="52"/>
      <c r="D631" s="52"/>
      <c r="E631" s="30"/>
      <c r="F631" s="30"/>
      <c r="G631" s="31"/>
    </row>
    <row r="632" spans="1:7" s="27" customFormat="1" ht="15.75" customHeight="1">
      <c r="A632" s="89"/>
      <c r="B632" s="250" t="s">
        <v>25</v>
      </c>
      <c r="C632" s="250" t="s">
        <v>26</v>
      </c>
      <c r="D632" s="250" t="s">
        <v>27</v>
      </c>
      <c r="E632" s="228" t="s">
        <v>320</v>
      </c>
      <c r="F632" s="228" t="s">
        <v>28</v>
      </c>
      <c r="G632" s="228" t="s">
        <v>102</v>
      </c>
    </row>
    <row r="633" spans="1:7" s="27" customFormat="1" ht="15.75" customHeight="1">
      <c r="A633" s="89" t="s">
        <v>445</v>
      </c>
      <c r="B633" s="252"/>
      <c r="C633" s="252"/>
      <c r="D633" s="252"/>
      <c r="E633" s="99" t="s">
        <v>19</v>
      </c>
      <c r="F633" s="228" t="s">
        <v>29</v>
      </c>
      <c r="G633" s="228" t="s">
        <v>30</v>
      </c>
    </row>
    <row r="634" spans="1:7" s="27" customFormat="1" ht="15.75" customHeight="1">
      <c r="A634" s="89"/>
      <c r="B634" s="234" t="s">
        <v>638</v>
      </c>
      <c r="C634" s="234" t="s">
        <v>312</v>
      </c>
      <c r="D634" s="290" t="s">
        <v>316</v>
      </c>
      <c r="E634" s="156">
        <v>44259</v>
      </c>
      <c r="F634" s="235">
        <f>E634+3</f>
        <v>44262</v>
      </c>
      <c r="G634" s="10">
        <f>F634+4</f>
        <v>44266</v>
      </c>
    </row>
    <row r="635" spans="1:7" s="27" customFormat="1" ht="15.75" customHeight="1">
      <c r="A635" s="89"/>
      <c r="B635" s="234" t="s">
        <v>639</v>
      </c>
      <c r="C635" s="234" t="s">
        <v>642</v>
      </c>
      <c r="D635" s="262"/>
      <c r="E635" s="235">
        <f t="shared" ref="E635:G638" si="71">E634+7</f>
        <v>44266</v>
      </c>
      <c r="F635" s="235">
        <f t="shared" si="71"/>
        <v>44269</v>
      </c>
      <c r="G635" s="10">
        <f t="shared" si="71"/>
        <v>44273</v>
      </c>
    </row>
    <row r="636" spans="1:7" s="27" customFormat="1" ht="15.75" customHeight="1">
      <c r="A636" s="89"/>
      <c r="B636" s="226" t="s">
        <v>641</v>
      </c>
      <c r="C636" s="226" t="s">
        <v>977</v>
      </c>
      <c r="D636" s="262"/>
      <c r="E636" s="235">
        <f t="shared" si="71"/>
        <v>44273</v>
      </c>
      <c r="F636" s="235">
        <f t="shared" si="71"/>
        <v>44276</v>
      </c>
      <c r="G636" s="10">
        <f t="shared" si="71"/>
        <v>44280</v>
      </c>
    </row>
    <row r="637" spans="1:7" s="27" customFormat="1" ht="15.75" customHeight="1">
      <c r="A637" s="94"/>
      <c r="B637" s="215" t="s">
        <v>307</v>
      </c>
      <c r="C637" s="226" t="s">
        <v>642</v>
      </c>
      <c r="D637" s="262"/>
      <c r="E637" s="235">
        <f t="shared" si="71"/>
        <v>44280</v>
      </c>
      <c r="F637" s="235">
        <f t="shared" si="71"/>
        <v>44283</v>
      </c>
      <c r="G637" s="10">
        <f t="shared" si="71"/>
        <v>44287</v>
      </c>
    </row>
    <row r="638" spans="1:7" s="27" customFormat="1" ht="15.75" customHeight="1">
      <c r="A638" s="89"/>
      <c r="B638" s="181" t="s">
        <v>640</v>
      </c>
      <c r="C638" s="181" t="s">
        <v>642</v>
      </c>
      <c r="D638" s="263"/>
      <c r="E638" s="235">
        <f t="shared" si="71"/>
        <v>44287</v>
      </c>
      <c r="F638" s="235">
        <f t="shared" si="71"/>
        <v>44290</v>
      </c>
      <c r="G638" s="10">
        <f t="shared" si="71"/>
        <v>44294</v>
      </c>
    </row>
    <row r="639" spans="1:7" s="27" customFormat="1" ht="15.75" customHeight="1">
      <c r="A639" s="89"/>
      <c r="B639" s="61"/>
      <c r="C639" s="36"/>
      <c r="D639" s="37"/>
      <c r="E639" s="37"/>
      <c r="F639" s="38"/>
      <c r="G639" s="38"/>
    </row>
    <row r="640" spans="1:7" s="27" customFormat="1" ht="15.75" customHeight="1">
      <c r="A640" s="89" t="s">
        <v>446</v>
      </c>
      <c r="B640" s="289" t="s">
        <v>25</v>
      </c>
      <c r="C640" s="250" t="s">
        <v>26</v>
      </c>
      <c r="D640" s="250" t="s">
        <v>27</v>
      </c>
      <c r="E640" s="223" t="s">
        <v>320</v>
      </c>
      <c r="F640" s="223" t="s">
        <v>28</v>
      </c>
      <c r="G640" s="223" t="s">
        <v>103</v>
      </c>
    </row>
    <row r="641" spans="1:7" s="27" customFormat="1" ht="15.75" customHeight="1">
      <c r="A641" s="89"/>
      <c r="B641" s="252"/>
      <c r="C641" s="252"/>
      <c r="D641" s="252"/>
      <c r="E641" s="99" t="s">
        <v>19</v>
      </c>
      <c r="F641" s="223" t="s">
        <v>29</v>
      </c>
      <c r="G641" s="223" t="s">
        <v>30</v>
      </c>
    </row>
    <row r="642" spans="1:7" s="27" customFormat="1" ht="15.75" customHeight="1">
      <c r="A642" s="89"/>
      <c r="B642" s="223" t="s">
        <v>962</v>
      </c>
      <c r="C642" s="230" t="s">
        <v>964</v>
      </c>
      <c r="D642" s="250" t="s">
        <v>447</v>
      </c>
      <c r="E642" s="10">
        <v>44255</v>
      </c>
      <c r="F642" s="10">
        <f>E642+3</f>
        <v>44258</v>
      </c>
      <c r="G642" s="10">
        <f>F642+3</f>
        <v>44261</v>
      </c>
    </row>
    <row r="643" spans="1:7" s="27" customFormat="1" ht="15.75" customHeight="1">
      <c r="A643" s="89"/>
      <c r="B643" s="223" t="s">
        <v>963</v>
      </c>
      <c r="C643" s="230" t="s">
        <v>964</v>
      </c>
      <c r="D643" s="251"/>
      <c r="E643" s="10">
        <f t="shared" ref="E643:G646" si="72">E642+7</f>
        <v>44262</v>
      </c>
      <c r="F643" s="10">
        <f t="shared" si="72"/>
        <v>44265</v>
      </c>
      <c r="G643" s="10">
        <f t="shared" si="72"/>
        <v>44268</v>
      </c>
    </row>
    <row r="644" spans="1:7" s="27" customFormat="1" ht="15.75" customHeight="1">
      <c r="A644" s="89"/>
      <c r="B644" s="223" t="s">
        <v>962</v>
      </c>
      <c r="C644" s="230" t="s">
        <v>965</v>
      </c>
      <c r="D644" s="251"/>
      <c r="E644" s="10">
        <f t="shared" si="72"/>
        <v>44269</v>
      </c>
      <c r="F644" s="10">
        <f t="shared" si="72"/>
        <v>44272</v>
      </c>
      <c r="G644" s="10">
        <f t="shared" si="72"/>
        <v>44275</v>
      </c>
    </row>
    <row r="645" spans="1:7" s="27" customFormat="1" ht="15.75" customHeight="1">
      <c r="A645" s="89"/>
      <c r="B645" s="223" t="s">
        <v>967</v>
      </c>
      <c r="C645" s="230" t="s">
        <v>965</v>
      </c>
      <c r="D645" s="251"/>
      <c r="E645" s="10">
        <f t="shared" si="72"/>
        <v>44276</v>
      </c>
      <c r="F645" s="10">
        <f t="shared" si="72"/>
        <v>44279</v>
      </c>
      <c r="G645" s="10">
        <f t="shared" si="72"/>
        <v>44282</v>
      </c>
    </row>
    <row r="646" spans="1:7" s="27" customFormat="1" ht="15.75" customHeight="1">
      <c r="A646" s="89"/>
      <c r="B646" s="223" t="s">
        <v>962</v>
      </c>
      <c r="C646" s="230" t="s">
        <v>966</v>
      </c>
      <c r="D646" s="252"/>
      <c r="E646" s="10">
        <f t="shared" si="72"/>
        <v>44283</v>
      </c>
      <c r="F646" s="10">
        <f t="shared" si="72"/>
        <v>44286</v>
      </c>
      <c r="G646" s="10">
        <f t="shared" si="72"/>
        <v>44289</v>
      </c>
    </row>
    <row r="647" spans="1:7" s="27" customFormat="1" ht="15.75" customHeight="1">
      <c r="A647" s="89"/>
      <c r="B647" s="52"/>
      <c r="C647" s="62"/>
      <c r="D647" s="52"/>
      <c r="E647" s="52"/>
      <c r="F647" s="63"/>
      <c r="G647" s="63"/>
    </row>
    <row r="648" spans="1:7" s="27" customFormat="1" ht="15.75" customHeight="1">
      <c r="A648" s="89"/>
      <c r="B648" s="250" t="s">
        <v>25</v>
      </c>
      <c r="C648" s="250" t="s">
        <v>26</v>
      </c>
      <c r="D648" s="250" t="s">
        <v>27</v>
      </c>
      <c r="E648" s="223" t="s">
        <v>327</v>
      </c>
      <c r="F648" s="223" t="s">
        <v>28</v>
      </c>
      <c r="G648" s="223" t="s">
        <v>103</v>
      </c>
    </row>
    <row r="649" spans="1:7" s="27" customFormat="1" ht="15.75" customHeight="1">
      <c r="A649" s="89"/>
      <c r="B649" s="252"/>
      <c r="C649" s="252"/>
      <c r="D649" s="252"/>
      <c r="E649" s="99" t="s">
        <v>19</v>
      </c>
      <c r="F649" s="223" t="s">
        <v>29</v>
      </c>
      <c r="G649" s="223" t="s">
        <v>30</v>
      </c>
    </row>
    <row r="650" spans="1:7" s="27" customFormat="1" ht="15.75" customHeight="1">
      <c r="A650" s="89"/>
      <c r="B650" s="223" t="s">
        <v>636</v>
      </c>
      <c r="C650" s="196" t="s">
        <v>968</v>
      </c>
      <c r="D650" s="250" t="s">
        <v>448</v>
      </c>
      <c r="E650" s="10">
        <v>44258</v>
      </c>
      <c r="F650" s="10">
        <f>E650+3</f>
        <v>44261</v>
      </c>
      <c r="G650" s="10">
        <f>F650+3</f>
        <v>44264</v>
      </c>
    </row>
    <row r="651" spans="1:7" s="27" customFormat="1" ht="15.75" customHeight="1">
      <c r="A651" s="89"/>
      <c r="B651" s="223" t="s">
        <v>636</v>
      </c>
      <c r="C651" s="196" t="s">
        <v>969</v>
      </c>
      <c r="D651" s="251"/>
      <c r="E651" s="10">
        <f t="shared" ref="E651:G654" si="73">E650+7</f>
        <v>44265</v>
      </c>
      <c r="F651" s="10">
        <f t="shared" si="73"/>
        <v>44268</v>
      </c>
      <c r="G651" s="10">
        <f t="shared" si="73"/>
        <v>44271</v>
      </c>
    </row>
    <row r="652" spans="1:7" s="27" customFormat="1" ht="15.75" customHeight="1">
      <c r="A652" s="89"/>
      <c r="B652" s="223" t="s">
        <v>636</v>
      </c>
      <c r="C652" s="196" t="s">
        <v>970</v>
      </c>
      <c r="D652" s="251"/>
      <c r="E652" s="10">
        <f t="shared" si="73"/>
        <v>44272</v>
      </c>
      <c r="F652" s="10">
        <f t="shared" si="73"/>
        <v>44275</v>
      </c>
      <c r="G652" s="10">
        <f t="shared" si="73"/>
        <v>44278</v>
      </c>
    </row>
    <row r="653" spans="1:7" s="27" customFormat="1" ht="15.75" customHeight="1">
      <c r="A653" s="89"/>
      <c r="B653" s="223" t="s">
        <v>636</v>
      </c>
      <c r="C653" s="196" t="s">
        <v>971</v>
      </c>
      <c r="D653" s="251"/>
      <c r="E653" s="10">
        <f t="shared" si="73"/>
        <v>44279</v>
      </c>
      <c r="F653" s="10">
        <f t="shared" si="73"/>
        <v>44282</v>
      </c>
      <c r="G653" s="10">
        <f t="shared" si="73"/>
        <v>44285</v>
      </c>
    </row>
    <row r="654" spans="1:7" s="27" customFormat="1" ht="15.75" customHeight="1">
      <c r="A654" s="89"/>
      <c r="B654" s="223" t="s">
        <v>636</v>
      </c>
      <c r="C654" s="196" t="s">
        <v>972</v>
      </c>
      <c r="D654" s="252"/>
      <c r="E654" s="10">
        <f t="shared" si="73"/>
        <v>44286</v>
      </c>
      <c r="F654" s="10">
        <f t="shared" si="73"/>
        <v>44289</v>
      </c>
      <c r="G654" s="10">
        <f t="shared" si="73"/>
        <v>44292</v>
      </c>
    </row>
    <row r="655" spans="1:7" s="27" customFormat="1" ht="15.75" customHeight="1">
      <c r="A655" s="89"/>
      <c r="B655" s="52"/>
      <c r="C655" s="52"/>
      <c r="D655" s="52"/>
      <c r="E655" s="52"/>
      <c r="F655" s="31"/>
      <c r="G655" s="31"/>
    </row>
    <row r="656" spans="1:7" s="27" customFormat="1" ht="15.75" customHeight="1">
      <c r="A656" s="89"/>
      <c r="B656" s="61"/>
      <c r="C656" s="36"/>
      <c r="D656" s="37"/>
      <c r="E656" s="37"/>
      <c r="F656" s="38"/>
      <c r="G656" s="38"/>
    </row>
    <row r="657" spans="1:8" s="27" customFormat="1" ht="15.75" customHeight="1">
      <c r="A657" s="89" t="s">
        <v>449</v>
      </c>
      <c r="B657" s="250" t="s">
        <v>25</v>
      </c>
      <c r="C657" s="250" t="s">
        <v>26</v>
      </c>
      <c r="D657" s="250" t="s">
        <v>27</v>
      </c>
      <c r="E657" s="219" t="s">
        <v>320</v>
      </c>
      <c r="F657" s="219" t="s">
        <v>28</v>
      </c>
      <c r="G657" s="219" t="s">
        <v>105</v>
      </c>
      <c r="H657" s="95"/>
    </row>
    <row r="658" spans="1:8" s="27" customFormat="1" ht="15.75" customHeight="1">
      <c r="A658" s="89"/>
      <c r="B658" s="252"/>
      <c r="C658" s="252"/>
      <c r="D658" s="252"/>
      <c r="E658" s="99" t="s">
        <v>19</v>
      </c>
      <c r="F658" s="219" t="s">
        <v>29</v>
      </c>
      <c r="G658" s="219" t="s">
        <v>30</v>
      </c>
      <c r="H658" s="95"/>
    </row>
    <row r="659" spans="1:8" s="27" customFormat="1" ht="15.75" customHeight="1">
      <c r="A659" s="89"/>
      <c r="B659" s="219" t="s">
        <v>951</v>
      </c>
      <c r="C659" s="219" t="s">
        <v>806</v>
      </c>
      <c r="D659" s="250" t="s">
        <v>450</v>
      </c>
      <c r="E659" s="10">
        <v>44255</v>
      </c>
      <c r="F659" s="10">
        <f>E659+3</f>
        <v>44258</v>
      </c>
      <c r="G659" s="10">
        <f>F659+3</f>
        <v>44261</v>
      </c>
      <c r="H659" s="95"/>
    </row>
    <row r="660" spans="1:8" s="27" customFormat="1" ht="15.75" customHeight="1">
      <c r="A660" s="89"/>
      <c r="B660" s="219" t="s">
        <v>951</v>
      </c>
      <c r="C660" s="219" t="s">
        <v>808</v>
      </c>
      <c r="D660" s="251"/>
      <c r="E660" s="10">
        <f t="shared" ref="E660:G663" si="74">E659+7</f>
        <v>44262</v>
      </c>
      <c r="F660" s="10">
        <f t="shared" si="74"/>
        <v>44265</v>
      </c>
      <c r="G660" s="10">
        <f t="shared" si="74"/>
        <v>44268</v>
      </c>
      <c r="H660" s="95"/>
    </row>
    <row r="661" spans="1:8" s="27" customFormat="1" ht="15.75" customHeight="1">
      <c r="A661" s="89"/>
      <c r="B661" s="219" t="s">
        <v>951</v>
      </c>
      <c r="C661" s="219" t="s">
        <v>810</v>
      </c>
      <c r="D661" s="251"/>
      <c r="E661" s="10">
        <f t="shared" si="74"/>
        <v>44269</v>
      </c>
      <c r="F661" s="10">
        <f t="shared" si="74"/>
        <v>44272</v>
      </c>
      <c r="G661" s="10">
        <f t="shared" si="74"/>
        <v>44275</v>
      </c>
      <c r="H661" s="95"/>
    </row>
    <row r="662" spans="1:8" s="27" customFormat="1" ht="15.75" customHeight="1">
      <c r="A662" s="89"/>
      <c r="B662" s="219" t="s">
        <v>951</v>
      </c>
      <c r="C662" s="219" t="s">
        <v>949</v>
      </c>
      <c r="D662" s="251"/>
      <c r="E662" s="10">
        <f t="shared" si="74"/>
        <v>44276</v>
      </c>
      <c r="F662" s="10">
        <f t="shared" si="74"/>
        <v>44279</v>
      </c>
      <c r="G662" s="10">
        <f t="shared" si="74"/>
        <v>44282</v>
      </c>
      <c r="H662" s="95"/>
    </row>
    <row r="663" spans="1:8" s="27" customFormat="1" ht="15.75" customHeight="1">
      <c r="A663" s="89"/>
      <c r="B663" s="219" t="s">
        <v>951</v>
      </c>
      <c r="C663" s="219" t="s">
        <v>950</v>
      </c>
      <c r="D663" s="252"/>
      <c r="E663" s="10">
        <f t="shared" si="74"/>
        <v>44283</v>
      </c>
      <c r="F663" s="10">
        <f t="shared" si="74"/>
        <v>44286</v>
      </c>
      <c r="G663" s="10">
        <f t="shared" si="74"/>
        <v>44289</v>
      </c>
      <c r="H663" s="95"/>
    </row>
    <row r="664" spans="1:8" s="27" customFormat="1" ht="15.75" customHeight="1">
      <c r="A664" s="89"/>
      <c r="B664" s="36"/>
      <c r="C664" s="36"/>
      <c r="D664" s="36"/>
      <c r="E664" s="36"/>
      <c r="F664" s="37"/>
      <c r="G664" s="38"/>
    </row>
    <row r="665" spans="1:8" s="27" customFormat="1" ht="15.75" customHeight="1">
      <c r="A665" s="89"/>
      <c r="B665" s="250" t="s">
        <v>425</v>
      </c>
      <c r="C665" s="250" t="s">
        <v>26</v>
      </c>
      <c r="D665" s="250" t="s">
        <v>27</v>
      </c>
      <c r="E665" s="223" t="s">
        <v>330</v>
      </c>
      <c r="F665" s="223" t="s">
        <v>28</v>
      </c>
      <c r="G665" s="223" t="s">
        <v>105</v>
      </c>
    </row>
    <row r="666" spans="1:8" s="27" customFormat="1" ht="15.75" customHeight="1">
      <c r="A666" s="89"/>
      <c r="B666" s="252"/>
      <c r="C666" s="252"/>
      <c r="D666" s="252"/>
      <c r="E666" s="99" t="s">
        <v>19</v>
      </c>
      <c r="F666" s="223" t="s">
        <v>29</v>
      </c>
      <c r="G666" s="223" t="s">
        <v>30</v>
      </c>
    </row>
    <row r="667" spans="1:8" s="27" customFormat="1" ht="15.75" customHeight="1">
      <c r="A667" s="89"/>
      <c r="B667" s="223" t="s">
        <v>288</v>
      </c>
      <c r="C667" s="196" t="s">
        <v>974</v>
      </c>
      <c r="D667" s="256" t="s">
        <v>973</v>
      </c>
      <c r="E667" s="10">
        <v>44258</v>
      </c>
      <c r="F667" s="10">
        <f>E667+3</f>
        <v>44261</v>
      </c>
      <c r="G667" s="10">
        <f>F667+4</f>
        <v>44265</v>
      </c>
    </row>
    <row r="668" spans="1:8" s="27" customFormat="1" ht="15.75" customHeight="1">
      <c r="A668" s="89"/>
      <c r="B668" s="223" t="s">
        <v>288</v>
      </c>
      <c r="C668" s="196" t="s">
        <v>628</v>
      </c>
      <c r="D668" s="262"/>
      <c r="E668" s="10">
        <f t="shared" ref="E668:G671" si="75">E667+7</f>
        <v>44265</v>
      </c>
      <c r="F668" s="10">
        <f t="shared" si="75"/>
        <v>44268</v>
      </c>
      <c r="G668" s="10">
        <f t="shared" si="75"/>
        <v>44272</v>
      </c>
    </row>
    <row r="669" spans="1:8" s="27" customFormat="1" ht="15.75" customHeight="1">
      <c r="A669" s="89"/>
      <c r="B669" s="223" t="s">
        <v>288</v>
      </c>
      <c r="C669" s="196" t="s">
        <v>806</v>
      </c>
      <c r="D669" s="262"/>
      <c r="E669" s="10">
        <f t="shared" si="75"/>
        <v>44272</v>
      </c>
      <c r="F669" s="10">
        <f t="shared" si="75"/>
        <v>44275</v>
      </c>
      <c r="G669" s="10">
        <f t="shared" si="75"/>
        <v>44279</v>
      </c>
    </row>
    <row r="670" spans="1:8" s="27" customFormat="1" ht="15.75" customHeight="1">
      <c r="A670" s="89"/>
      <c r="B670" s="223" t="s">
        <v>288</v>
      </c>
      <c r="C670" s="196" t="s">
        <v>808</v>
      </c>
      <c r="D670" s="262"/>
      <c r="E670" s="10">
        <f t="shared" si="75"/>
        <v>44279</v>
      </c>
      <c r="F670" s="10">
        <f t="shared" si="75"/>
        <v>44282</v>
      </c>
      <c r="G670" s="10">
        <f t="shared" si="75"/>
        <v>44286</v>
      </c>
    </row>
    <row r="671" spans="1:8" s="27" customFormat="1" ht="15.75" customHeight="1">
      <c r="A671" s="89"/>
      <c r="B671" s="223" t="s">
        <v>288</v>
      </c>
      <c r="C671" s="196" t="s">
        <v>810</v>
      </c>
      <c r="D671" s="263"/>
      <c r="E671" s="10">
        <f t="shared" si="75"/>
        <v>44286</v>
      </c>
      <c r="F671" s="10">
        <f t="shared" si="75"/>
        <v>44289</v>
      </c>
      <c r="G671" s="10">
        <f t="shared" si="75"/>
        <v>44293</v>
      </c>
    </row>
    <row r="672" spans="1:8" s="27" customFormat="1" ht="15.75" customHeight="1">
      <c r="A672" s="89"/>
      <c r="B672" s="64"/>
      <c r="C672" s="52"/>
      <c r="D672" s="52"/>
      <c r="E672" s="52"/>
      <c r="F672" s="31"/>
      <c r="G672" s="31"/>
    </row>
    <row r="673" spans="1:7" s="27" customFormat="1" ht="15.75" customHeight="1">
      <c r="A673" s="89"/>
      <c r="B673" s="61"/>
      <c r="C673" s="36"/>
      <c r="D673" s="37"/>
      <c r="E673" s="37"/>
      <c r="F673" s="38"/>
      <c r="G673" s="38"/>
    </row>
    <row r="674" spans="1:7" s="27" customFormat="1" ht="15.75" customHeight="1">
      <c r="A674" s="89"/>
      <c r="B674" s="250" t="s">
        <v>25</v>
      </c>
      <c r="C674" s="250" t="s">
        <v>26</v>
      </c>
      <c r="D674" s="250" t="s">
        <v>27</v>
      </c>
      <c r="E674" s="228" t="s">
        <v>327</v>
      </c>
      <c r="F674" s="228" t="s">
        <v>28</v>
      </c>
      <c r="G674" s="228" t="s">
        <v>107</v>
      </c>
    </row>
    <row r="675" spans="1:7" s="27" customFormat="1" ht="15.75" customHeight="1">
      <c r="A675" s="89" t="s">
        <v>106</v>
      </c>
      <c r="B675" s="252"/>
      <c r="C675" s="252"/>
      <c r="D675" s="252"/>
      <c r="E675" s="99" t="s">
        <v>19</v>
      </c>
      <c r="F675" s="228" t="s">
        <v>29</v>
      </c>
      <c r="G675" s="228" t="s">
        <v>30</v>
      </c>
    </row>
    <row r="676" spans="1:7" s="27" customFormat="1" ht="15.75" customHeight="1">
      <c r="A676" s="89"/>
      <c r="B676" s="228" t="s">
        <v>452</v>
      </c>
      <c r="C676" s="110" t="s">
        <v>995</v>
      </c>
      <c r="D676" s="303" t="s">
        <v>451</v>
      </c>
      <c r="E676" s="10">
        <v>44257</v>
      </c>
      <c r="F676" s="10">
        <f>E676+4</f>
        <v>44261</v>
      </c>
      <c r="G676" s="10">
        <f>F676+4</f>
        <v>44265</v>
      </c>
    </row>
    <row r="677" spans="1:7" s="27" customFormat="1" ht="15.75" customHeight="1">
      <c r="A677" s="89"/>
      <c r="B677" s="228" t="s">
        <v>20</v>
      </c>
      <c r="C677" s="110" t="s">
        <v>980</v>
      </c>
      <c r="D677" s="303"/>
      <c r="E677" s="10">
        <f t="shared" ref="E677:G680" si="76">E676+7</f>
        <v>44264</v>
      </c>
      <c r="F677" s="10">
        <f t="shared" si="76"/>
        <v>44268</v>
      </c>
      <c r="G677" s="10">
        <f t="shared" si="76"/>
        <v>44272</v>
      </c>
    </row>
    <row r="678" spans="1:7" s="27" customFormat="1" ht="15.75" customHeight="1">
      <c r="A678" s="89"/>
      <c r="B678" s="228" t="s">
        <v>20</v>
      </c>
      <c r="C678" s="110" t="s">
        <v>981</v>
      </c>
      <c r="D678" s="303"/>
      <c r="E678" s="10">
        <f t="shared" si="76"/>
        <v>44271</v>
      </c>
      <c r="F678" s="10">
        <f t="shared" si="76"/>
        <v>44275</v>
      </c>
      <c r="G678" s="10">
        <f t="shared" si="76"/>
        <v>44279</v>
      </c>
    </row>
    <row r="679" spans="1:7" s="27" customFormat="1" ht="15.75" customHeight="1">
      <c r="A679" s="89"/>
      <c r="B679" s="228" t="s">
        <v>20</v>
      </c>
      <c r="C679" s="110" t="s">
        <v>996</v>
      </c>
      <c r="D679" s="303"/>
      <c r="E679" s="10">
        <f t="shared" si="76"/>
        <v>44278</v>
      </c>
      <c r="F679" s="10">
        <f t="shared" si="76"/>
        <v>44282</v>
      </c>
      <c r="G679" s="10">
        <f t="shared" si="76"/>
        <v>44286</v>
      </c>
    </row>
    <row r="680" spans="1:7" s="27" customFormat="1" ht="15.75" customHeight="1">
      <c r="A680" s="94"/>
      <c r="B680" s="228" t="s">
        <v>20</v>
      </c>
      <c r="C680" s="110" t="s">
        <v>997</v>
      </c>
      <c r="D680" s="303"/>
      <c r="E680" s="10">
        <f t="shared" si="76"/>
        <v>44285</v>
      </c>
      <c r="F680" s="10">
        <f t="shared" si="76"/>
        <v>44289</v>
      </c>
      <c r="G680" s="10">
        <f t="shared" si="76"/>
        <v>44293</v>
      </c>
    </row>
    <row r="681" spans="1:7" s="27" customFormat="1" ht="15.75" customHeight="1">
      <c r="A681" s="89"/>
      <c r="B681" s="52"/>
      <c r="C681" s="52"/>
      <c r="D681" s="52"/>
      <c r="E681" s="31"/>
      <c r="F681" s="31"/>
      <c r="G681" s="31"/>
    </row>
    <row r="682" spans="1:7" s="27" customFormat="1" ht="15.75" customHeight="1">
      <c r="A682" s="89"/>
      <c r="B682" s="61"/>
      <c r="C682" s="36"/>
      <c r="D682" s="37"/>
      <c r="E682" s="37"/>
      <c r="F682" s="38"/>
      <c r="G682" s="38"/>
    </row>
    <row r="683" spans="1:7" s="27" customFormat="1" ht="15.75" customHeight="1">
      <c r="A683" s="89"/>
      <c r="B683" s="253" t="s">
        <v>25</v>
      </c>
      <c r="C683" s="253" t="s">
        <v>26</v>
      </c>
      <c r="D683" s="253" t="s">
        <v>27</v>
      </c>
      <c r="E683" s="233" t="s">
        <v>320</v>
      </c>
      <c r="F683" s="233" t="s">
        <v>28</v>
      </c>
      <c r="G683" s="233" t="s">
        <v>453</v>
      </c>
    </row>
    <row r="684" spans="1:7" s="27" customFormat="1" ht="15.75" customHeight="1">
      <c r="A684" s="89" t="s">
        <v>454</v>
      </c>
      <c r="B684" s="254"/>
      <c r="C684" s="254"/>
      <c r="D684" s="254"/>
      <c r="E684" s="233" t="s">
        <v>19</v>
      </c>
      <c r="F684" s="233" t="s">
        <v>29</v>
      </c>
      <c r="G684" s="233" t="s">
        <v>30</v>
      </c>
    </row>
    <row r="685" spans="1:7" s="27" customFormat="1" ht="15.75" customHeight="1">
      <c r="A685" s="89"/>
      <c r="B685" s="233" t="s">
        <v>624</v>
      </c>
      <c r="C685" s="110" t="s">
        <v>627</v>
      </c>
      <c r="D685" s="300" t="s">
        <v>455</v>
      </c>
      <c r="E685" s="10">
        <v>44254</v>
      </c>
      <c r="F685" s="10">
        <f>E685+3</f>
        <v>44257</v>
      </c>
      <c r="G685" s="10">
        <f>F685+5</f>
        <v>44262</v>
      </c>
    </row>
    <row r="686" spans="1:7" s="27" customFormat="1" ht="15.75" customHeight="1">
      <c r="A686" s="89"/>
      <c r="B686" s="233" t="s">
        <v>624</v>
      </c>
      <c r="C686" s="110" t="s">
        <v>630</v>
      </c>
      <c r="D686" s="301"/>
      <c r="E686" s="10">
        <f t="shared" ref="E686:G689" si="77">E685+7</f>
        <v>44261</v>
      </c>
      <c r="F686" s="10">
        <f t="shared" si="77"/>
        <v>44264</v>
      </c>
      <c r="G686" s="10">
        <f t="shared" si="77"/>
        <v>44269</v>
      </c>
    </row>
    <row r="687" spans="1:7" s="27" customFormat="1" ht="15.75" customHeight="1">
      <c r="A687" s="89"/>
      <c r="B687" s="233" t="s">
        <v>625</v>
      </c>
      <c r="C687" s="110" t="s">
        <v>980</v>
      </c>
      <c r="D687" s="301"/>
      <c r="E687" s="10">
        <f t="shared" si="77"/>
        <v>44268</v>
      </c>
      <c r="F687" s="10">
        <f t="shared" si="77"/>
        <v>44271</v>
      </c>
      <c r="G687" s="10">
        <f t="shared" si="77"/>
        <v>44276</v>
      </c>
    </row>
    <row r="688" spans="1:7" s="27" customFormat="1" ht="15.75" customHeight="1">
      <c r="A688" s="89"/>
      <c r="B688" s="233" t="s">
        <v>624</v>
      </c>
      <c r="C688" s="110" t="s">
        <v>981</v>
      </c>
      <c r="D688" s="301"/>
      <c r="E688" s="10">
        <f t="shared" si="77"/>
        <v>44275</v>
      </c>
      <c r="F688" s="10">
        <f t="shared" si="77"/>
        <v>44278</v>
      </c>
      <c r="G688" s="10">
        <f t="shared" si="77"/>
        <v>44283</v>
      </c>
    </row>
    <row r="689" spans="1:7" s="27" customFormat="1" ht="15.75" customHeight="1">
      <c r="A689" s="89"/>
      <c r="B689" s="233" t="s">
        <v>624</v>
      </c>
      <c r="C689" s="110" t="s">
        <v>996</v>
      </c>
      <c r="D689" s="302"/>
      <c r="E689" s="10">
        <f t="shared" si="77"/>
        <v>44282</v>
      </c>
      <c r="F689" s="10">
        <f t="shared" si="77"/>
        <v>44285</v>
      </c>
      <c r="G689" s="10">
        <f t="shared" si="77"/>
        <v>44290</v>
      </c>
    </row>
    <row r="690" spans="1:7" s="27" customFormat="1" ht="15.75" customHeight="1">
      <c r="A690" s="89"/>
      <c r="B690" s="36"/>
      <c r="C690" s="36"/>
      <c r="D690" s="37"/>
      <c r="E690" s="37"/>
      <c r="F690" s="38"/>
      <c r="G690" s="38"/>
    </row>
    <row r="691" spans="1:7" s="27" customFormat="1" ht="15.75">
      <c r="A691" s="89"/>
      <c r="B691" s="250" t="s">
        <v>324</v>
      </c>
      <c r="C691" s="250" t="s">
        <v>26</v>
      </c>
      <c r="D691" s="250" t="s">
        <v>27</v>
      </c>
      <c r="E691" s="233" t="s">
        <v>320</v>
      </c>
      <c r="F691" s="233" t="s">
        <v>28</v>
      </c>
      <c r="G691" s="233" t="s">
        <v>108</v>
      </c>
    </row>
    <row r="692" spans="1:7" s="27" customFormat="1" ht="15.75" customHeight="1">
      <c r="A692" s="89"/>
      <c r="B692" s="252"/>
      <c r="C692" s="252"/>
      <c r="D692" s="252"/>
      <c r="E692" s="99" t="s">
        <v>19</v>
      </c>
      <c r="F692" s="233" t="s">
        <v>29</v>
      </c>
      <c r="G692" s="233" t="s">
        <v>30</v>
      </c>
    </row>
    <row r="693" spans="1:7" s="27" customFormat="1" ht="15.75" customHeight="1">
      <c r="A693" s="89"/>
      <c r="B693" s="233" t="s">
        <v>1002</v>
      </c>
      <c r="C693" s="110" t="s">
        <v>1003</v>
      </c>
      <c r="D693" s="293" t="s">
        <v>457</v>
      </c>
      <c r="E693" s="10">
        <v>44250</v>
      </c>
      <c r="F693" s="10">
        <f>E693+3</f>
        <v>44253</v>
      </c>
      <c r="G693" s="10">
        <f>F693+3</f>
        <v>44256</v>
      </c>
    </row>
    <row r="694" spans="1:7" s="27" customFormat="1" ht="15.75" customHeight="1">
      <c r="A694" s="89"/>
      <c r="B694" s="233" t="s">
        <v>1002</v>
      </c>
      <c r="C694" s="110" t="s">
        <v>964</v>
      </c>
      <c r="D694" s="251"/>
      <c r="E694" s="10">
        <f t="shared" ref="E694:G697" si="78">E693+7</f>
        <v>44257</v>
      </c>
      <c r="F694" s="10">
        <f t="shared" si="78"/>
        <v>44260</v>
      </c>
      <c r="G694" s="10">
        <f t="shared" si="78"/>
        <v>44263</v>
      </c>
    </row>
    <row r="695" spans="1:7" s="27" customFormat="1" ht="15.75" customHeight="1">
      <c r="A695" s="89"/>
      <c r="B695" s="233" t="s">
        <v>456</v>
      </c>
      <c r="C695" s="110" t="s">
        <v>995</v>
      </c>
      <c r="D695" s="251"/>
      <c r="E695" s="10">
        <f t="shared" si="78"/>
        <v>44264</v>
      </c>
      <c r="F695" s="10">
        <f t="shared" si="78"/>
        <v>44267</v>
      </c>
      <c r="G695" s="10">
        <f t="shared" si="78"/>
        <v>44270</v>
      </c>
    </row>
    <row r="696" spans="1:7" s="27" customFormat="1" ht="15.75" customHeight="1">
      <c r="A696" s="89"/>
      <c r="B696" s="233" t="s">
        <v>456</v>
      </c>
      <c r="C696" s="110" t="s">
        <v>1004</v>
      </c>
      <c r="D696" s="251"/>
      <c r="E696" s="10">
        <f t="shared" si="78"/>
        <v>44271</v>
      </c>
      <c r="F696" s="10">
        <f t="shared" si="78"/>
        <v>44274</v>
      </c>
      <c r="G696" s="10">
        <f t="shared" si="78"/>
        <v>44277</v>
      </c>
    </row>
    <row r="697" spans="1:7" s="27" customFormat="1" ht="15.75" customHeight="1">
      <c r="A697" s="89"/>
      <c r="B697" s="233" t="s">
        <v>456</v>
      </c>
      <c r="C697" s="110" t="s">
        <v>1005</v>
      </c>
      <c r="D697" s="252"/>
      <c r="E697" s="10">
        <f t="shared" si="78"/>
        <v>44278</v>
      </c>
      <c r="F697" s="10">
        <f t="shared" si="78"/>
        <v>44281</v>
      </c>
      <c r="G697" s="10">
        <f t="shared" si="78"/>
        <v>44284</v>
      </c>
    </row>
    <row r="698" spans="1:7" s="27" customFormat="1" ht="15.75" customHeight="1">
      <c r="A698" s="89"/>
      <c r="B698" s="52"/>
      <c r="C698" s="52"/>
      <c r="D698" s="52"/>
      <c r="E698" s="52"/>
      <c r="F698" s="31"/>
      <c r="G698" s="31"/>
    </row>
    <row r="699" spans="1:7" s="27" customFormat="1" ht="15.75" customHeight="1">
      <c r="A699" s="89"/>
      <c r="B699" s="61"/>
      <c r="C699" s="36"/>
      <c r="D699" s="37"/>
      <c r="E699" s="37"/>
      <c r="F699" s="38"/>
      <c r="G699" s="38"/>
    </row>
    <row r="700" spans="1:7" s="27" customFormat="1" ht="15.75" customHeight="1">
      <c r="A700" s="89" t="s">
        <v>458</v>
      </c>
      <c r="B700" s="250" t="s">
        <v>425</v>
      </c>
      <c r="C700" s="250" t="s">
        <v>26</v>
      </c>
      <c r="D700" s="250" t="s">
        <v>27</v>
      </c>
      <c r="E700" s="228" t="s">
        <v>330</v>
      </c>
      <c r="F700" s="228" t="s">
        <v>28</v>
      </c>
      <c r="G700" s="228" t="s">
        <v>109</v>
      </c>
    </row>
    <row r="701" spans="1:7" s="27" customFormat="1" ht="15.75" customHeight="1">
      <c r="A701" s="89"/>
      <c r="B701" s="252"/>
      <c r="C701" s="252"/>
      <c r="D701" s="252"/>
      <c r="E701" s="99" t="s">
        <v>19</v>
      </c>
      <c r="F701" s="228" t="s">
        <v>29</v>
      </c>
      <c r="G701" s="228" t="s">
        <v>30</v>
      </c>
    </row>
    <row r="702" spans="1:7" s="27" customFormat="1" ht="15.75" customHeight="1">
      <c r="A702" s="89"/>
      <c r="B702" s="228" t="s">
        <v>20</v>
      </c>
      <c r="C702" s="110" t="s">
        <v>995</v>
      </c>
      <c r="D702" s="248" t="s">
        <v>451</v>
      </c>
      <c r="E702" s="10">
        <v>44257</v>
      </c>
      <c r="F702" s="10">
        <f>E702+4</f>
        <v>44261</v>
      </c>
      <c r="G702" s="10">
        <f>F702+4</f>
        <v>44265</v>
      </c>
    </row>
    <row r="703" spans="1:7" s="27" customFormat="1" ht="15.75" customHeight="1">
      <c r="A703" s="89"/>
      <c r="B703" s="228" t="s">
        <v>20</v>
      </c>
      <c r="C703" s="110" t="s">
        <v>980</v>
      </c>
      <c r="D703" s="251"/>
      <c r="E703" s="10">
        <f t="shared" ref="E703:G706" si="79">E702+7</f>
        <v>44264</v>
      </c>
      <c r="F703" s="10">
        <f t="shared" si="79"/>
        <v>44268</v>
      </c>
      <c r="G703" s="10">
        <f t="shared" si="79"/>
        <v>44272</v>
      </c>
    </row>
    <row r="704" spans="1:7" s="27" customFormat="1" ht="15.75" customHeight="1">
      <c r="A704" s="89"/>
      <c r="B704" s="228" t="s">
        <v>20</v>
      </c>
      <c r="C704" s="110" t="s">
        <v>981</v>
      </c>
      <c r="D704" s="251"/>
      <c r="E704" s="10">
        <f t="shared" si="79"/>
        <v>44271</v>
      </c>
      <c r="F704" s="10">
        <f t="shared" si="79"/>
        <v>44275</v>
      </c>
      <c r="G704" s="10">
        <f t="shared" si="79"/>
        <v>44279</v>
      </c>
    </row>
    <row r="705" spans="1:7" s="27" customFormat="1" ht="15.75" customHeight="1">
      <c r="A705" s="89"/>
      <c r="B705" s="228" t="s">
        <v>20</v>
      </c>
      <c r="C705" s="110" t="s">
        <v>996</v>
      </c>
      <c r="D705" s="251"/>
      <c r="E705" s="10">
        <f t="shared" si="79"/>
        <v>44278</v>
      </c>
      <c r="F705" s="10">
        <f t="shared" si="79"/>
        <v>44282</v>
      </c>
      <c r="G705" s="10">
        <f t="shared" si="79"/>
        <v>44286</v>
      </c>
    </row>
    <row r="706" spans="1:7" s="27" customFormat="1" ht="15.75" customHeight="1">
      <c r="A706" s="89"/>
      <c r="B706" s="241" t="s">
        <v>20</v>
      </c>
      <c r="C706" s="110" t="s">
        <v>997</v>
      </c>
      <c r="D706" s="249"/>
      <c r="E706" s="10">
        <f t="shared" si="79"/>
        <v>44285</v>
      </c>
      <c r="F706" s="10">
        <f t="shared" si="79"/>
        <v>44289</v>
      </c>
      <c r="G706" s="10">
        <f t="shared" si="79"/>
        <v>44293</v>
      </c>
    </row>
    <row r="707" spans="1:7" s="27" customFormat="1" ht="15.75" customHeight="1">
      <c r="A707" s="89"/>
      <c r="B707" s="265"/>
      <c r="C707" s="265"/>
      <c r="D707" s="265"/>
      <c r="E707" s="31"/>
      <c r="F707" s="31"/>
      <c r="G707" s="31"/>
    </row>
    <row r="708" spans="1:7" s="27" customFormat="1" ht="15.75" customHeight="1">
      <c r="A708" s="89"/>
      <c r="B708" s="266"/>
      <c r="C708" s="266"/>
      <c r="D708" s="266"/>
      <c r="E708" s="31"/>
      <c r="F708" s="31"/>
      <c r="G708" s="31"/>
    </row>
    <row r="709" spans="1:7" s="27" customFormat="1" ht="15.75" customHeight="1">
      <c r="A709" s="151" t="s">
        <v>439</v>
      </c>
      <c r="B709" s="60"/>
      <c r="C709" s="60"/>
      <c r="D709" s="60"/>
      <c r="E709" s="60"/>
      <c r="F709" s="60"/>
      <c r="G709" s="60"/>
    </row>
    <row r="710" spans="1:7" s="27" customFormat="1" ht="15.75" customHeight="1">
      <c r="A710" s="89"/>
      <c r="B710" s="36"/>
      <c r="C710" s="38"/>
      <c r="D710" s="24"/>
      <c r="E710" s="37"/>
      <c r="F710" s="38"/>
      <c r="G710" s="38"/>
    </row>
    <row r="711" spans="1:7" s="27" customFormat="1" ht="15.75" customHeight="1">
      <c r="A711" s="89" t="s">
        <v>459</v>
      </c>
      <c r="B711" s="250" t="s">
        <v>25</v>
      </c>
      <c r="C711" s="248" t="s">
        <v>26</v>
      </c>
      <c r="D711" s="248" t="s">
        <v>27</v>
      </c>
      <c r="E711" s="228" t="s">
        <v>320</v>
      </c>
      <c r="F711" s="228" t="s">
        <v>28</v>
      </c>
      <c r="G711" s="224" t="s">
        <v>460</v>
      </c>
    </row>
    <row r="712" spans="1:7" s="27" customFormat="1" ht="15.75" customHeight="1">
      <c r="A712" s="89"/>
      <c r="B712" s="252"/>
      <c r="C712" s="249"/>
      <c r="D712" s="249"/>
      <c r="E712" s="225" t="s">
        <v>19</v>
      </c>
      <c r="F712" s="112" t="s">
        <v>29</v>
      </c>
      <c r="G712" s="228" t="s">
        <v>30</v>
      </c>
    </row>
    <row r="713" spans="1:7" s="27" customFormat="1" ht="15.75" customHeight="1">
      <c r="A713" s="89"/>
      <c r="B713" s="113" t="s">
        <v>268</v>
      </c>
      <c r="C713" s="218" t="s">
        <v>623</v>
      </c>
      <c r="D713" s="271" t="s">
        <v>311</v>
      </c>
      <c r="E713" s="114">
        <v>44254</v>
      </c>
      <c r="F713" s="114">
        <f>E713+4</f>
        <v>44258</v>
      </c>
      <c r="G713" s="10">
        <f>F713+3</f>
        <v>44261</v>
      </c>
    </row>
    <row r="714" spans="1:7" s="27" customFormat="1" ht="15.75" customHeight="1">
      <c r="A714" s="89"/>
      <c r="B714" s="113" t="s">
        <v>92</v>
      </c>
      <c r="C714" s="218" t="s">
        <v>626</v>
      </c>
      <c r="D714" s="294"/>
      <c r="E714" s="114">
        <f t="shared" ref="E714:G717" si="80">E713+7</f>
        <v>44261</v>
      </c>
      <c r="F714" s="114">
        <f t="shared" si="80"/>
        <v>44265</v>
      </c>
      <c r="G714" s="10">
        <f t="shared" si="80"/>
        <v>44268</v>
      </c>
    </row>
    <row r="715" spans="1:7" s="27" customFormat="1" ht="15.75" customHeight="1">
      <c r="A715" s="89"/>
      <c r="B715" s="113" t="s">
        <v>268</v>
      </c>
      <c r="C715" s="218" t="s">
        <v>630</v>
      </c>
      <c r="D715" s="294"/>
      <c r="E715" s="114">
        <f t="shared" si="80"/>
        <v>44268</v>
      </c>
      <c r="F715" s="114">
        <f t="shared" si="80"/>
        <v>44272</v>
      </c>
      <c r="G715" s="10">
        <f t="shared" si="80"/>
        <v>44275</v>
      </c>
    </row>
    <row r="716" spans="1:7" s="27" customFormat="1" ht="15.75" customHeight="1">
      <c r="A716" s="96"/>
      <c r="B716" s="113" t="s">
        <v>92</v>
      </c>
      <c r="C716" s="218" t="s">
        <v>980</v>
      </c>
      <c r="D716" s="294"/>
      <c r="E716" s="114">
        <f t="shared" si="80"/>
        <v>44275</v>
      </c>
      <c r="F716" s="114">
        <f t="shared" si="80"/>
        <v>44279</v>
      </c>
      <c r="G716" s="10">
        <f t="shared" si="80"/>
        <v>44282</v>
      </c>
    </row>
    <row r="717" spans="1:7" s="27" customFormat="1" ht="15.75" customHeight="1">
      <c r="A717" s="89"/>
      <c r="B717" s="113" t="s">
        <v>268</v>
      </c>
      <c r="C717" s="218" t="s">
        <v>981</v>
      </c>
      <c r="D717" s="295"/>
      <c r="E717" s="114">
        <f t="shared" si="80"/>
        <v>44282</v>
      </c>
      <c r="F717" s="114">
        <f t="shared" si="80"/>
        <v>44286</v>
      </c>
      <c r="G717" s="10">
        <f t="shared" si="80"/>
        <v>44289</v>
      </c>
    </row>
    <row r="718" spans="1:7" s="27" customFormat="1" ht="15.75" customHeight="1">
      <c r="A718" s="89"/>
      <c r="B718" s="32"/>
      <c r="C718" s="32"/>
      <c r="D718" s="29"/>
      <c r="E718" s="31"/>
      <c r="F718" s="31"/>
      <c r="G718" s="31"/>
    </row>
    <row r="719" spans="1:7" s="27" customFormat="1" ht="15.75" customHeight="1">
      <c r="A719" s="89"/>
      <c r="B719" s="250" t="s">
        <v>25</v>
      </c>
      <c r="C719" s="248" t="s">
        <v>26</v>
      </c>
      <c r="D719" s="248" t="s">
        <v>27</v>
      </c>
      <c r="E719" s="167" t="s">
        <v>320</v>
      </c>
      <c r="F719" s="167" t="s">
        <v>28</v>
      </c>
      <c r="G719" s="164" t="s">
        <v>460</v>
      </c>
    </row>
    <row r="720" spans="1:7" s="27" customFormat="1" ht="15.75" customHeight="1">
      <c r="A720" s="89"/>
      <c r="B720" s="252"/>
      <c r="C720" s="249"/>
      <c r="D720" s="249"/>
      <c r="E720" s="163" t="s">
        <v>19</v>
      </c>
      <c r="F720" s="112" t="s">
        <v>29</v>
      </c>
      <c r="G720" s="167" t="s">
        <v>30</v>
      </c>
    </row>
    <row r="721" spans="1:7" s="27" customFormat="1" ht="15.75" customHeight="1">
      <c r="A721" s="89"/>
      <c r="B721" s="13" t="s">
        <v>278</v>
      </c>
      <c r="C721" s="13" t="s">
        <v>595</v>
      </c>
      <c r="D721" s="287" t="s">
        <v>461</v>
      </c>
      <c r="E721" s="114">
        <v>44255</v>
      </c>
      <c r="F721" s="114">
        <f>E721+4</f>
        <v>44259</v>
      </c>
      <c r="G721" s="10">
        <f>F721+3</f>
        <v>44262</v>
      </c>
    </row>
    <row r="722" spans="1:7" s="27" customFormat="1" ht="15.75" customHeight="1">
      <c r="A722" s="89"/>
      <c r="B722" s="13" t="s">
        <v>149</v>
      </c>
      <c r="C722" s="13" t="s">
        <v>700</v>
      </c>
      <c r="D722" s="287"/>
      <c r="E722" s="114">
        <f t="shared" ref="E722:G725" si="81">E721+7</f>
        <v>44262</v>
      </c>
      <c r="F722" s="114">
        <f t="shared" si="81"/>
        <v>44266</v>
      </c>
      <c r="G722" s="10">
        <f t="shared" si="81"/>
        <v>44269</v>
      </c>
    </row>
    <row r="723" spans="1:7" s="27" customFormat="1" ht="15.75" customHeight="1">
      <c r="A723" s="89"/>
      <c r="B723" s="13" t="s">
        <v>701</v>
      </c>
      <c r="C723" s="13" t="s">
        <v>245</v>
      </c>
      <c r="D723" s="287"/>
      <c r="E723" s="114">
        <f t="shared" si="81"/>
        <v>44269</v>
      </c>
      <c r="F723" s="114">
        <f t="shared" si="81"/>
        <v>44273</v>
      </c>
      <c r="G723" s="10">
        <f t="shared" si="81"/>
        <v>44276</v>
      </c>
    </row>
    <row r="724" spans="1:7" s="27" customFormat="1" ht="15.75" customHeight="1">
      <c r="A724" s="89"/>
      <c r="B724" s="189" t="s">
        <v>594</v>
      </c>
      <c r="C724" s="189" t="s">
        <v>86</v>
      </c>
      <c r="D724" s="287"/>
      <c r="E724" s="114">
        <f t="shared" si="81"/>
        <v>44276</v>
      </c>
      <c r="F724" s="114">
        <f t="shared" si="81"/>
        <v>44280</v>
      </c>
      <c r="G724" s="10">
        <f t="shared" si="81"/>
        <v>44283</v>
      </c>
    </row>
    <row r="725" spans="1:7" s="27" customFormat="1" ht="15.75" customHeight="1">
      <c r="A725" s="89"/>
      <c r="B725" s="13"/>
      <c r="C725" s="13"/>
      <c r="D725" s="287"/>
      <c r="E725" s="114">
        <f t="shared" si="81"/>
        <v>44283</v>
      </c>
      <c r="F725" s="114">
        <f t="shared" si="81"/>
        <v>44287</v>
      </c>
      <c r="G725" s="10">
        <f t="shared" si="81"/>
        <v>44290</v>
      </c>
    </row>
    <row r="726" spans="1:7" s="27" customFormat="1" ht="15.75" customHeight="1">
      <c r="A726" s="89"/>
      <c r="B726" s="32"/>
      <c r="C726" s="32"/>
      <c r="D726" s="29"/>
      <c r="E726" s="31"/>
      <c r="F726" s="31"/>
      <c r="G726" s="31"/>
    </row>
    <row r="727" spans="1:7" s="27" customFormat="1" ht="15.75" customHeight="1">
      <c r="A727" s="89"/>
      <c r="B727" s="250" t="s">
        <v>25</v>
      </c>
      <c r="C727" s="248" t="s">
        <v>26</v>
      </c>
      <c r="D727" s="248" t="s">
        <v>27</v>
      </c>
      <c r="E727" s="228" t="s">
        <v>320</v>
      </c>
      <c r="F727" s="228" t="s">
        <v>28</v>
      </c>
      <c r="G727" s="224" t="s">
        <v>460</v>
      </c>
    </row>
    <row r="728" spans="1:7" s="27" customFormat="1" ht="15.75" customHeight="1">
      <c r="A728" s="89"/>
      <c r="B728" s="252"/>
      <c r="C728" s="249"/>
      <c r="D728" s="249"/>
      <c r="E728" s="225" t="s">
        <v>19</v>
      </c>
      <c r="F728" s="112" t="s">
        <v>29</v>
      </c>
      <c r="G728" s="228" t="s">
        <v>30</v>
      </c>
    </row>
    <row r="729" spans="1:7" s="27" customFormat="1" ht="15.75" customHeight="1">
      <c r="A729" s="89"/>
      <c r="B729" s="113" t="s">
        <v>287</v>
      </c>
      <c r="C729" s="236" t="s">
        <v>300</v>
      </c>
      <c r="D729" s="271" t="s">
        <v>317</v>
      </c>
      <c r="E729" s="114">
        <v>44258</v>
      </c>
      <c r="F729" s="114">
        <f>E729+4</f>
        <v>44262</v>
      </c>
      <c r="G729" s="10">
        <f>F729+3</f>
        <v>44265</v>
      </c>
    </row>
    <row r="730" spans="1:7" s="27" customFormat="1" ht="15.75" customHeight="1">
      <c r="A730" s="89"/>
      <c r="B730" s="113" t="s">
        <v>273</v>
      </c>
      <c r="C730" s="237" t="s">
        <v>310</v>
      </c>
      <c r="D730" s="294"/>
      <c r="E730" s="114">
        <f t="shared" ref="E730:G733" si="82">E729+7</f>
        <v>44265</v>
      </c>
      <c r="F730" s="114">
        <f t="shared" si="82"/>
        <v>44269</v>
      </c>
      <c r="G730" s="10">
        <f t="shared" si="82"/>
        <v>44272</v>
      </c>
    </row>
    <row r="731" spans="1:7" s="27" customFormat="1" ht="15.75" customHeight="1">
      <c r="A731" s="89"/>
      <c r="B731" s="113" t="s">
        <v>979</v>
      </c>
      <c r="C731" s="236" t="s">
        <v>310</v>
      </c>
      <c r="D731" s="294"/>
      <c r="E731" s="114">
        <f t="shared" si="82"/>
        <v>44272</v>
      </c>
      <c r="F731" s="114">
        <f t="shared" si="82"/>
        <v>44276</v>
      </c>
      <c r="G731" s="10">
        <f t="shared" si="82"/>
        <v>44279</v>
      </c>
    </row>
    <row r="732" spans="1:7" s="27" customFormat="1" ht="15.75" customHeight="1">
      <c r="A732" s="89"/>
      <c r="B732" s="113" t="s">
        <v>197</v>
      </c>
      <c r="C732" s="237" t="s">
        <v>310</v>
      </c>
      <c r="D732" s="294"/>
      <c r="E732" s="114">
        <f t="shared" si="82"/>
        <v>44279</v>
      </c>
      <c r="F732" s="114">
        <f t="shared" si="82"/>
        <v>44283</v>
      </c>
      <c r="G732" s="10">
        <f t="shared" si="82"/>
        <v>44286</v>
      </c>
    </row>
    <row r="733" spans="1:7" s="27" customFormat="1" ht="15.75" customHeight="1">
      <c r="A733" s="89"/>
      <c r="B733" s="113" t="s">
        <v>287</v>
      </c>
      <c r="C733" s="236" t="s">
        <v>310</v>
      </c>
      <c r="D733" s="295"/>
      <c r="E733" s="114">
        <f t="shared" si="82"/>
        <v>44286</v>
      </c>
      <c r="F733" s="114">
        <f t="shared" si="82"/>
        <v>44290</v>
      </c>
      <c r="G733" s="10">
        <f t="shared" si="82"/>
        <v>44293</v>
      </c>
    </row>
    <row r="734" spans="1:7" s="27" customFormat="1" ht="15.75" customHeight="1">
      <c r="A734" s="89"/>
      <c r="B734" s="32"/>
      <c r="C734" s="153"/>
      <c r="D734" s="154"/>
      <c r="E734" s="31"/>
      <c r="F734" s="31"/>
      <c r="G734" s="31"/>
    </row>
    <row r="735" spans="1:7" s="27" customFormat="1" ht="15.75" customHeight="1">
      <c r="A735" s="89"/>
      <c r="B735" s="32"/>
      <c r="C735" s="32"/>
      <c r="D735" s="29"/>
      <c r="E735" s="31"/>
      <c r="F735" s="31"/>
      <c r="G735" s="31"/>
    </row>
    <row r="736" spans="1:7" s="27" customFormat="1" ht="15.75" customHeight="1">
      <c r="A736" s="264" t="s">
        <v>110</v>
      </c>
      <c r="B736" s="264"/>
      <c r="C736" s="264"/>
      <c r="D736" s="264"/>
      <c r="E736" s="264"/>
      <c r="F736" s="264"/>
      <c r="G736" s="264"/>
    </row>
    <row r="737" spans="1:7" s="27" customFormat="1" ht="15.75" customHeight="1">
      <c r="A737" s="89"/>
      <c r="B737" s="65"/>
      <c r="C737" s="36"/>
      <c r="D737" s="37"/>
      <c r="E737" s="37"/>
      <c r="F737" s="38"/>
      <c r="G737" s="38"/>
    </row>
    <row r="738" spans="1:7" s="27" customFormat="1" ht="15.75" customHeight="1">
      <c r="A738" s="89" t="s">
        <v>462</v>
      </c>
      <c r="B738" s="253" t="s">
        <v>25</v>
      </c>
      <c r="C738" s="253" t="s">
        <v>26</v>
      </c>
      <c r="D738" s="253" t="s">
        <v>27</v>
      </c>
      <c r="E738" s="167" t="s">
        <v>320</v>
      </c>
      <c r="F738" s="167" t="s">
        <v>28</v>
      </c>
      <c r="G738" s="167" t="s">
        <v>463</v>
      </c>
    </row>
    <row r="739" spans="1:7" s="27" customFormat="1" ht="15.75" customHeight="1">
      <c r="A739" s="89"/>
      <c r="B739" s="254"/>
      <c r="C739" s="254"/>
      <c r="D739" s="254"/>
      <c r="E739" s="167" t="s">
        <v>19</v>
      </c>
      <c r="F739" s="167" t="s">
        <v>29</v>
      </c>
      <c r="G739" s="167" t="s">
        <v>464</v>
      </c>
    </row>
    <row r="740" spans="1:7" s="27" customFormat="1" ht="15.75" customHeight="1">
      <c r="A740" s="89"/>
      <c r="B740" s="186" t="s">
        <v>606</v>
      </c>
      <c r="C740" s="187" t="s">
        <v>607</v>
      </c>
      <c r="D740" s="256" t="s">
        <v>465</v>
      </c>
      <c r="E740" s="8">
        <v>44254</v>
      </c>
      <c r="F740" s="8">
        <f>E740+4</f>
        <v>44258</v>
      </c>
      <c r="G740" s="10">
        <f>F740+13</f>
        <v>44271</v>
      </c>
    </row>
    <row r="741" spans="1:7" s="27" customFormat="1" ht="15.75" customHeight="1">
      <c r="A741" s="89"/>
      <c r="B741" s="186" t="s">
        <v>837</v>
      </c>
      <c r="C741" s="187" t="s">
        <v>840</v>
      </c>
      <c r="D741" s="262"/>
      <c r="E741" s="9">
        <f t="shared" ref="E741:G744" si="83">E740+7</f>
        <v>44261</v>
      </c>
      <c r="F741" s="8">
        <f t="shared" si="83"/>
        <v>44265</v>
      </c>
      <c r="G741" s="10">
        <f t="shared" si="83"/>
        <v>44278</v>
      </c>
    </row>
    <row r="742" spans="1:7" s="27" customFormat="1" ht="15.75" customHeight="1">
      <c r="A742" s="89"/>
      <c r="B742" s="186" t="s">
        <v>14</v>
      </c>
      <c r="C742" s="187" t="s">
        <v>243</v>
      </c>
      <c r="D742" s="262"/>
      <c r="E742" s="9">
        <f t="shared" si="83"/>
        <v>44268</v>
      </c>
      <c r="F742" s="8">
        <f t="shared" si="83"/>
        <v>44272</v>
      </c>
      <c r="G742" s="10">
        <f t="shared" si="83"/>
        <v>44285</v>
      </c>
    </row>
    <row r="743" spans="1:7" s="27" customFormat="1" ht="15.75" customHeight="1">
      <c r="A743" s="89"/>
      <c r="B743" s="186" t="s">
        <v>838</v>
      </c>
      <c r="C743" s="187" t="s">
        <v>841</v>
      </c>
      <c r="D743" s="262"/>
      <c r="E743" s="9">
        <f t="shared" si="83"/>
        <v>44275</v>
      </c>
      <c r="F743" s="8">
        <f t="shared" si="83"/>
        <v>44279</v>
      </c>
      <c r="G743" s="10">
        <f t="shared" si="83"/>
        <v>44292</v>
      </c>
    </row>
    <row r="744" spans="1:7" s="27" customFormat="1" ht="15.75" customHeight="1">
      <c r="A744" s="89"/>
      <c r="B744" s="186" t="s">
        <v>839</v>
      </c>
      <c r="C744" s="188" t="s">
        <v>842</v>
      </c>
      <c r="D744" s="286"/>
      <c r="E744" s="9">
        <f t="shared" si="83"/>
        <v>44282</v>
      </c>
      <c r="F744" s="8">
        <f t="shared" si="83"/>
        <v>44286</v>
      </c>
      <c r="G744" s="10">
        <f t="shared" si="83"/>
        <v>44299</v>
      </c>
    </row>
    <row r="745" spans="1:7" s="27" customFormat="1" ht="15.75" customHeight="1">
      <c r="A745" s="89"/>
      <c r="B745" s="36"/>
      <c r="C745" s="36"/>
      <c r="D745" s="37"/>
      <c r="E745" s="37"/>
      <c r="F745" s="38"/>
      <c r="G745" s="38"/>
    </row>
    <row r="746" spans="1:7" s="27" customFormat="1" ht="15.75" customHeight="1">
      <c r="A746" s="89"/>
      <c r="B746" s="36"/>
      <c r="C746" s="36"/>
      <c r="D746" s="37"/>
      <c r="E746" s="37"/>
      <c r="F746" s="38"/>
      <c r="G746" s="38"/>
    </row>
    <row r="747" spans="1:7" s="27" customFormat="1" ht="15.75" customHeight="1">
      <c r="A747" s="89"/>
      <c r="B747" s="65"/>
      <c r="C747" s="38"/>
      <c r="D747" s="37"/>
      <c r="E747" s="37"/>
      <c r="F747" s="38"/>
      <c r="G747" s="38"/>
    </row>
    <row r="748" spans="1:7" s="27" customFormat="1" ht="15.75" customHeight="1">
      <c r="A748" s="89"/>
      <c r="B748" s="250" t="s">
        <v>25</v>
      </c>
      <c r="C748" s="250" t="s">
        <v>26</v>
      </c>
      <c r="D748" s="250" t="s">
        <v>27</v>
      </c>
      <c r="E748" s="210" t="s">
        <v>466</v>
      </c>
      <c r="F748" s="210" t="s">
        <v>28</v>
      </c>
      <c r="G748" s="209" t="s">
        <v>114</v>
      </c>
    </row>
    <row r="749" spans="1:7" s="27" customFormat="1" ht="15.75" customHeight="1">
      <c r="A749" s="89" t="s">
        <v>467</v>
      </c>
      <c r="B749" s="252"/>
      <c r="C749" s="252"/>
      <c r="D749" s="252"/>
      <c r="E749" s="99" t="s">
        <v>19</v>
      </c>
      <c r="F749" s="112" t="s">
        <v>29</v>
      </c>
      <c r="G749" s="210" t="s">
        <v>30</v>
      </c>
    </row>
    <row r="750" spans="1:7" s="27" customFormat="1" ht="15.75" customHeight="1">
      <c r="A750" s="89"/>
      <c r="B750" s="13" t="s">
        <v>302</v>
      </c>
      <c r="C750" s="13" t="s">
        <v>617</v>
      </c>
      <c r="D750" s="256" t="s">
        <v>468</v>
      </c>
      <c r="E750" s="114">
        <v>44251</v>
      </c>
      <c r="F750" s="114">
        <f>E750+5</f>
        <v>44256</v>
      </c>
      <c r="G750" s="10">
        <f>F750+19</f>
        <v>44275</v>
      </c>
    </row>
    <row r="751" spans="1:7" s="27" customFormat="1" ht="15.75" customHeight="1">
      <c r="A751" s="89"/>
      <c r="B751" s="13" t="s">
        <v>875</v>
      </c>
      <c r="C751" s="13" t="s">
        <v>878</v>
      </c>
      <c r="D751" s="262"/>
      <c r="E751" s="114">
        <f t="shared" ref="E751:G754" si="84">E750+7</f>
        <v>44258</v>
      </c>
      <c r="F751" s="114">
        <f t="shared" si="84"/>
        <v>44263</v>
      </c>
      <c r="G751" s="10">
        <f t="shared" si="84"/>
        <v>44282</v>
      </c>
    </row>
    <row r="752" spans="1:7" s="27" customFormat="1" ht="15.75" customHeight="1">
      <c r="A752" s="89"/>
      <c r="B752" s="13" t="s">
        <v>876</v>
      </c>
      <c r="C752" s="13" t="s">
        <v>879</v>
      </c>
      <c r="D752" s="262"/>
      <c r="E752" s="114">
        <f t="shared" si="84"/>
        <v>44265</v>
      </c>
      <c r="F752" s="114">
        <f t="shared" si="84"/>
        <v>44270</v>
      </c>
      <c r="G752" s="10">
        <f t="shared" si="84"/>
        <v>44289</v>
      </c>
    </row>
    <row r="753" spans="1:7" s="27" customFormat="1" ht="15.75" customHeight="1">
      <c r="A753" s="89"/>
      <c r="B753" s="13" t="s">
        <v>877</v>
      </c>
      <c r="C753" s="13" t="s">
        <v>880</v>
      </c>
      <c r="D753" s="262"/>
      <c r="E753" s="114">
        <f t="shared" si="84"/>
        <v>44272</v>
      </c>
      <c r="F753" s="114">
        <f t="shared" si="84"/>
        <v>44277</v>
      </c>
      <c r="G753" s="10">
        <f t="shared" si="84"/>
        <v>44296</v>
      </c>
    </row>
    <row r="754" spans="1:7" s="27" customFormat="1" ht="15.75" customHeight="1">
      <c r="A754" s="94"/>
      <c r="B754" s="13"/>
      <c r="C754" s="13"/>
      <c r="D754" s="286"/>
      <c r="E754" s="114">
        <f t="shared" si="84"/>
        <v>44279</v>
      </c>
      <c r="F754" s="114">
        <f t="shared" si="84"/>
        <v>44284</v>
      </c>
      <c r="G754" s="10">
        <f t="shared" si="84"/>
        <v>44303</v>
      </c>
    </row>
    <row r="755" spans="1:7" s="27" customFormat="1" ht="15.75" customHeight="1">
      <c r="A755" s="89"/>
      <c r="B755" s="36"/>
      <c r="C755" s="38"/>
      <c r="D755" s="37"/>
      <c r="E755" s="37"/>
      <c r="F755" s="38"/>
      <c r="G755" s="38"/>
    </row>
    <row r="756" spans="1:7" s="27" customFormat="1" ht="15.75" customHeight="1">
      <c r="A756" s="89"/>
      <c r="B756" s="65"/>
      <c r="C756" s="36"/>
      <c r="D756" s="37"/>
      <c r="E756" s="37"/>
      <c r="F756" s="38"/>
      <c r="G756" s="38"/>
    </row>
    <row r="757" spans="1:7" s="27" customFormat="1" ht="15.75" customHeight="1">
      <c r="A757" s="89" t="s">
        <v>469</v>
      </c>
      <c r="B757" s="250" t="s">
        <v>25</v>
      </c>
      <c r="C757" s="250" t="s">
        <v>26</v>
      </c>
      <c r="D757" s="250" t="s">
        <v>27</v>
      </c>
      <c r="E757" s="222" t="s">
        <v>327</v>
      </c>
      <c r="F757" s="222" t="s">
        <v>28</v>
      </c>
      <c r="G757" s="220" t="s">
        <v>114</v>
      </c>
    </row>
    <row r="758" spans="1:7" s="27" customFormat="1" ht="15.75" customHeight="1">
      <c r="A758" s="89"/>
      <c r="B758" s="252"/>
      <c r="C758" s="252"/>
      <c r="D758" s="252"/>
      <c r="E758" s="99" t="s">
        <v>19</v>
      </c>
      <c r="F758" s="112" t="s">
        <v>29</v>
      </c>
      <c r="G758" s="222" t="s">
        <v>30</v>
      </c>
    </row>
    <row r="759" spans="1:7" s="27" customFormat="1" ht="15.75" customHeight="1">
      <c r="A759" s="89"/>
      <c r="B759" s="13" t="s">
        <v>621</v>
      </c>
      <c r="C759" s="188" t="s">
        <v>955</v>
      </c>
      <c r="D759" s="256" t="s">
        <v>413</v>
      </c>
      <c r="E759" s="8">
        <v>44253</v>
      </c>
      <c r="F759" s="8">
        <f>E759+4</f>
        <v>44257</v>
      </c>
      <c r="G759" s="10">
        <f>F759+10</f>
        <v>44267</v>
      </c>
    </row>
    <row r="760" spans="1:7" s="27" customFormat="1" ht="15.75" customHeight="1">
      <c r="A760" s="89"/>
      <c r="B760" s="13" t="s">
        <v>952</v>
      </c>
      <c r="C760" s="188" t="s">
        <v>956</v>
      </c>
      <c r="D760" s="262"/>
      <c r="E760" s="9">
        <f t="shared" ref="E760:G763" si="85">E759+7</f>
        <v>44260</v>
      </c>
      <c r="F760" s="8">
        <f t="shared" si="85"/>
        <v>44264</v>
      </c>
      <c r="G760" s="10">
        <f t="shared" si="85"/>
        <v>44274</v>
      </c>
    </row>
    <row r="761" spans="1:7" s="27" customFormat="1" ht="15.75" customHeight="1">
      <c r="A761" s="89"/>
      <c r="B761" s="13" t="s">
        <v>953</v>
      </c>
      <c r="C761" s="188" t="s">
        <v>957</v>
      </c>
      <c r="D761" s="262"/>
      <c r="E761" s="9">
        <f t="shared" si="85"/>
        <v>44267</v>
      </c>
      <c r="F761" s="8">
        <f t="shared" si="85"/>
        <v>44271</v>
      </c>
      <c r="G761" s="10">
        <f t="shared" si="85"/>
        <v>44281</v>
      </c>
    </row>
    <row r="762" spans="1:7" s="27" customFormat="1" ht="15.75" customHeight="1">
      <c r="A762" s="89"/>
      <c r="B762" s="13" t="s">
        <v>620</v>
      </c>
      <c r="C762" s="188" t="s">
        <v>958</v>
      </c>
      <c r="D762" s="262"/>
      <c r="E762" s="9">
        <f t="shared" si="85"/>
        <v>44274</v>
      </c>
      <c r="F762" s="8">
        <f t="shared" si="85"/>
        <v>44278</v>
      </c>
      <c r="G762" s="10">
        <f t="shared" si="85"/>
        <v>44288</v>
      </c>
    </row>
    <row r="763" spans="1:7" s="27" customFormat="1" ht="15.75" customHeight="1">
      <c r="A763" s="89"/>
      <c r="B763" s="13" t="s">
        <v>954</v>
      </c>
      <c r="C763" s="188" t="s">
        <v>959</v>
      </c>
      <c r="D763" s="286"/>
      <c r="E763" s="9">
        <f t="shared" si="85"/>
        <v>44281</v>
      </c>
      <c r="F763" s="8">
        <f t="shared" si="85"/>
        <v>44285</v>
      </c>
      <c r="G763" s="10">
        <f t="shared" si="85"/>
        <v>44295</v>
      </c>
    </row>
    <row r="764" spans="1:7" s="27" customFormat="1" ht="15.75" customHeight="1">
      <c r="A764" s="89"/>
      <c r="B764" s="56"/>
      <c r="C764" s="36"/>
      <c r="D764" s="37"/>
      <c r="E764" s="37"/>
      <c r="F764" s="38"/>
      <c r="G764" s="38"/>
    </row>
    <row r="765" spans="1:7" s="27" customFormat="1" ht="15.75" customHeight="1">
      <c r="A765" s="89"/>
      <c r="B765" s="65"/>
      <c r="C765" s="36"/>
      <c r="D765" s="37"/>
      <c r="E765" s="37"/>
      <c r="F765" s="38"/>
      <c r="G765" s="38"/>
    </row>
    <row r="766" spans="1:7" s="27" customFormat="1" ht="15.75" customHeight="1">
      <c r="A766" s="89"/>
      <c r="B766" s="32"/>
      <c r="C766" s="32"/>
      <c r="D766" s="34"/>
      <c r="E766" s="34"/>
      <c r="F766" s="31"/>
      <c r="G766" s="31"/>
    </row>
    <row r="767" spans="1:7" s="27" customFormat="1" ht="15.75" customHeight="1">
      <c r="A767" s="89" t="s">
        <v>470</v>
      </c>
      <c r="B767" s="253" t="s">
        <v>25</v>
      </c>
      <c r="C767" s="253" t="s">
        <v>26</v>
      </c>
      <c r="D767" s="253" t="s">
        <v>319</v>
      </c>
      <c r="E767" s="167" t="s">
        <v>320</v>
      </c>
      <c r="F767" s="167" t="s">
        <v>28</v>
      </c>
      <c r="G767" s="167" t="s">
        <v>115</v>
      </c>
    </row>
    <row r="768" spans="1:7" s="27" customFormat="1" ht="15.75" customHeight="1">
      <c r="A768" s="89"/>
      <c r="B768" s="254"/>
      <c r="C768" s="254"/>
      <c r="D768" s="254"/>
      <c r="E768" s="167" t="s">
        <v>19</v>
      </c>
      <c r="F768" s="167" t="s">
        <v>29</v>
      </c>
      <c r="G768" s="167" t="s">
        <v>30</v>
      </c>
    </row>
    <row r="769" spans="1:7" s="27" customFormat="1" ht="15.75" customHeight="1">
      <c r="A769" s="89"/>
      <c r="B769" s="13" t="s">
        <v>278</v>
      </c>
      <c r="C769" s="13" t="s">
        <v>595</v>
      </c>
      <c r="D769" s="267" t="s">
        <v>471</v>
      </c>
      <c r="E769" s="114">
        <v>44254</v>
      </c>
      <c r="F769" s="114">
        <f>E769+5</f>
        <v>44259</v>
      </c>
      <c r="G769" s="10">
        <f>F769+19</f>
        <v>44278</v>
      </c>
    </row>
    <row r="770" spans="1:7" s="27" customFormat="1" ht="15.75" customHeight="1">
      <c r="A770" s="89"/>
      <c r="B770" s="13" t="s">
        <v>149</v>
      </c>
      <c r="C770" s="13" t="s">
        <v>700</v>
      </c>
      <c r="D770" s="262"/>
      <c r="E770" s="114">
        <f t="shared" ref="E770:G773" si="86">E769+7</f>
        <v>44261</v>
      </c>
      <c r="F770" s="114">
        <f t="shared" si="86"/>
        <v>44266</v>
      </c>
      <c r="G770" s="10">
        <f t="shared" si="86"/>
        <v>44285</v>
      </c>
    </row>
    <row r="771" spans="1:7" s="27" customFormat="1" ht="15.75" customHeight="1">
      <c r="A771" s="89"/>
      <c r="B771" s="13" t="s">
        <v>701</v>
      </c>
      <c r="C771" s="13" t="s">
        <v>245</v>
      </c>
      <c r="D771" s="262"/>
      <c r="E771" s="114">
        <f t="shared" si="86"/>
        <v>44268</v>
      </c>
      <c r="F771" s="114">
        <f t="shared" si="86"/>
        <v>44273</v>
      </c>
      <c r="G771" s="10">
        <f t="shared" si="86"/>
        <v>44292</v>
      </c>
    </row>
    <row r="772" spans="1:7" s="27" customFormat="1" ht="15.75" customHeight="1">
      <c r="A772" s="89"/>
      <c r="B772" s="189" t="s">
        <v>594</v>
      </c>
      <c r="C772" s="189" t="s">
        <v>86</v>
      </c>
      <c r="D772" s="262"/>
      <c r="E772" s="114">
        <f t="shared" si="86"/>
        <v>44275</v>
      </c>
      <c r="F772" s="114">
        <f t="shared" si="86"/>
        <v>44280</v>
      </c>
      <c r="G772" s="10">
        <f t="shared" si="86"/>
        <v>44299</v>
      </c>
    </row>
    <row r="773" spans="1:7" s="27" customFormat="1" ht="15.75" customHeight="1">
      <c r="A773" s="89"/>
      <c r="B773" s="13"/>
      <c r="C773" s="13"/>
      <c r="D773" s="263"/>
      <c r="E773" s="114">
        <f t="shared" si="86"/>
        <v>44282</v>
      </c>
      <c r="F773" s="114">
        <f t="shared" si="86"/>
        <v>44287</v>
      </c>
      <c r="G773" s="10">
        <f t="shared" si="86"/>
        <v>44306</v>
      </c>
    </row>
    <row r="774" spans="1:7" s="27" customFormat="1" ht="15.75" customHeight="1">
      <c r="A774" s="89"/>
      <c r="B774" s="32"/>
      <c r="C774" s="32"/>
      <c r="D774" s="34"/>
      <c r="E774" s="31"/>
      <c r="F774" s="31"/>
      <c r="G774" s="31"/>
    </row>
    <row r="775" spans="1:7" s="27" customFormat="1" ht="15.75" customHeight="1">
      <c r="A775" s="89"/>
      <c r="B775" s="32"/>
      <c r="C775" s="32"/>
      <c r="D775" s="34"/>
      <c r="E775" s="34"/>
      <c r="F775" s="31"/>
      <c r="G775" s="31"/>
    </row>
    <row r="776" spans="1:7" s="27" customFormat="1" ht="15.75" customHeight="1">
      <c r="A776" s="89"/>
      <c r="B776" s="65"/>
      <c r="C776" s="36"/>
      <c r="D776" s="37"/>
      <c r="E776" s="37"/>
      <c r="F776" s="38"/>
      <c r="G776" s="38"/>
    </row>
    <row r="777" spans="1:7" s="27" customFormat="1" ht="15.75" customHeight="1">
      <c r="A777" s="89" t="s">
        <v>472</v>
      </c>
      <c r="B777" s="250" t="s">
        <v>25</v>
      </c>
      <c r="C777" s="250" t="s">
        <v>26</v>
      </c>
      <c r="D777" s="250" t="s">
        <v>27</v>
      </c>
      <c r="E777" s="233" t="s">
        <v>320</v>
      </c>
      <c r="F777" s="233" t="s">
        <v>28</v>
      </c>
      <c r="G777" s="231" t="s">
        <v>472</v>
      </c>
    </row>
    <row r="778" spans="1:7" s="27" customFormat="1" ht="15.75" customHeight="1">
      <c r="A778" s="89"/>
      <c r="B778" s="252"/>
      <c r="C778" s="252"/>
      <c r="D778" s="252"/>
      <c r="E778" s="99" t="s">
        <v>19</v>
      </c>
      <c r="F778" s="112" t="s">
        <v>29</v>
      </c>
      <c r="G778" s="233" t="s">
        <v>30</v>
      </c>
    </row>
    <row r="779" spans="1:7" s="27" customFormat="1" ht="15.75" customHeight="1">
      <c r="A779" s="89"/>
      <c r="B779" s="246" t="s">
        <v>304</v>
      </c>
      <c r="C779" s="247" t="s">
        <v>305</v>
      </c>
      <c r="D779" s="256" t="s">
        <v>306</v>
      </c>
      <c r="E779" s="114">
        <v>44257</v>
      </c>
      <c r="F779" s="114">
        <f>E779+4</f>
        <v>44261</v>
      </c>
      <c r="G779" s="10">
        <f>F779+13</f>
        <v>44274</v>
      </c>
    </row>
    <row r="780" spans="1:7" s="27" customFormat="1" ht="15.75" customHeight="1">
      <c r="A780" s="89"/>
      <c r="B780" s="246" t="s">
        <v>1023</v>
      </c>
      <c r="C780" s="247" t="s">
        <v>1026</v>
      </c>
      <c r="D780" s="262"/>
      <c r="E780" s="114">
        <f t="shared" ref="E780:G783" si="87">E779+7</f>
        <v>44264</v>
      </c>
      <c r="F780" s="114">
        <f t="shared" si="87"/>
        <v>44268</v>
      </c>
      <c r="G780" s="10">
        <f t="shared" si="87"/>
        <v>44281</v>
      </c>
    </row>
    <row r="781" spans="1:7" s="27" customFormat="1" ht="15.75" customHeight="1">
      <c r="A781" s="89"/>
      <c r="B781" s="246" t="s">
        <v>1024</v>
      </c>
      <c r="C781" s="247" t="s">
        <v>1027</v>
      </c>
      <c r="D781" s="262"/>
      <c r="E781" s="114">
        <f t="shared" si="87"/>
        <v>44271</v>
      </c>
      <c r="F781" s="114">
        <f t="shared" si="87"/>
        <v>44275</v>
      </c>
      <c r="G781" s="10">
        <f t="shared" si="87"/>
        <v>44288</v>
      </c>
    </row>
    <row r="782" spans="1:7" s="27" customFormat="1" ht="15.75" customHeight="1">
      <c r="A782" s="89"/>
      <c r="B782" s="246" t="s">
        <v>1025</v>
      </c>
      <c r="C782" s="247" t="s">
        <v>1028</v>
      </c>
      <c r="D782" s="262"/>
      <c r="E782" s="114">
        <f t="shared" si="87"/>
        <v>44278</v>
      </c>
      <c r="F782" s="114">
        <f t="shared" si="87"/>
        <v>44282</v>
      </c>
      <c r="G782" s="10">
        <f t="shared" si="87"/>
        <v>44295</v>
      </c>
    </row>
    <row r="783" spans="1:7" s="27" customFormat="1" ht="15.75" customHeight="1">
      <c r="A783" s="89"/>
      <c r="B783" s="246"/>
      <c r="C783" s="247"/>
      <c r="D783" s="286"/>
      <c r="E783" s="114">
        <f t="shared" si="87"/>
        <v>44285</v>
      </c>
      <c r="F783" s="114">
        <f t="shared" si="87"/>
        <v>44289</v>
      </c>
      <c r="G783" s="10">
        <f t="shared" si="87"/>
        <v>44302</v>
      </c>
    </row>
    <row r="784" spans="1:7" s="27" customFormat="1" ht="15.75" customHeight="1">
      <c r="A784" s="89"/>
      <c r="B784" s="32"/>
      <c r="C784" s="32"/>
      <c r="D784" s="34"/>
      <c r="E784" s="31"/>
      <c r="F784" s="31"/>
      <c r="G784" s="31"/>
    </row>
    <row r="785" spans="1:7" s="27" customFormat="1" ht="15.75" customHeight="1">
      <c r="A785" s="89"/>
      <c r="B785" s="32"/>
      <c r="C785" s="38"/>
      <c r="D785" s="24"/>
      <c r="E785" s="37"/>
      <c r="F785" s="38"/>
      <c r="G785" s="38"/>
    </row>
    <row r="786" spans="1:7" s="27" customFormat="1" ht="15.75" customHeight="1">
      <c r="A786" s="89"/>
      <c r="B786" s="250" t="s">
        <v>25</v>
      </c>
      <c r="C786" s="250" t="s">
        <v>26</v>
      </c>
      <c r="D786" s="250" t="s">
        <v>27</v>
      </c>
      <c r="E786" s="167" t="s">
        <v>320</v>
      </c>
      <c r="F786" s="167" t="s">
        <v>28</v>
      </c>
      <c r="G786" s="164" t="s">
        <v>473</v>
      </c>
    </row>
    <row r="787" spans="1:7" s="27" customFormat="1" ht="15.75" customHeight="1">
      <c r="A787" s="89"/>
      <c r="B787" s="252"/>
      <c r="C787" s="252"/>
      <c r="D787" s="252"/>
      <c r="E787" s="99" t="s">
        <v>19</v>
      </c>
      <c r="F787" s="112" t="s">
        <v>29</v>
      </c>
      <c r="G787" s="167" t="s">
        <v>30</v>
      </c>
    </row>
    <row r="788" spans="1:7" s="27" customFormat="1" ht="15.75" customHeight="1">
      <c r="A788" s="89"/>
      <c r="B788" s="13" t="s">
        <v>847</v>
      </c>
      <c r="C788" s="113" t="s">
        <v>848</v>
      </c>
      <c r="D788" s="256" t="s">
        <v>474</v>
      </c>
      <c r="E788" s="114">
        <v>44257</v>
      </c>
      <c r="F788" s="114">
        <f>E788+5</f>
        <v>44262</v>
      </c>
      <c r="G788" s="10">
        <v>7</v>
      </c>
    </row>
    <row r="789" spans="1:7" s="27" customFormat="1" ht="15.75" customHeight="1">
      <c r="A789" s="89"/>
      <c r="B789" s="13"/>
      <c r="C789" s="113"/>
      <c r="D789" s="257"/>
      <c r="E789" s="114">
        <f t="shared" ref="E789:G792" si="88">E788+7</f>
        <v>44264</v>
      </c>
      <c r="F789" s="114">
        <f t="shared" si="88"/>
        <v>44269</v>
      </c>
      <c r="G789" s="10">
        <f t="shared" si="88"/>
        <v>14</v>
      </c>
    </row>
    <row r="790" spans="1:7" s="27" customFormat="1" ht="15.75" customHeight="1">
      <c r="A790" s="89"/>
      <c r="B790" s="189"/>
      <c r="C790" s="190"/>
      <c r="D790" s="257"/>
      <c r="E790" s="114">
        <f t="shared" si="88"/>
        <v>44271</v>
      </c>
      <c r="F790" s="114">
        <f t="shared" si="88"/>
        <v>44276</v>
      </c>
      <c r="G790" s="10">
        <f t="shared" si="88"/>
        <v>21</v>
      </c>
    </row>
    <row r="791" spans="1:7" s="27" customFormat="1" ht="15.75" customHeight="1">
      <c r="A791" s="89"/>
      <c r="B791" s="191"/>
      <c r="C791" s="191"/>
      <c r="D791" s="257"/>
      <c r="E791" s="114">
        <f t="shared" si="88"/>
        <v>44278</v>
      </c>
      <c r="F791" s="114">
        <f t="shared" si="88"/>
        <v>44283</v>
      </c>
      <c r="G791" s="10">
        <f t="shared" si="88"/>
        <v>28</v>
      </c>
    </row>
    <row r="792" spans="1:7" s="27" customFormat="1" ht="15.75" customHeight="1">
      <c r="A792" s="89"/>
      <c r="B792" s="113"/>
      <c r="C792" s="113"/>
      <c r="D792" s="258"/>
      <c r="E792" s="114">
        <f t="shared" si="88"/>
        <v>44285</v>
      </c>
      <c r="F792" s="114">
        <f t="shared" si="88"/>
        <v>44290</v>
      </c>
      <c r="G792" s="10">
        <f t="shared" si="88"/>
        <v>35</v>
      </c>
    </row>
    <row r="793" spans="1:7" s="27" customFormat="1" ht="15.75" customHeight="1">
      <c r="A793" s="89"/>
      <c r="B793" s="32"/>
      <c r="C793" s="38"/>
      <c r="D793" s="24"/>
      <c r="E793" s="37"/>
      <c r="F793" s="38"/>
      <c r="G793" s="38"/>
    </row>
    <row r="794" spans="1:7" s="27" customFormat="1" ht="15.75" customHeight="1">
      <c r="A794" s="89"/>
      <c r="B794" s="36"/>
      <c r="C794" s="32"/>
      <c r="D794" s="34"/>
      <c r="E794" s="31"/>
      <c r="F794" s="31"/>
      <c r="G794" s="31"/>
    </row>
    <row r="795" spans="1:7" s="27" customFormat="1" ht="15.75" customHeight="1">
      <c r="A795" s="264" t="s">
        <v>117</v>
      </c>
      <c r="B795" s="264"/>
      <c r="C795" s="264"/>
      <c r="D795" s="264"/>
      <c r="E795" s="264"/>
      <c r="F795" s="264"/>
      <c r="G795" s="264"/>
    </row>
    <row r="796" spans="1:7" s="27" customFormat="1" ht="15.75" customHeight="1">
      <c r="A796" s="89"/>
      <c r="B796" s="25" t="s">
        <v>340</v>
      </c>
      <c r="C796" s="66"/>
      <c r="D796" s="24"/>
      <c r="E796" s="24"/>
      <c r="F796" s="25"/>
      <c r="G796" s="67"/>
    </row>
    <row r="797" spans="1:7" s="27" customFormat="1" ht="15.75" customHeight="1">
      <c r="A797" s="89" t="s">
        <v>475</v>
      </c>
      <c r="B797" s="250" t="s">
        <v>25</v>
      </c>
      <c r="C797" s="248" t="s">
        <v>26</v>
      </c>
      <c r="D797" s="248" t="s">
        <v>27</v>
      </c>
      <c r="E797" s="167" t="s">
        <v>320</v>
      </c>
      <c r="F797" s="167" t="s">
        <v>28</v>
      </c>
      <c r="G797" s="164" t="s">
        <v>119</v>
      </c>
    </row>
    <row r="798" spans="1:7" s="27" customFormat="1" ht="15.75" customHeight="1">
      <c r="A798" s="89"/>
      <c r="B798" s="252"/>
      <c r="C798" s="249"/>
      <c r="D798" s="249"/>
      <c r="E798" s="99" t="s">
        <v>19</v>
      </c>
      <c r="F798" s="112" t="s">
        <v>29</v>
      </c>
      <c r="G798" s="167" t="s">
        <v>30</v>
      </c>
    </row>
    <row r="799" spans="1:7" s="27" customFormat="1" ht="15.75" customHeight="1">
      <c r="A799" s="89"/>
      <c r="B799" s="13" t="s">
        <v>847</v>
      </c>
      <c r="C799" s="113" t="s">
        <v>848</v>
      </c>
      <c r="D799" s="256" t="s">
        <v>474</v>
      </c>
      <c r="E799" s="114">
        <v>44257</v>
      </c>
      <c r="F799" s="114">
        <f>E799+5</f>
        <v>44262</v>
      </c>
      <c r="G799" s="10">
        <f>F799+17</f>
        <v>44279</v>
      </c>
    </row>
    <row r="800" spans="1:7" s="27" customFormat="1" ht="15.75" customHeight="1">
      <c r="A800" s="89"/>
      <c r="B800" s="13"/>
      <c r="C800" s="113"/>
      <c r="D800" s="257"/>
      <c r="E800" s="114">
        <f t="shared" ref="E800:G803" si="89">E799+7</f>
        <v>44264</v>
      </c>
      <c r="F800" s="114">
        <f t="shared" si="89"/>
        <v>44269</v>
      </c>
      <c r="G800" s="10">
        <f t="shared" si="89"/>
        <v>44286</v>
      </c>
    </row>
    <row r="801" spans="1:7" s="27" customFormat="1" ht="15.75" customHeight="1">
      <c r="A801" s="89"/>
      <c r="B801" s="189"/>
      <c r="C801" s="190"/>
      <c r="D801" s="257"/>
      <c r="E801" s="114">
        <f t="shared" si="89"/>
        <v>44271</v>
      </c>
      <c r="F801" s="114">
        <f t="shared" si="89"/>
        <v>44276</v>
      </c>
      <c r="G801" s="10">
        <f t="shared" si="89"/>
        <v>44293</v>
      </c>
    </row>
    <row r="802" spans="1:7" s="27" customFormat="1" ht="15.75" customHeight="1">
      <c r="A802" s="96"/>
      <c r="B802" s="191"/>
      <c r="C802" s="191"/>
      <c r="D802" s="257"/>
      <c r="E802" s="114">
        <f t="shared" si="89"/>
        <v>44278</v>
      </c>
      <c r="F802" s="114">
        <f t="shared" si="89"/>
        <v>44283</v>
      </c>
      <c r="G802" s="10">
        <f t="shared" si="89"/>
        <v>44300</v>
      </c>
    </row>
    <row r="803" spans="1:7" s="27" customFormat="1" ht="15.75" customHeight="1">
      <c r="A803" s="93"/>
      <c r="B803" s="113"/>
      <c r="C803" s="113"/>
      <c r="D803" s="258"/>
      <c r="E803" s="114">
        <f t="shared" si="89"/>
        <v>44285</v>
      </c>
      <c r="F803" s="114">
        <f t="shared" si="89"/>
        <v>44290</v>
      </c>
      <c r="G803" s="10">
        <f t="shared" si="89"/>
        <v>44307</v>
      </c>
    </row>
    <row r="804" spans="1:7" s="27" customFormat="1" ht="15.75" customHeight="1">
      <c r="A804" s="89"/>
      <c r="B804" s="68"/>
      <c r="C804" s="68"/>
      <c r="D804" s="37"/>
      <c r="E804" s="37"/>
      <c r="F804" s="38"/>
      <c r="G804" s="69"/>
    </row>
    <row r="805" spans="1:7" s="27" customFormat="1" ht="15.75" customHeight="1">
      <c r="A805" s="89"/>
      <c r="B805" s="250" t="s">
        <v>324</v>
      </c>
      <c r="C805" s="250" t="s">
        <v>26</v>
      </c>
      <c r="D805" s="248" t="s">
        <v>27</v>
      </c>
      <c r="E805" s="167" t="s">
        <v>320</v>
      </c>
      <c r="F805" s="167" t="s">
        <v>28</v>
      </c>
      <c r="G805" s="167" t="s">
        <v>119</v>
      </c>
    </row>
    <row r="806" spans="1:7" s="27" customFormat="1" ht="15.75" customHeight="1">
      <c r="A806" s="89"/>
      <c r="B806" s="252"/>
      <c r="C806" s="252"/>
      <c r="D806" s="251"/>
      <c r="E806" s="167" t="s">
        <v>19</v>
      </c>
      <c r="F806" s="167" t="s">
        <v>29</v>
      </c>
      <c r="G806" s="167" t="s">
        <v>30</v>
      </c>
    </row>
    <row r="807" spans="1:7" s="27" customFormat="1" ht="15.75" customHeight="1">
      <c r="A807" s="89"/>
      <c r="B807" s="13" t="s">
        <v>303</v>
      </c>
      <c r="C807" s="113" t="s">
        <v>216</v>
      </c>
      <c r="D807" s="262" t="s">
        <v>476</v>
      </c>
      <c r="E807" s="10">
        <v>44259</v>
      </c>
      <c r="F807" s="10">
        <f>E807+3</f>
        <v>44262</v>
      </c>
      <c r="G807" s="10">
        <f>F807+15</f>
        <v>44277</v>
      </c>
    </row>
    <row r="808" spans="1:7" s="27" customFormat="1" ht="15.75" customHeight="1">
      <c r="A808" s="89"/>
      <c r="B808" s="13" t="s">
        <v>843</v>
      </c>
      <c r="C808" s="113" t="s">
        <v>186</v>
      </c>
      <c r="D808" s="262"/>
      <c r="E808" s="10">
        <f t="shared" ref="E808:G811" si="90">E807+7</f>
        <v>44266</v>
      </c>
      <c r="F808" s="10">
        <f t="shared" si="90"/>
        <v>44269</v>
      </c>
      <c r="G808" s="10">
        <f t="shared" si="90"/>
        <v>44284</v>
      </c>
    </row>
    <row r="809" spans="1:7" s="27" customFormat="1" ht="15.75" customHeight="1">
      <c r="A809" s="89"/>
      <c r="B809" s="13" t="s">
        <v>844</v>
      </c>
      <c r="C809" s="113" t="s">
        <v>216</v>
      </c>
      <c r="D809" s="262"/>
      <c r="E809" s="10">
        <f t="shared" si="90"/>
        <v>44273</v>
      </c>
      <c r="F809" s="10">
        <f t="shared" si="90"/>
        <v>44276</v>
      </c>
      <c r="G809" s="10">
        <f t="shared" si="90"/>
        <v>44291</v>
      </c>
    </row>
    <row r="810" spans="1:7" s="27" customFormat="1" ht="15.75" customHeight="1">
      <c r="A810" s="89"/>
      <c r="B810" s="13" t="s">
        <v>31</v>
      </c>
      <c r="C810" s="113" t="s">
        <v>845</v>
      </c>
      <c r="D810" s="262"/>
      <c r="E810" s="10">
        <f t="shared" si="90"/>
        <v>44280</v>
      </c>
      <c r="F810" s="10">
        <f t="shared" si="90"/>
        <v>44283</v>
      </c>
      <c r="G810" s="10">
        <f t="shared" si="90"/>
        <v>44298</v>
      </c>
    </row>
    <row r="811" spans="1:7" s="27" customFormat="1" ht="15.75" customHeight="1">
      <c r="A811" s="89"/>
      <c r="B811" s="113" t="s">
        <v>608</v>
      </c>
      <c r="C811" s="113" t="s">
        <v>205</v>
      </c>
      <c r="D811" s="263"/>
      <c r="E811" s="10">
        <f t="shared" si="90"/>
        <v>44287</v>
      </c>
      <c r="F811" s="10">
        <f t="shared" si="90"/>
        <v>44290</v>
      </c>
      <c r="G811" s="10">
        <f t="shared" si="90"/>
        <v>44305</v>
      </c>
    </row>
    <row r="812" spans="1:7" s="27" customFormat="1" ht="15.75" customHeight="1">
      <c r="A812" s="89"/>
      <c r="B812" s="32"/>
      <c r="C812" s="28"/>
      <c r="D812" s="34"/>
      <c r="E812" s="31"/>
      <c r="F812" s="31"/>
      <c r="G812" s="31"/>
    </row>
    <row r="813" spans="1:7" s="27" customFormat="1" ht="15.75" customHeight="1">
      <c r="A813" s="89"/>
      <c r="B813" s="68"/>
      <c r="C813" s="68"/>
      <c r="D813" s="37"/>
      <c r="E813" s="37"/>
      <c r="F813" s="38"/>
      <c r="G813" s="69"/>
    </row>
    <row r="814" spans="1:7" s="27" customFormat="1" ht="15.75" customHeight="1">
      <c r="A814" s="89"/>
      <c r="B814" s="38"/>
      <c r="C814" s="68"/>
      <c r="D814" s="37"/>
      <c r="E814" s="37"/>
      <c r="F814" s="69"/>
      <c r="G814" s="69"/>
    </row>
    <row r="815" spans="1:7" s="27" customFormat="1" ht="15.75" customHeight="1">
      <c r="A815" s="89"/>
      <c r="B815" s="248" t="s">
        <v>324</v>
      </c>
      <c r="C815" s="248" t="s">
        <v>26</v>
      </c>
      <c r="D815" s="248" t="s">
        <v>27</v>
      </c>
      <c r="E815" s="167" t="s">
        <v>320</v>
      </c>
      <c r="F815" s="167" t="s">
        <v>28</v>
      </c>
      <c r="G815" s="173" t="s">
        <v>220</v>
      </c>
    </row>
    <row r="816" spans="1:7" s="27" customFormat="1" ht="15.75" customHeight="1">
      <c r="A816" s="89" t="s">
        <v>477</v>
      </c>
      <c r="B816" s="249"/>
      <c r="C816" s="249"/>
      <c r="D816" s="249"/>
      <c r="E816" s="10" t="s">
        <v>19</v>
      </c>
      <c r="F816" s="167" t="s">
        <v>29</v>
      </c>
      <c r="G816" s="167" t="s">
        <v>30</v>
      </c>
    </row>
    <row r="817" spans="1:7" s="27" customFormat="1" ht="15.75" customHeight="1">
      <c r="A817" s="89"/>
      <c r="B817" s="13" t="s">
        <v>278</v>
      </c>
      <c r="C817" s="13" t="s">
        <v>595</v>
      </c>
      <c r="D817" s="269" t="s">
        <v>478</v>
      </c>
      <c r="E817" s="10">
        <v>44254</v>
      </c>
      <c r="F817" s="10">
        <f>E817+5</f>
        <v>44259</v>
      </c>
      <c r="G817" s="10">
        <f>F817+12</f>
        <v>44271</v>
      </c>
    </row>
    <row r="818" spans="1:7" s="27" customFormat="1" ht="15.75" customHeight="1">
      <c r="A818" s="89"/>
      <c r="B818" s="13" t="s">
        <v>149</v>
      </c>
      <c r="C818" s="13" t="s">
        <v>700</v>
      </c>
      <c r="D818" s="262"/>
      <c r="E818" s="10">
        <f>E817+7</f>
        <v>44261</v>
      </c>
      <c r="F818" s="10">
        <f>F817+7</f>
        <v>44266</v>
      </c>
      <c r="G818" s="10">
        <f>G817+7</f>
        <v>44278</v>
      </c>
    </row>
    <row r="819" spans="1:7" s="27" customFormat="1" ht="15.75" customHeight="1">
      <c r="A819" s="89"/>
      <c r="B819" s="13" t="s">
        <v>701</v>
      </c>
      <c r="C819" s="13" t="s">
        <v>245</v>
      </c>
      <c r="D819" s="262"/>
      <c r="E819" s="10">
        <f t="shared" ref="E819:G821" si="91">E818+7</f>
        <v>44268</v>
      </c>
      <c r="F819" s="10">
        <f t="shared" si="91"/>
        <v>44273</v>
      </c>
      <c r="G819" s="10">
        <f t="shared" si="91"/>
        <v>44285</v>
      </c>
    </row>
    <row r="820" spans="1:7" s="27" customFormat="1" ht="15.75" customHeight="1">
      <c r="A820" s="89"/>
      <c r="B820" s="189" t="s">
        <v>594</v>
      </c>
      <c r="C820" s="189" t="s">
        <v>86</v>
      </c>
      <c r="D820" s="262"/>
      <c r="E820" s="10">
        <f t="shared" si="91"/>
        <v>44275</v>
      </c>
      <c r="F820" s="10">
        <f t="shared" si="91"/>
        <v>44280</v>
      </c>
      <c r="G820" s="10">
        <f t="shared" si="91"/>
        <v>44292</v>
      </c>
    </row>
    <row r="821" spans="1:7" s="27" customFormat="1" ht="15.75" customHeight="1">
      <c r="A821" s="94"/>
      <c r="B821" s="13"/>
      <c r="C821" s="13"/>
      <c r="D821" s="263"/>
      <c r="E821" s="10">
        <f t="shared" si="91"/>
        <v>44282</v>
      </c>
      <c r="F821" s="10">
        <f t="shared" si="91"/>
        <v>44287</v>
      </c>
      <c r="G821" s="10">
        <f t="shared" si="91"/>
        <v>44299</v>
      </c>
    </row>
    <row r="822" spans="1:7" s="27" customFormat="1" ht="15.75" customHeight="1">
      <c r="A822" s="89"/>
      <c r="B822" s="32"/>
      <c r="C822" s="32"/>
      <c r="D822" s="34"/>
      <c r="E822" s="31"/>
      <c r="F822" s="31"/>
      <c r="G822" s="31"/>
    </row>
    <row r="823" spans="1:7" s="27" customFormat="1" ht="15.75" customHeight="1">
      <c r="A823" s="89"/>
      <c r="B823" s="38"/>
      <c r="C823" s="68"/>
      <c r="D823" s="37"/>
      <c r="E823" s="37"/>
      <c r="F823" s="38"/>
      <c r="G823" s="69"/>
    </row>
    <row r="824" spans="1:7" s="27" customFormat="1" ht="15.75" customHeight="1">
      <c r="A824" s="89" t="s">
        <v>479</v>
      </c>
      <c r="B824" s="250" t="s">
        <v>25</v>
      </c>
      <c r="C824" s="248" t="s">
        <v>26</v>
      </c>
      <c r="D824" s="248" t="s">
        <v>27</v>
      </c>
      <c r="E824" s="167" t="s">
        <v>320</v>
      </c>
      <c r="F824" s="167" t="s">
        <v>28</v>
      </c>
      <c r="G824" s="164" t="s">
        <v>119</v>
      </c>
    </row>
    <row r="825" spans="1:7" s="27" customFormat="1" ht="15.75" customHeight="1">
      <c r="A825" s="89"/>
      <c r="B825" s="252"/>
      <c r="C825" s="249"/>
      <c r="D825" s="249"/>
      <c r="E825" s="99" t="s">
        <v>19</v>
      </c>
      <c r="F825" s="112" t="s">
        <v>29</v>
      </c>
      <c r="G825" s="167" t="s">
        <v>30</v>
      </c>
    </row>
    <row r="826" spans="1:7" s="27" customFormat="1" ht="15.75" customHeight="1">
      <c r="A826" s="89"/>
      <c r="B826" s="13" t="s">
        <v>847</v>
      </c>
      <c r="C826" s="113" t="s">
        <v>848</v>
      </c>
      <c r="D826" s="256" t="s">
        <v>480</v>
      </c>
      <c r="E826" s="114">
        <v>44257</v>
      </c>
      <c r="F826" s="114">
        <f>E826+5</f>
        <v>44262</v>
      </c>
      <c r="G826" s="10">
        <f>F826+17</f>
        <v>44279</v>
      </c>
    </row>
    <row r="827" spans="1:7" s="27" customFormat="1" ht="15.75" customHeight="1">
      <c r="A827" s="89"/>
      <c r="B827" s="13"/>
      <c r="C827" s="113"/>
      <c r="D827" s="257"/>
      <c r="E827" s="114">
        <f t="shared" ref="E827:G830" si="92">E826+7</f>
        <v>44264</v>
      </c>
      <c r="F827" s="114">
        <f t="shared" si="92"/>
        <v>44269</v>
      </c>
      <c r="G827" s="10">
        <f t="shared" si="92"/>
        <v>44286</v>
      </c>
    </row>
    <row r="828" spans="1:7" s="27" customFormat="1" ht="15.75" customHeight="1">
      <c r="A828" s="89"/>
      <c r="B828" s="189"/>
      <c r="C828" s="190"/>
      <c r="D828" s="257"/>
      <c r="E828" s="114">
        <f t="shared" si="92"/>
        <v>44271</v>
      </c>
      <c r="F828" s="114">
        <f t="shared" si="92"/>
        <v>44276</v>
      </c>
      <c r="G828" s="10">
        <f t="shared" si="92"/>
        <v>44293</v>
      </c>
    </row>
    <row r="829" spans="1:7" s="27" customFormat="1" ht="15.75" customHeight="1">
      <c r="A829" s="89"/>
      <c r="B829" s="191"/>
      <c r="C829" s="191"/>
      <c r="D829" s="257"/>
      <c r="E829" s="114">
        <f t="shared" si="92"/>
        <v>44278</v>
      </c>
      <c r="F829" s="114">
        <f t="shared" si="92"/>
        <v>44283</v>
      </c>
      <c r="G829" s="10">
        <f t="shared" si="92"/>
        <v>44300</v>
      </c>
    </row>
    <row r="830" spans="1:7" s="27" customFormat="1" ht="15.75" customHeight="1">
      <c r="A830" s="94"/>
      <c r="B830" s="113"/>
      <c r="C830" s="113"/>
      <c r="D830" s="258"/>
      <c r="E830" s="114">
        <f t="shared" si="92"/>
        <v>44285</v>
      </c>
      <c r="F830" s="114">
        <f t="shared" si="92"/>
        <v>44290</v>
      </c>
      <c r="G830" s="10">
        <f t="shared" si="92"/>
        <v>44307</v>
      </c>
    </row>
    <row r="831" spans="1:7" s="27" customFormat="1" ht="15.75" customHeight="1">
      <c r="A831" s="89"/>
      <c r="B831" s="70"/>
      <c r="C831" s="68"/>
      <c r="D831" s="37"/>
      <c r="E831" s="37"/>
      <c r="F831" s="38"/>
      <c r="G831" s="69"/>
    </row>
    <row r="832" spans="1:7" s="27" customFormat="1" ht="15.75" customHeight="1">
      <c r="A832" s="89"/>
      <c r="B832" s="38"/>
      <c r="C832" s="68"/>
      <c r="D832" s="37"/>
      <c r="E832" s="37"/>
      <c r="F832" s="38"/>
      <c r="G832" s="69"/>
    </row>
    <row r="833" spans="1:7" s="27" customFormat="1" ht="15.75" customHeight="1">
      <c r="A833" s="89" t="s">
        <v>481</v>
      </c>
      <c r="B833" s="250" t="s">
        <v>25</v>
      </c>
      <c r="C833" s="248" t="s">
        <v>26</v>
      </c>
      <c r="D833" s="248" t="s">
        <v>27</v>
      </c>
      <c r="E833" s="167" t="s">
        <v>320</v>
      </c>
      <c r="F833" s="167" t="s">
        <v>28</v>
      </c>
      <c r="G833" s="167" t="s">
        <v>121</v>
      </c>
    </row>
    <row r="834" spans="1:7" s="27" customFormat="1" ht="15.75" customHeight="1">
      <c r="A834" s="89"/>
      <c r="B834" s="252"/>
      <c r="C834" s="249"/>
      <c r="D834" s="249"/>
      <c r="E834" s="99" t="s">
        <v>19</v>
      </c>
      <c r="F834" s="112" t="s">
        <v>29</v>
      </c>
      <c r="G834" s="167" t="s">
        <v>30</v>
      </c>
    </row>
    <row r="835" spans="1:7" s="27" customFormat="1" ht="15.75" customHeight="1">
      <c r="A835" s="89"/>
      <c r="B835" s="186" t="s">
        <v>606</v>
      </c>
      <c r="C835" s="187" t="s">
        <v>607</v>
      </c>
      <c r="D835" s="256" t="s">
        <v>482</v>
      </c>
      <c r="E835" s="114">
        <v>44254</v>
      </c>
      <c r="F835" s="114">
        <f>E835+4</f>
        <v>44258</v>
      </c>
      <c r="G835" s="10">
        <f>F835+31</f>
        <v>44289</v>
      </c>
    </row>
    <row r="836" spans="1:7" s="27" customFormat="1" ht="15.75" customHeight="1">
      <c r="A836" s="89"/>
      <c r="B836" s="186" t="s">
        <v>837</v>
      </c>
      <c r="C836" s="187" t="s">
        <v>840</v>
      </c>
      <c r="D836" s="257"/>
      <c r="E836" s="114">
        <f t="shared" ref="E836:G839" si="93">E835+7</f>
        <v>44261</v>
      </c>
      <c r="F836" s="114">
        <f t="shared" si="93"/>
        <v>44265</v>
      </c>
      <c r="G836" s="10">
        <f t="shared" si="93"/>
        <v>44296</v>
      </c>
    </row>
    <row r="837" spans="1:7" s="27" customFormat="1" ht="15.75" customHeight="1">
      <c r="A837" s="89"/>
      <c r="B837" s="186" t="s">
        <v>14</v>
      </c>
      <c r="C837" s="187" t="s">
        <v>243</v>
      </c>
      <c r="D837" s="257"/>
      <c r="E837" s="114">
        <f t="shared" si="93"/>
        <v>44268</v>
      </c>
      <c r="F837" s="114">
        <f t="shared" si="93"/>
        <v>44272</v>
      </c>
      <c r="G837" s="10">
        <f t="shared" si="93"/>
        <v>44303</v>
      </c>
    </row>
    <row r="838" spans="1:7" s="27" customFormat="1" ht="15.75" customHeight="1">
      <c r="A838" s="89"/>
      <c r="B838" s="186" t="s">
        <v>838</v>
      </c>
      <c r="C838" s="187" t="s">
        <v>841</v>
      </c>
      <c r="D838" s="257"/>
      <c r="E838" s="114">
        <f t="shared" si="93"/>
        <v>44275</v>
      </c>
      <c r="F838" s="114">
        <f t="shared" si="93"/>
        <v>44279</v>
      </c>
      <c r="G838" s="10">
        <f t="shared" si="93"/>
        <v>44310</v>
      </c>
    </row>
    <row r="839" spans="1:7" s="27" customFormat="1" ht="15.75" customHeight="1">
      <c r="A839" s="94"/>
      <c r="B839" s="186" t="s">
        <v>839</v>
      </c>
      <c r="C839" s="188" t="s">
        <v>842</v>
      </c>
      <c r="D839" s="258"/>
      <c r="E839" s="114">
        <f t="shared" si="93"/>
        <v>44282</v>
      </c>
      <c r="F839" s="114">
        <f t="shared" si="93"/>
        <v>44286</v>
      </c>
      <c r="G839" s="10">
        <f t="shared" si="93"/>
        <v>44317</v>
      </c>
    </row>
    <row r="840" spans="1:7" s="27" customFormat="1" ht="15.75" customHeight="1">
      <c r="A840" s="89"/>
      <c r="B840" s="32"/>
      <c r="C840" s="38"/>
      <c r="D840" s="34"/>
      <c r="E840" s="34"/>
      <c r="F840" s="71"/>
      <c r="G840" s="31"/>
    </row>
    <row r="841" spans="1:7" s="27" customFormat="1" ht="15.75" customHeight="1">
      <c r="A841" s="89"/>
      <c r="B841" s="38"/>
      <c r="C841" s="68"/>
      <c r="D841" s="69"/>
      <c r="E841" s="69"/>
      <c r="F841" s="38"/>
      <c r="G841" s="69"/>
    </row>
    <row r="842" spans="1:7" s="27" customFormat="1" ht="15.75" customHeight="1">
      <c r="A842" s="89" t="s">
        <v>483</v>
      </c>
      <c r="B842" s="250" t="s">
        <v>25</v>
      </c>
      <c r="C842" s="248" t="s">
        <v>26</v>
      </c>
      <c r="D842" s="248" t="s">
        <v>27</v>
      </c>
      <c r="E842" s="167" t="s">
        <v>320</v>
      </c>
      <c r="F842" s="167" t="s">
        <v>28</v>
      </c>
      <c r="G842" s="164" t="s">
        <v>123</v>
      </c>
    </row>
    <row r="843" spans="1:7" s="27" customFormat="1" ht="15.75" customHeight="1">
      <c r="A843" s="89"/>
      <c r="B843" s="252"/>
      <c r="C843" s="249"/>
      <c r="D843" s="249"/>
      <c r="E843" s="99" t="s">
        <v>19</v>
      </c>
      <c r="F843" s="112" t="s">
        <v>29</v>
      </c>
      <c r="G843" s="167" t="s">
        <v>30</v>
      </c>
    </row>
    <row r="844" spans="1:7" s="27" customFormat="1" ht="15.75" customHeight="1">
      <c r="A844" s="89"/>
      <c r="B844" s="186" t="s">
        <v>606</v>
      </c>
      <c r="C844" s="187" t="s">
        <v>607</v>
      </c>
      <c r="D844" s="271" t="s">
        <v>482</v>
      </c>
      <c r="E844" s="137">
        <v>44254</v>
      </c>
      <c r="F844" s="137">
        <f>E844+4</f>
        <v>44258</v>
      </c>
      <c r="G844" s="122">
        <f>F844+20</f>
        <v>44278</v>
      </c>
    </row>
    <row r="845" spans="1:7" s="27" customFormat="1" ht="15.75" customHeight="1">
      <c r="A845" s="89"/>
      <c r="B845" s="186" t="s">
        <v>837</v>
      </c>
      <c r="C845" s="187" t="s">
        <v>840</v>
      </c>
      <c r="D845" s="272"/>
      <c r="E845" s="137">
        <f t="shared" ref="E845:G848" si="94">E844+7</f>
        <v>44261</v>
      </c>
      <c r="F845" s="137">
        <f t="shared" si="94"/>
        <v>44265</v>
      </c>
      <c r="G845" s="122">
        <f t="shared" si="94"/>
        <v>44285</v>
      </c>
    </row>
    <row r="846" spans="1:7" s="27" customFormat="1" ht="15.75" customHeight="1">
      <c r="A846" s="89"/>
      <c r="B846" s="186" t="s">
        <v>14</v>
      </c>
      <c r="C846" s="187" t="s">
        <v>243</v>
      </c>
      <c r="D846" s="272"/>
      <c r="E846" s="137">
        <f t="shared" si="94"/>
        <v>44268</v>
      </c>
      <c r="F846" s="137">
        <f t="shared" si="94"/>
        <v>44272</v>
      </c>
      <c r="G846" s="122">
        <f t="shared" si="94"/>
        <v>44292</v>
      </c>
    </row>
    <row r="847" spans="1:7" s="27" customFormat="1" ht="15.75" customHeight="1">
      <c r="A847" s="89"/>
      <c r="B847" s="186" t="s">
        <v>838</v>
      </c>
      <c r="C847" s="187" t="s">
        <v>841</v>
      </c>
      <c r="D847" s="272"/>
      <c r="E847" s="137">
        <f t="shared" si="94"/>
        <v>44275</v>
      </c>
      <c r="F847" s="137">
        <f t="shared" si="94"/>
        <v>44279</v>
      </c>
      <c r="G847" s="122">
        <f t="shared" si="94"/>
        <v>44299</v>
      </c>
    </row>
    <row r="848" spans="1:7" s="27" customFormat="1" ht="15.75" customHeight="1">
      <c r="A848" s="94"/>
      <c r="B848" s="186" t="s">
        <v>839</v>
      </c>
      <c r="C848" s="188" t="s">
        <v>842</v>
      </c>
      <c r="D848" s="273"/>
      <c r="E848" s="137">
        <f t="shared" si="94"/>
        <v>44282</v>
      </c>
      <c r="F848" s="137">
        <f t="shared" si="94"/>
        <v>44286</v>
      </c>
      <c r="G848" s="122">
        <f t="shared" si="94"/>
        <v>44306</v>
      </c>
    </row>
    <row r="849" spans="1:7" s="27" customFormat="1" ht="15.75" customHeight="1">
      <c r="A849" s="89"/>
      <c r="B849" s="32"/>
      <c r="C849" s="32"/>
      <c r="D849" s="34"/>
      <c r="E849" s="34"/>
      <c r="F849" s="31"/>
      <c r="G849" s="31"/>
    </row>
    <row r="850" spans="1:7" s="27" customFormat="1" ht="15.75" customHeight="1">
      <c r="A850" s="89"/>
      <c r="B850" s="38"/>
      <c r="C850" s="68"/>
      <c r="D850" s="37"/>
      <c r="E850" s="37"/>
      <c r="F850" s="38"/>
      <c r="G850" s="69"/>
    </row>
    <row r="851" spans="1:7" s="27" customFormat="1" ht="15.75" customHeight="1">
      <c r="A851" s="89" t="s">
        <v>484</v>
      </c>
      <c r="B851" s="250" t="s">
        <v>25</v>
      </c>
      <c r="C851" s="248" t="s">
        <v>26</v>
      </c>
      <c r="D851" s="248" t="s">
        <v>27</v>
      </c>
      <c r="E851" s="167" t="s">
        <v>320</v>
      </c>
      <c r="F851" s="167" t="s">
        <v>28</v>
      </c>
      <c r="G851" s="167" t="s">
        <v>0</v>
      </c>
    </row>
    <row r="852" spans="1:7" s="27" customFormat="1" ht="15.75" customHeight="1">
      <c r="A852" s="89"/>
      <c r="B852" s="252"/>
      <c r="C852" s="249"/>
      <c r="D852" s="249"/>
      <c r="E852" s="99" t="s">
        <v>19</v>
      </c>
      <c r="F852" s="112" t="s">
        <v>29</v>
      </c>
      <c r="G852" s="167" t="s">
        <v>30</v>
      </c>
    </row>
    <row r="853" spans="1:7" s="27" customFormat="1" ht="15.75" customHeight="1">
      <c r="A853" s="89"/>
      <c r="B853" s="13" t="s">
        <v>303</v>
      </c>
      <c r="C853" s="113" t="s">
        <v>216</v>
      </c>
      <c r="D853" s="256" t="s">
        <v>476</v>
      </c>
      <c r="E853" s="114">
        <v>44257</v>
      </c>
      <c r="F853" s="114">
        <f>E853+5</f>
        <v>44262</v>
      </c>
      <c r="G853" s="10">
        <f>F853+22</f>
        <v>44284</v>
      </c>
    </row>
    <row r="854" spans="1:7" s="27" customFormat="1" ht="15.75" customHeight="1">
      <c r="A854" s="89"/>
      <c r="B854" s="13" t="s">
        <v>843</v>
      </c>
      <c r="C854" s="113" t="s">
        <v>186</v>
      </c>
      <c r="D854" s="257"/>
      <c r="E854" s="114">
        <f t="shared" ref="E854:G857" si="95">E853+7</f>
        <v>44264</v>
      </c>
      <c r="F854" s="114">
        <f t="shared" si="95"/>
        <v>44269</v>
      </c>
      <c r="G854" s="10">
        <f t="shared" si="95"/>
        <v>44291</v>
      </c>
    </row>
    <row r="855" spans="1:7" s="27" customFormat="1" ht="15.75" customHeight="1">
      <c r="A855" s="89"/>
      <c r="B855" s="13" t="s">
        <v>844</v>
      </c>
      <c r="C855" s="113" t="s">
        <v>216</v>
      </c>
      <c r="D855" s="257"/>
      <c r="E855" s="114">
        <f t="shared" si="95"/>
        <v>44271</v>
      </c>
      <c r="F855" s="114">
        <f t="shared" si="95"/>
        <v>44276</v>
      </c>
      <c r="G855" s="10">
        <f t="shared" si="95"/>
        <v>44298</v>
      </c>
    </row>
    <row r="856" spans="1:7" s="27" customFormat="1" ht="15.75" customHeight="1">
      <c r="A856" s="89"/>
      <c r="B856" s="13" t="s">
        <v>31</v>
      </c>
      <c r="C856" s="113" t="s">
        <v>845</v>
      </c>
      <c r="D856" s="257"/>
      <c r="E856" s="114">
        <f t="shared" si="95"/>
        <v>44278</v>
      </c>
      <c r="F856" s="114">
        <f t="shared" si="95"/>
        <v>44283</v>
      </c>
      <c r="G856" s="10">
        <f t="shared" si="95"/>
        <v>44305</v>
      </c>
    </row>
    <row r="857" spans="1:7" s="27" customFormat="1" ht="15.75" customHeight="1">
      <c r="A857" s="89"/>
      <c r="B857" s="113" t="s">
        <v>608</v>
      </c>
      <c r="C857" s="113" t="s">
        <v>205</v>
      </c>
      <c r="D857" s="258"/>
      <c r="E857" s="114">
        <f t="shared" si="95"/>
        <v>44285</v>
      </c>
      <c r="F857" s="114">
        <f t="shared" si="95"/>
        <v>44290</v>
      </c>
      <c r="G857" s="10">
        <f t="shared" si="95"/>
        <v>44312</v>
      </c>
    </row>
    <row r="858" spans="1:7" s="27" customFormat="1" ht="15.75" customHeight="1">
      <c r="A858" s="89"/>
      <c r="B858" s="32"/>
      <c r="C858" s="32"/>
      <c r="D858" s="34"/>
      <c r="E858" s="31"/>
      <c r="F858" s="31"/>
      <c r="G858" s="31"/>
    </row>
    <row r="859" spans="1:7" s="27" customFormat="1" ht="15.75" customHeight="1">
      <c r="A859" s="89"/>
      <c r="B859" s="38"/>
      <c r="C859" s="68"/>
      <c r="D859" s="37"/>
      <c r="E859" s="37"/>
      <c r="F859" s="38"/>
      <c r="G859" s="69"/>
    </row>
    <row r="860" spans="1:7" s="27" customFormat="1" ht="15.75" customHeight="1">
      <c r="A860" s="89"/>
      <c r="B860" s="38"/>
      <c r="C860" s="68"/>
      <c r="D860" s="37"/>
      <c r="E860" s="37"/>
      <c r="F860" s="38"/>
      <c r="G860" s="69"/>
    </row>
    <row r="861" spans="1:7" s="27" customFormat="1" ht="15.75" customHeight="1">
      <c r="A861" s="89"/>
      <c r="B861" s="250" t="s">
        <v>25</v>
      </c>
      <c r="C861" s="248" t="s">
        <v>26</v>
      </c>
      <c r="D861" s="248" t="s">
        <v>27</v>
      </c>
      <c r="E861" s="167" t="s">
        <v>320</v>
      </c>
      <c r="F861" s="167" t="s">
        <v>28</v>
      </c>
      <c r="G861" s="167" t="s">
        <v>0</v>
      </c>
    </row>
    <row r="862" spans="1:7" s="27" customFormat="1" ht="15.75" customHeight="1">
      <c r="A862" s="89"/>
      <c r="B862" s="252"/>
      <c r="C862" s="249"/>
      <c r="D862" s="249"/>
      <c r="E862" s="99" t="s">
        <v>19</v>
      </c>
      <c r="F862" s="112" t="s">
        <v>29</v>
      </c>
      <c r="G862" s="167" t="s">
        <v>30</v>
      </c>
    </row>
    <row r="863" spans="1:7" s="27" customFormat="1" ht="15.75" customHeight="1">
      <c r="A863" s="89"/>
      <c r="B863" s="13" t="s">
        <v>303</v>
      </c>
      <c r="C863" s="113" t="s">
        <v>216</v>
      </c>
      <c r="D863" s="256" t="s">
        <v>476</v>
      </c>
      <c r="E863" s="114">
        <v>44257</v>
      </c>
      <c r="F863" s="114">
        <f>E863+5</f>
        <v>44262</v>
      </c>
      <c r="G863" s="10">
        <f>F863+24</f>
        <v>44286</v>
      </c>
    </row>
    <row r="864" spans="1:7" s="27" customFormat="1" ht="15.75" customHeight="1">
      <c r="A864" s="89"/>
      <c r="B864" s="13" t="s">
        <v>843</v>
      </c>
      <c r="C864" s="113" t="s">
        <v>186</v>
      </c>
      <c r="D864" s="257"/>
      <c r="E864" s="114">
        <f t="shared" ref="E864:G866" si="96">E863+7</f>
        <v>44264</v>
      </c>
      <c r="F864" s="114">
        <f t="shared" si="96"/>
        <v>44269</v>
      </c>
      <c r="G864" s="10">
        <f t="shared" si="96"/>
        <v>44293</v>
      </c>
    </row>
    <row r="865" spans="1:7" s="27" customFormat="1" ht="15.75" customHeight="1">
      <c r="A865" s="89"/>
      <c r="B865" s="13" t="s">
        <v>844</v>
      </c>
      <c r="C865" s="113" t="s">
        <v>216</v>
      </c>
      <c r="D865" s="257"/>
      <c r="E865" s="114">
        <f t="shared" si="96"/>
        <v>44271</v>
      </c>
      <c r="F865" s="114">
        <f t="shared" si="96"/>
        <v>44276</v>
      </c>
      <c r="G865" s="10">
        <f t="shared" si="96"/>
        <v>44300</v>
      </c>
    </row>
    <row r="866" spans="1:7" s="27" customFormat="1" ht="15.75" customHeight="1">
      <c r="A866" s="89"/>
      <c r="B866" s="13" t="s">
        <v>31</v>
      </c>
      <c r="C866" s="113" t="s">
        <v>845</v>
      </c>
      <c r="D866" s="257"/>
      <c r="E866" s="114">
        <f t="shared" si="96"/>
        <v>44278</v>
      </c>
      <c r="F866" s="114">
        <f t="shared" si="96"/>
        <v>44283</v>
      </c>
      <c r="G866" s="10">
        <f t="shared" si="96"/>
        <v>44307</v>
      </c>
    </row>
    <row r="867" spans="1:7" s="27" customFormat="1" ht="15.75" customHeight="1">
      <c r="A867" s="94"/>
      <c r="B867" s="113" t="s">
        <v>608</v>
      </c>
      <c r="C867" s="113" t="s">
        <v>205</v>
      </c>
      <c r="D867" s="258"/>
      <c r="E867" s="114">
        <f>E866+7</f>
        <v>44285</v>
      </c>
      <c r="F867" s="114">
        <f>F866+7</f>
        <v>44290</v>
      </c>
      <c r="G867" s="10">
        <f>G866+7</f>
        <v>44314</v>
      </c>
    </row>
    <row r="868" spans="1:7" s="27" customFormat="1" ht="15.75" customHeight="1">
      <c r="A868" s="89"/>
      <c r="B868" s="32"/>
      <c r="C868" s="32"/>
      <c r="D868" s="34"/>
      <c r="E868" s="31"/>
      <c r="F868" s="31"/>
      <c r="G868" s="31"/>
    </row>
    <row r="869" spans="1:7" s="27" customFormat="1" ht="15.75" customHeight="1">
      <c r="A869" s="89"/>
      <c r="B869" s="38" t="s">
        <v>340</v>
      </c>
      <c r="C869" s="70"/>
      <c r="D869" s="37"/>
      <c r="E869" s="37"/>
      <c r="F869" s="38"/>
      <c r="G869" s="69"/>
    </row>
    <row r="870" spans="1:7" s="27" customFormat="1" ht="15.75" customHeight="1">
      <c r="A870" s="89"/>
      <c r="B870" s="32"/>
      <c r="C870" s="28"/>
      <c r="D870" s="34"/>
      <c r="E870" s="31"/>
      <c r="F870" s="31"/>
      <c r="G870" s="31"/>
    </row>
    <row r="871" spans="1:7" s="27" customFormat="1" ht="15.75" customHeight="1">
      <c r="A871" s="89" t="s">
        <v>485</v>
      </c>
      <c r="B871" s="250" t="s">
        <v>25</v>
      </c>
      <c r="C871" s="248" t="s">
        <v>26</v>
      </c>
      <c r="D871" s="248" t="s">
        <v>27</v>
      </c>
      <c r="E871" s="167" t="s">
        <v>320</v>
      </c>
      <c r="F871" s="167" t="s">
        <v>28</v>
      </c>
      <c r="G871" s="164" t="s">
        <v>846</v>
      </c>
    </row>
    <row r="872" spans="1:7" s="27" customFormat="1" ht="15.75" customHeight="1">
      <c r="A872" s="89"/>
      <c r="B872" s="252"/>
      <c r="C872" s="249"/>
      <c r="D872" s="249"/>
      <c r="E872" s="99" t="s">
        <v>19</v>
      </c>
      <c r="F872" s="112" t="s">
        <v>29</v>
      </c>
      <c r="G872" s="167" t="s">
        <v>30</v>
      </c>
    </row>
    <row r="873" spans="1:7" s="27" customFormat="1" ht="15.75" customHeight="1">
      <c r="A873" s="89"/>
      <c r="B873" s="13" t="s">
        <v>303</v>
      </c>
      <c r="C873" s="113" t="s">
        <v>216</v>
      </c>
      <c r="D873" s="267" t="s">
        <v>476</v>
      </c>
      <c r="E873" s="114">
        <v>44257</v>
      </c>
      <c r="F873" s="114">
        <f>E873+5</f>
        <v>44262</v>
      </c>
      <c r="G873" s="10">
        <f>F873+17</f>
        <v>44279</v>
      </c>
    </row>
    <row r="874" spans="1:7" s="27" customFormat="1" ht="15.75" customHeight="1">
      <c r="A874" s="89"/>
      <c r="B874" s="13" t="s">
        <v>843</v>
      </c>
      <c r="C874" s="113" t="s">
        <v>186</v>
      </c>
      <c r="D874" s="262"/>
      <c r="E874" s="114">
        <f t="shared" ref="E874:G877" si="97">E873+7</f>
        <v>44264</v>
      </c>
      <c r="F874" s="114">
        <f t="shared" si="97"/>
        <v>44269</v>
      </c>
      <c r="G874" s="10">
        <f t="shared" si="97"/>
        <v>44286</v>
      </c>
    </row>
    <row r="875" spans="1:7" s="27" customFormat="1" ht="15.75" customHeight="1">
      <c r="A875" s="89"/>
      <c r="B875" s="13" t="s">
        <v>844</v>
      </c>
      <c r="C875" s="113" t="s">
        <v>216</v>
      </c>
      <c r="D875" s="262"/>
      <c r="E875" s="114">
        <f t="shared" si="97"/>
        <v>44271</v>
      </c>
      <c r="F875" s="114">
        <f t="shared" si="97"/>
        <v>44276</v>
      </c>
      <c r="G875" s="10">
        <f t="shared" si="97"/>
        <v>44293</v>
      </c>
    </row>
    <row r="876" spans="1:7" s="27" customFormat="1" ht="15.75" customHeight="1">
      <c r="A876" s="94"/>
      <c r="B876" s="13" t="s">
        <v>31</v>
      </c>
      <c r="C876" s="113" t="s">
        <v>845</v>
      </c>
      <c r="D876" s="262"/>
      <c r="E876" s="114">
        <f t="shared" si="97"/>
        <v>44278</v>
      </c>
      <c r="F876" s="114">
        <f t="shared" si="97"/>
        <v>44283</v>
      </c>
      <c r="G876" s="10">
        <f t="shared" si="97"/>
        <v>44300</v>
      </c>
    </row>
    <row r="877" spans="1:7" s="27" customFormat="1" ht="15.75" customHeight="1">
      <c r="A877" s="89"/>
      <c r="B877" s="113" t="s">
        <v>608</v>
      </c>
      <c r="C877" s="113" t="s">
        <v>205</v>
      </c>
      <c r="D877" s="263"/>
      <c r="E877" s="114">
        <f t="shared" si="97"/>
        <v>44285</v>
      </c>
      <c r="F877" s="114">
        <f t="shared" si="97"/>
        <v>44290</v>
      </c>
      <c r="G877" s="10">
        <f t="shared" si="97"/>
        <v>44307</v>
      </c>
    </row>
    <row r="878" spans="1:7" s="27" customFormat="1" ht="15.75" customHeight="1">
      <c r="A878" s="89"/>
      <c r="B878" s="32"/>
      <c r="C878" s="28"/>
      <c r="D878" s="34"/>
      <c r="E878" s="31"/>
      <c r="F878" s="31"/>
      <c r="G878" s="31"/>
    </row>
    <row r="879" spans="1:7" s="27" customFormat="1" ht="15.75" customHeight="1">
      <c r="A879" s="89" t="s">
        <v>486</v>
      </c>
      <c r="B879" s="270" t="s">
        <v>25</v>
      </c>
      <c r="C879" s="248" t="s">
        <v>26</v>
      </c>
      <c r="D879" s="248" t="s">
        <v>27</v>
      </c>
      <c r="E879" s="101" t="s">
        <v>330</v>
      </c>
      <c r="F879" s="101" t="s">
        <v>28</v>
      </c>
      <c r="G879" s="101" t="s">
        <v>487</v>
      </c>
    </row>
    <row r="880" spans="1:7" s="27" customFormat="1" ht="15.75" customHeight="1">
      <c r="A880" s="89"/>
      <c r="B880" s="270"/>
      <c r="C880" s="249"/>
      <c r="D880" s="249"/>
      <c r="E880" s="101" t="s">
        <v>19</v>
      </c>
      <c r="F880" s="101" t="s">
        <v>29</v>
      </c>
      <c r="G880" s="101" t="s">
        <v>488</v>
      </c>
    </row>
    <row r="881" spans="1:7" s="27" customFormat="1" ht="15.75" customHeight="1">
      <c r="A881" s="89"/>
      <c r="B881" s="118" t="s">
        <v>696</v>
      </c>
      <c r="C881" s="119" t="s">
        <v>587</v>
      </c>
      <c r="D881" s="282" t="s">
        <v>1041</v>
      </c>
      <c r="E881" s="10">
        <v>44258</v>
      </c>
      <c r="F881" s="10">
        <f>E881+3</f>
        <v>44261</v>
      </c>
      <c r="G881" s="10">
        <f>F881+17</f>
        <v>44278</v>
      </c>
    </row>
    <row r="882" spans="1:7" s="27" customFormat="1" ht="15.75" customHeight="1">
      <c r="A882" s="89"/>
      <c r="B882" s="118" t="s">
        <v>697</v>
      </c>
      <c r="C882" s="119" t="s">
        <v>208</v>
      </c>
      <c r="D882" s="283"/>
      <c r="E882" s="10">
        <f t="shared" ref="E882:G884" si="98">E881+7</f>
        <v>44265</v>
      </c>
      <c r="F882" s="10">
        <f t="shared" si="98"/>
        <v>44268</v>
      </c>
      <c r="G882" s="10">
        <f t="shared" si="98"/>
        <v>44285</v>
      </c>
    </row>
    <row r="883" spans="1:7" s="27" customFormat="1" ht="15.75" customHeight="1">
      <c r="A883" s="89"/>
      <c r="B883" s="118" t="s">
        <v>698</v>
      </c>
      <c r="C883" s="118" t="s">
        <v>585</v>
      </c>
      <c r="D883" s="283"/>
      <c r="E883" s="10">
        <f t="shared" si="98"/>
        <v>44272</v>
      </c>
      <c r="F883" s="10">
        <f t="shared" si="98"/>
        <v>44275</v>
      </c>
      <c r="G883" s="10">
        <f t="shared" si="98"/>
        <v>44292</v>
      </c>
    </row>
    <row r="884" spans="1:7" s="27" customFormat="1" ht="15.75" customHeight="1">
      <c r="A884" s="89"/>
      <c r="B884" s="120" t="s">
        <v>699</v>
      </c>
      <c r="C884" s="120" t="s">
        <v>34</v>
      </c>
      <c r="D884" s="284"/>
      <c r="E884" s="10">
        <f t="shared" si="98"/>
        <v>44279</v>
      </c>
      <c r="F884" s="10">
        <f t="shared" si="98"/>
        <v>44282</v>
      </c>
      <c r="G884" s="10">
        <f t="shared" si="98"/>
        <v>44299</v>
      </c>
    </row>
    <row r="885" spans="1:7" s="27" customFormat="1" ht="15.75" customHeight="1">
      <c r="A885" s="89"/>
      <c r="B885" s="32"/>
      <c r="C885" s="32"/>
      <c r="D885" s="34"/>
      <c r="E885" s="31"/>
      <c r="F885" s="31"/>
      <c r="G885" s="31"/>
    </row>
    <row r="886" spans="1:7" s="27" customFormat="1" ht="15.75" customHeight="1">
      <c r="A886" s="89"/>
      <c r="B886" s="32" t="s">
        <v>489</v>
      </c>
      <c r="C886" s="32"/>
      <c r="D886" s="34"/>
      <c r="E886" s="31"/>
      <c r="F886" s="31"/>
      <c r="G886" s="31"/>
    </row>
    <row r="887" spans="1:7" s="27" customFormat="1" ht="15.75" customHeight="1">
      <c r="A887" s="89"/>
      <c r="B887" s="32"/>
      <c r="C887" s="28"/>
      <c r="D887" s="34"/>
      <c r="E887" s="31"/>
      <c r="F887" s="31"/>
      <c r="G887" s="31"/>
    </row>
    <row r="888" spans="1:7" s="27" customFormat="1" ht="15.75" customHeight="1">
      <c r="A888" s="89"/>
      <c r="B888" s="32"/>
      <c r="C888" s="32"/>
      <c r="D888" s="34"/>
      <c r="E888" s="31"/>
      <c r="F888" s="31"/>
      <c r="G888" s="31"/>
    </row>
    <row r="889" spans="1:7" s="27" customFormat="1" ht="15.75" customHeight="1">
      <c r="A889" s="264" t="s">
        <v>490</v>
      </c>
      <c r="B889" s="264"/>
      <c r="C889" s="264"/>
      <c r="D889" s="264"/>
      <c r="E889" s="264"/>
      <c r="F889" s="264"/>
      <c r="G889" s="264"/>
    </row>
    <row r="890" spans="1:7" s="27" customFormat="1" ht="15.75" customHeight="1">
      <c r="A890" s="89"/>
      <c r="B890" s="52"/>
      <c r="C890" s="52"/>
      <c r="D890" s="52"/>
      <c r="E890" s="52"/>
      <c r="F890" s="31"/>
      <c r="G890" s="31"/>
    </row>
    <row r="891" spans="1:7" s="27" customFormat="1" ht="15.75" customHeight="1">
      <c r="A891" s="89"/>
      <c r="B891" s="61"/>
      <c r="C891" s="36"/>
      <c r="D891" s="37"/>
      <c r="E891" s="37"/>
      <c r="F891" s="38"/>
      <c r="G891" s="38"/>
    </row>
    <row r="892" spans="1:7" s="27" customFormat="1" ht="15.75" customHeight="1">
      <c r="A892" s="89" t="s">
        <v>491</v>
      </c>
      <c r="B892" s="250" t="s">
        <v>25</v>
      </c>
      <c r="C892" s="248" t="s">
        <v>26</v>
      </c>
      <c r="D892" s="248" t="s">
        <v>492</v>
      </c>
      <c r="E892" s="101" t="s">
        <v>466</v>
      </c>
      <c r="F892" s="101" t="s">
        <v>28</v>
      </c>
      <c r="G892" s="101" t="s">
        <v>493</v>
      </c>
    </row>
    <row r="893" spans="1:7" s="27" customFormat="1" ht="15.75" customHeight="1">
      <c r="A893" s="89"/>
      <c r="B893" s="252"/>
      <c r="C893" s="249"/>
      <c r="D893" s="249"/>
      <c r="E893" s="99" t="s">
        <v>350</v>
      </c>
      <c r="F893" s="101" t="s">
        <v>29</v>
      </c>
      <c r="G893" s="101" t="s">
        <v>30</v>
      </c>
    </row>
    <row r="894" spans="1:7" s="27" customFormat="1" ht="15.75" customHeight="1">
      <c r="A894" s="89"/>
      <c r="B894" s="101" t="s">
        <v>588</v>
      </c>
      <c r="C894" s="101" t="s">
        <v>589</v>
      </c>
      <c r="D894" s="289" t="s">
        <v>494</v>
      </c>
      <c r="E894" s="9">
        <v>44254</v>
      </c>
      <c r="F894" s="10">
        <f>E894+5</f>
        <v>44259</v>
      </c>
      <c r="G894" s="10">
        <f>F894+42</f>
        <v>44301</v>
      </c>
    </row>
    <row r="895" spans="1:7" s="27" customFormat="1" ht="15.75" customHeight="1">
      <c r="A895" s="89"/>
      <c r="B895" s="101" t="s">
        <v>711</v>
      </c>
      <c r="C895" s="101" t="s">
        <v>712</v>
      </c>
      <c r="D895" s="251"/>
      <c r="E895" s="9">
        <f t="shared" ref="E895:G899" si="99">E894+7</f>
        <v>44261</v>
      </c>
      <c r="F895" s="9">
        <f t="shared" si="99"/>
        <v>44266</v>
      </c>
      <c r="G895" s="10">
        <f t="shared" si="99"/>
        <v>44308</v>
      </c>
    </row>
    <row r="896" spans="1:7" s="27" customFormat="1" ht="15.75" customHeight="1">
      <c r="A896" s="96"/>
      <c r="B896" s="101" t="s">
        <v>713</v>
      </c>
      <c r="C896" s="101" t="s">
        <v>714</v>
      </c>
      <c r="D896" s="251"/>
      <c r="E896" s="9">
        <f t="shared" si="99"/>
        <v>44268</v>
      </c>
      <c r="F896" s="9">
        <f t="shared" si="99"/>
        <v>44273</v>
      </c>
      <c r="G896" s="10">
        <f t="shared" si="99"/>
        <v>44315</v>
      </c>
    </row>
    <row r="897" spans="1:7" s="27" customFormat="1" ht="15.75" customHeight="1">
      <c r="A897" s="89"/>
      <c r="B897" s="101" t="s">
        <v>715</v>
      </c>
      <c r="C897" s="101" t="s">
        <v>716</v>
      </c>
      <c r="D897" s="251"/>
      <c r="E897" s="9">
        <f t="shared" si="99"/>
        <v>44275</v>
      </c>
      <c r="F897" s="9">
        <f t="shared" si="99"/>
        <v>44280</v>
      </c>
      <c r="G897" s="10">
        <f t="shared" si="99"/>
        <v>44322</v>
      </c>
    </row>
    <row r="898" spans="1:7" s="27" customFormat="1" ht="15.75" customHeight="1">
      <c r="A898" s="89"/>
      <c r="B898" s="128" t="s">
        <v>717</v>
      </c>
      <c r="C898" s="128" t="s">
        <v>718</v>
      </c>
      <c r="D898" s="251"/>
      <c r="E898" s="9">
        <f t="shared" si="99"/>
        <v>44282</v>
      </c>
      <c r="F898" s="9">
        <f t="shared" si="99"/>
        <v>44287</v>
      </c>
      <c r="G898" s="10">
        <f t="shared" si="99"/>
        <v>44329</v>
      </c>
    </row>
    <row r="899" spans="1:7" s="27" customFormat="1" ht="15.75" customHeight="1">
      <c r="A899" s="89"/>
      <c r="B899" s="115"/>
      <c r="C899" s="115"/>
      <c r="D899" s="252"/>
      <c r="E899" s="129">
        <f t="shared" si="99"/>
        <v>44289</v>
      </c>
      <c r="F899" s="9">
        <f t="shared" si="99"/>
        <v>44294</v>
      </c>
      <c r="G899" s="10">
        <f t="shared" si="99"/>
        <v>44336</v>
      </c>
    </row>
    <row r="900" spans="1:7" s="27" customFormat="1" ht="15.75" customHeight="1">
      <c r="A900" s="89"/>
      <c r="B900" s="52"/>
      <c r="C900" s="52"/>
      <c r="D900" s="52"/>
      <c r="E900" s="52"/>
      <c r="F900" s="31"/>
      <c r="G900" s="31"/>
    </row>
    <row r="901" spans="1:7" s="27" customFormat="1" ht="15.75" customHeight="1">
      <c r="A901" s="89" t="s">
        <v>340</v>
      </c>
      <c r="B901" s="345" t="s">
        <v>25</v>
      </c>
      <c r="C901" s="248" t="s">
        <v>26</v>
      </c>
      <c r="D901" s="248" t="s">
        <v>319</v>
      </c>
      <c r="E901" s="101" t="s">
        <v>320</v>
      </c>
      <c r="F901" s="101" t="s">
        <v>28</v>
      </c>
      <c r="G901" s="101" t="s">
        <v>495</v>
      </c>
    </row>
    <row r="902" spans="1:7" s="27" customFormat="1" ht="15.75" customHeight="1">
      <c r="A902" s="89"/>
      <c r="B902" s="345"/>
      <c r="C902" s="249"/>
      <c r="D902" s="249"/>
      <c r="E902" s="99" t="s">
        <v>407</v>
      </c>
      <c r="F902" s="101" t="s">
        <v>29</v>
      </c>
      <c r="G902" s="101" t="s">
        <v>30</v>
      </c>
    </row>
    <row r="903" spans="1:7" s="27" customFormat="1" ht="15.75" customHeight="1">
      <c r="A903" s="89"/>
      <c r="B903" s="101" t="s">
        <v>588</v>
      </c>
      <c r="C903" s="101" t="s">
        <v>589</v>
      </c>
      <c r="D903" s="289" t="s">
        <v>496</v>
      </c>
      <c r="E903" s="9">
        <v>44254</v>
      </c>
      <c r="F903" s="10">
        <f>E903+5</f>
        <v>44259</v>
      </c>
      <c r="G903" s="10">
        <f>F903+41</f>
        <v>44300</v>
      </c>
    </row>
    <row r="904" spans="1:7" s="27" customFormat="1" ht="15.75" customHeight="1">
      <c r="A904" s="89"/>
      <c r="B904" s="101" t="s">
        <v>711</v>
      </c>
      <c r="C904" s="101" t="s">
        <v>712</v>
      </c>
      <c r="D904" s="251"/>
      <c r="E904" s="9">
        <f t="shared" ref="E904:G908" si="100">E903+7</f>
        <v>44261</v>
      </c>
      <c r="F904" s="9">
        <f t="shared" si="100"/>
        <v>44266</v>
      </c>
      <c r="G904" s="10">
        <f t="shared" si="100"/>
        <v>44307</v>
      </c>
    </row>
    <row r="905" spans="1:7" s="27" customFormat="1" ht="15.75" customHeight="1">
      <c r="A905" s="96"/>
      <c r="B905" s="101" t="s">
        <v>713</v>
      </c>
      <c r="C905" s="101" t="s">
        <v>714</v>
      </c>
      <c r="D905" s="251"/>
      <c r="E905" s="9">
        <f t="shared" si="100"/>
        <v>44268</v>
      </c>
      <c r="F905" s="9">
        <f t="shared" si="100"/>
        <v>44273</v>
      </c>
      <c r="G905" s="10">
        <f t="shared" si="100"/>
        <v>44314</v>
      </c>
    </row>
    <row r="906" spans="1:7" s="27" customFormat="1" ht="15.75" customHeight="1">
      <c r="A906" s="89"/>
      <c r="B906" s="101" t="s">
        <v>715</v>
      </c>
      <c r="C906" s="101" t="s">
        <v>716</v>
      </c>
      <c r="D906" s="251"/>
      <c r="E906" s="9">
        <f t="shared" si="100"/>
        <v>44275</v>
      </c>
      <c r="F906" s="9">
        <f t="shared" si="100"/>
        <v>44280</v>
      </c>
      <c r="G906" s="10">
        <f t="shared" si="100"/>
        <v>44321</v>
      </c>
    </row>
    <row r="907" spans="1:7" s="27" customFormat="1" ht="15.75" customHeight="1">
      <c r="A907" s="89"/>
      <c r="B907" s="128" t="s">
        <v>717</v>
      </c>
      <c r="C907" s="128" t="s">
        <v>718</v>
      </c>
      <c r="D907" s="251"/>
      <c r="E907" s="9">
        <f t="shared" si="100"/>
        <v>44282</v>
      </c>
      <c r="F907" s="9">
        <f t="shared" si="100"/>
        <v>44287</v>
      </c>
      <c r="G907" s="10">
        <f t="shared" si="100"/>
        <v>44328</v>
      </c>
    </row>
    <row r="908" spans="1:7" s="27" customFormat="1" ht="15.75" customHeight="1">
      <c r="A908" s="89"/>
      <c r="B908" s="115"/>
      <c r="C908" s="115"/>
      <c r="D908" s="252"/>
      <c r="E908" s="9">
        <f t="shared" si="100"/>
        <v>44289</v>
      </c>
      <c r="F908" s="9">
        <f t="shared" si="100"/>
        <v>44294</v>
      </c>
      <c r="G908" s="10">
        <f t="shared" si="100"/>
        <v>44335</v>
      </c>
    </row>
    <row r="909" spans="1:7" s="27" customFormat="1" ht="15.75" customHeight="1">
      <c r="A909" s="89"/>
      <c r="B909" s="61"/>
      <c r="C909" s="36"/>
      <c r="D909" s="37"/>
      <c r="E909" s="37"/>
      <c r="F909" s="38"/>
      <c r="G909" s="38"/>
    </row>
    <row r="910" spans="1:7" s="27" customFormat="1" ht="15.75" customHeight="1">
      <c r="A910" s="89"/>
      <c r="B910" s="52"/>
      <c r="C910" s="52"/>
      <c r="D910" s="52"/>
      <c r="E910" s="30"/>
      <c r="F910" s="30"/>
      <c r="G910" s="31"/>
    </row>
    <row r="911" spans="1:7" s="27" customFormat="1" ht="15.75" customHeight="1">
      <c r="A911" s="89" t="s">
        <v>497</v>
      </c>
      <c r="B911" s="293" t="s">
        <v>25</v>
      </c>
      <c r="C911" s="248" t="s">
        <v>26</v>
      </c>
      <c r="D911" s="248" t="s">
        <v>498</v>
      </c>
      <c r="E911" s="101" t="s">
        <v>330</v>
      </c>
      <c r="F911" s="101" t="s">
        <v>28</v>
      </c>
      <c r="G911" s="101" t="s">
        <v>499</v>
      </c>
    </row>
    <row r="912" spans="1:7" s="27" customFormat="1" ht="15.75" customHeight="1">
      <c r="A912" s="89"/>
      <c r="B912" s="252"/>
      <c r="C912" s="249"/>
      <c r="D912" s="249"/>
      <c r="E912" s="99" t="s">
        <v>350</v>
      </c>
      <c r="F912" s="101" t="s">
        <v>29</v>
      </c>
      <c r="G912" s="101" t="s">
        <v>30</v>
      </c>
    </row>
    <row r="913" spans="1:7" s="27" customFormat="1" ht="15.75" customHeight="1">
      <c r="A913" s="89"/>
      <c r="B913" s="101" t="s">
        <v>588</v>
      </c>
      <c r="C913" s="101" t="s">
        <v>589</v>
      </c>
      <c r="D913" s="345" t="s">
        <v>494</v>
      </c>
      <c r="E913" s="9">
        <v>44254</v>
      </c>
      <c r="F913" s="10">
        <f>E913+5</f>
        <v>44259</v>
      </c>
      <c r="G913" s="10">
        <f>F913+39</f>
        <v>44298</v>
      </c>
    </row>
    <row r="914" spans="1:7" s="27" customFormat="1" ht="15.75" customHeight="1">
      <c r="A914" s="89"/>
      <c r="B914" s="101" t="s">
        <v>711</v>
      </c>
      <c r="C914" s="101" t="s">
        <v>712</v>
      </c>
      <c r="D914" s="345"/>
      <c r="E914" s="9">
        <f t="shared" ref="E914:G918" si="101">E913+7</f>
        <v>44261</v>
      </c>
      <c r="F914" s="9">
        <f t="shared" si="101"/>
        <v>44266</v>
      </c>
      <c r="G914" s="10">
        <f t="shared" si="101"/>
        <v>44305</v>
      </c>
    </row>
    <row r="915" spans="1:7" s="27" customFormat="1" ht="15.75" customHeight="1">
      <c r="A915" s="89"/>
      <c r="B915" s="101" t="s">
        <v>713</v>
      </c>
      <c r="C915" s="101" t="s">
        <v>714</v>
      </c>
      <c r="D915" s="345"/>
      <c r="E915" s="9">
        <f t="shared" si="101"/>
        <v>44268</v>
      </c>
      <c r="F915" s="9">
        <f t="shared" si="101"/>
        <v>44273</v>
      </c>
      <c r="G915" s="10">
        <f t="shared" si="101"/>
        <v>44312</v>
      </c>
    </row>
    <row r="916" spans="1:7" s="27" customFormat="1" ht="15.75" customHeight="1">
      <c r="A916" s="89"/>
      <c r="B916" s="101" t="s">
        <v>715</v>
      </c>
      <c r="C916" s="101" t="s">
        <v>716</v>
      </c>
      <c r="D916" s="345"/>
      <c r="E916" s="9">
        <f t="shared" si="101"/>
        <v>44275</v>
      </c>
      <c r="F916" s="9">
        <f t="shared" si="101"/>
        <v>44280</v>
      </c>
      <c r="G916" s="10">
        <f t="shared" si="101"/>
        <v>44319</v>
      </c>
    </row>
    <row r="917" spans="1:7" s="27" customFormat="1" ht="15.75" customHeight="1">
      <c r="A917" s="89"/>
      <c r="B917" s="128" t="s">
        <v>717</v>
      </c>
      <c r="C917" s="128" t="s">
        <v>718</v>
      </c>
      <c r="D917" s="345"/>
      <c r="E917" s="9">
        <f t="shared" si="101"/>
        <v>44282</v>
      </c>
      <c r="F917" s="9">
        <f t="shared" si="101"/>
        <v>44287</v>
      </c>
      <c r="G917" s="10">
        <f t="shared" si="101"/>
        <v>44326</v>
      </c>
    </row>
    <row r="918" spans="1:7" s="27" customFormat="1" ht="15.75" customHeight="1">
      <c r="A918" s="89"/>
      <c r="B918" s="115"/>
      <c r="C918" s="115"/>
      <c r="D918" s="345"/>
      <c r="E918" s="9">
        <f t="shared" si="101"/>
        <v>44289</v>
      </c>
      <c r="F918" s="9">
        <f t="shared" si="101"/>
        <v>44294</v>
      </c>
      <c r="G918" s="10">
        <f t="shared" si="101"/>
        <v>44333</v>
      </c>
    </row>
    <row r="919" spans="1:7" s="27" customFormat="1" ht="15.75" customHeight="1">
      <c r="A919" s="89"/>
      <c r="B919" s="130"/>
      <c r="C919" s="130"/>
      <c r="D919" s="130"/>
      <c r="E919" s="130"/>
      <c r="F919" s="131"/>
      <c r="G919" s="131"/>
    </row>
    <row r="920" spans="1:7" s="27" customFormat="1" ht="15.75" customHeight="1">
      <c r="A920" s="89"/>
      <c r="B920" s="345" t="s">
        <v>324</v>
      </c>
      <c r="C920" s="289" t="s">
        <v>26</v>
      </c>
      <c r="D920" s="248" t="s">
        <v>319</v>
      </c>
      <c r="E920" s="101" t="s">
        <v>320</v>
      </c>
      <c r="F920" s="101" t="s">
        <v>28</v>
      </c>
      <c r="G920" s="101" t="s">
        <v>500</v>
      </c>
    </row>
    <row r="921" spans="1:7" s="27" customFormat="1" ht="15.75" customHeight="1">
      <c r="A921" s="89"/>
      <c r="B921" s="345"/>
      <c r="C921" s="252"/>
      <c r="D921" s="249"/>
      <c r="E921" s="99" t="s">
        <v>407</v>
      </c>
      <c r="F921" s="101" t="s">
        <v>29</v>
      </c>
      <c r="G921" s="101" t="s">
        <v>30</v>
      </c>
    </row>
    <row r="922" spans="1:7" s="27" customFormat="1" ht="15.75" customHeight="1">
      <c r="A922" s="89"/>
      <c r="B922" s="101" t="s">
        <v>588</v>
      </c>
      <c r="C922" s="101" t="s">
        <v>589</v>
      </c>
      <c r="D922" s="345" t="s">
        <v>496</v>
      </c>
      <c r="E922" s="9">
        <v>44254</v>
      </c>
      <c r="F922" s="10">
        <f>E922+5</f>
        <v>44259</v>
      </c>
      <c r="G922" s="10">
        <f>F922+38</f>
        <v>44297</v>
      </c>
    </row>
    <row r="923" spans="1:7" s="27" customFormat="1" ht="15.75" customHeight="1">
      <c r="A923" s="89"/>
      <c r="B923" s="101" t="s">
        <v>711</v>
      </c>
      <c r="C923" s="101" t="s">
        <v>712</v>
      </c>
      <c r="D923" s="345"/>
      <c r="E923" s="9">
        <f t="shared" ref="E923:G926" si="102">E922+7</f>
        <v>44261</v>
      </c>
      <c r="F923" s="9">
        <f t="shared" si="102"/>
        <v>44266</v>
      </c>
      <c r="G923" s="10">
        <f t="shared" si="102"/>
        <v>44304</v>
      </c>
    </row>
    <row r="924" spans="1:7" s="27" customFormat="1" ht="15.75" customHeight="1">
      <c r="A924" s="89"/>
      <c r="B924" s="101" t="s">
        <v>713</v>
      </c>
      <c r="C924" s="101" t="s">
        <v>714</v>
      </c>
      <c r="D924" s="345"/>
      <c r="E924" s="9">
        <f t="shared" si="102"/>
        <v>44268</v>
      </c>
      <c r="F924" s="9">
        <f t="shared" si="102"/>
        <v>44273</v>
      </c>
      <c r="G924" s="10">
        <f t="shared" si="102"/>
        <v>44311</v>
      </c>
    </row>
    <row r="925" spans="1:7" s="27" customFormat="1" ht="15.75" customHeight="1">
      <c r="A925" s="89" t="s">
        <v>340</v>
      </c>
      <c r="B925" s="101" t="s">
        <v>715</v>
      </c>
      <c r="C925" s="101" t="s">
        <v>716</v>
      </c>
      <c r="D925" s="345"/>
      <c r="E925" s="9">
        <f t="shared" si="102"/>
        <v>44275</v>
      </c>
      <c r="F925" s="9">
        <f t="shared" si="102"/>
        <v>44280</v>
      </c>
      <c r="G925" s="10">
        <f t="shared" si="102"/>
        <v>44318</v>
      </c>
    </row>
    <row r="926" spans="1:7" s="27" customFormat="1" ht="15.75" customHeight="1">
      <c r="A926" s="89"/>
      <c r="B926" s="128" t="s">
        <v>717</v>
      </c>
      <c r="C926" s="128" t="s">
        <v>718</v>
      </c>
      <c r="D926" s="345"/>
      <c r="E926" s="9">
        <f t="shared" si="102"/>
        <v>44282</v>
      </c>
      <c r="F926" s="9">
        <f t="shared" si="102"/>
        <v>44287</v>
      </c>
      <c r="G926" s="10">
        <f t="shared" si="102"/>
        <v>44325</v>
      </c>
    </row>
    <row r="927" spans="1:7" s="27" customFormat="1" ht="15.75" customHeight="1">
      <c r="A927" s="89"/>
      <c r="B927" s="52"/>
      <c r="C927" s="52"/>
      <c r="D927" s="52"/>
      <c r="E927" s="30"/>
      <c r="F927" s="30"/>
      <c r="G927" s="31"/>
    </row>
    <row r="928" spans="1:7" s="27" customFormat="1" ht="15.75" customHeight="1">
      <c r="A928" s="89"/>
      <c r="B928" s="250" t="s">
        <v>25</v>
      </c>
      <c r="C928" s="248" t="s">
        <v>26</v>
      </c>
      <c r="D928" s="248" t="s">
        <v>319</v>
      </c>
      <c r="E928" s="101" t="s">
        <v>320</v>
      </c>
      <c r="F928" s="101" t="s">
        <v>28</v>
      </c>
      <c r="G928" s="101" t="s">
        <v>501</v>
      </c>
    </row>
    <row r="929" spans="1:7" s="27" customFormat="1" ht="15.75" customHeight="1">
      <c r="A929" s="89" t="s">
        <v>502</v>
      </c>
      <c r="B929" s="252"/>
      <c r="C929" s="249"/>
      <c r="D929" s="249"/>
      <c r="E929" s="99" t="s">
        <v>407</v>
      </c>
      <c r="F929" s="101" t="s">
        <v>29</v>
      </c>
      <c r="G929" s="101" t="s">
        <v>30</v>
      </c>
    </row>
    <row r="930" spans="1:7" s="27" customFormat="1" ht="15.75" customHeight="1">
      <c r="A930" s="89"/>
      <c r="B930" s="101" t="s">
        <v>588</v>
      </c>
      <c r="C930" s="101" t="s">
        <v>589</v>
      </c>
      <c r="D930" s="345" t="s">
        <v>494</v>
      </c>
      <c r="E930" s="9">
        <v>44254</v>
      </c>
      <c r="F930" s="10">
        <f>E930+5</f>
        <v>44259</v>
      </c>
      <c r="G930" s="10">
        <f>F930+33</f>
        <v>44292</v>
      </c>
    </row>
    <row r="931" spans="1:7" s="27" customFormat="1" ht="15.75" customHeight="1">
      <c r="A931" s="89"/>
      <c r="B931" s="101" t="s">
        <v>711</v>
      </c>
      <c r="C931" s="101" t="s">
        <v>712</v>
      </c>
      <c r="D931" s="345"/>
      <c r="E931" s="9">
        <f t="shared" ref="E931:G935" si="103">E930+7</f>
        <v>44261</v>
      </c>
      <c r="F931" s="9">
        <f t="shared" si="103"/>
        <v>44266</v>
      </c>
      <c r="G931" s="10">
        <f t="shared" si="103"/>
        <v>44299</v>
      </c>
    </row>
    <row r="932" spans="1:7" s="27" customFormat="1" ht="15.75" customHeight="1">
      <c r="A932" s="89"/>
      <c r="B932" s="101" t="s">
        <v>713</v>
      </c>
      <c r="C932" s="101" t="s">
        <v>714</v>
      </c>
      <c r="D932" s="345"/>
      <c r="E932" s="9">
        <f t="shared" si="103"/>
        <v>44268</v>
      </c>
      <c r="F932" s="9">
        <f t="shared" si="103"/>
        <v>44273</v>
      </c>
      <c r="G932" s="10">
        <f t="shared" si="103"/>
        <v>44306</v>
      </c>
    </row>
    <row r="933" spans="1:7" s="27" customFormat="1" ht="15.75" customHeight="1">
      <c r="A933" s="89"/>
      <c r="B933" s="101" t="s">
        <v>715</v>
      </c>
      <c r="C933" s="101" t="s">
        <v>716</v>
      </c>
      <c r="D933" s="345"/>
      <c r="E933" s="9">
        <f t="shared" si="103"/>
        <v>44275</v>
      </c>
      <c r="F933" s="9">
        <f t="shared" si="103"/>
        <v>44280</v>
      </c>
      <c r="G933" s="10">
        <f t="shared" si="103"/>
        <v>44313</v>
      </c>
    </row>
    <row r="934" spans="1:7" s="27" customFormat="1" ht="15.75" customHeight="1">
      <c r="A934" s="89"/>
      <c r="B934" s="128" t="s">
        <v>717</v>
      </c>
      <c r="C934" s="128" t="s">
        <v>718</v>
      </c>
      <c r="D934" s="345"/>
      <c r="E934" s="9">
        <f t="shared" si="103"/>
        <v>44282</v>
      </c>
      <c r="F934" s="9">
        <f t="shared" si="103"/>
        <v>44287</v>
      </c>
      <c r="G934" s="10">
        <f t="shared" si="103"/>
        <v>44320</v>
      </c>
    </row>
    <row r="935" spans="1:7" s="27" customFormat="1" ht="15.75" customHeight="1">
      <c r="A935" s="89"/>
      <c r="B935" s="101"/>
      <c r="C935" s="101"/>
      <c r="D935" s="345"/>
      <c r="E935" s="9">
        <f t="shared" si="103"/>
        <v>44289</v>
      </c>
      <c r="F935" s="9">
        <f t="shared" si="103"/>
        <v>44294</v>
      </c>
      <c r="G935" s="10">
        <f t="shared" si="103"/>
        <v>44327</v>
      </c>
    </row>
    <row r="936" spans="1:7" s="27" customFormat="1" ht="15.75" customHeight="1">
      <c r="A936" s="89"/>
      <c r="B936" s="52"/>
      <c r="C936" s="52"/>
      <c r="D936" s="52"/>
      <c r="E936" s="30"/>
      <c r="F936" s="30"/>
      <c r="G936" s="30"/>
    </row>
    <row r="937" spans="1:7" s="27" customFormat="1" ht="15.75" customHeight="1">
      <c r="A937" s="89"/>
      <c r="B937" s="250" t="s">
        <v>324</v>
      </c>
      <c r="C937" s="248" t="s">
        <v>26</v>
      </c>
      <c r="D937" s="269" t="s">
        <v>319</v>
      </c>
      <c r="E937" s="101" t="s">
        <v>320</v>
      </c>
      <c r="F937" s="101" t="s">
        <v>28</v>
      </c>
      <c r="G937" s="101" t="s">
        <v>501</v>
      </c>
    </row>
    <row r="938" spans="1:7" s="27" customFormat="1" ht="15.75" customHeight="1">
      <c r="A938" s="89"/>
      <c r="B938" s="252"/>
      <c r="C938" s="249"/>
      <c r="D938" s="263"/>
      <c r="E938" s="99" t="s">
        <v>407</v>
      </c>
      <c r="F938" s="101" t="s">
        <v>29</v>
      </c>
      <c r="G938" s="101" t="s">
        <v>30</v>
      </c>
    </row>
    <row r="939" spans="1:7" s="27" customFormat="1" ht="15.75" customHeight="1">
      <c r="A939" s="89"/>
      <c r="B939" s="101" t="s">
        <v>588</v>
      </c>
      <c r="C939" s="101" t="s">
        <v>589</v>
      </c>
      <c r="D939" s="289" t="s">
        <v>496</v>
      </c>
      <c r="E939" s="9">
        <v>44254</v>
      </c>
      <c r="F939" s="10">
        <f>E939+5</f>
        <v>44259</v>
      </c>
      <c r="G939" s="10">
        <f>F939+32</f>
        <v>44291</v>
      </c>
    </row>
    <row r="940" spans="1:7" s="27" customFormat="1" ht="15.75" customHeight="1">
      <c r="A940" s="89"/>
      <c r="B940" s="101" t="s">
        <v>711</v>
      </c>
      <c r="C940" s="101" t="s">
        <v>712</v>
      </c>
      <c r="D940" s="251"/>
      <c r="E940" s="9">
        <f t="shared" ref="E940:G944" si="104">E939+7</f>
        <v>44261</v>
      </c>
      <c r="F940" s="9">
        <f t="shared" si="104"/>
        <v>44266</v>
      </c>
      <c r="G940" s="10">
        <f t="shared" si="104"/>
        <v>44298</v>
      </c>
    </row>
    <row r="941" spans="1:7" s="27" customFormat="1" ht="15.75" customHeight="1">
      <c r="A941" s="89"/>
      <c r="B941" s="101" t="s">
        <v>713</v>
      </c>
      <c r="C941" s="101" t="s">
        <v>714</v>
      </c>
      <c r="D941" s="251"/>
      <c r="E941" s="9">
        <f t="shared" si="104"/>
        <v>44268</v>
      </c>
      <c r="F941" s="9">
        <f t="shared" si="104"/>
        <v>44273</v>
      </c>
      <c r="G941" s="10">
        <f t="shared" si="104"/>
        <v>44305</v>
      </c>
    </row>
    <row r="942" spans="1:7" s="27" customFormat="1" ht="15.75" customHeight="1">
      <c r="A942" s="89" t="s">
        <v>340</v>
      </c>
      <c r="B942" s="101" t="s">
        <v>715</v>
      </c>
      <c r="C942" s="101" t="s">
        <v>716</v>
      </c>
      <c r="D942" s="251"/>
      <c r="E942" s="9">
        <f t="shared" si="104"/>
        <v>44275</v>
      </c>
      <c r="F942" s="9">
        <f t="shared" si="104"/>
        <v>44280</v>
      </c>
      <c r="G942" s="10">
        <f t="shared" si="104"/>
        <v>44312</v>
      </c>
    </row>
    <row r="943" spans="1:7" s="27" customFormat="1" ht="15.75" customHeight="1">
      <c r="A943" s="89"/>
      <c r="B943" s="128" t="s">
        <v>717</v>
      </c>
      <c r="C943" s="128" t="s">
        <v>718</v>
      </c>
      <c r="D943" s="251"/>
      <c r="E943" s="9">
        <f t="shared" si="104"/>
        <v>44282</v>
      </c>
      <c r="F943" s="9">
        <f t="shared" si="104"/>
        <v>44287</v>
      </c>
      <c r="G943" s="10">
        <f t="shared" si="104"/>
        <v>44319</v>
      </c>
    </row>
    <row r="944" spans="1:7" s="27" customFormat="1" ht="15.75" customHeight="1">
      <c r="A944" s="89"/>
      <c r="B944" s="101"/>
      <c r="C944" s="101"/>
      <c r="D944" s="252"/>
      <c r="E944" s="9">
        <f t="shared" si="104"/>
        <v>44289</v>
      </c>
      <c r="F944" s="9">
        <f t="shared" si="104"/>
        <v>44294</v>
      </c>
      <c r="G944" s="10">
        <f t="shared" si="104"/>
        <v>44326</v>
      </c>
    </row>
    <row r="945" spans="1:7" s="27" customFormat="1" ht="15.75" customHeight="1">
      <c r="A945" s="89"/>
      <c r="B945" s="61"/>
      <c r="C945" s="36"/>
      <c r="D945" s="37"/>
      <c r="E945" s="37"/>
      <c r="F945" s="38"/>
      <c r="G945" s="38"/>
    </row>
    <row r="946" spans="1:7" s="27" customFormat="1" ht="15.75" customHeight="1">
      <c r="A946" s="89" t="s">
        <v>503</v>
      </c>
      <c r="B946" s="293" t="s">
        <v>25</v>
      </c>
      <c r="C946" s="269" t="s">
        <v>780</v>
      </c>
      <c r="D946" s="269" t="s">
        <v>793</v>
      </c>
      <c r="E946" s="101" t="s">
        <v>320</v>
      </c>
      <c r="F946" s="101" t="s">
        <v>28</v>
      </c>
      <c r="G946" s="101" t="s">
        <v>132</v>
      </c>
    </row>
    <row r="947" spans="1:7" s="27" customFormat="1" ht="15.75" customHeight="1">
      <c r="A947" s="89"/>
      <c r="B947" s="252"/>
      <c r="C947" s="263"/>
      <c r="D947" s="263"/>
      <c r="E947" s="99" t="s">
        <v>19</v>
      </c>
      <c r="F947" s="101" t="s">
        <v>29</v>
      </c>
      <c r="G947" s="101" t="s">
        <v>30</v>
      </c>
    </row>
    <row r="948" spans="1:7" s="27" customFormat="1" ht="15.75" customHeight="1">
      <c r="A948" s="89"/>
      <c r="B948" s="101" t="s">
        <v>588</v>
      </c>
      <c r="C948" s="101" t="s">
        <v>589</v>
      </c>
      <c r="D948" s="289" t="s">
        <v>494</v>
      </c>
      <c r="E948" s="9">
        <v>44254</v>
      </c>
      <c r="F948" s="10">
        <f>E948+5</f>
        <v>44259</v>
      </c>
      <c r="G948" s="10">
        <f>F948+37</f>
        <v>44296</v>
      </c>
    </row>
    <row r="949" spans="1:7" s="27" customFormat="1" ht="15.75" customHeight="1">
      <c r="A949" s="89"/>
      <c r="B949" s="101" t="s">
        <v>711</v>
      </c>
      <c r="C949" s="101" t="s">
        <v>712</v>
      </c>
      <c r="D949" s="251"/>
      <c r="E949" s="9">
        <f t="shared" ref="E949:G953" si="105">E948+7</f>
        <v>44261</v>
      </c>
      <c r="F949" s="9">
        <f t="shared" si="105"/>
        <v>44266</v>
      </c>
      <c r="G949" s="10">
        <f t="shared" si="105"/>
        <v>44303</v>
      </c>
    </row>
    <row r="950" spans="1:7" s="27" customFormat="1" ht="15.75" customHeight="1">
      <c r="A950" s="89"/>
      <c r="B950" s="101" t="s">
        <v>713</v>
      </c>
      <c r="C950" s="101" t="s">
        <v>714</v>
      </c>
      <c r="D950" s="251"/>
      <c r="E950" s="9">
        <f t="shared" si="105"/>
        <v>44268</v>
      </c>
      <c r="F950" s="9">
        <f t="shared" si="105"/>
        <v>44273</v>
      </c>
      <c r="G950" s="10">
        <f t="shared" si="105"/>
        <v>44310</v>
      </c>
    </row>
    <row r="951" spans="1:7" s="27" customFormat="1" ht="15.75" customHeight="1">
      <c r="A951" s="89"/>
      <c r="B951" s="101" t="s">
        <v>715</v>
      </c>
      <c r="C951" s="101" t="s">
        <v>716</v>
      </c>
      <c r="D951" s="251"/>
      <c r="E951" s="9">
        <f t="shared" si="105"/>
        <v>44275</v>
      </c>
      <c r="F951" s="9">
        <f t="shared" si="105"/>
        <v>44280</v>
      </c>
      <c r="G951" s="10">
        <f t="shared" si="105"/>
        <v>44317</v>
      </c>
    </row>
    <row r="952" spans="1:7" s="27" customFormat="1" ht="15.75" customHeight="1">
      <c r="A952" s="89"/>
      <c r="B952" s="128" t="s">
        <v>717</v>
      </c>
      <c r="C952" s="128" t="s">
        <v>718</v>
      </c>
      <c r="D952" s="251"/>
      <c r="E952" s="9">
        <f t="shared" si="105"/>
        <v>44282</v>
      </c>
      <c r="F952" s="9">
        <f t="shared" si="105"/>
        <v>44287</v>
      </c>
      <c r="G952" s="10">
        <f t="shared" si="105"/>
        <v>44324</v>
      </c>
    </row>
    <row r="953" spans="1:7" s="27" customFormat="1" ht="15.75" customHeight="1">
      <c r="A953" s="89"/>
      <c r="B953" s="101"/>
      <c r="C953" s="101"/>
      <c r="D953" s="252"/>
      <c r="E953" s="9">
        <f t="shared" si="105"/>
        <v>44289</v>
      </c>
      <c r="F953" s="9">
        <f t="shared" si="105"/>
        <v>44294</v>
      </c>
      <c r="G953" s="10">
        <f t="shared" si="105"/>
        <v>44331</v>
      </c>
    </row>
    <row r="954" spans="1:7" s="27" customFormat="1" ht="15.75" customHeight="1">
      <c r="A954" s="89"/>
      <c r="B954" s="52"/>
      <c r="C954" s="52"/>
      <c r="D954" s="52"/>
      <c r="E954" s="52"/>
      <c r="F954" s="31"/>
      <c r="G954" s="31"/>
    </row>
    <row r="955" spans="1:7" s="27" customFormat="1" ht="15.75" customHeight="1">
      <c r="A955" s="89"/>
      <c r="B955" s="61"/>
      <c r="C955" s="36"/>
      <c r="D955" s="37"/>
      <c r="E955" s="37"/>
      <c r="F955" s="38"/>
      <c r="G955" s="38"/>
    </row>
    <row r="956" spans="1:7" s="27" customFormat="1" ht="15.75" customHeight="1">
      <c r="A956" s="89" t="s">
        <v>504</v>
      </c>
      <c r="B956" s="250" t="s">
        <v>25</v>
      </c>
      <c r="C956" s="269" t="s">
        <v>792</v>
      </c>
      <c r="D956" s="269" t="s">
        <v>793</v>
      </c>
      <c r="E956" s="171" t="s">
        <v>275</v>
      </c>
      <c r="F956" s="171" t="s">
        <v>28</v>
      </c>
      <c r="G956" s="171" t="s">
        <v>133</v>
      </c>
    </row>
    <row r="957" spans="1:7" s="27" customFormat="1" ht="15.75" customHeight="1">
      <c r="A957" s="89"/>
      <c r="B957" s="252"/>
      <c r="C957" s="263"/>
      <c r="D957" s="263"/>
      <c r="E957" s="99" t="s">
        <v>19</v>
      </c>
      <c r="F957" s="171" t="s">
        <v>29</v>
      </c>
      <c r="G957" s="171" t="s">
        <v>30</v>
      </c>
    </row>
    <row r="958" spans="1:7" s="27" customFormat="1" ht="15.75" customHeight="1">
      <c r="A958" s="89"/>
      <c r="B958" s="171" t="s">
        <v>934</v>
      </c>
      <c r="C958" s="171" t="s">
        <v>936</v>
      </c>
      <c r="D958" s="250" t="s">
        <v>645</v>
      </c>
      <c r="E958" s="9">
        <v>44254</v>
      </c>
      <c r="F958" s="10">
        <f>E958+5</f>
        <v>44259</v>
      </c>
      <c r="G958" s="10">
        <f>F958+34</f>
        <v>44293</v>
      </c>
    </row>
    <row r="959" spans="1:7" s="27" customFormat="1" ht="15.75" customHeight="1">
      <c r="A959" s="89"/>
      <c r="B959" s="171" t="s">
        <v>935</v>
      </c>
      <c r="C959" s="171" t="s">
        <v>218</v>
      </c>
      <c r="D959" s="251"/>
      <c r="E959" s="9">
        <f t="shared" ref="E959:G961" si="106">E958+7</f>
        <v>44261</v>
      </c>
      <c r="F959" s="9">
        <f t="shared" si="106"/>
        <v>44266</v>
      </c>
      <c r="G959" s="10">
        <f t="shared" si="106"/>
        <v>44300</v>
      </c>
    </row>
    <row r="960" spans="1:7" s="27" customFormat="1" ht="15.75" customHeight="1">
      <c r="A960" s="89"/>
      <c r="B960" s="171" t="s">
        <v>713</v>
      </c>
      <c r="C960" s="171" t="s">
        <v>912</v>
      </c>
      <c r="D960" s="251"/>
      <c r="E960" s="9">
        <f t="shared" si="106"/>
        <v>44268</v>
      </c>
      <c r="F960" s="9">
        <f t="shared" si="106"/>
        <v>44273</v>
      </c>
      <c r="G960" s="10">
        <f t="shared" si="106"/>
        <v>44307</v>
      </c>
    </row>
    <row r="961" spans="1:7" s="27" customFormat="1" ht="15.75" customHeight="1">
      <c r="A961" s="89"/>
      <c r="B961" s="171" t="s">
        <v>715</v>
      </c>
      <c r="C961" s="171" t="s">
        <v>587</v>
      </c>
      <c r="D961" s="251"/>
      <c r="E961" s="9">
        <f t="shared" si="106"/>
        <v>44275</v>
      </c>
      <c r="F961" s="9">
        <f t="shared" si="106"/>
        <v>44280</v>
      </c>
      <c r="G961" s="10">
        <f t="shared" si="106"/>
        <v>44314</v>
      </c>
    </row>
    <row r="962" spans="1:7" s="27" customFormat="1" ht="15.75" customHeight="1">
      <c r="A962" s="89"/>
      <c r="B962" s="171" t="s">
        <v>717</v>
      </c>
      <c r="C962" s="171" t="s">
        <v>915</v>
      </c>
      <c r="D962" s="252"/>
      <c r="E962" s="9">
        <f>E961+8</f>
        <v>44283</v>
      </c>
      <c r="F962" s="9">
        <f>F961+7</f>
        <v>44287</v>
      </c>
      <c r="G962" s="10">
        <f>G961+7</f>
        <v>44321</v>
      </c>
    </row>
    <row r="963" spans="1:7" s="27" customFormat="1" ht="15.75" customHeight="1">
      <c r="A963" s="89"/>
      <c r="B963" s="52"/>
      <c r="C963" s="52"/>
      <c r="D963" s="52"/>
      <c r="E963" s="52"/>
      <c r="F963" s="31"/>
      <c r="G963" s="31"/>
    </row>
    <row r="964" spans="1:7" s="27" customFormat="1" ht="15.75" customHeight="1">
      <c r="A964" s="89"/>
      <c r="B964" s="52"/>
      <c r="C964" s="52"/>
      <c r="D964" s="52"/>
      <c r="E964" s="52"/>
      <c r="F964" s="31"/>
      <c r="G964" s="31"/>
    </row>
    <row r="965" spans="1:7" s="27" customFormat="1" ht="15.75" customHeight="1">
      <c r="A965" s="89"/>
      <c r="B965" s="61"/>
      <c r="C965" s="36"/>
      <c r="D965" s="37"/>
      <c r="E965" s="37"/>
      <c r="F965" s="38"/>
      <c r="G965" s="38"/>
    </row>
    <row r="966" spans="1:7" s="27" customFormat="1" ht="15.75" customHeight="1">
      <c r="A966" s="89" t="s">
        <v>505</v>
      </c>
      <c r="B966" s="253" t="s">
        <v>25</v>
      </c>
      <c r="C966" s="269" t="s">
        <v>780</v>
      </c>
      <c r="D966" s="269" t="s">
        <v>793</v>
      </c>
      <c r="E966" s="160" t="s">
        <v>320</v>
      </c>
      <c r="F966" s="160" t="s">
        <v>28</v>
      </c>
      <c r="G966" s="160" t="s">
        <v>134</v>
      </c>
    </row>
    <row r="967" spans="1:7" s="27" customFormat="1" ht="15.75" customHeight="1">
      <c r="A967" s="89"/>
      <c r="B967" s="254"/>
      <c r="C967" s="263"/>
      <c r="D967" s="263"/>
      <c r="E967" s="99" t="s">
        <v>19</v>
      </c>
      <c r="F967" s="160" t="s">
        <v>29</v>
      </c>
      <c r="G967" s="160" t="s">
        <v>30</v>
      </c>
    </row>
    <row r="968" spans="1:7" s="27" customFormat="1" ht="15.75" customHeight="1">
      <c r="A968" s="89"/>
      <c r="B968" s="13" t="s">
        <v>592</v>
      </c>
      <c r="C968" s="13" t="s">
        <v>593</v>
      </c>
      <c r="D968" s="274" t="s">
        <v>506</v>
      </c>
      <c r="E968" s="10">
        <v>44255</v>
      </c>
      <c r="F968" s="10">
        <f>E968+4</f>
        <v>44259</v>
      </c>
      <c r="G968" s="10">
        <f>F968+27</f>
        <v>44286</v>
      </c>
    </row>
    <row r="969" spans="1:7" s="27" customFormat="1" ht="15.75" customHeight="1">
      <c r="A969" s="89"/>
      <c r="B969" s="13" t="s">
        <v>804</v>
      </c>
      <c r="C969" s="13" t="s">
        <v>628</v>
      </c>
      <c r="D969" s="275"/>
      <c r="E969" s="10">
        <f t="shared" ref="E969:G972" si="107">E968+7</f>
        <v>44262</v>
      </c>
      <c r="F969" s="10">
        <f t="shared" si="107"/>
        <v>44266</v>
      </c>
      <c r="G969" s="10">
        <f t="shared" si="107"/>
        <v>44293</v>
      </c>
    </row>
    <row r="970" spans="1:7" s="27" customFormat="1" ht="15.75" customHeight="1">
      <c r="A970" s="89"/>
      <c r="B970" s="13" t="s">
        <v>805</v>
      </c>
      <c r="C970" s="13" t="s">
        <v>806</v>
      </c>
      <c r="D970" s="275"/>
      <c r="E970" s="10">
        <f t="shared" si="107"/>
        <v>44269</v>
      </c>
      <c r="F970" s="10">
        <f t="shared" si="107"/>
        <v>44273</v>
      </c>
      <c r="G970" s="10">
        <f t="shared" si="107"/>
        <v>44300</v>
      </c>
    </row>
    <row r="971" spans="1:7" s="27" customFormat="1" ht="15.75" customHeight="1">
      <c r="A971" s="89"/>
      <c r="B971" s="13" t="s">
        <v>807</v>
      </c>
      <c r="C971" s="13" t="s">
        <v>808</v>
      </c>
      <c r="D971" s="275"/>
      <c r="E971" s="10">
        <f t="shared" si="107"/>
        <v>44276</v>
      </c>
      <c r="F971" s="10">
        <f t="shared" si="107"/>
        <v>44280</v>
      </c>
      <c r="G971" s="10">
        <f t="shared" si="107"/>
        <v>44307</v>
      </c>
    </row>
    <row r="972" spans="1:7" s="27" customFormat="1" ht="15.75" customHeight="1">
      <c r="A972" s="89"/>
      <c r="B972" s="13" t="s">
        <v>809</v>
      </c>
      <c r="C972" s="13" t="s">
        <v>810</v>
      </c>
      <c r="D972" s="276"/>
      <c r="E972" s="10">
        <f t="shared" si="107"/>
        <v>44283</v>
      </c>
      <c r="F972" s="10">
        <f t="shared" si="107"/>
        <v>44287</v>
      </c>
      <c r="G972" s="10">
        <f t="shared" si="107"/>
        <v>44314</v>
      </c>
    </row>
    <row r="973" spans="1:7" s="27" customFormat="1" ht="15.75" customHeight="1">
      <c r="A973" s="89"/>
      <c r="B973" s="52"/>
      <c r="C973" s="52"/>
      <c r="D973" s="40"/>
      <c r="E973" s="31"/>
      <c r="F973" s="31"/>
      <c r="G973" s="31"/>
    </row>
    <row r="974" spans="1:7" s="27" customFormat="1" ht="15.75" customHeight="1">
      <c r="A974" s="89"/>
      <c r="B974" s="250" t="s">
        <v>25</v>
      </c>
      <c r="C974" s="269" t="s">
        <v>792</v>
      </c>
      <c r="D974" s="269" t="s">
        <v>793</v>
      </c>
      <c r="E974" s="167" t="s">
        <v>320</v>
      </c>
      <c r="F974" s="167" t="s">
        <v>28</v>
      </c>
      <c r="G974" s="167" t="s">
        <v>134</v>
      </c>
    </row>
    <row r="975" spans="1:7" s="27" customFormat="1" ht="15.75" customHeight="1">
      <c r="A975" s="89"/>
      <c r="B975" s="252"/>
      <c r="C975" s="263"/>
      <c r="D975" s="263"/>
      <c r="E975" s="99" t="s">
        <v>19</v>
      </c>
      <c r="F975" s="167" t="s">
        <v>29</v>
      </c>
      <c r="G975" s="167" t="s">
        <v>30</v>
      </c>
    </row>
    <row r="976" spans="1:7" s="27" customFormat="1" ht="15.75" customHeight="1">
      <c r="A976" s="89"/>
      <c r="B976" s="200" t="s">
        <v>622</v>
      </c>
      <c r="C976" s="201" t="s">
        <v>618</v>
      </c>
      <c r="D976" s="346" t="s">
        <v>507</v>
      </c>
      <c r="E976" s="10">
        <v>44250</v>
      </c>
      <c r="F976" s="10">
        <f>E976+5</f>
        <v>44255</v>
      </c>
      <c r="G976" s="10">
        <f>F976+28</f>
        <v>44283</v>
      </c>
    </row>
    <row r="977" spans="1:7" s="27" customFormat="1" ht="15.75" customHeight="1">
      <c r="A977" s="89"/>
      <c r="B977" s="13" t="s">
        <v>888</v>
      </c>
      <c r="C977" s="201" t="s">
        <v>892</v>
      </c>
      <c r="D977" s="347"/>
      <c r="E977" s="10">
        <f t="shared" ref="E977:G980" si="108">E976+7</f>
        <v>44257</v>
      </c>
      <c r="F977" s="10">
        <f t="shared" si="108"/>
        <v>44262</v>
      </c>
      <c r="G977" s="10">
        <f t="shared" si="108"/>
        <v>44290</v>
      </c>
    </row>
    <row r="978" spans="1:7" s="27" customFormat="1" ht="15.75" customHeight="1">
      <c r="A978" s="89"/>
      <c r="B978" s="13" t="s">
        <v>889</v>
      </c>
      <c r="C978" s="201" t="s">
        <v>893</v>
      </c>
      <c r="D978" s="347"/>
      <c r="E978" s="10">
        <f t="shared" si="108"/>
        <v>44264</v>
      </c>
      <c r="F978" s="10">
        <f t="shared" si="108"/>
        <v>44269</v>
      </c>
      <c r="G978" s="10">
        <f t="shared" si="108"/>
        <v>44297</v>
      </c>
    </row>
    <row r="979" spans="1:7" s="27" customFormat="1" ht="15.75" customHeight="1">
      <c r="A979" s="89"/>
      <c r="B979" s="13" t="s">
        <v>890</v>
      </c>
      <c r="C979" s="202" t="s">
        <v>892</v>
      </c>
      <c r="D979" s="347"/>
      <c r="E979" s="10">
        <f t="shared" si="108"/>
        <v>44271</v>
      </c>
      <c r="F979" s="10">
        <f t="shared" si="108"/>
        <v>44276</v>
      </c>
      <c r="G979" s="10">
        <f t="shared" si="108"/>
        <v>44304</v>
      </c>
    </row>
    <row r="980" spans="1:7" s="27" customFormat="1" ht="15.75" customHeight="1">
      <c r="A980" s="89"/>
      <c r="B980" s="120" t="s">
        <v>891</v>
      </c>
      <c r="C980" s="120" t="s">
        <v>894</v>
      </c>
      <c r="D980" s="348"/>
      <c r="E980" s="10">
        <f t="shared" si="108"/>
        <v>44278</v>
      </c>
      <c r="F980" s="10">
        <f t="shared" si="108"/>
        <v>44283</v>
      </c>
      <c r="G980" s="10">
        <f t="shared" si="108"/>
        <v>44311</v>
      </c>
    </row>
    <row r="981" spans="1:7" s="27" customFormat="1" ht="15.75" customHeight="1">
      <c r="A981" s="89"/>
      <c r="B981" s="52"/>
      <c r="C981" s="72"/>
      <c r="D981" s="40"/>
      <c r="E981" s="31"/>
      <c r="F981" s="31"/>
      <c r="G981" s="31"/>
    </row>
    <row r="982" spans="1:7" s="27" customFormat="1" ht="15.75" customHeight="1">
      <c r="A982" s="89"/>
      <c r="B982" s="52"/>
      <c r="C982" s="52"/>
      <c r="D982" s="40"/>
      <c r="E982" s="31"/>
      <c r="F982" s="31"/>
      <c r="G982" s="31"/>
    </row>
    <row r="983" spans="1:7" s="27" customFormat="1" ht="15.75" customHeight="1">
      <c r="A983" s="89"/>
      <c r="B983" s="61"/>
      <c r="C983" s="36"/>
      <c r="D983" s="37"/>
      <c r="E983" s="37"/>
      <c r="F983" s="38"/>
      <c r="G983" s="38"/>
    </row>
    <row r="984" spans="1:7" s="27" customFormat="1" ht="15.75" customHeight="1">
      <c r="A984" s="89"/>
      <c r="B984" s="52"/>
      <c r="C984" s="52"/>
      <c r="D984" s="52"/>
      <c r="E984" s="52"/>
      <c r="F984" s="31"/>
      <c r="G984" s="31"/>
    </row>
    <row r="985" spans="1:7" s="27" customFormat="1" ht="15.75" customHeight="1">
      <c r="A985" s="89" t="s">
        <v>508</v>
      </c>
      <c r="B985" s="250" t="s">
        <v>25</v>
      </c>
      <c r="C985" s="269" t="s">
        <v>780</v>
      </c>
      <c r="D985" s="269" t="s">
        <v>791</v>
      </c>
      <c r="E985" s="167" t="s">
        <v>320</v>
      </c>
      <c r="F985" s="167" t="s">
        <v>28</v>
      </c>
      <c r="G985" s="167" t="s">
        <v>509</v>
      </c>
    </row>
    <row r="986" spans="1:7" s="27" customFormat="1" ht="15.75" customHeight="1">
      <c r="A986" s="89"/>
      <c r="B986" s="252"/>
      <c r="C986" s="263"/>
      <c r="D986" s="263"/>
      <c r="E986" s="99" t="s">
        <v>19</v>
      </c>
      <c r="F986" s="167" t="s">
        <v>29</v>
      </c>
      <c r="G986" s="167" t="s">
        <v>510</v>
      </c>
    </row>
    <row r="987" spans="1:7" s="27" customFormat="1" ht="15.75" customHeight="1">
      <c r="A987" s="89"/>
      <c r="B987" s="193" t="s">
        <v>619</v>
      </c>
      <c r="C987" s="193" t="s">
        <v>6</v>
      </c>
      <c r="D987" s="274" t="s">
        <v>511</v>
      </c>
      <c r="E987" s="10">
        <v>44247</v>
      </c>
      <c r="F987" s="10">
        <f>E987+5</f>
        <v>44252</v>
      </c>
      <c r="G987" s="10">
        <f>F987+32</f>
        <v>44284</v>
      </c>
    </row>
    <row r="988" spans="1:7" s="27" customFormat="1" ht="15.75" customHeight="1">
      <c r="A988" s="89"/>
      <c r="B988" s="193" t="s">
        <v>895</v>
      </c>
      <c r="C988" s="193" t="s">
        <v>899</v>
      </c>
      <c r="D988" s="275"/>
      <c r="E988" s="10">
        <f t="shared" ref="E988:G991" si="109">E987+7</f>
        <v>44254</v>
      </c>
      <c r="F988" s="10">
        <f t="shared" si="109"/>
        <v>44259</v>
      </c>
      <c r="G988" s="10">
        <f t="shared" si="109"/>
        <v>44291</v>
      </c>
    </row>
    <row r="989" spans="1:7" s="27" customFormat="1" ht="15.75" customHeight="1">
      <c r="A989" s="89"/>
      <c r="B989" s="161" t="s">
        <v>896</v>
      </c>
      <c r="C989" s="193" t="s">
        <v>900</v>
      </c>
      <c r="D989" s="275"/>
      <c r="E989" s="10">
        <f t="shared" si="109"/>
        <v>44261</v>
      </c>
      <c r="F989" s="10">
        <f t="shared" si="109"/>
        <v>44266</v>
      </c>
      <c r="G989" s="10">
        <f t="shared" si="109"/>
        <v>44298</v>
      </c>
    </row>
    <row r="990" spans="1:7" s="27" customFormat="1" ht="15.75" customHeight="1">
      <c r="A990" s="89"/>
      <c r="B990" s="193" t="s">
        <v>897</v>
      </c>
      <c r="C990" s="193" t="s">
        <v>901</v>
      </c>
      <c r="D990" s="275"/>
      <c r="E990" s="10">
        <f t="shared" si="109"/>
        <v>44268</v>
      </c>
      <c r="F990" s="10">
        <f t="shared" si="109"/>
        <v>44273</v>
      </c>
      <c r="G990" s="10">
        <f t="shared" si="109"/>
        <v>44305</v>
      </c>
    </row>
    <row r="991" spans="1:7" s="27" customFormat="1" ht="15.75" customHeight="1">
      <c r="A991" s="89"/>
      <c r="B991" s="189" t="s">
        <v>898</v>
      </c>
      <c r="C991" s="189" t="s">
        <v>902</v>
      </c>
      <c r="D991" s="276"/>
      <c r="E991" s="10">
        <f t="shared" si="109"/>
        <v>44275</v>
      </c>
      <c r="F991" s="10">
        <f t="shared" si="109"/>
        <v>44280</v>
      </c>
      <c r="G991" s="10">
        <f t="shared" si="109"/>
        <v>44312</v>
      </c>
    </row>
    <row r="992" spans="1:7" s="27" customFormat="1" ht="15.75" customHeight="1">
      <c r="A992" s="89"/>
      <c r="B992" s="52"/>
      <c r="C992" s="52"/>
      <c r="D992" s="52"/>
      <c r="E992" s="52"/>
      <c r="F992" s="31"/>
      <c r="G992" s="31"/>
    </row>
    <row r="993" spans="1:7" s="27" customFormat="1" ht="15.75" customHeight="1">
      <c r="A993" s="89"/>
      <c r="B993" s="28"/>
      <c r="C993" s="52"/>
      <c r="D993" s="40"/>
      <c r="E993" s="31"/>
      <c r="F993" s="31"/>
      <c r="G993" s="31"/>
    </row>
    <row r="994" spans="1:7" s="27" customFormat="1" ht="15.75" customHeight="1">
      <c r="A994" s="89"/>
      <c r="B994" s="61"/>
      <c r="C994" s="36"/>
      <c r="D994" s="37"/>
      <c r="E994" s="37"/>
      <c r="F994" s="38"/>
      <c r="G994" s="38"/>
    </row>
    <row r="995" spans="1:7" s="27" customFormat="1" ht="15.75" customHeight="1">
      <c r="A995" s="89" t="s">
        <v>512</v>
      </c>
      <c r="B995" s="316" t="s">
        <v>25</v>
      </c>
      <c r="C995" s="269" t="s">
        <v>790</v>
      </c>
      <c r="D995" s="269" t="s">
        <v>789</v>
      </c>
      <c r="E995" s="160" t="s">
        <v>466</v>
      </c>
      <c r="F995" s="160" t="s">
        <v>28</v>
      </c>
      <c r="G995" s="160" t="s">
        <v>137</v>
      </c>
    </row>
    <row r="996" spans="1:7" s="27" customFormat="1" ht="15.75" customHeight="1">
      <c r="A996" s="89"/>
      <c r="B996" s="252"/>
      <c r="C996" s="263"/>
      <c r="D996" s="263"/>
      <c r="E996" s="99" t="s">
        <v>19</v>
      </c>
      <c r="F996" s="160" t="s">
        <v>29</v>
      </c>
      <c r="G996" s="160" t="s">
        <v>30</v>
      </c>
    </row>
    <row r="997" spans="1:7" s="27" customFormat="1" ht="15.75" customHeight="1">
      <c r="A997" s="89"/>
      <c r="B997" s="13" t="s">
        <v>592</v>
      </c>
      <c r="C997" s="13" t="s">
        <v>593</v>
      </c>
      <c r="D997" s="274" t="s">
        <v>506</v>
      </c>
      <c r="E997" s="10">
        <v>44255</v>
      </c>
      <c r="F997" s="10">
        <f>E997+4</f>
        <v>44259</v>
      </c>
      <c r="G997" s="10">
        <f>F997+36</f>
        <v>44295</v>
      </c>
    </row>
    <row r="998" spans="1:7" s="27" customFormat="1" ht="15.75" customHeight="1">
      <c r="A998" s="89"/>
      <c r="B998" s="13" t="s">
        <v>804</v>
      </c>
      <c r="C998" s="13" t="s">
        <v>628</v>
      </c>
      <c r="D998" s="275"/>
      <c r="E998" s="10">
        <f t="shared" ref="E998:G1001" si="110">E997+7</f>
        <v>44262</v>
      </c>
      <c r="F998" s="10">
        <f t="shared" si="110"/>
        <v>44266</v>
      </c>
      <c r="G998" s="10">
        <f t="shared" si="110"/>
        <v>44302</v>
      </c>
    </row>
    <row r="999" spans="1:7" s="27" customFormat="1" ht="15.75" customHeight="1">
      <c r="A999" s="89"/>
      <c r="B999" s="13" t="s">
        <v>805</v>
      </c>
      <c r="C999" s="13" t="s">
        <v>806</v>
      </c>
      <c r="D999" s="275"/>
      <c r="E999" s="10">
        <f t="shared" si="110"/>
        <v>44269</v>
      </c>
      <c r="F999" s="10">
        <f t="shared" si="110"/>
        <v>44273</v>
      </c>
      <c r="G999" s="10">
        <f t="shared" si="110"/>
        <v>44309</v>
      </c>
    </row>
    <row r="1000" spans="1:7" s="27" customFormat="1" ht="15.75" customHeight="1">
      <c r="A1000" s="89"/>
      <c r="B1000" s="13" t="s">
        <v>807</v>
      </c>
      <c r="C1000" s="13" t="s">
        <v>808</v>
      </c>
      <c r="D1000" s="275"/>
      <c r="E1000" s="10">
        <f t="shared" si="110"/>
        <v>44276</v>
      </c>
      <c r="F1000" s="10">
        <f t="shared" si="110"/>
        <v>44280</v>
      </c>
      <c r="G1000" s="10">
        <f t="shared" si="110"/>
        <v>44316</v>
      </c>
    </row>
    <row r="1001" spans="1:7" s="27" customFormat="1" ht="15.75" customHeight="1">
      <c r="A1001" s="89"/>
      <c r="B1001" s="13" t="s">
        <v>809</v>
      </c>
      <c r="C1001" s="13" t="s">
        <v>810</v>
      </c>
      <c r="D1001" s="276"/>
      <c r="E1001" s="10">
        <f t="shared" si="110"/>
        <v>44283</v>
      </c>
      <c r="F1001" s="10">
        <f t="shared" si="110"/>
        <v>44287</v>
      </c>
      <c r="G1001" s="10">
        <f t="shared" si="110"/>
        <v>44323</v>
      </c>
    </row>
    <row r="1002" spans="1:7" s="27" customFormat="1" ht="15.75" customHeight="1">
      <c r="A1002" s="89"/>
      <c r="B1002" s="52"/>
      <c r="C1002" s="52"/>
      <c r="D1002" s="40"/>
      <c r="E1002" s="31"/>
      <c r="F1002" s="31"/>
      <c r="G1002" s="31"/>
    </row>
    <row r="1003" spans="1:7" s="27" customFormat="1" ht="15.75" customHeight="1">
      <c r="A1003" s="89"/>
      <c r="B1003" s="52"/>
      <c r="C1003" s="52"/>
      <c r="D1003" s="40"/>
      <c r="E1003" s="31"/>
      <c r="F1003" s="31"/>
      <c r="G1003" s="31"/>
    </row>
    <row r="1004" spans="1:7" s="27" customFormat="1" ht="15.75" customHeight="1">
      <c r="A1004" s="89"/>
      <c r="B1004" s="52"/>
      <c r="C1004" s="52"/>
      <c r="D1004" s="52"/>
      <c r="E1004" s="52"/>
      <c r="F1004" s="31"/>
      <c r="G1004" s="31"/>
    </row>
    <row r="1005" spans="1:7" s="27" customFormat="1" ht="15.75" customHeight="1">
      <c r="A1005" s="89"/>
      <c r="B1005" s="61"/>
      <c r="C1005" s="36"/>
      <c r="D1005" s="37"/>
      <c r="E1005" s="37"/>
      <c r="F1005" s="38"/>
      <c r="G1005" s="38"/>
    </row>
    <row r="1006" spans="1:7" s="27" customFormat="1" ht="15.75" customHeight="1">
      <c r="A1006" s="89" t="s">
        <v>513</v>
      </c>
      <c r="B1006" s="250" t="s">
        <v>25</v>
      </c>
      <c r="C1006" s="269" t="s">
        <v>787</v>
      </c>
      <c r="D1006" s="269" t="s">
        <v>789</v>
      </c>
      <c r="E1006" s="167" t="s">
        <v>330</v>
      </c>
      <c r="F1006" s="167" t="s">
        <v>28</v>
      </c>
      <c r="G1006" s="167" t="s">
        <v>125</v>
      </c>
    </row>
    <row r="1007" spans="1:7" s="27" customFormat="1" ht="15.75" customHeight="1">
      <c r="A1007" s="89"/>
      <c r="B1007" s="252"/>
      <c r="C1007" s="263"/>
      <c r="D1007" s="263"/>
      <c r="E1007" s="99" t="s">
        <v>19</v>
      </c>
      <c r="F1007" s="167" t="s">
        <v>29</v>
      </c>
      <c r="G1007" s="167" t="s">
        <v>30</v>
      </c>
    </row>
    <row r="1008" spans="1:7" s="27" customFormat="1" ht="15.75" customHeight="1">
      <c r="A1008" s="89"/>
      <c r="B1008" s="200" t="s">
        <v>622</v>
      </c>
      <c r="C1008" s="201" t="s">
        <v>618</v>
      </c>
      <c r="D1008" s="346" t="s">
        <v>507</v>
      </c>
      <c r="E1008" s="10">
        <v>44251</v>
      </c>
      <c r="F1008" s="10">
        <f>E1008+4</f>
        <v>44255</v>
      </c>
      <c r="G1008" s="10">
        <f>F1008+27</f>
        <v>44282</v>
      </c>
    </row>
    <row r="1009" spans="1:7" s="27" customFormat="1" ht="15.75" customHeight="1">
      <c r="A1009" s="89"/>
      <c r="B1009" s="13" t="s">
        <v>888</v>
      </c>
      <c r="C1009" s="201" t="s">
        <v>892</v>
      </c>
      <c r="D1009" s="347"/>
      <c r="E1009" s="10">
        <f t="shared" ref="E1009:G1012" si="111">E1008+7</f>
        <v>44258</v>
      </c>
      <c r="F1009" s="10">
        <f t="shared" si="111"/>
        <v>44262</v>
      </c>
      <c r="G1009" s="10">
        <f t="shared" si="111"/>
        <v>44289</v>
      </c>
    </row>
    <row r="1010" spans="1:7" s="27" customFormat="1" ht="15.75" customHeight="1">
      <c r="A1010" s="89"/>
      <c r="B1010" s="13" t="s">
        <v>889</v>
      </c>
      <c r="C1010" s="201" t="s">
        <v>893</v>
      </c>
      <c r="D1010" s="347"/>
      <c r="E1010" s="10">
        <f t="shared" si="111"/>
        <v>44265</v>
      </c>
      <c r="F1010" s="10">
        <f t="shared" si="111"/>
        <v>44269</v>
      </c>
      <c r="G1010" s="10">
        <f t="shared" si="111"/>
        <v>44296</v>
      </c>
    </row>
    <row r="1011" spans="1:7" s="27" customFormat="1" ht="15.75" customHeight="1">
      <c r="A1011" s="89"/>
      <c r="B1011" s="13" t="s">
        <v>890</v>
      </c>
      <c r="C1011" s="202" t="s">
        <v>892</v>
      </c>
      <c r="D1011" s="347"/>
      <c r="E1011" s="10">
        <f t="shared" si="111"/>
        <v>44272</v>
      </c>
      <c r="F1011" s="10">
        <f t="shared" si="111"/>
        <v>44276</v>
      </c>
      <c r="G1011" s="10">
        <f t="shared" si="111"/>
        <v>44303</v>
      </c>
    </row>
    <row r="1012" spans="1:7" s="27" customFormat="1" ht="15.75" customHeight="1">
      <c r="A1012" s="89"/>
      <c r="B1012" s="120" t="s">
        <v>891</v>
      </c>
      <c r="C1012" s="120" t="s">
        <v>894</v>
      </c>
      <c r="D1012" s="348"/>
      <c r="E1012" s="10">
        <f t="shared" si="111"/>
        <v>44279</v>
      </c>
      <c r="F1012" s="10">
        <f t="shared" si="111"/>
        <v>44283</v>
      </c>
      <c r="G1012" s="10">
        <f t="shared" si="111"/>
        <v>44310</v>
      </c>
    </row>
    <row r="1013" spans="1:7" s="27" customFormat="1" ht="15.75" customHeight="1">
      <c r="A1013" s="89"/>
      <c r="B1013" s="52"/>
      <c r="C1013" s="52"/>
      <c r="D1013" s="40"/>
      <c r="E1013" s="31"/>
      <c r="F1013" s="31"/>
      <c r="G1013" s="31"/>
    </row>
    <row r="1014" spans="1:7" s="27" customFormat="1" ht="15.75" customHeight="1">
      <c r="A1014" s="89"/>
      <c r="B1014" s="52"/>
      <c r="C1014" s="52"/>
      <c r="D1014" s="40"/>
      <c r="E1014" s="31"/>
      <c r="F1014" s="31"/>
      <c r="G1014" s="31"/>
    </row>
    <row r="1015" spans="1:7" s="27" customFormat="1" ht="15.75" customHeight="1">
      <c r="A1015" s="89"/>
      <c r="B1015" s="52"/>
      <c r="C1015" s="52"/>
      <c r="D1015" s="40"/>
      <c r="E1015" s="31"/>
      <c r="F1015" s="31"/>
      <c r="G1015" s="31"/>
    </row>
    <row r="1016" spans="1:7" s="27" customFormat="1" ht="15.75" customHeight="1">
      <c r="A1016" s="89"/>
      <c r="B1016" s="61"/>
      <c r="C1016" s="36"/>
      <c r="D1016" s="37"/>
      <c r="E1016" s="37"/>
      <c r="F1016" s="38"/>
      <c r="G1016" s="38"/>
    </row>
    <row r="1017" spans="1:7" s="27" customFormat="1" ht="15.75" customHeight="1">
      <c r="A1017" s="89" t="s">
        <v>514</v>
      </c>
      <c r="B1017" s="250" t="s">
        <v>25</v>
      </c>
      <c r="C1017" s="269" t="s">
        <v>787</v>
      </c>
      <c r="D1017" s="269" t="s">
        <v>789</v>
      </c>
      <c r="E1017" s="160" t="s">
        <v>320</v>
      </c>
      <c r="F1017" s="160" t="s">
        <v>28</v>
      </c>
      <c r="G1017" s="160" t="s">
        <v>138</v>
      </c>
    </row>
    <row r="1018" spans="1:7" s="27" customFormat="1" ht="15.75" customHeight="1">
      <c r="A1018" s="89"/>
      <c r="B1018" s="252"/>
      <c r="C1018" s="263"/>
      <c r="D1018" s="263"/>
      <c r="E1018" s="99" t="s">
        <v>19</v>
      </c>
      <c r="F1018" s="160" t="s">
        <v>29</v>
      </c>
      <c r="G1018" s="160" t="s">
        <v>30</v>
      </c>
    </row>
    <row r="1019" spans="1:7" s="27" customFormat="1" ht="15.75" customHeight="1">
      <c r="A1019" s="89"/>
      <c r="B1019" s="13" t="s">
        <v>592</v>
      </c>
      <c r="C1019" s="13" t="s">
        <v>593</v>
      </c>
      <c r="D1019" s="274" t="s">
        <v>515</v>
      </c>
      <c r="E1019" s="10">
        <v>44255</v>
      </c>
      <c r="F1019" s="10">
        <f>E1019+4</f>
        <v>44259</v>
      </c>
      <c r="G1019" s="10">
        <f>F1019+31</f>
        <v>44290</v>
      </c>
    </row>
    <row r="1020" spans="1:7" s="27" customFormat="1" ht="15.75" customHeight="1">
      <c r="A1020" s="89"/>
      <c r="B1020" s="13" t="s">
        <v>804</v>
      </c>
      <c r="C1020" s="13" t="s">
        <v>628</v>
      </c>
      <c r="D1020" s="275"/>
      <c r="E1020" s="10">
        <f t="shared" ref="E1020:G1023" si="112">E1019+7</f>
        <v>44262</v>
      </c>
      <c r="F1020" s="10">
        <f t="shared" si="112"/>
        <v>44266</v>
      </c>
      <c r="G1020" s="10">
        <f t="shared" si="112"/>
        <v>44297</v>
      </c>
    </row>
    <row r="1021" spans="1:7" s="27" customFormat="1" ht="15.75" customHeight="1">
      <c r="A1021" s="89"/>
      <c r="B1021" s="13" t="s">
        <v>805</v>
      </c>
      <c r="C1021" s="13" t="s">
        <v>806</v>
      </c>
      <c r="D1021" s="275"/>
      <c r="E1021" s="10">
        <f t="shared" si="112"/>
        <v>44269</v>
      </c>
      <c r="F1021" s="10">
        <f t="shared" si="112"/>
        <v>44273</v>
      </c>
      <c r="G1021" s="10">
        <f t="shared" si="112"/>
        <v>44304</v>
      </c>
    </row>
    <row r="1022" spans="1:7" s="27" customFormat="1" ht="15.75" customHeight="1">
      <c r="A1022" s="89"/>
      <c r="B1022" s="13" t="s">
        <v>807</v>
      </c>
      <c r="C1022" s="13" t="s">
        <v>808</v>
      </c>
      <c r="D1022" s="275"/>
      <c r="E1022" s="10">
        <f t="shared" si="112"/>
        <v>44276</v>
      </c>
      <c r="F1022" s="10">
        <f t="shared" si="112"/>
        <v>44280</v>
      </c>
      <c r="G1022" s="10">
        <f t="shared" si="112"/>
        <v>44311</v>
      </c>
    </row>
    <row r="1023" spans="1:7" s="27" customFormat="1" ht="15.75" customHeight="1">
      <c r="A1023" s="89"/>
      <c r="B1023" s="13" t="s">
        <v>809</v>
      </c>
      <c r="C1023" s="13" t="s">
        <v>810</v>
      </c>
      <c r="D1023" s="276"/>
      <c r="E1023" s="10">
        <f t="shared" si="112"/>
        <v>44283</v>
      </c>
      <c r="F1023" s="10">
        <f t="shared" si="112"/>
        <v>44287</v>
      </c>
      <c r="G1023" s="10">
        <f t="shared" si="112"/>
        <v>44318</v>
      </c>
    </row>
    <row r="1024" spans="1:7" s="27" customFormat="1" ht="15.75" customHeight="1">
      <c r="A1024" s="89"/>
      <c r="B1024" s="52"/>
      <c r="C1024" s="52"/>
      <c r="D1024" s="52"/>
      <c r="E1024" s="52"/>
      <c r="F1024" s="31"/>
      <c r="G1024" s="31"/>
    </row>
    <row r="1025" spans="1:7" s="27" customFormat="1" ht="15.75" customHeight="1">
      <c r="A1025" s="89"/>
      <c r="B1025" s="52"/>
      <c r="C1025" s="52"/>
      <c r="D1025" s="52"/>
      <c r="E1025" s="52"/>
      <c r="F1025" s="31"/>
      <c r="G1025" s="31"/>
    </row>
    <row r="1026" spans="1:7" s="27" customFormat="1" ht="15.75" customHeight="1">
      <c r="A1026" s="89"/>
      <c r="B1026" s="61"/>
      <c r="C1026" s="36"/>
      <c r="D1026" s="37"/>
      <c r="E1026" s="37"/>
      <c r="F1026" s="38"/>
      <c r="G1026" s="38"/>
    </row>
    <row r="1027" spans="1:7" s="27" customFormat="1" ht="15.75" customHeight="1">
      <c r="A1027" s="89" t="s">
        <v>516</v>
      </c>
      <c r="B1027" s="250" t="s">
        <v>25</v>
      </c>
      <c r="C1027" s="269" t="s">
        <v>787</v>
      </c>
      <c r="D1027" s="269" t="s">
        <v>789</v>
      </c>
      <c r="E1027" s="160" t="s">
        <v>320</v>
      </c>
      <c r="F1027" s="160" t="s">
        <v>28</v>
      </c>
      <c r="G1027" s="160" t="s">
        <v>139</v>
      </c>
    </row>
    <row r="1028" spans="1:7" s="27" customFormat="1" ht="15.75" customHeight="1">
      <c r="A1028" s="89"/>
      <c r="B1028" s="252"/>
      <c r="C1028" s="263"/>
      <c r="D1028" s="263"/>
      <c r="E1028" s="99" t="s">
        <v>19</v>
      </c>
      <c r="F1028" s="160" t="s">
        <v>29</v>
      </c>
      <c r="G1028" s="160" t="s">
        <v>30</v>
      </c>
    </row>
    <row r="1029" spans="1:7" s="27" customFormat="1" ht="15.75" customHeight="1">
      <c r="A1029" s="89"/>
      <c r="B1029" s="13" t="s">
        <v>592</v>
      </c>
      <c r="C1029" s="13" t="s">
        <v>593</v>
      </c>
      <c r="D1029" s="274" t="s">
        <v>506</v>
      </c>
      <c r="E1029" s="10">
        <v>44255</v>
      </c>
      <c r="F1029" s="10">
        <f>E1029+4</f>
        <v>44259</v>
      </c>
      <c r="G1029" s="10">
        <f>F1029+30</f>
        <v>44289</v>
      </c>
    </row>
    <row r="1030" spans="1:7" s="27" customFormat="1" ht="15.75" customHeight="1">
      <c r="A1030" s="89"/>
      <c r="B1030" s="13" t="s">
        <v>804</v>
      </c>
      <c r="C1030" s="13" t="s">
        <v>628</v>
      </c>
      <c r="D1030" s="275"/>
      <c r="E1030" s="10">
        <f>E1029+8</f>
        <v>44263</v>
      </c>
      <c r="F1030" s="10">
        <f t="shared" ref="F1030:G1033" si="113">F1029+7</f>
        <v>44266</v>
      </c>
      <c r="G1030" s="10">
        <f t="shared" si="113"/>
        <v>44296</v>
      </c>
    </row>
    <row r="1031" spans="1:7" s="27" customFormat="1" ht="15.75" customHeight="1">
      <c r="A1031" s="89"/>
      <c r="B1031" s="13" t="s">
        <v>805</v>
      </c>
      <c r="C1031" s="13" t="s">
        <v>806</v>
      </c>
      <c r="D1031" s="275"/>
      <c r="E1031" s="10">
        <f>E1030+7</f>
        <v>44270</v>
      </c>
      <c r="F1031" s="10">
        <f t="shared" si="113"/>
        <v>44273</v>
      </c>
      <c r="G1031" s="10">
        <f t="shared" si="113"/>
        <v>44303</v>
      </c>
    </row>
    <row r="1032" spans="1:7" s="27" customFormat="1" ht="15.75" customHeight="1">
      <c r="A1032" s="89"/>
      <c r="B1032" s="13" t="s">
        <v>807</v>
      </c>
      <c r="C1032" s="13" t="s">
        <v>808</v>
      </c>
      <c r="D1032" s="275"/>
      <c r="E1032" s="10">
        <f>E1031+7</f>
        <v>44277</v>
      </c>
      <c r="F1032" s="10">
        <f t="shared" si="113"/>
        <v>44280</v>
      </c>
      <c r="G1032" s="10">
        <f t="shared" si="113"/>
        <v>44310</v>
      </c>
    </row>
    <row r="1033" spans="1:7" s="27" customFormat="1" ht="15.75" customHeight="1">
      <c r="A1033" s="89"/>
      <c r="B1033" s="13" t="s">
        <v>809</v>
      </c>
      <c r="C1033" s="13" t="s">
        <v>810</v>
      </c>
      <c r="D1033" s="276"/>
      <c r="E1033" s="10">
        <f>E1032+7</f>
        <v>44284</v>
      </c>
      <c r="F1033" s="10">
        <f t="shared" si="113"/>
        <v>44287</v>
      </c>
      <c r="G1033" s="10">
        <f t="shared" si="113"/>
        <v>44317</v>
      </c>
    </row>
    <row r="1034" spans="1:7" s="27" customFormat="1" ht="15.75" customHeight="1">
      <c r="A1034" s="89"/>
      <c r="B1034" s="73"/>
      <c r="C1034" s="36"/>
      <c r="D1034" s="37"/>
      <c r="E1034" s="37"/>
      <c r="F1034" s="38"/>
      <c r="G1034" s="38"/>
    </row>
    <row r="1035" spans="1:7" s="27" customFormat="1" ht="15.75" customHeight="1">
      <c r="A1035" s="89"/>
      <c r="B1035" s="250" t="s">
        <v>25</v>
      </c>
      <c r="C1035" s="269" t="s">
        <v>787</v>
      </c>
      <c r="D1035" s="269" t="s">
        <v>789</v>
      </c>
      <c r="E1035" s="167" t="s">
        <v>320</v>
      </c>
      <c r="F1035" s="167" t="s">
        <v>28</v>
      </c>
      <c r="G1035" s="167" t="s">
        <v>139</v>
      </c>
    </row>
    <row r="1036" spans="1:7" s="27" customFormat="1" ht="15.75" customHeight="1">
      <c r="A1036" s="89"/>
      <c r="B1036" s="252"/>
      <c r="C1036" s="263"/>
      <c r="D1036" s="263"/>
      <c r="E1036" s="99" t="s">
        <v>19</v>
      </c>
      <c r="F1036" s="167" t="s">
        <v>29</v>
      </c>
      <c r="G1036" s="167" t="s">
        <v>30</v>
      </c>
    </row>
    <row r="1037" spans="1:7" s="27" customFormat="1" ht="15.75" customHeight="1">
      <c r="A1037" s="89"/>
      <c r="B1037" s="200" t="s">
        <v>622</v>
      </c>
      <c r="C1037" s="201" t="s">
        <v>618</v>
      </c>
      <c r="D1037" s="274" t="s">
        <v>517</v>
      </c>
      <c r="E1037" s="10">
        <v>44250</v>
      </c>
      <c r="F1037" s="10">
        <f>E1037+5</f>
        <v>44255</v>
      </c>
      <c r="G1037" s="10">
        <f>F1037+28</f>
        <v>44283</v>
      </c>
    </row>
    <row r="1038" spans="1:7" s="27" customFormat="1" ht="15.75" customHeight="1">
      <c r="A1038" s="89"/>
      <c r="B1038" s="13" t="s">
        <v>888</v>
      </c>
      <c r="C1038" s="201" t="s">
        <v>892</v>
      </c>
      <c r="D1038" s="275"/>
      <c r="E1038" s="10">
        <f t="shared" ref="E1038:G1041" si="114">E1037+7</f>
        <v>44257</v>
      </c>
      <c r="F1038" s="10">
        <f t="shared" si="114"/>
        <v>44262</v>
      </c>
      <c r="G1038" s="10">
        <f t="shared" si="114"/>
        <v>44290</v>
      </c>
    </row>
    <row r="1039" spans="1:7" s="27" customFormat="1" ht="15.75" customHeight="1">
      <c r="A1039" s="89"/>
      <c r="B1039" s="13" t="s">
        <v>889</v>
      </c>
      <c r="C1039" s="201" t="s">
        <v>893</v>
      </c>
      <c r="D1039" s="275"/>
      <c r="E1039" s="10">
        <f t="shared" si="114"/>
        <v>44264</v>
      </c>
      <c r="F1039" s="10">
        <f t="shared" si="114"/>
        <v>44269</v>
      </c>
      <c r="G1039" s="10">
        <f t="shared" si="114"/>
        <v>44297</v>
      </c>
    </row>
    <row r="1040" spans="1:7" s="27" customFormat="1" ht="15.75" customHeight="1">
      <c r="A1040" s="89"/>
      <c r="B1040" s="13" t="s">
        <v>890</v>
      </c>
      <c r="C1040" s="202" t="s">
        <v>892</v>
      </c>
      <c r="D1040" s="275"/>
      <c r="E1040" s="10">
        <f t="shared" si="114"/>
        <v>44271</v>
      </c>
      <c r="F1040" s="10">
        <f t="shared" si="114"/>
        <v>44276</v>
      </c>
      <c r="G1040" s="10">
        <f t="shared" si="114"/>
        <v>44304</v>
      </c>
    </row>
    <row r="1041" spans="1:7" s="27" customFormat="1" ht="15.75" customHeight="1">
      <c r="A1041" s="89"/>
      <c r="B1041" s="120" t="s">
        <v>891</v>
      </c>
      <c r="C1041" s="120" t="s">
        <v>894</v>
      </c>
      <c r="D1041" s="276"/>
      <c r="E1041" s="10">
        <f t="shared" si="114"/>
        <v>44278</v>
      </c>
      <c r="F1041" s="10">
        <f t="shared" si="114"/>
        <v>44283</v>
      </c>
      <c r="G1041" s="10">
        <f t="shared" si="114"/>
        <v>44311</v>
      </c>
    </row>
    <row r="1042" spans="1:7" s="27" customFormat="1" ht="15.75" customHeight="1">
      <c r="A1042" s="89"/>
      <c r="B1042" s="73"/>
      <c r="C1042" s="36"/>
      <c r="D1042" s="37"/>
      <c r="E1042" s="37"/>
      <c r="F1042" s="38"/>
      <c r="G1042" s="38"/>
    </row>
    <row r="1043" spans="1:7" s="27" customFormat="1" ht="15.75" customHeight="1">
      <c r="A1043" s="89"/>
      <c r="B1043" s="52"/>
      <c r="C1043" s="52"/>
      <c r="D1043" s="52"/>
      <c r="E1043" s="52"/>
      <c r="F1043" s="31"/>
      <c r="G1043" s="31"/>
    </row>
    <row r="1044" spans="1:7" s="27" customFormat="1" ht="15.75" customHeight="1">
      <c r="A1044" s="89" t="s">
        <v>518</v>
      </c>
      <c r="B1044" s="250" t="s">
        <v>25</v>
      </c>
      <c r="C1044" s="269" t="s">
        <v>787</v>
      </c>
      <c r="D1044" s="269" t="s">
        <v>789</v>
      </c>
      <c r="E1044" s="155" t="s">
        <v>320</v>
      </c>
      <c r="F1044" s="155" t="s">
        <v>28</v>
      </c>
      <c r="G1044" s="155" t="s">
        <v>802</v>
      </c>
    </row>
    <row r="1045" spans="1:7" s="27" customFormat="1" ht="15.75" customHeight="1">
      <c r="A1045" s="89"/>
      <c r="B1045" s="252"/>
      <c r="C1045" s="263"/>
      <c r="D1045" s="263"/>
      <c r="E1045" s="99" t="s">
        <v>19</v>
      </c>
      <c r="F1045" s="155" t="s">
        <v>29</v>
      </c>
      <c r="G1045" s="155" t="s">
        <v>30</v>
      </c>
    </row>
    <row r="1046" spans="1:7" s="27" customFormat="1" ht="15.75" customHeight="1">
      <c r="A1046" s="89"/>
      <c r="B1046" s="161" t="s">
        <v>172</v>
      </c>
      <c r="C1046" s="161" t="s">
        <v>795</v>
      </c>
      <c r="D1046" s="353" t="s">
        <v>519</v>
      </c>
      <c r="E1046" s="10">
        <v>44254</v>
      </c>
      <c r="F1046" s="10">
        <f>E1046+4</f>
        <v>44258</v>
      </c>
      <c r="G1046" s="10">
        <f>F1046+38</f>
        <v>44296</v>
      </c>
    </row>
    <row r="1047" spans="1:7" s="27" customFormat="1" ht="15.75" customHeight="1">
      <c r="A1047" s="89"/>
      <c r="B1047" s="161" t="s">
        <v>796</v>
      </c>
      <c r="C1047" s="161" t="s">
        <v>797</v>
      </c>
      <c r="D1047" s="301"/>
      <c r="E1047" s="10">
        <f t="shared" ref="E1047:G1049" si="115">E1046+7</f>
        <v>44261</v>
      </c>
      <c r="F1047" s="10">
        <f t="shared" si="115"/>
        <v>44265</v>
      </c>
      <c r="G1047" s="10">
        <f t="shared" si="115"/>
        <v>44303</v>
      </c>
    </row>
    <row r="1048" spans="1:7" s="27" customFormat="1" ht="15.75" customHeight="1">
      <c r="A1048" s="89"/>
      <c r="B1048" s="162" t="s">
        <v>798</v>
      </c>
      <c r="C1048" s="161" t="s">
        <v>799</v>
      </c>
      <c r="D1048" s="301"/>
      <c r="E1048" s="10">
        <f t="shared" si="115"/>
        <v>44268</v>
      </c>
      <c r="F1048" s="10">
        <f t="shared" si="115"/>
        <v>44272</v>
      </c>
      <c r="G1048" s="10">
        <f t="shared" si="115"/>
        <v>44310</v>
      </c>
    </row>
    <row r="1049" spans="1:7" s="27" customFormat="1" ht="15.75" customHeight="1">
      <c r="A1049" s="89"/>
      <c r="B1049" s="162" t="s">
        <v>800</v>
      </c>
      <c r="C1049" s="161" t="s">
        <v>801</v>
      </c>
      <c r="D1049" s="302"/>
      <c r="E1049" s="10">
        <f t="shared" si="115"/>
        <v>44275</v>
      </c>
      <c r="F1049" s="10">
        <f t="shared" si="115"/>
        <v>44279</v>
      </c>
      <c r="G1049" s="10">
        <f t="shared" si="115"/>
        <v>44317</v>
      </c>
    </row>
    <row r="1050" spans="1:7" s="27" customFormat="1" ht="15.75" customHeight="1">
      <c r="A1050" s="89"/>
      <c r="B1050" s="52"/>
      <c r="C1050" s="52"/>
      <c r="D1050" s="52"/>
      <c r="E1050" s="31"/>
      <c r="F1050" s="31"/>
      <c r="G1050" s="31"/>
    </row>
    <row r="1051" spans="1:7" s="27" customFormat="1" ht="15.75" customHeight="1">
      <c r="A1051" s="89"/>
      <c r="B1051" s="52"/>
      <c r="C1051" s="52"/>
      <c r="D1051" s="52"/>
      <c r="E1051" s="52"/>
      <c r="F1051" s="31"/>
      <c r="G1051" s="31"/>
    </row>
    <row r="1052" spans="1:7" s="27" customFormat="1" ht="15.75" customHeight="1">
      <c r="A1052" s="89"/>
      <c r="B1052" s="61"/>
      <c r="C1052" s="36"/>
      <c r="D1052" s="37"/>
      <c r="E1052" s="37"/>
      <c r="F1052" s="38"/>
      <c r="G1052" s="38"/>
    </row>
    <row r="1053" spans="1:7" s="27" customFormat="1" ht="15.75" customHeight="1">
      <c r="A1053" s="89" t="s">
        <v>520</v>
      </c>
      <c r="B1053" s="253" t="s">
        <v>324</v>
      </c>
      <c r="C1053" s="269" t="s">
        <v>787</v>
      </c>
      <c r="D1053" s="269" t="s">
        <v>789</v>
      </c>
      <c r="E1053" s="155" t="s">
        <v>320</v>
      </c>
      <c r="F1053" s="155" t="s">
        <v>28</v>
      </c>
      <c r="G1053" s="155" t="s">
        <v>521</v>
      </c>
    </row>
    <row r="1054" spans="1:7" s="27" customFormat="1" ht="15.75" customHeight="1">
      <c r="A1054" s="89"/>
      <c r="B1054" s="254"/>
      <c r="C1054" s="263"/>
      <c r="D1054" s="263"/>
      <c r="E1054" s="155" t="s">
        <v>19</v>
      </c>
      <c r="F1054" s="155" t="s">
        <v>29</v>
      </c>
      <c r="G1054" s="155" t="s">
        <v>30</v>
      </c>
    </row>
    <row r="1055" spans="1:7" s="27" customFormat="1" ht="15.75" customHeight="1">
      <c r="A1055" s="89"/>
      <c r="B1055" s="161" t="s">
        <v>172</v>
      </c>
      <c r="C1055" s="161" t="s">
        <v>795</v>
      </c>
      <c r="D1055" s="253" t="s">
        <v>522</v>
      </c>
      <c r="E1055" s="10">
        <v>44254</v>
      </c>
      <c r="F1055" s="10">
        <f>E1055+4</f>
        <v>44258</v>
      </c>
      <c r="G1055" s="10">
        <f>F1055+30</f>
        <v>44288</v>
      </c>
    </row>
    <row r="1056" spans="1:7" s="27" customFormat="1" ht="15.75" customHeight="1">
      <c r="A1056" s="89"/>
      <c r="B1056" s="161" t="s">
        <v>796</v>
      </c>
      <c r="C1056" s="161" t="s">
        <v>797</v>
      </c>
      <c r="D1056" s="301"/>
      <c r="E1056" s="10">
        <f t="shared" ref="E1056:G1059" si="116">E1055+7</f>
        <v>44261</v>
      </c>
      <c r="F1056" s="10">
        <f t="shared" si="116"/>
        <v>44265</v>
      </c>
      <c r="G1056" s="10">
        <f t="shared" si="116"/>
        <v>44295</v>
      </c>
    </row>
    <row r="1057" spans="1:7" s="27" customFormat="1" ht="15.75" customHeight="1">
      <c r="A1057" s="89"/>
      <c r="B1057" s="162" t="s">
        <v>798</v>
      </c>
      <c r="C1057" s="161" t="s">
        <v>799</v>
      </c>
      <c r="D1057" s="301"/>
      <c r="E1057" s="10">
        <f t="shared" si="116"/>
        <v>44268</v>
      </c>
      <c r="F1057" s="10">
        <f t="shared" si="116"/>
        <v>44272</v>
      </c>
      <c r="G1057" s="10">
        <f t="shared" si="116"/>
        <v>44302</v>
      </c>
    </row>
    <row r="1058" spans="1:7" s="27" customFormat="1" ht="15.75" customHeight="1">
      <c r="A1058" s="89"/>
      <c r="B1058" s="162" t="s">
        <v>800</v>
      </c>
      <c r="C1058" s="161" t="s">
        <v>801</v>
      </c>
      <c r="D1058" s="301"/>
      <c r="E1058" s="10">
        <f t="shared" si="116"/>
        <v>44275</v>
      </c>
      <c r="F1058" s="10">
        <f t="shared" si="116"/>
        <v>44279</v>
      </c>
      <c r="G1058" s="10">
        <f t="shared" si="116"/>
        <v>44309</v>
      </c>
    </row>
    <row r="1059" spans="1:7" s="27" customFormat="1" ht="15.75" customHeight="1">
      <c r="A1059" s="89"/>
      <c r="B1059" s="162"/>
      <c r="C1059" s="161"/>
      <c r="D1059" s="254"/>
      <c r="E1059" s="10">
        <f t="shared" si="116"/>
        <v>44282</v>
      </c>
      <c r="F1059" s="10">
        <f t="shared" si="116"/>
        <v>44286</v>
      </c>
      <c r="G1059" s="10">
        <f t="shared" si="116"/>
        <v>44316</v>
      </c>
    </row>
    <row r="1060" spans="1:7" s="27" customFormat="1" ht="15.75" customHeight="1">
      <c r="A1060" s="89"/>
      <c r="B1060" s="52"/>
      <c r="C1060" s="52"/>
      <c r="D1060" s="52"/>
      <c r="E1060" s="52"/>
      <c r="F1060" s="74"/>
      <c r="G1060" s="74"/>
    </row>
    <row r="1061" spans="1:7" s="27" customFormat="1" ht="15.75" customHeight="1">
      <c r="A1061" s="89"/>
      <c r="B1061" s="52"/>
      <c r="C1061" s="52"/>
      <c r="D1061" s="52"/>
      <c r="E1061" s="52"/>
      <c r="F1061" s="74"/>
      <c r="G1061" s="74"/>
    </row>
    <row r="1062" spans="1:7" s="27" customFormat="1" ht="15.75" customHeight="1">
      <c r="A1062" s="89"/>
      <c r="B1062" s="52"/>
      <c r="C1062" s="52"/>
      <c r="D1062" s="52"/>
      <c r="E1062" s="52"/>
      <c r="F1062" s="31"/>
      <c r="G1062" s="31"/>
    </row>
    <row r="1063" spans="1:7" s="27" customFormat="1" ht="15.75" customHeight="1">
      <c r="A1063" s="89"/>
      <c r="B1063" s="61"/>
      <c r="C1063" s="36"/>
      <c r="D1063" s="37"/>
      <c r="E1063" s="37"/>
      <c r="F1063" s="38"/>
      <c r="G1063" s="38"/>
    </row>
    <row r="1064" spans="1:7" s="27" customFormat="1" ht="15.75" customHeight="1">
      <c r="A1064" s="89" t="s">
        <v>523</v>
      </c>
      <c r="B1064" s="253" t="s">
        <v>25</v>
      </c>
      <c r="C1064" s="269" t="s">
        <v>787</v>
      </c>
      <c r="D1064" s="269" t="s">
        <v>319</v>
      </c>
      <c r="E1064" s="155" t="s">
        <v>320</v>
      </c>
      <c r="F1064" s="155" t="s">
        <v>320</v>
      </c>
      <c r="G1064" s="155" t="s">
        <v>524</v>
      </c>
    </row>
    <row r="1065" spans="1:7" s="27" customFormat="1" ht="15.75" customHeight="1">
      <c r="A1065" s="89"/>
      <c r="B1065" s="254"/>
      <c r="C1065" s="263"/>
      <c r="D1065" s="263"/>
      <c r="E1065" s="155" t="s">
        <v>19</v>
      </c>
      <c r="F1065" s="155" t="s">
        <v>29</v>
      </c>
      <c r="G1065" s="155" t="s">
        <v>30</v>
      </c>
    </row>
    <row r="1066" spans="1:7" s="27" customFormat="1" ht="15.75" customHeight="1">
      <c r="A1066" s="89"/>
      <c r="B1066" s="161" t="s">
        <v>172</v>
      </c>
      <c r="C1066" s="161" t="s">
        <v>795</v>
      </c>
      <c r="D1066" s="253" t="s">
        <v>803</v>
      </c>
      <c r="E1066" s="10">
        <v>44254</v>
      </c>
      <c r="F1066" s="10">
        <f>E1066+4</f>
        <v>44258</v>
      </c>
      <c r="G1066" s="10">
        <f>F1066+34</f>
        <v>44292</v>
      </c>
    </row>
    <row r="1067" spans="1:7" s="27" customFormat="1" ht="15.75" customHeight="1">
      <c r="A1067" s="89" t="s">
        <v>525</v>
      </c>
      <c r="B1067" s="161" t="s">
        <v>796</v>
      </c>
      <c r="C1067" s="161" t="s">
        <v>797</v>
      </c>
      <c r="D1067" s="301"/>
      <c r="E1067" s="10">
        <f t="shared" ref="E1067:G1070" si="117">E1066+7</f>
        <v>44261</v>
      </c>
      <c r="F1067" s="10">
        <f t="shared" si="117"/>
        <v>44265</v>
      </c>
      <c r="G1067" s="10">
        <f t="shared" si="117"/>
        <v>44299</v>
      </c>
    </row>
    <row r="1068" spans="1:7" s="27" customFormat="1" ht="15.75" customHeight="1">
      <c r="A1068" s="89"/>
      <c r="B1068" s="162" t="s">
        <v>798</v>
      </c>
      <c r="C1068" s="161" t="s">
        <v>799</v>
      </c>
      <c r="D1068" s="301"/>
      <c r="E1068" s="10">
        <f t="shared" si="117"/>
        <v>44268</v>
      </c>
      <c r="F1068" s="10">
        <f t="shared" si="117"/>
        <v>44272</v>
      </c>
      <c r="G1068" s="10">
        <f t="shared" si="117"/>
        <v>44306</v>
      </c>
    </row>
    <row r="1069" spans="1:7" s="27" customFormat="1" ht="15.75" customHeight="1">
      <c r="A1069" s="89"/>
      <c r="B1069" s="162" t="s">
        <v>800</v>
      </c>
      <c r="C1069" s="161" t="s">
        <v>801</v>
      </c>
      <c r="D1069" s="301"/>
      <c r="E1069" s="10">
        <f t="shared" si="117"/>
        <v>44275</v>
      </c>
      <c r="F1069" s="10">
        <f t="shared" si="117"/>
        <v>44279</v>
      </c>
      <c r="G1069" s="10">
        <f t="shared" si="117"/>
        <v>44313</v>
      </c>
    </row>
    <row r="1070" spans="1:7" s="27" customFormat="1" ht="15.75" customHeight="1">
      <c r="A1070" s="89"/>
      <c r="B1070" s="162"/>
      <c r="C1070" s="161"/>
      <c r="D1070" s="254"/>
      <c r="E1070" s="10">
        <f t="shared" si="117"/>
        <v>44282</v>
      </c>
      <c r="F1070" s="10">
        <f t="shared" si="117"/>
        <v>44286</v>
      </c>
      <c r="G1070" s="10">
        <f t="shared" si="117"/>
        <v>44320</v>
      </c>
    </row>
    <row r="1071" spans="1:7" s="27" customFormat="1" ht="15.75" customHeight="1">
      <c r="A1071" s="89"/>
      <c r="B1071" s="52"/>
      <c r="C1071" s="52"/>
      <c r="D1071" s="52"/>
      <c r="E1071" s="52"/>
      <c r="F1071" s="31"/>
      <c r="G1071" s="31"/>
    </row>
    <row r="1072" spans="1:7" s="27" customFormat="1" ht="15.75" customHeight="1">
      <c r="A1072" s="89"/>
      <c r="B1072" s="52"/>
      <c r="C1072" s="52"/>
      <c r="D1072" s="52"/>
      <c r="E1072" s="52"/>
      <c r="F1072" s="31"/>
      <c r="G1072" s="31"/>
    </row>
    <row r="1073" spans="1:7" s="27" customFormat="1" ht="15.75" customHeight="1">
      <c r="A1073" s="89"/>
      <c r="B1073" s="61"/>
      <c r="C1073" s="36"/>
      <c r="D1073" s="37"/>
      <c r="E1073" s="37"/>
      <c r="F1073" s="38"/>
      <c r="G1073" s="38"/>
    </row>
    <row r="1074" spans="1:7" s="27" customFormat="1" ht="15.75" customHeight="1">
      <c r="A1074" s="89"/>
      <c r="B1074" s="52"/>
      <c r="C1074" s="52"/>
      <c r="D1074" s="52"/>
      <c r="E1074" s="31"/>
      <c r="F1074" s="31"/>
      <c r="G1074" s="31"/>
    </row>
    <row r="1075" spans="1:7" s="27" customFormat="1" ht="15.75" customHeight="1">
      <c r="A1075" s="89" t="s">
        <v>526</v>
      </c>
      <c r="B1075" s="253" t="s">
        <v>25</v>
      </c>
      <c r="C1075" s="269" t="s">
        <v>787</v>
      </c>
      <c r="D1075" s="269" t="s">
        <v>789</v>
      </c>
      <c r="E1075" s="155" t="s">
        <v>320</v>
      </c>
      <c r="F1075" s="155" t="s">
        <v>28</v>
      </c>
      <c r="G1075" s="155" t="s">
        <v>142</v>
      </c>
    </row>
    <row r="1076" spans="1:7" s="27" customFormat="1" ht="15.75" customHeight="1">
      <c r="A1076" s="89"/>
      <c r="B1076" s="254"/>
      <c r="C1076" s="263"/>
      <c r="D1076" s="263"/>
      <c r="E1076" s="155" t="s">
        <v>19</v>
      </c>
      <c r="F1076" s="155" t="s">
        <v>29</v>
      </c>
      <c r="G1076" s="155" t="s">
        <v>30</v>
      </c>
    </row>
    <row r="1077" spans="1:7" s="27" customFormat="1" ht="15.75" customHeight="1">
      <c r="A1077" s="89"/>
      <c r="B1077" s="161" t="s">
        <v>172</v>
      </c>
      <c r="C1077" s="161" t="s">
        <v>795</v>
      </c>
      <c r="D1077" s="253" t="s">
        <v>527</v>
      </c>
      <c r="E1077" s="10">
        <v>44254</v>
      </c>
      <c r="F1077" s="10">
        <f>E1077+4</f>
        <v>44258</v>
      </c>
      <c r="G1077" s="10">
        <f>F1077+38</f>
        <v>44296</v>
      </c>
    </row>
    <row r="1078" spans="1:7" s="27" customFormat="1" ht="15.75" customHeight="1">
      <c r="A1078" s="89" t="s">
        <v>340</v>
      </c>
      <c r="B1078" s="161" t="s">
        <v>796</v>
      </c>
      <c r="C1078" s="161" t="s">
        <v>797</v>
      </c>
      <c r="D1078" s="301"/>
      <c r="E1078" s="10">
        <f t="shared" ref="E1078:G1081" si="118">E1077+7</f>
        <v>44261</v>
      </c>
      <c r="F1078" s="10">
        <f t="shared" si="118"/>
        <v>44265</v>
      </c>
      <c r="G1078" s="10">
        <f t="shared" si="118"/>
        <v>44303</v>
      </c>
    </row>
    <row r="1079" spans="1:7" s="27" customFormat="1" ht="15.75" customHeight="1">
      <c r="A1079" s="89"/>
      <c r="B1079" s="162" t="s">
        <v>798</v>
      </c>
      <c r="C1079" s="161" t="s">
        <v>799</v>
      </c>
      <c r="D1079" s="301"/>
      <c r="E1079" s="10">
        <f t="shared" si="118"/>
        <v>44268</v>
      </c>
      <c r="F1079" s="10">
        <f t="shared" si="118"/>
        <v>44272</v>
      </c>
      <c r="G1079" s="10">
        <f t="shared" si="118"/>
        <v>44310</v>
      </c>
    </row>
    <row r="1080" spans="1:7" s="27" customFormat="1" ht="15.75" customHeight="1">
      <c r="A1080" s="89"/>
      <c r="B1080" s="162" t="s">
        <v>800</v>
      </c>
      <c r="C1080" s="161" t="s">
        <v>801</v>
      </c>
      <c r="D1080" s="301"/>
      <c r="E1080" s="10">
        <f t="shared" si="118"/>
        <v>44275</v>
      </c>
      <c r="F1080" s="10">
        <f t="shared" si="118"/>
        <v>44279</v>
      </c>
      <c r="G1080" s="10">
        <f t="shared" si="118"/>
        <v>44317</v>
      </c>
    </row>
    <row r="1081" spans="1:7" s="27" customFormat="1" ht="15.75" customHeight="1">
      <c r="A1081" s="96"/>
      <c r="B1081" s="162"/>
      <c r="C1081" s="161"/>
      <c r="D1081" s="254"/>
      <c r="E1081" s="10">
        <f t="shared" si="118"/>
        <v>44282</v>
      </c>
      <c r="F1081" s="10">
        <f t="shared" si="118"/>
        <v>44286</v>
      </c>
      <c r="G1081" s="10">
        <f t="shared" si="118"/>
        <v>44324</v>
      </c>
    </row>
    <row r="1082" spans="1:7" s="27" customFormat="1" ht="15.75" customHeight="1">
      <c r="A1082" s="89"/>
      <c r="B1082" s="52"/>
      <c r="C1082" s="52"/>
      <c r="D1082" s="52"/>
      <c r="E1082" s="31"/>
      <c r="F1082" s="31"/>
      <c r="G1082" s="31"/>
    </row>
    <row r="1083" spans="1:7" s="27" customFormat="1" ht="15.75" customHeight="1">
      <c r="A1083" s="89"/>
      <c r="B1083" s="52"/>
      <c r="C1083" s="52"/>
      <c r="D1083" s="52"/>
      <c r="E1083" s="52"/>
      <c r="F1083" s="31"/>
      <c r="G1083" s="31"/>
    </row>
    <row r="1084" spans="1:7" s="27" customFormat="1" ht="15.75" customHeight="1">
      <c r="A1084" s="89"/>
      <c r="B1084" s="61"/>
      <c r="C1084" s="36"/>
      <c r="D1084" s="37"/>
      <c r="E1084" s="37"/>
      <c r="F1084" s="38"/>
      <c r="G1084" s="38"/>
    </row>
    <row r="1085" spans="1:7" s="27" customFormat="1" ht="15.75" customHeight="1">
      <c r="A1085" s="89" t="s">
        <v>528</v>
      </c>
      <c r="B1085" s="269" t="s">
        <v>324</v>
      </c>
      <c r="C1085" s="269" t="s">
        <v>787</v>
      </c>
      <c r="D1085" s="269" t="s">
        <v>789</v>
      </c>
      <c r="E1085" s="172" t="s">
        <v>320</v>
      </c>
      <c r="F1085" s="172" t="s">
        <v>28</v>
      </c>
      <c r="G1085" s="172" t="s">
        <v>521</v>
      </c>
    </row>
    <row r="1086" spans="1:7" s="27" customFormat="1" ht="15.75" customHeight="1">
      <c r="A1086" s="89"/>
      <c r="B1086" s="263"/>
      <c r="C1086" s="263"/>
      <c r="D1086" s="263"/>
      <c r="E1086" s="172" t="s">
        <v>19</v>
      </c>
      <c r="F1086" s="172" t="s">
        <v>29</v>
      </c>
      <c r="G1086" s="172" t="s">
        <v>30</v>
      </c>
    </row>
    <row r="1087" spans="1:7" s="27" customFormat="1" ht="15.75" customHeight="1">
      <c r="A1087" s="89"/>
      <c r="B1087" s="149" t="s">
        <v>924</v>
      </c>
      <c r="C1087" s="13" t="s">
        <v>929</v>
      </c>
      <c r="D1087" s="274" t="s">
        <v>529</v>
      </c>
      <c r="E1087" s="10">
        <v>44256</v>
      </c>
      <c r="F1087" s="10">
        <f>E1087+4</f>
        <v>44260</v>
      </c>
      <c r="G1087" s="10">
        <f>F1087+35</f>
        <v>44295</v>
      </c>
    </row>
    <row r="1088" spans="1:7" s="27" customFormat="1" ht="15.75" customHeight="1">
      <c r="A1088" s="96"/>
      <c r="B1088" s="149" t="s">
        <v>925</v>
      </c>
      <c r="C1088" s="13" t="s">
        <v>930</v>
      </c>
      <c r="D1088" s="275"/>
      <c r="E1088" s="10">
        <f t="shared" ref="E1088:G1091" si="119">E1087+7</f>
        <v>44263</v>
      </c>
      <c r="F1088" s="10">
        <f t="shared" si="119"/>
        <v>44267</v>
      </c>
      <c r="G1088" s="10">
        <f t="shared" si="119"/>
        <v>44302</v>
      </c>
    </row>
    <row r="1089" spans="1:7" s="27" customFormat="1" ht="15.75" customHeight="1">
      <c r="A1089" s="89"/>
      <c r="B1089" s="149" t="s">
        <v>926</v>
      </c>
      <c r="C1089" s="13" t="s">
        <v>931</v>
      </c>
      <c r="D1089" s="275"/>
      <c r="E1089" s="10">
        <f t="shared" si="119"/>
        <v>44270</v>
      </c>
      <c r="F1089" s="10">
        <f t="shared" si="119"/>
        <v>44274</v>
      </c>
      <c r="G1089" s="10">
        <f t="shared" si="119"/>
        <v>44309</v>
      </c>
    </row>
    <row r="1090" spans="1:7" s="27" customFormat="1" ht="15.75" customHeight="1">
      <c r="A1090" s="89"/>
      <c r="B1090" s="149" t="s">
        <v>927</v>
      </c>
      <c r="C1090" s="13" t="s">
        <v>932</v>
      </c>
      <c r="D1090" s="275"/>
      <c r="E1090" s="10">
        <f t="shared" si="119"/>
        <v>44277</v>
      </c>
      <c r="F1090" s="10">
        <f t="shared" si="119"/>
        <v>44281</v>
      </c>
      <c r="G1090" s="10">
        <f t="shared" si="119"/>
        <v>44316</v>
      </c>
    </row>
    <row r="1091" spans="1:7" s="27" customFormat="1" ht="15.75" customHeight="1">
      <c r="A1091" s="96"/>
      <c r="B1091" s="149" t="s">
        <v>928</v>
      </c>
      <c r="C1091" s="13" t="s">
        <v>933</v>
      </c>
      <c r="D1091" s="276"/>
      <c r="E1091" s="10">
        <f t="shared" si="119"/>
        <v>44284</v>
      </c>
      <c r="F1091" s="10">
        <f t="shared" si="119"/>
        <v>44288</v>
      </c>
      <c r="G1091" s="10">
        <f t="shared" si="119"/>
        <v>44323</v>
      </c>
    </row>
    <row r="1092" spans="1:7" s="27" customFormat="1" ht="15.75" customHeight="1">
      <c r="A1092" s="89"/>
      <c r="B1092" s="52"/>
      <c r="C1092" s="52"/>
      <c r="D1092" s="52"/>
      <c r="E1092" s="31"/>
      <c r="F1092" s="31"/>
      <c r="G1092" s="31"/>
    </row>
    <row r="1093" spans="1:7" s="27" customFormat="1" ht="15.75" customHeight="1">
      <c r="A1093" s="89"/>
      <c r="B1093" s="269" t="s">
        <v>324</v>
      </c>
      <c r="C1093" s="269" t="s">
        <v>787</v>
      </c>
      <c r="D1093" s="269" t="s">
        <v>789</v>
      </c>
      <c r="E1093" s="155" t="s">
        <v>320</v>
      </c>
      <c r="F1093" s="155" t="s">
        <v>28</v>
      </c>
      <c r="G1093" s="155" t="s">
        <v>521</v>
      </c>
    </row>
    <row r="1094" spans="1:7" s="27" customFormat="1" ht="15.75" customHeight="1">
      <c r="A1094" s="89"/>
      <c r="B1094" s="263"/>
      <c r="C1094" s="263"/>
      <c r="D1094" s="263"/>
      <c r="E1094" s="99" t="s">
        <v>19</v>
      </c>
      <c r="F1094" s="155" t="s">
        <v>29</v>
      </c>
      <c r="G1094" s="155" t="s">
        <v>30</v>
      </c>
    </row>
    <row r="1095" spans="1:7" s="27" customFormat="1" ht="15.75" customHeight="1">
      <c r="A1095" s="89"/>
      <c r="B1095" s="161" t="s">
        <v>172</v>
      </c>
      <c r="C1095" s="161" t="s">
        <v>795</v>
      </c>
      <c r="D1095" s="274" t="s">
        <v>527</v>
      </c>
      <c r="E1095" s="10">
        <v>44254</v>
      </c>
      <c r="F1095" s="10">
        <f>E1095+4</f>
        <v>44258</v>
      </c>
      <c r="G1095" s="10">
        <f>F1095+33</f>
        <v>44291</v>
      </c>
    </row>
    <row r="1096" spans="1:7" s="27" customFormat="1" ht="15.75" customHeight="1">
      <c r="A1096" s="89"/>
      <c r="B1096" s="161" t="s">
        <v>796</v>
      </c>
      <c r="C1096" s="161" t="s">
        <v>797</v>
      </c>
      <c r="D1096" s="275"/>
      <c r="E1096" s="10">
        <f t="shared" ref="E1096:G1099" si="120">E1095+7</f>
        <v>44261</v>
      </c>
      <c r="F1096" s="10">
        <f t="shared" si="120"/>
        <v>44265</v>
      </c>
      <c r="G1096" s="10">
        <f t="shared" si="120"/>
        <v>44298</v>
      </c>
    </row>
    <row r="1097" spans="1:7" s="27" customFormat="1" ht="15.75" customHeight="1">
      <c r="A1097" s="89"/>
      <c r="B1097" s="162" t="s">
        <v>798</v>
      </c>
      <c r="C1097" s="161" t="s">
        <v>799</v>
      </c>
      <c r="D1097" s="275"/>
      <c r="E1097" s="10">
        <f t="shared" si="120"/>
        <v>44268</v>
      </c>
      <c r="F1097" s="10">
        <f t="shared" si="120"/>
        <v>44272</v>
      </c>
      <c r="G1097" s="10">
        <f t="shared" si="120"/>
        <v>44305</v>
      </c>
    </row>
    <row r="1098" spans="1:7" s="27" customFormat="1" ht="15.75" customHeight="1">
      <c r="A1098" s="89"/>
      <c r="B1098" s="162" t="s">
        <v>800</v>
      </c>
      <c r="C1098" s="161" t="s">
        <v>801</v>
      </c>
      <c r="D1098" s="275"/>
      <c r="E1098" s="10">
        <f t="shared" si="120"/>
        <v>44275</v>
      </c>
      <c r="F1098" s="10">
        <f t="shared" si="120"/>
        <v>44279</v>
      </c>
      <c r="G1098" s="10">
        <f t="shared" si="120"/>
        <v>44312</v>
      </c>
    </row>
    <row r="1099" spans="1:7" s="27" customFormat="1" ht="15.75" customHeight="1">
      <c r="A1099" s="89"/>
      <c r="B1099" s="162"/>
      <c r="C1099" s="161"/>
      <c r="D1099" s="276"/>
      <c r="E1099" s="10">
        <f t="shared" si="120"/>
        <v>44282</v>
      </c>
      <c r="F1099" s="10">
        <f t="shared" si="120"/>
        <v>44286</v>
      </c>
      <c r="G1099" s="10">
        <f t="shared" si="120"/>
        <v>44319</v>
      </c>
    </row>
    <row r="1100" spans="1:7" s="27" customFormat="1" ht="15.75" customHeight="1">
      <c r="A1100" s="89"/>
      <c r="B1100" s="52"/>
      <c r="C1100" s="52"/>
      <c r="D1100" s="52"/>
      <c r="E1100" s="31"/>
      <c r="F1100" s="31"/>
      <c r="G1100" s="31"/>
    </row>
    <row r="1101" spans="1:7" s="27" customFormat="1" ht="15.75" customHeight="1">
      <c r="A1101" s="89"/>
      <c r="B1101" s="52"/>
      <c r="C1101" s="52"/>
      <c r="D1101" s="52"/>
      <c r="E1101" s="52"/>
      <c r="F1101" s="31"/>
      <c r="G1101" s="31"/>
    </row>
    <row r="1102" spans="1:7" s="27" customFormat="1" ht="15.75" customHeight="1">
      <c r="A1102" s="89"/>
      <c r="B1102" s="61"/>
      <c r="C1102" s="36"/>
      <c r="D1102" s="37"/>
      <c r="E1102" s="37"/>
      <c r="F1102" s="38"/>
      <c r="G1102" s="38"/>
    </row>
    <row r="1103" spans="1:7" s="27" customFormat="1" ht="15.75" customHeight="1">
      <c r="A1103" s="89" t="s">
        <v>530</v>
      </c>
      <c r="B1103" s="269" t="s">
        <v>324</v>
      </c>
      <c r="C1103" s="269" t="s">
        <v>787</v>
      </c>
      <c r="D1103" s="269" t="s">
        <v>786</v>
      </c>
      <c r="E1103" s="155" t="s">
        <v>320</v>
      </c>
      <c r="F1103" s="155" t="s">
        <v>28</v>
      </c>
      <c r="G1103" s="155" t="s">
        <v>531</v>
      </c>
    </row>
    <row r="1104" spans="1:7" s="27" customFormat="1" ht="15.75" customHeight="1">
      <c r="A1104" s="89"/>
      <c r="B1104" s="263"/>
      <c r="C1104" s="263"/>
      <c r="D1104" s="263"/>
      <c r="E1104" s="155" t="s">
        <v>19</v>
      </c>
      <c r="F1104" s="155" t="s">
        <v>29</v>
      </c>
      <c r="G1104" s="155" t="s">
        <v>30</v>
      </c>
    </row>
    <row r="1105" spans="1:7" s="27" customFormat="1" ht="15.75" customHeight="1">
      <c r="A1105" s="89"/>
      <c r="B1105" s="161" t="s">
        <v>172</v>
      </c>
      <c r="C1105" s="161" t="s">
        <v>795</v>
      </c>
      <c r="D1105" s="253" t="s">
        <v>527</v>
      </c>
      <c r="E1105" s="10">
        <v>44254</v>
      </c>
      <c r="F1105" s="10">
        <f>E1105+4</f>
        <v>44258</v>
      </c>
      <c r="G1105" s="10">
        <f>F1105+38</f>
        <v>44296</v>
      </c>
    </row>
    <row r="1106" spans="1:7" s="27" customFormat="1" ht="15.75" customHeight="1">
      <c r="A1106" s="89"/>
      <c r="B1106" s="161" t="s">
        <v>796</v>
      </c>
      <c r="C1106" s="161" t="s">
        <v>797</v>
      </c>
      <c r="D1106" s="301"/>
      <c r="E1106" s="10">
        <f t="shared" ref="E1106:G1109" si="121">E1105+7</f>
        <v>44261</v>
      </c>
      <c r="F1106" s="10">
        <f t="shared" si="121"/>
        <v>44265</v>
      </c>
      <c r="G1106" s="10">
        <f t="shared" si="121"/>
        <v>44303</v>
      </c>
    </row>
    <row r="1107" spans="1:7" s="27" customFormat="1" ht="15.75" customHeight="1">
      <c r="A1107" s="89"/>
      <c r="B1107" s="162" t="s">
        <v>798</v>
      </c>
      <c r="C1107" s="161" t="s">
        <v>799</v>
      </c>
      <c r="D1107" s="301"/>
      <c r="E1107" s="10">
        <f t="shared" si="121"/>
        <v>44268</v>
      </c>
      <c r="F1107" s="10">
        <f t="shared" si="121"/>
        <v>44272</v>
      </c>
      <c r="G1107" s="10">
        <f t="shared" si="121"/>
        <v>44310</v>
      </c>
    </row>
    <row r="1108" spans="1:7" s="27" customFormat="1" ht="15.75" customHeight="1">
      <c r="A1108" s="89"/>
      <c r="B1108" s="162" t="s">
        <v>800</v>
      </c>
      <c r="C1108" s="161" t="s">
        <v>801</v>
      </c>
      <c r="D1108" s="301"/>
      <c r="E1108" s="10">
        <f t="shared" si="121"/>
        <v>44275</v>
      </c>
      <c r="F1108" s="10">
        <f t="shared" si="121"/>
        <v>44279</v>
      </c>
      <c r="G1108" s="10">
        <f t="shared" si="121"/>
        <v>44317</v>
      </c>
    </row>
    <row r="1109" spans="1:7" s="27" customFormat="1" ht="15.75" customHeight="1">
      <c r="A1109" s="96"/>
      <c r="B1109" s="162"/>
      <c r="C1109" s="161"/>
      <c r="D1109" s="254"/>
      <c r="E1109" s="10">
        <f t="shared" si="121"/>
        <v>44282</v>
      </c>
      <c r="F1109" s="10">
        <f t="shared" si="121"/>
        <v>44286</v>
      </c>
      <c r="G1109" s="10">
        <f t="shared" si="121"/>
        <v>44324</v>
      </c>
    </row>
    <row r="1110" spans="1:7" s="27" customFormat="1" ht="15.75" customHeight="1">
      <c r="A1110" s="89"/>
      <c r="B1110" s="75"/>
      <c r="C1110" s="45"/>
      <c r="D1110" s="76"/>
      <c r="E1110" s="31"/>
      <c r="F1110" s="31"/>
      <c r="G1110" s="31"/>
    </row>
    <row r="1111" spans="1:7" s="27" customFormat="1" ht="15.75" customHeight="1">
      <c r="A1111" s="89"/>
      <c r="B1111" s="52"/>
      <c r="C1111" s="52"/>
      <c r="D1111" s="52"/>
      <c r="E1111" s="31"/>
      <c r="F1111" s="31"/>
      <c r="G1111" s="31"/>
    </row>
    <row r="1112" spans="1:7" s="27" customFormat="1" ht="15.75" customHeight="1">
      <c r="A1112" s="264" t="s">
        <v>143</v>
      </c>
      <c r="B1112" s="264"/>
      <c r="C1112" s="264"/>
      <c r="D1112" s="264"/>
      <c r="E1112" s="264"/>
      <c r="F1112" s="264"/>
      <c r="G1112" s="264"/>
    </row>
    <row r="1113" spans="1:7" s="27" customFormat="1" ht="15.75" customHeight="1">
      <c r="A1113" s="89"/>
      <c r="B1113" s="61"/>
      <c r="C1113" s="36"/>
      <c r="D1113" s="37"/>
      <c r="E1113" s="37"/>
      <c r="F1113" s="38"/>
      <c r="G1113" s="38"/>
    </row>
    <row r="1114" spans="1:7" s="27" customFormat="1" ht="15.75" customHeight="1">
      <c r="A1114" s="89" t="s">
        <v>532</v>
      </c>
      <c r="B1114" s="250" t="s">
        <v>25</v>
      </c>
      <c r="C1114" s="250" t="s">
        <v>26</v>
      </c>
      <c r="D1114" s="250" t="s">
        <v>27</v>
      </c>
      <c r="E1114" s="7" t="s">
        <v>320</v>
      </c>
      <c r="F1114" s="7" t="s">
        <v>28</v>
      </c>
      <c r="G1114" s="7" t="s">
        <v>144</v>
      </c>
    </row>
    <row r="1115" spans="1:7" s="27" customFormat="1" ht="15.75" customHeight="1">
      <c r="A1115" s="89"/>
      <c r="B1115" s="252"/>
      <c r="C1115" s="252"/>
      <c r="D1115" s="252"/>
      <c r="E1115" s="99" t="s">
        <v>19</v>
      </c>
      <c r="F1115" s="7" t="s">
        <v>29</v>
      </c>
      <c r="G1115" s="7" t="s">
        <v>30</v>
      </c>
    </row>
    <row r="1116" spans="1:7" s="27" customFormat="1" ht="15.75" customHeight="1">
      <c r="A1116" s="89"/>
      <c r="B1116" s="15" t="s">
        <v>661</v>
      </c>
      <c r="C1116" s="16" t="s">
        <v>664</v>
      </c>
      <c r="D1116" s="340" t="s">
        <v>1042</v>
      </c>
      <c r="E1116" s="10">
        <v>44254</v>
      </c>
      <c r="F1116" s="10">
        <f>E1116+4</f>
        <v>44258</v>
      </c>
      <c r="G1116" s="9">
        <f>F1116+20</f>
        <v>44278</v>
      </c>
    </row>
    <row r="1117" spans="1:7" s="27" customFormat="1" ht="15.75" customHeight="1">
      <c r="A1117" s="89"/>
      <c r="B1117" s="15" t="s">
        <v>169</v>
      </c>
      <c r="C1117" s="16" t="s">
        <v>665</v>
      </c>
      <c r="D1117" s="283"/>
      <c r="E1117" s="10">
        <f t="shared" ref="E1117:G1120" si="122">E1116+7</f>
        <v>44261</v>
      </c>
      <c r="F1117" s="10">
        <f t="shared" si="122"/>
        <v>44265</v>
      </c>
      <c r="G1117" s="10">
        <f t="shared" si="122"/>
        <v>44285</v>
      </c>
    </row>
    <row r="1118" spans="1:7" s="27" customFormat="1" ht="15.75" customHeight="1">
      <c r="A1118" s="89"/>
      <c r="B1118" s="15" t="s">
        <v>590</v>
      </c>
      <c r="C1118" s="16" t="s">
        <v>666</v>
      </c>
      <c r="D1118" s="283"/>
      <c r="E1118" s="10">
        <f t="shared" si="122"/>
        <v>44268</v>
      </c>
      <c r="F1118" s="10">
        <f t="shared" si="122"/>
        <v>44272</v>
      </c>
      <c r="G1118" s="10">
        <f t="shared" si="122"/>
        <v>44292</v>
      </c>
    </row>
    <row r="1119" spans="1:7" s="27" customFormat="1" ht="15.75" customHeight="1">
      <c r="A1119" s="96"/>
      <c r="B1119" s="15" t="s">
        <v>662</v>
      </c>
      <c r="C1119" s="16" t="s">
        <v>667</v>
      </c>
      <c r="D1119" s="283"/>
      <c r="E1119" s="10">
        <f t="shared" si="122"/>
        <v>44275</v>
      </c>
      <c r="F1119" s="10">
        <f t="shared" si="122"/>
        <v>44279</v>
      </c>
      <c r="G1119" s="10">
        <f t="shared" si="122"/>
        <v>44299</v>
      </c>
    </row>
    <row r="1120" spans="1:7" s="27" customFormat="1" ht="15.75" customHeight="1">
      <c r="A1120" s="94"/>
      <c r="B1120" s="15" t="s">
        <v>663</v>
      </c>
      <c r="C1120" s="16" t="s">
        <v>668</v>
      </c>
      <c r="D1120" s="320"/>
      <c r="E1120" s="10">
        <f t="shared" si="122"/>
        <v>44282</v>
      </c>
      <c r="F1120" s="10">
        <f t="shared" si="122"/>
        <v>44286</v>
      </c>
      <c r="G1120" s="10">
        <f t="shared" si="122"/>
        <v>44306</v>
      </c>
    </row>
    <row r="1121" spans="1:7" s="27" customFormat="1" ht="15.75" customHeight="1">
      <c r="A1121" s="89"/>
      <c r="B1121" s="26"/>
      <c r="C1121" s="52"/>
      <c r="D1121" s="52"/>
      <c r="E1121" s="31"/>
      <c r="F1121" s="31"/>
      <c r="G1121" s="31"/>
    </row>
    <row r="1122" spans="1:7" s="27" customFormat="1" ht="15.75" customHeight="1">
      <c r="A1122" s="89"/>
      <c r="B1122" s="61"/>
      <c r="C1122" s="77"/>
      <c r="D1122" s="37"/>
      <c r="E1122" s="37"/>
      <c r="F1122" s="78"/>
      <c r="G1122" s="38"/>
    </row>
    <row r="1123" spans="1:7" s="27" customFormat="1" ht="15.75" customHeight="1">
      <c r="A1123" s="89" t="s">
        <v>533</v>
      </c>
      <c r="B1123" s="269" t="s">
        <v>324</v>
      </c>
      <c r="C1123" s="269" t="s">
        <v>777</v>
      </c>
      <c r="D1123" s="269" t="s">
        <v>786</v>
      </c>
      <c r="E1123" s="134" t="s">
        <v>330</v>
      </c>
      <c r="F1123" s="134" t="s">
        <v>28</v>
      </c>
      <c r="G1123" s="134" t="s">
        <v>146</v>
      </c>
    </row>
    <row r="1124" spans="1:7" s="27" customFormat="1" ht="15.75" customHeight="1">
      <c r="A1124" s="89"/>
      <c r="B1124" s="263"/>
      <c r="C1124" s="263"/>
      <c r="D1124" s="263"/>
      <c r="E1124" s="134" t="s">
        <v>19</v>
      </c>
      <c r="F1124" s="134" t="s">
        <v>29</v>
      </c>
      <c r="G1124" s="134" t="s">
        <v>30</v>
      </c>
    </row>
    <row r="1125" spans="1:7" s="27" customFormat="1" ht="15.75" customHeight="1">
      <c r="A1125" s="89"/>
      <c r="B1125" s="203" t="s">
        <v>632</v>
      </c>
      <c r="C1125" s="204" t="s">
        <v>631</v>
      </c>
      <c r="D1125" s="356" t="s">
        <v>534</v>
      </c>
      <c r="E1125" s="122">
        <v>44253</v>
      </c>
      <c r="F1125" s="122">
        <f>E1125+4</f>
        <v>44257</v>
      </c>
      <c r="G1125" s="205">
        <f>F1125+13</f>
        <v>44270</v>
      </c>
    </row>
    <row r="1126" spans="1:7" s="27" customFormat="1" ht="15.75" customHeight="1">
      <c r="A1126" s="95"/>
      <c r="B1126" s="203" t="s">
        <v>57</v>
      </c>
      <c r="C1126" s="204" t="s">
        <v>905</v>
      </c>
      <c r="D1126" s="294"/>
      <c r="E1126" s="122">
        <f t="shared" ref="E1126:G1130" si="123">E1125+7</f>
        <v>44260</v>
      </c>
      <c r="F1126" s="122">
        <f t="shared" si="123"/>
        <v>44264</v>
      </c>
      <c r="G1126" s="122">
        <f t="shared" si="123"/>
        <v>44277</v>
      </c>
    </row>
    <row r="1127" spans="1:7" s="27" customFormat="1" ht="15.75" customHeight="1">
      <c r="A1127" s="89"/>
      <c r="B1127" s="203" t="s">
        <v>903</v>
      </c>
      <c r="C1127" s="204" t="s">
        <v>633</v>
      </c>
      <c r="D1127" s="294"/>
      <c r="E1127" s="122">
        <f t="shared" si="123"/>
        <v>44267</v>
      </c>
      <c r="F1127" s="122">
        <f t="shared" si="123"/>
        <v>44271</v>
      </c>
      <c r="G1127" s="122">
        <f t="shared" si="123"/>
        <v>44284</v>
      </c>
    </row>
    <row r="1128" spans="1:7" s="27" customFormat="1" ht="15.75" customHeight="1">
      <c r="A1128" s="89"/>
      <c r="B1128" s="203" t="s">
        <v>904</v>
      </c>
      <c r="C1128" s="206" t="s">
        <v>248</v>
      </c>
      <c r="D1128" s="294"/>
      <c r="E1128" s="122">
        <f t="shared" si="123"/>
        <v>44274</v>
      </c>
      <c r="F1128" s="122">
        <f t="shared" si="123"/>
        <v>44278</v>
      </c>
      <c r="G1128" s="122">
        <f t="shared" si="123"/>
        <v>44291</v>
      </c>
    </row>
    <row r="1129" spans="1:7" s="27" customFormat="1" ht="15.75" customHeight="1">
      <c r="A1129" s="89"/>
      <c r="B1129" s="207" t="s">
        <v>113</v>
      </c>
      <c r="C1129" s="208" t="s">
        <v>633</v>
      </c>
      <c r="D1129" s="294"/>
      <c r="E1129" s="122">
        <f t="shared" si="123"/>
        <v>44281</v>
      </c>
      <c r="F1129" s="122">
        <f t="shared" si="123"/>
        <v>44285</v>
      </c>
      <c r="G1129" s="122">
        <f t="shared" si="123"/>
        <v>44298</v>
      </c>
    </row>
    <row r="1130" spans="1:7" s="27" customFormat="1" ht="15.75" customHeight="1">
      <c r="A1130" s="89"/>
      <c r="B1130" s="11"/>
      <c r="C1130" s="11"/>
      <c r="D1130" s="355"/>
      <c r="E1130" s="122">
        <f t="shared" si="123"/>
        <v>44288</v>
      </c>
      <c r="F1130" s="122">
        <f t="shared" si="123"/>
        <v>44292</v>
      </c>
      <c r="G1130" s="122">
        <f t="shared" si="123"/>
        <v>44305</v>
      </c>
    </row>
    <row r="1131" spans="1:7" s="27" customFormat="1" ht="15.75" customHeight="1">
      <c r="A1131" s="89"/>
      <c r="B1131" s="79"/>
      <c r="C1131" s="80"/>
      <c r="D1131" s="52"/>
      <c r="E1131" s="52"/>
      <c r="F1131" s="81"/>
      <c r="G1131" s="81"/>
    </row>
    <row r="1132" spans="1:7" s="27" customFormat="1" ht="15.75" customHeight="1">
      <c r="A1132" s="89"/>
      <c r="B1132" s="253" t="s">
        <v>324</v>
      </c>
      <c r="C1132" s="253" t="s">
        <v>26</v>
      </c>
      <c r="D1132" s="253" t="s">
        <v>27</v>
      </c>
      <c r="E1132" s="21" t="s">
        <v>320</v>
      </c>
      <c r="F1132" s="21" t="s">
        <v>28</v>
      </c>
      <c r="G1132" s="21" t="s">
        <v>146</v>
      </c>
    </row>
    <row r="1133" spans="1:7" s="27" customFormat="1" ht="15.75" customHeight="1">
      <c r="A1133" s="89"/>
      <c r="B1133" s="254"/>
      <c r="C1133" s="254"/>
      <c r="D1133" s="254"/>
      <c r="E1133" s="100" t="s">
        <v>19</v>
      </c>
      <c r="F1133" s="21" t="s">
        <v>29</v>
      </c>
      <c r="G1133" s="21" t="s">
        <v>30</v>
      </c>
    </row>
    <row r="1134" spans="1:7" s="27" customFormat="1" ht="15.75" customHeight="1">
      <c r="A1134" s="89"/>
      <c r="B1134" s="15" t="s">
        <v>661</v>
      </c>
      <c r="C1134" s="16" t="s">
        <v>664</v>
      </c>
      <c r="D1134" s="349" t="s">
        <v>1042</v>
      </c>
      <c r="E1134" s="10">
        <v>44254</v>
      </c>
      <c r="F1134" s="19">
        <f>E1134+4</f>
        <v>44258</v>
      </c>
      <c r="G1134" s="19">
        <f>F1134+13</f>
        <v>44271</v>
      </c>
    </row>
    <row r="1135" spans="1:7" s="27" customFormat="1" ht="15.75" customHeight="1">
      <c r="A1135" s="89"/>
      <c r="B1135" s="15" t="s">
        <v>169</v>
      </c>
      <c r="C1135" s="16" t="s">
        <v>665</v>
      </c>
      <c r="D1135" s="350"/>
      <c r="E1135" s="19">
        <f t="shared" ref="E1135:G1138" si="124">E1134+7</f>
        <v>44261</v>
      </c>
      <c r="F1135" s="19">
        <f t="shared" si="124"/>
        <v>44265</v>
      </c>
      <c r="G1135" s="19">
        <f t="shared" si="124"/>
        <v>44278</v>
      </c>
    </row>
    <row r="1136" spans="1:7" s="27" customFormat="1" ht="15.75" customHeight="1">
      <c r="A1136" s="89"/>
      <c r="B1136" s="15" t="s">
        <v>590</v>
      </c>
      <c r="C1136" s="16" t="s">
        <v>666</v>
      </c>
      <c r="D1136" s="350"/>
      <c r="E1136" s="19">
        <f t="shared" si="124"/>
        <v>44268</v>
      </c>
      <c r="F1136" s="19">
        <f t="shared" si="124"/>
        <v>44272</v>
      </c>
      <c r="G1136" s="19">
        <f t="shared" si="124"/>
        <v>44285</v>
      </c>
    </row>
    <row r="1137" spans="1:9" s="27" customFormat="1" ht="15.75" customHeight="1">
      <c r="A1137" s="89"/>
      <c r="B1137" s="15" t="s">
        <v>662</v>
      </c>
      <c r="C1137" s="16" t="s">
        <v>667</v>
      </c>
      <c r="D1137" s="350"/>
      <c r="E1137" s="19">
        <f t="shared" si="124"/>
        <v>44275</v>
      </c>
      <c r="F1137" s="19">
        <f t="shared" si="124"/>
        <v>44279</v>
      </c>
      <c r="G1137" s="19">
        <f t="shared" si="124"/>
        <v>44292</v>
      </c>
    </row>
    <row r="1138" spans="1:9" s="27" customFormat="1" ht="15.75" customHeight="1">
      <c r="A1138" s="89"/>
      <c r="B1138" s="15" t="s">
        <v>663</v>
      </c>
      <c r="C1138" s="16" t="s">
        <v>668</v>
      </c>
      <c r="D1138" s="351"/>
      <c r="E1138" s="19">
        <f t="shared" si="124"/>
        <v>44282</v>
      </c>
      <c r="F1138" s="19">
        <f t="shared" si="124"/>
        <v>44286</v>
      </c>
      <c r="G1138" s="19">
        <f t="shared" si="124"/>
        <v>44299</v>
      </c>
    </row>
    <row r="1139" spans="1:9" s="27" customFormat="1" ht="15.75" customHeight="1">
      <c r="A1139" s="89"/>
      <c r="B1139" s="28"/>
      <c r="C1139" s="82"/>
      <c r="D1139" s="83"/>
      <c r="E1139" s="49"/>
      <c r="F1139" s="49"/>
      <c r="G1139" s="31"/>
    </row>
    <row r="1140" spans="1:9" s="27" customFormat="1" ht="15.75" customHeight="1">
      <c r="A1140" s="268"/>
      <c r="B1140" s="268"/>
      <c r="C1140" s="268"/>
      <c r="D1140" s="268"/>
      <c r="E1140" s="268"/>
      <c r="F1140" s="268"/>
      <c r="G1140" s="268"/>
      <c r="H1140" s="268"/>
      <c r="I1140" s="268"/>
    </row>
    <row r="1141" spans="1:9" s="27" customFormat="1" ht="15.75" customHeight="1">
      <c r="A1141" s="89"/>
      <c r="B1141" s="269" t="s">
        <v>324</v>
      </c>
      <c r="C1141" s="269" t="s">
        <v>784</v>
      </c>
      <c r="D1141" s="269" t="s">
        <v>319</v>
      </c>
      <c r="E1141" s="10" t="s">
        <v>535</v>
      </c>
      <c r="F1141" s="10" t="s">
        <v>28</v>
      </c>
      <c r="G1141" s="10" t="s">
        <v>146</v>
      </c>
    </row>
    <row r="1142" spans="1:9" s="27" customFormat="1" ht="15.75" customHeight="1">
      <c r="A1142" s="89"/>
      <c r="B1142" s="263"/>
      <c r="C1142" s="263"/>
      <c r="D1142" s="263"/>
      <c r="E1142" s="10" t="s">
        <v>19</v>
      </c>
      <c r="F1142" s="10" t="s">
        <v>29</v>
      </c>
      <c r="G1142" s="10" t="s">
        <v>30</v>
      </c>
    </row>
    <row r="1143" spans="1:9" s="27" customFormat="1" ht="15.75" customHeight="1">
      <c r="A1143" s="89"/>
      <c r="B1143" s="11" t="s">
        <v>163</v>
      </c>
      <c r="C1143" s="12">
        <v>949</v>
      </c>
      <c r="D1143" s="279" t="s">
        <v>536</v>
      </c>
      <c r="E1143" s="10">
        <v>44252</v>
      </c>
      <c r="F1143" s="10">
        <f>E1143+5</f>
        <v>44257</v>
      </c>
      <c r="G1143" s="10">
        <f>F1143+13</f>
        <v>44270</v>
      </c>
    </row>
    <row r="1144" spans="1:9" s="27" customFormat="1" ht="15.75" customHeight="1">
      <c r="A1144" s="89"/>
      <c r="B1144" s="11" t="s">
        <v>811</v>
      </c>
      <c r="C1144" s="12">
        <v>950</v>
      </c>
      <c r="D1144" s="352"/>
      <c r="E1144" s="10">
        <f t="shared" ref="E1144:G1147" si="125">E1143+7</f>
        <v>44259</v>
      </c>
      <c r="F1144" s="10">
        <f t="shared" si="125"/>
        <v>44264</v>
      </c>
      <c r="G1144" s="10">
        <f t="shared" si="125"/>
        <v>44277</v>
      </c>
    </row>
    <row r="1145" spans="1:9" s="27" customFormat="1" ht="15.75" customHeight="1">
      <c r="A1145" s="89"/>
      <c r="B1145" s="11" t="s">
        <v>812</v>
      </c>
      <c r="C1145" s="12">
        <v>951</v>
      </c>
      <c r="D1145" s="352"/>
      <c r="E1145" s="10">
        <f t="shared" si="125"/>
        <v>44266</v>
      </c>
      <c r="F1145" s="10">
        <f t="shared" si="125"/>
        <v>44271</v>
      </c>
      <c r="G1145" s="10">
        <f t="shared" si="125"/>
        <v>44284</v>
      </c>
    </row>
    <row r="1146" spans="1:9" s="27" customFormat="1" ht="15.75" customHeight="1">
      <c r="A1146" s="89"/>
      <c r="B1146" s="167" t="s">
        <v>596</v>
      </c>
      <c r="C1146" s="12">
        <v>952</v>
      </c>
      <c r="D1146" s="352"/>
      <c r="E1146" s="10">
        <f t="shared" si="125"/>
        <v>44273</v>
      </c>
      <c r="F1146" s="10">
        <f t="shared" si="125"/>
        <v>44278</v>
      </c>
      <c r="G1146" s="10">
        <f t="shared" si="125"/>
        <v>44291</v>
      </c>
    </row>
    <row r="1147" spans="1:9" s="27" customFormat="1" ht="15.75" customHeight="1">
      <c r="A1147" s="89"/>
      <c r="B1147" s="173" t="s">
        <v>293</v>
      </c>
      <c r="C1147" s="12">
        <v>953</v>
      </c>
      <c r="D1147" s="352"/>
      <c r="E1147" s="18">
        <f t="shared" si="125"/>
        <v>44280</v>
      </c>
      <c r="F1147" s="18">
        <f t="shared" si="125"/>
        <v>44285</v>
      </c>
      <c r="G1147" s="18">
        <f t="shared" si="125"/>
        <v>44298</v>
      </c>
    </row>
    <row r="1148" spans="1:9" s="27" customFormat="1" ht="15.75" customHeight="1">
      <c r="A1148" s="89"/>
      <c r="B1148" s="38"/>
      <c r="C1148" s="84"/>
      <c r="D1148" s="85"/>
      <c r="E1148" s="86"/>
      <c r="F1148" s="86"/>
      <c r="G1148" s="86"/>
    </row>
    <row r="1149" spans="1:9" s="27" customFormat="1" ht="15.75" customHeight="1">
      <c r="A1149" s="354"/>
      <c r="B1149" s="354"/>
      <c r="C1149" s="354"/>
      <c r="D1149" s="354"/>
      <c r="E1149" s="354"/>
      <c r="F1149" s="354"/>
      <c r="G1149" s="354"/>
      <c r="H1149" s="354"/>
    </row>
    <row r="1150" spans="1:9" s="27" customFormat="1" ht="15.75" customHeight="1">
      <c r="A1150" s="89"/>
      <c r="B1150" s="269" t="s">
        <v>324</v>
      </c>
      <c r="C1150" s="269" t="s">
        <v>784</v>
      </c>
      <c r="D1150" s="269" t="s">
        <v>319</v>
      </c>
      <c r="E1150" s="10" t="s">
        <v>535</v>
      </c>
      <c r="F1150" s="10" t="s">
        <v>28</v>
      </c>
      <c r="G1150" s="9" t="s">
        <v>146</v>
      </c>
    </row>
    <row r="1151" spans="1:9" s="27" customFormat="1" ht="15.75" customHeight="1">
      <c r="A1151" s="89"/>
      <c r="B1151" s="263"/>
      <c r="C1151" s="263"/>
      <c r="D1151" s="263"/>
      <c r="E1151" s="10" t="s">
        <v>19</v>
      </c>
      <c r="F1151" s="10" t="s">
        <v>29</v>
      </c>
      <c r="G1151" s="10" t="s">
        <v>30</v>
      </c>
    </row>
    <row r="1152" spans="1:9" s="27" customFormat="1" ht="15.75" customHeight="1">
      <c r="A1152" s="89"/>
      <c r="B1152" s="182" t="s">
        <v>276</v>
      </c>
      <c r="C1152" s="183" t="s">
        <v>240</v>
      </c>
      <c r="D1152" s="279" t="s">
        <v>537</v>
      </c>
      <c r="E1152" s="10">
        <v>44258</v>
      </c>
      <c r="F1152" s="10">
        <f>E1152+4</f>
        <v>44262</v>
      </c>
      <c r="G1152" s="10">
        <f>F1152+13</f>
        <v>44275</v>
      </c>
    </row>
    <row r="1153" spans="1:8" s="27" customFormat="1" ht="15.75" customHeight="1">
      <c r="A1153" s="89"/>
      <c r="B1153" s="182" t="s">
        <v>60</v>
      </c>
      <c r="C1153" s="183" t="s">
        <v>834</v>
      </c>
      <c r="D1153" s="280"/>
      <c r="E1153" s="10">
        <f t="shared" ref="E1153:G1156" si="126">E1152+7</f>
        <v>44265</v>
      </c>
      <c r="F1153" s="10">
        <f t="shared" si="126"/>
        <v>44269</v>
      </c>
      <c r="G1153" s="10">
        <f t="shared" si="126"/>
        <v>44282</v>
      </c>
    </row>
    <row r="1154" spans="1:8" s="27" customFormat="1" ht="15.75" customHeight="1">
      <c r="A1154" s="89"/>
      <c r="B1154" s="182" t="s">
        <v>605</v>
      </c>
      <c r="C1154" s="183" t="s">
        <v>835</v>
      </c>
      <c r="D1154" s="280"/>
      <c r="E1154" s="10">
        <f t="shared" si="126"/>
        <v>44272</v>
      </c>
      <c r="F1154" s="10">
        <f t="shared" si="126"/>
        <v>44276</v>
      </c>
      <c r="G1154" s="10">
        <f t="shared" si="126"/>
        <v>44289</v>
      </c>
    </row>
    <row r="1155" spans="1:8" s="27" customFormat="1" ht="15.75" customHeight="1">
      <c r="A1155" s="89"/>
      <c r="B1155" s="182" t="s">
        <v>280</v>
      </c>
      <c r="C1155" s="184" t="s">
        <v>631</v>
      </c>
      <c r="D1155" s="280"/>
      <c r="E1155" s="9">
        <f t="shared" si="126"/>
        <v>44279</v>
      </c>
      <c r="F1155" s="10">
        <f t="shared" si="126"/>
        <v>44283</v>
      </c>
      <c r="G1155" s="10">
        <f t="shared" si="126"/>
        <v>44296</v>
      </c>
    </row>
    <row r="1156" spans="1:8" s="27" customFormat="1" ht="15.75" customHeight="1">
      <c r="A1156" s="94"/>
      <c r="B1156" s="182" t="s">
        <v>222</v>
      </c>
      <c r="C1156" s="185" t="s">
        <v>836</v>
      </c>
      <c r="D1156" s="280"/>
      <c r="E1156" s="18">
        <f t="shared" si="126"/>
        <v>44286</v>
      </c>
      <c r="F1156" s="18">
        <f t="shared" si="126"/>
        <v>44290</v>
      </c>
      <c r="G1156" s="18">
        <f t="shared" si="126"/>
        <v>44303</v>
      </c>
    </row>
    <row r="1157" spans="1:8" s="27" customFormat="1" ht="15.75" customHeight="1">
      <c r="A1157" s="94"/>
      <c r="B1157" s="87"/>
      <c r="C1157" s="87"/>
      <c r="D1157" s="87"/>
      <c r="E1157" s="87"/>
      <c r="F1157" s="87"/>
      <c r="G1157" s="87"/>
      <c r="H1157" s="87"/>
    </row>
    <row r="1158" spans="1:8" s="27" customFormat="1" ht="15.75" customHeight="1">
      <c r="A1158" s="89" t="s">
        <v>538</v>
      </c>
      <c r="B1158" s="269" t="s">
        <v>324</v>
      </c>
      <c r="C1158" s="269" t="s">
        <v>784</v>
      </c>
      <c r="D1158" s="269" t="s">
        <v>319</v>
      </c>
      <c r="E1158" s="10" t="s">
        <v>539</v>
      </c>
      <c r="F1158" s="10" t="s">
        <v>28</v>
      </c>
      <c r="G1158" s="10" t="s">
        <v>151</v>
      </c>
    </row>
    <row r="1159" spans="1:8" s="27" customFormat="1" ht="15.75" customHeight="1">
      <c r="A1159" s="89"/>
      <c r="B1159" s="263"/>
      <c r="C1159" s="263"/>
      <c r="D1159" s="263"/>
      <c r="E1159" s="10" t="s">
        <v>19</v>
      </c>
      <c r="F1159" s="10" t="s">
        <v>29</v>
      </c>
      <c r="G1159" s="10" t="s">
        <v>30</v>
      </c>
    </row>
    <row r="1160" spans="1:8" s="27" customFormat="1" ht="15.75" customHeight="1">
      <c r="A1160" s="89"/>
      <c r="B1160" s="11" t="s">
        <v>163</v>
      </c>
      <c r="C1160" s="12">
        <v>949</v>
      </c>
      <c r="D1160" s="279" t="s">
        <v>536</v>
      </c>
      <c r="E1160" s="10">
        <v>44252</v>
      </c>
      <c r="F1160" s="10">
        <f>E1160+5</f>
        <v>44257</v>
      </c>
      <c r="G1160" s="10">
        <f>F1160+17</f>
        <v>44274</v>
      </c>
    </row>
    <row r="1161" spans="1:8" s="27" customFormat="1" ht="15.75" customHeight="1">
      <c r="A1161" s="89"/>
      <c r="B1161" s="11" t="s">
        <v>811</v>
      </c>
      <c r="C1161" s="12">
        <v>950</v>
      </c>
      <c r="D1161" s="280"/>
      <c r="E1161" s="10">
        <f t="shared" ref="E1161:G1164" si="127">E1160+7</f>
        <v>44259</v>
      </c>
      <c r="F1161" s="10">
        <f t="shared" si="127"/>
        <v>44264</v>
      </c>
      <c r="G1161" s="10">
        <f t="shared" si="127"/>
        <v>44281</v>
      </c>
    </row>
    <row r="1162" spans="1:8" s="27" customFormat="1" ht="15.75" customHeight="1">
      <c r="A1162" s="95"/>
      <c r="B1162" s="11" t="s">
        <v>812</v>
      </c>
      <c r="C1162" s="12">
        <v>951</v>
      </c>
      <c r="D1162" s="280"/>
      <c r="E1162" s="10">
        <f t="shared" si="127"/>
        <v>44266</v>
      </c>
      <c r="F1162" s="10">
        <f t="shared" si="127"/>
        <v>44271</v>
      </c>
      <c r="G1162" s="10">
        <f t="shared" si="127"/>
        <v>44288</v>
      </c>
    </row>
    <row r="1163" spans="1:8" s="27" customFormat="1" ht="15.75" customHeight="1">
      <c r="A1163" s="89"/>
      <c r="B1163" s="167" t="s">
        <v>596</v>
      </c>
      <c r="C1163" s="12">
        <v>952</v>
      </c>
      <c r="D1163" s="280"/>
      <c r="E1163" s="10">
        <f t="shared" si="127"/>
        <v>44273</v>
      </c>
      <c r="F1163" s="10">
        <f t="shared" si="127"/>
        <v>44278</v>
      </c>
      <c r="G1163" s="10">
        <f t="shared" si="127"/>
        <v>44295</v>
      </c>
    </row>
    <row r="1164" spans="1:8" s="27" customFormat="1" ht="15.75" customHeight="1">
      <c r="A1164" s="94"/>
      <c r="B1164" s="173" t="s">
        <v>293</v>
      </c>
      <c r="C1164" s="12">
        <v>953</v>
      </c>
      <c r="D1164" s="280"/>
      <c r="E1164" s="18">
        <f t="shared" si="127"/>
        <v>44280</v>
      </c>
      <c r="F1164" s="18">
        <f t="shared" si="127"/>
        <v>44285</v>
      </c>
      <c r="G1164" s="18">
        <f t="shared" si="127"/>
        <v>44302</v>
      </c>
    </row>
    <row r="1165" spans="1:8" s="27" customFormat="1" ht="15.75" customHeight="1">
      <c r="A1165" s="94"/>
      <c r="B1165" s="38"/>
      <c r="C1165" s="84"/>
      <c r="D1165" s="26"/>
      <c r="E1165" s="86"/>
      <c r="F1165" s="86"/>
      <c r="G1165" s="86"/>
    </row>
    <row r="1166" spans="1:8" s="27" customFormat="1" ht="15.75" customHeight="1">
      <c r="A1166" s="268"/>
      <c r="B1166" s="268"/>
      <c r="C1166" s="268"/>
      <c r="D1166" s="268"/>
      <c r="E1166" s="268"/>
      <c r="F1166" s="268"/>
      <c r="G1166" s="268"/>
      <c r="H1166" s="268"/>
    </row>
    <row r="1167" spans="1:8" s="27" customFormat="1" ht="15.75" customHeight="1">
      <c r="A1167" s="89" t="s">
        <v>540</v>
      </c>
      <c r="B1167" s="269" t="s">
        <v>779</v>
      </c>
      <c r="C1167" s="269" t="s">
        <v>787</v>
      </c>
      <c r="D1167" s="269" t="s">
        <v>319</v>
      </c>
      <c r="E1167" s="10" t="s">
        <v>535</v>
      </c>
      <c r="F1167" s="10" t="s">
        <v>28</v>
      </c>
      <c r="G1167" s="10" t="s">
        <v>541</v>
      </c>
    </row>
    <row r="1168" spans="1:8" s="27" customFormat="1" ht="15.75" customHeight="1">
      <c r="A1168" s="89"/>
      <c r="B1168" s="263"/>
      <c r="C1168" s="263"/>
      <c r="D1168" s="263"/>
      <c r="E1168" s="10" t="s">
        <v>19</v>
      </c>
      <c r="F1168" s="10" t="s">
        <v>29</v>
      </c>
      <c r="G1168" s="10" t="s">
        <v>30</v>
      </c>
    </row>
    <row r="1169" spans="1:8" s="27" customFormat="1" ht="15.75" customHeight="1">
      <c r="A1169" s="95"/>
      <c r="B1169" s="11" t="s">
        <v>301</v>
      </c>
      <c r="C1169" s="12" t="s">
        <v>815</v>
      </c>
      <c r="D1169" s="279" t="s">
        <v>542</v>
      </c>
      <c r="E1169" s="10">
        <v>44255</v>
      </c>
      <c r="F1169" s="10">
        <f>E1169+5</f>
        <v>44260</v>
      </c>
      <c r="G1169" s="10">
        <f>F1169+17</f>
        <v>44277</v>
      </c>
    </row>
    <row r="1170" spans="1:8" s="27" customFormat="1" ht="15.75" customHeight="1">
      <c r="A1170" s="89"/>
      <c r="B1170" s="11" t="s">
        <v>813</v>
      </c>
      <c r="C1170" s="12" t="s">
        <v>816</v>
      </c>
      <c r="D1170" s="280"/>
      <c r="E1170" s="10">
        <f t="shared" ref="E1170:G1173" si="128">E1169+7</f>
        <v>44262</v>
      </c>
      <c r="F1170" s="10">
        <f t="shared" si="128"/>
        <v>44267</v>
      </c>
      <c r="G1170" s="10">
        <f t="shared" si="128"/>
        <v>44284</v>
      </c>
    </row>
    <row r="1171" spans="1:8" s="27" customFormat="1" ht="15.75" customHeight="1">
      <c r="A1171" s="89"/>
      <c r="B1171" s="11" t="s">
        <v>814</v>
      </c>
      <c r="C1171" s="12" t="s">
        <v>817</v>
      </c>
      <c r="D1171" s="280"/>
      <c r="E1171" s="10">
        <f t="shared" si="128"/>
        <v>44269</v>
      </c>
      <c r="F1171" s="10">
        <f t="shared" si="128"/>
        <v>44274</v>
      </c>
      <c r="G1171" s="10">
        <f t="shared" si="128"/>
        <v>44291</v>
      </c>
    </row>
    <row r="1172" spans="1:8" s="27" customFormat="1" ht="15.75" customHeight="1">
      <c r="A1172" s="89"/>
      <c r="B1172" s="13" t="s">
        <v>597</v>
      </c>
      <c r="C1172" s="13" t="s">
        <v>818</v>
      </c>
      <c r="D1172" s="280"/>
      <c r="E1172" s="9">
        <f t="shared" si="128"/>
        <v>44276</v>
      </c>
      <c r="F1172" s="174">
        <f t="shared" si="128"/>
        <v>44281</v>
      </c>
      <c r="G1172" s="174">
        <f t="shared" si="128"/>
        <v>44298</v>
      </c>
    </row>
    <row r="1173" spans="1:8" s="27" customFormat="1" ht="15.75" customHeight="1">
      <c r="A1173" s="94"/>
      <c r="B1173" s="167"/>
      <c r="C1173" s="167"/>
      <c r="D1173" s="280"/>
      <c r="E1173" s="9">
        <f t="shared" si="128"/>
        <v>44283</v>
      </c>
      <c r="F1173" s="9">
        <f t="shared" si="128"/>
        <v>44288</v>
      </c>
      <c r="G1173" s="9">
        <f t="shared" si="128"/>
        <v>44305</v>
      </c>
    </row>
    <row r="1174" spans="1:8" s="268" customFormat="1" ht="15.75" customHeight="1"/>
    <row r="1175" spans="1:8" s="27" customFormat="1" ht="15.75" customHeight="1">
      <c r="A1175" s="89" t="s">
        <v>152</v>
      </c>
      <c r="B1175" s="269" t="s">
        <v>779</v>
      </c>
      <c r="C1175" s="269" t="s">
        <v>777</v>
      </c>
      <c r="D1175" s="269" t="s">
        <v>781</v>
      </c>
      <c r="E1175" s="10" t="s">
        <v>543</v>
      </c>
      <c r="F1175" s="10" t="s">
        <v>28</v>
      </c>
      <c r="G1175" s="9" t="s">
        <v>152</v>
      </c>
    </row>
    <row r="1176" spans="1:8" s="27" customFormat="1" ht="15.75" customHeight="1">
      <c r="A1176" s="89"/>
      <c r="B1176" s="263"/>
      <c r="C1176" s="263"/>
      <c r="D1176" s="263"/>
      <c r="E1176" s="10" t="s">
        <v>545</v>
      </c>
      <c r="F1176" s="10" t="s">
        <v>29</v>
      </c>
      <c r="G1176" s="10" t="s">
        <v>30</v>
      </c>
    </row>
    <row r="1177" spans="1:8" s="27" customFormat="1" ht="15.75" customHeight="1">
      <c r="A1177" s="89"/>
      <c r="B1177" s="167" t="s">
        <v>602</v>
      </c>
      <c r="C1177" s="179" t="s">
        <v>604</v>
      </c>
      <c r="D1177" s="281" t="s">
        <v>544</v>
      </c>
      <c r="E1177" s="10">
        <v>44255</v>
      </c>
      <c r="F1177" s="10">
        <f>E1177+4</f>
        <v>44259</v>
      </c>
      <c r="G1177" s="10">
        <f>F1177+29</f>
        <v>44288</v>
      </c>
    </row>
    <row r="1178" spans="1:8" s="27" customFormat="1" ht="15.75" customHeight="1">
      <c r="A1178" s="89"/>
      <c r="B1178" s="167" t="s">
        <v>828</v>
      </c>
      <c r="C1178" s="179" t="s">
        <v>242</v>
      </c>
      <c r="D1178" s="281"/>
      <c r="E1178" s="10">
        <f t="shared" ref="E1178:G1180" si="129">E1177+7</f>
        <v>44262</v>
      </c>
      <c r="F1178" s="10">
        <f t="shared" si="129"/>
        <v>44266</v>
      </c>
      <c r="G1178" s="10">
        <f t="shared" si="129"/>
        <v>44295</v>
      </c>
    </row>
    <row r="1179" spans="1:8" s="27" customFormat="1" ht="15.75" customHeight="1">
      <c r="A1179" s="89"/>
      <c r="B1179" s="167" t="s">
        <v>829</v>
      </c>
      <c r="C1179" s="179" t="s">
        <v>832</v>
      </c>
      <c r="D1179" s="281"/>
      <c r="E1179" s="10">
        <f t="shared" si="129"/>
        <v>44269</v>
      </c>
      <c r="F1179" s="10">
        <f t="shared" si="129"/>
        <v>44273</v>
      </c>
      <c r="G1179" s="10">
        <f t="shared" si="129"/>
        <v>44302</v>
      </c>
    </row>
    <row r="1180" spans="1:8" s="27" customFormat="1" ht="15.75" customHeight="1">
      <c r="A1180" s="89"/>
      <c r="B1180" s="167" t="s">
        <v>168</v>
      </c>
      <c r="C1180" s="179" t="s">
        <v>242</v>
      </c>
      <c r="D1180" s="281"/>
      <c r="E1180" s="10">
        <f t="shared" si="129"/>
        <v>44276</v>
      </c>
      <c r="F1180" s="10">
        <f t="shared" si="129"/>
        <v>44280</v>
      </c>
      <c r="G1180" s="10">
        <f t="shared" si="129"/>
        <v>44309</v>
      </c>
    </row>
    <row r="1181" spans="1:8" s="27" customFormat="1" ht="15.75" customHeight="1">
      <c r="A1181" s="89"/>
      <c r="B1181" s="181" t="s">
        <v>830</v>
      </c>
      <c r="C1181" s="180" t="s">
        <v>603</v>
      </c>
      <c r="D1181" s="281"/>
      <c r="E1181" s="10">
        <f t="shared" ref="E1181:G1182" si="130">E1180+7</f>
        <v>44283</v>
      </c>
      <c r="F1181" s="10">
        <f t="shared" si="130"/>
        <v>44287</v>
      </c>
      <c r="G1181" s="10">
        <f t="shared" si="130"/>
        <v>44316</v>
      </c>
    </row>
    <row r="1182" spans="1:8" s="27" customFormat="1" ht="15.75" customHeight="1">
      <c r="A1182" s="89"/>
      <c r="B1182" s="177" t="s">
        <v>831</v>
      </c>
      <c r="C1182" s="167" t="s">
        <v>833</v>
      </c>
      <c r="D1182" s="281"/>
      <c r="E1182" s="10">
        <f t="shared" si="130"/>
        <v>44290</v>
      </c>
      <c r="F1182" s="10">
        <f t="shared" si="130"/>
        <v>44294</v>
      </c>
      <c r="G1182" s="10">
        <f t="shared" si="130"/>
        <v>44323</v>
      </c>
    </row>
    <row r="1183" spans="1:8" s="27" customFormat="1" ht="15.75" customHeight="1">
      <c r="A1183" s="268"/>
      <c r="B1183" s="268"/>
      <c r="C1183" s="268"/>
      <c r="D1183" s="268"/>
      <c r="E1183" s="268"/>
      <c r="F1183" s="268"/>
      <c r="G1183" s="268"/>
      <c r="H1183" s="268"/>
    </row>
    <row r="1184" spans="1:8" s="27" customFormat="1" ht="15.75" customHeight="1">
      <c r="A1184" s="268"/>
      <c r="B1184" s="268"/>
      <c r="C1184" s="268"/>
      <c r="D1184" s="268"/>
      <c r="E1184" s="268"/>
      <c r="F1184" s="268"/>
      <c r="G1184" s="268"/>
      <c r="H1184" s="268"/>
    </row>
    <row r="1185" spans="1:8" s="27" customFormat="1" ht="15.75" customHeight="1">
      <c r="A1185" s="89"/>
      <c r="B1185" s="269" t="s">
        <v>783</v>
      </c>
      <c r="C1185" s="269" t="s">
        <v>787</v>
      </c>
      <c r="D1185" s="269" t="s">
        <v>788</v>
      </c>
      <c r="E1185" s="10" t="s">
        <v>535</v>
      </c>
      <c r="F1185" s="10" t="s">
        <v>535</v>
      </c>
      <c r="G1185" s="9" t="s">
        <v>546</v>
      </c>
    </row>
    <row r="1186" spans="1:8" s="27" customFormat="1" ht="15.75" customHeight="1">
      <c r="A1186" s="89"/>
      <c r="B1186" s="263"/>
      <c r="C1186" s="263"/>
      <c r="D1186" s="263"/>
      <c r="E1186" s="10" t="s">
        <v>19</v>
      </c>
      <c r="F1186" s="10" t="s">
        <v>547</v>
      </c>
      <c r="G1186" s="10" t="s">
        <v>548</v>
      </c>
    </row>
    <row r="1187" spans="1:8" s="27" customFormat="1" ht="15.75" customHeight="1">
      <c r="A1187" s="89"/>
      <c r="B1187" s="167" t="s">
        <v>600</v>
      </c>
      <c r="C1187" s="176" t="s">
        <v>601</v>
      </c>
      <c r="D1187" s="309" t="s">
        <v>549</v>
      </c>
      <c r="E1187" s="10">
        <v>44257</v>
      </c>
      <c r="F1187" s="10">
        <f>E1187+4</f>
        <v>44261</v>
      </c>
      <c r="G1187" s="10">
        <f>F1187+27</f>
        <v>44288</v>
      </c>
    </row>
    <row r="1188" spans="1:8" s="27" customFormat="1" ht="15.75" customHeight="1">
      <c r="A1188" s="89"/>
      <c r="B1188" s="167" t="s">
        <v>11</v>
      </c>
      <c r="C1188" s="176" t="s">
        <v>825</v>
      </c>
      <c r="D1188" s="338"/>
      <c r="E1188" s="10">
        <f t="shared" ref="E1188:G1191" si="131">E1187+7</f>
        <v>44264</v>
      </c>
      <c r="F1188" s="10">
        <f t="shared" si="131"/>
        <v>44268</v>
      </c>
      <c r="G1188" s="10">
        <f t="shared" si="131"/>
        <v>44295</v>
      </c>
    </row>
    <row r="1189" spans="1:8" s="27" customFormat="1" ht="15.75" customHeight="1">
      <c r="A1189" s="89"/>
      <c r="B1189" s="177" t="s">
        <v>166</v>
      </c>
      <c r="C1189" s="176" t="s">
        <v>826</v>
      </c>
      <c r="D1189" s="338"/>
      <c r="E1189" s="10">
        <f t="shared" si="131"/>
        <v>44271</v>
      </c>
      <c r="F1189" s="10">
        <f t="shared" si="131"/>
        <v>44275</v>
      </c>
      <c r="G1189" s="10">
        <f t="shared" si="131"/>
        <v>44302</v>
      </c>
    </row>
    <row r="1190" spans="1:8" s="27" customFormat="1" ht="15.75" customHeight="1">
      <c r="A1190" s="89"/>
      <c r="B1190" s="167"/>
      <c r="C1190" s="167"/>
      <c r="D1190" s="338"/>
      <c r="E1190" s="9">
        <f t="shared" si="131"/>
        <v>44278</v>
      </c>
      <c r="F1190" s="10">
        <f t="shared" si="131"/>
        <v>44282</v>
      </c>
      <c r="G1190" s="10">
        <f t="shared" si="131"/>
        <v>44309</v>
      </c>
    </row>
    <row r="1191" spans="1:8" s="27" customFormat="1" ht="15.75" customHeight="1">
      <c r="A1191" s="89"/>
      <c r="B1191" s="173" t="s">
        <v>824</v>
      </c>
      <c r="C1191" s="178" t="s">
        <v>827</v>
      </c>
      <c r="D1191" s="339"/>
      <c r="E1191" s="18">
        <f t="shared" si="131"/>
        <v>44285</v>
      </c>
      <c r="F1191" s="18">
        <f t="shared" si="131"/>
        <v>44289</v>
      </c>
      <c r="G1191" s="18">
        <f t="shared" si="131"/>
        <v>44316</v>
      </c>
    </row>
    <row r="1192" spans="1:8" s="27" customFormat="1" ht="15.75" customHeight="1">
      <c r="A1192" s="268"/>
      <c r="B1192" s="268"/>
      <c r="C1192" s="268"/>
      <c r="D1192" s="268"/>
      <c r="E1192" s="268"/>
      <c r="F1192" s="268"/>
      <c r="G1192" s="268"/>
      <c r="H1192" s="268"/>
    </row>
    <row r="1193" spans="1:8" s="27" customFormat="1" ht="15.75" customHeight="1">
      <c r="A1193" s="268"/>
      <c r="B1193" s="268"/>
      <c r="C1193" s="268"/>
      <c r="D1193" s="268"/>
      <c r="E1193" s="268"/>
      <c r="F1193" s="268"/>
      <c r="G1193" s="268"/>
      <c r="H1193" s="268"/>
    </row>
    <row r="1194" spans="1:8" s="27" customFormat="1" ht="15.75" customHeight="1">
      <c r="A1194" s="89" t="s">
        <v>550</v>
      </c>
      <c r="B1194" s="269" t="s">
        <v>785</v>
      </c>
      <c r="C1194" s="269" t="s">
        <v>777</v>
      </c>
      <c r="D1194" s="269" t="s">
        <v>319</v>
      </c>
      <c r="E1194" s="10" t="s">
        <v>535</v>
      </c>
      <c r="F1194" s="10" t="s">
        <v>28</v>
      </c>
      <c r="G1194" s="9" t="s">
        <v>550</v>
      </c>
    </row>
    <row r="1195" spans="1:8" s="27" customFormat="1" ht="15.75" customHeight="1">
      <c r="A1195" s="89"/>
      <c r="B1195" s="263"/>
      <c r="C1195" s="263"/>
      <c r="D1195" s="263"/>
      <c r="E1195" s="10" t="s">
        <v>19</v>
      </c>
      <c r="F1195" s="10" t="s">
        <v>29</v>
      </c>
      <c r="G1195" s="10" t="s">
        <v>30</v>
      </c>
    </row>
    <row r="1196" spans="1:8" s="27" customFormat="1" ht="15.75" customHeight="1">
      <c r="A1196" s="89"/>
      <c r="B1196" s="167" t="s">
        <v>600</v>
      </c>
      <c r="C1196" s="176" t="s">
        <v>601</v>
      </c>
      <c r="D1196" s="296" t="s">
        <v>551</v>
      </c>
      <c r="E1196" s="10">
        <v>44257</v>
      </c>
      <c r="F1196" s="10">
        <f>E1196+4</f>
        <v>44261</v>
      </c>
      <c r="G1196" s="10">
        <f>F1196+29</f>
        <v>44290</v>
      </c>
    </row>
    <row r="1197" spans="1:8" s="27" customFormat="1" ht="15.75" customHeight="1">
      <c r="A1197" s="89"/>
      <c r="B1197" s="167" t="s">
        <v>11</v>
      </c>
      <c r="C1197" s="176" t="s">
        <v>825</v>
      </c>
      <c r="D1197" s="294"/>
      <c r="E1197" s="10">
        <f t="shared" ref="E1197:G1200" si="132">E1196+7</f>
        <v>44264</v>
      </c>
      <c r="F1197" s="10">
        <f t="shared" si="132"/>
        <v>44268</v>
      </c>
      <c r="G1197" s="10">
        <f t="shared" si="132"/>
        <v>44297</v>
      </c>
    </row>
    <row r="1198" spans="1:8" s="27" customFormat="1" ht="15.75" customHeight="1">
      <c r="A1198" s="89"/>
      <c r="B1198" s="177" t="s">
        <v>166</v>
      </c>
      <c r="C1198" s="176" t="s">
        <v>826</v>
      </c>
      <c r="D1198" s="294"/>
      <c r="E1198" s="10">
        <f t="shared" si="132"/>
        <v>44271</v>
      </c>
      <c r="F1198" s="10">
        <f t="shared" si="132"/>
        <v>44275</v>
      </c>
      <c r="G1198" s="10">
        <f t="shared" si="132"/>
        <v>44304</v>
      </c>
    </row>
    <row r="1199" spans="1:8" s="27" customFormat="1" ht="15.75" customHeight="1">
      <c r="A1199" s="89"/>
      <c r="B1199" s="167"/>
      <c r="C1199" s="167"/>
      <c r="D1199" s="294"/>
      <c r="E1199" s="10">
        <f t="shared" si="132"/>
        <v>44278</v>
      </c>
      <c r="F1199" s="10">
        <f t="shared" si="132"/>
        <v>44282</v>
      </c>
      <c r="G1199" s="10">
        <f t="shared" si="132"/>
        <v>44311</v>
      </c>
    </row>
    <row r="1200" spans="1:8" s="27" customFormat="1" ht="15.75" customHeight="1">
      <c r="A1200" s="95"/>
      <c r="B1200" s="173" t="s">
        <v>824</v>
      </c>
      <c r="C1200" s="178" t="s">
        <v>827</v>
      </c>
      <c r="D1200" s="355"/>
      <c r="E1200" s="9">
        <f t="shared" si="132"/>
        <v>44285</v>
      </c>
      <c r="F1200" s="10">
        <f t="shared" si="132"/>
        <v>44289</v>
      </c>
      <c r="G1200" s="10">
        <f t="shared" si="132"/>
        <v>44318</v>
      </c>
    </row>
    <row r="1201" spans="1:8" s="27" customFormat="1" ht="15.75" customHeight="1">
      <c r="A1201" s="268"/>
      <c r="B1201" s="268"/>
      <c r="C1201" s="268"/>
      <c r="D1201" s="268"/>
      <c r="E1201" s="268"/>
      <c r="F1201" s="268"/>
      <c r="G1201" s="268"/>
      <c r="H1201" s="268"/>
    </row>
    <row r="1202" spans="1:8" s="27" customFormat="1" ht="15.75" customHeight="1">
      <c r="A1202" s="268"/>
      <c r="B1202" s="268"/>
      <c r="C1202" s="268"/>
      <c r="D1202" s="268"/>
      <c r="E1202" s="268"/>
      <c r="F1202" s="268"/>
      <c r="G1202" s="268"/>
      <c r="H1202" s="268"/>
    </row>
    <row r="1203" spans="1:8" s="27" customFormat="1" ht="15.75" customHeight="1">
      <c r="A1203" s="89" t="s">
        <v>154</v>
      </c>
      <c r="B1203" s="269" t="s">
        <v>785</v>
      </c>
      <c r="C1203" s="269" t="s">
        <v>784</v>
      </c>
      <c r="D1203" s="269" t="s">
        <v>786</v>
      </c>
      <c r="E1203" s="122" t="s">
        <v>535</v>
      </c>
      <c r="F1203" s="122" t="s">
        <v>28</v>
      </c>
      <c r="G1203" s="122" t="s">
        <v>552</v>
      </c>
    </row>
    <row r="1204" spans="1:8" s="27" customFormat="1" ht="15.75" customHeight="1">
      <c r="A1204" s="89"/>
      <c r="B1204" s="263"/>
      <c r="C1204" s="263"/>
      <c r="D1204" s="263"/>
      <c r="E1204" s="122" t="s">
        <v>19</v>
      </c>
      <c r="F1204" s="10" t="s">
        <v>29</v>
      </c>
      <c r="G1204" s="10" t="s">
        <v>30</v>
      </c>
    </row>
    <row r="1205" spans="1:8" s="27" customFormat="1" ht="15.75" customHeight="1">
      <c r="A1205" s="89"/>
      <c r="B1205" s="243" t="s">
        <v>1013</v>
      </c>
      <c r="C1205" s="244" t="s">
        <v>1018</v>
      </c>
      <c r="D1205" s="287" t="s">
        <v>1006</v>
      </c>
      <c r="E1205" s="122">
        <v>44254</v>
      </c>
      <c r="F1205" s="122">
        <f>E1205+4</f>
        <v>44258</v>
      </c>
      <c r="G1205" s="122">
        <f>F1205+37</f>
        <v>44295</v>
      </c>
    </row>
    <row r="1206" spans="1:8" s="27" customFormat="1" ht="15.75" customHeight="1">
      <c r="A1206" s="95"/>
      <c r="B1206" s="243" t="s">
        <v>1014</v>
      </c>
      <c r="C1206" s="244" t="s">
        <v>1019</v>
      </c>
      <c r="D1206" s="288"/>
      <c r="E1206" s="122">
        <f t="shared" ref="E1206:G1209" si="133">E1205+7</f>
        <v>44261</v>
      </c>
      <c r="F1206" s="122">
        <f t="shared" si="133"/>
        <v>44265</v>
      </c>
      <c r="G1206" s="122">
        <f t="shared" si="133"/>
        <v>44302</v>
      </c>
    </row>
    <row r="1207" spans="1:8" s="27" customFormat="1" ht="15.75" customHeight="1">
      <c r="A1207" s="89"/>
      <c r="B1207" s="243" t="s">
        <v>1015</v>
      </c>
      <c r="C1207" s="244" t="s">
        <v>1020</v>
      </c>
      <c r="D1207" s="288"/>
      <c r="E1207" s="122">
        <f t="shared" si="133"/>
        <v>44268</v>
      </c>
      <c r="F1207" s="122">
        <f t="shared" si="133"/>
        <v>44272</v>
      </c>
      <c r="G1207" s="122">
        <f t="shared" si="133"/>
        <v>44309</v>
      </c>
    </row>
    <row r="1208" spans="1:8" s="27" customFormat="1" ht="15.75" customHeight="1">
      <c r="A1208" s="89"/>
      <c r="B1208" s="243" t="s">
        <v>1016</v>
      </c>
      <c r="C1208" s="244" t="s">
        <v>1021</v>
      </c>
      <c r="D1208" s="288"/>
      <c r="E1208" s="122">
        <f t="shared" si="133"/>
        <v>44275</v>
      </c>
      <c r="F1208" s="122">
        <f t="shared" si="133"/>
        <v>44279</v>
      </c>
      <c r="G1208" s="122">
        <f t="shared" si="133"/>
        <v>44316</v>
      </c>
    </row>
    <row r="1209" spans="1:8" s="27" customFormat="1" ht="15.75" customHeight="1">
      <c r="A1209" s="89"/>
      <c r="B1209" s="134" t="s">
        <v>1017</v>
      </c>
      <c r="C1209" s="134" t="s">
        <v>1022</v>
      </c>
      <c r="D1209" s="288"/>
      <c r="E1209" s="205">
        <f t="shared" si="133"/>
        <v>44282</v>
      </c>
      <c r="F1209" s="245">
        <f t="shared" si="133"/>
        <v>44286</v>
      </c>
      <c r="G1209" s="245">
        <f t="shared" si="133"/>
        <v>44323</v>
      </c>
    </row>
    <row r="1210" spans="1:8" s="27" customFormat="1" ht="15.75" customHeight="1">
      <c r="A1210" s="89"/>
      <c r="B1210" s="88"/>
      <c r="C1210" s="88"/>
      <c r="D1210" s="26"/>
      <c r="E1210" s="88"/>
      <c r="F1210" s="88"/>
      <c r="G1210" s="88"/>
    </row>
    <row r="1211" spans="1:8" s="268" customFormat="1" ht="15.75" customHeight="1"/>
    <row r="1212" spans="1:8" s="27" customFormat="1" ht="15.75" customHeight="1">
      <c r="A1212" s="89" t="s">
        <v>155</v>
      </c>
      <c r="B1212" s="269" t="s">
        <v>783</v>
      </c>
      <c r="C1212" s="269" t="s">
        <v>784</v>
      </c>
      <c r="D1212" s="269" t="s">
        <v>319</v>
      </c>
      <c r="E1212" s="10" t="s">
        <v>535</v>
      </c>
      <c r="F1212" s="10" t="s">
        <v>28</v>
      </c>
      <c r="G1212" s="9" t="s">
        <v>553</v>
      </c>
    </row>
    <row r="1213" spans="1:8" s="27" customFormat="1" ht="15.75" customHeight="1">
      <c r="A1213" s="89"/>
      <c r="B1213" s="263"/>
      <c r="C1213" s="263"/>
      <c r="D1213" s="263"/>
      <c r="E1213" s="10" t="s">
        <v>19</v>
      </c>
      <c r="F1213" s="10" t="s">
        <v>29</v>
      </c>
      <c r="G1213" s="10" t="s">
        <v>30</v>
      </c>
    </row>
    <row r="1214" spans="1:8" s="27" customFormat="1" ht="15.75" customHeight="1">
      <c r="A1214" s="95"/>
      <c r="B1214" s="15" t="s">
        <v>661</v>
      </c>
      <c r="C1214" s="16" t="s">
        <v>664</v>
      </c>
      <c r="D1214" s="282" t="s">
        <v>1042</v>
      </c>
      <c r="E1214" s="10">
        <v>44254</v>
      </c>
      <c r="F1214" s="10">
        <f>E1214+4</f>
        <v>44258</v>
      </c>
      <c r="G1214" s="10">
        <f>F1214+21</f>
        <v>44279</v>
      </c>
    </row>
    <row r="1215" spans="1:8" s="27" customFormat="1" ht="15.75" customHeight="1">
      <c r="A1215" s="89"/>
      <c r="B1215" s="15" t="s">
        <v>169</v>
      </c>
      <c r="C1215" s="16" t="s">
        <v>665</v>
      </c>
      <c r="D1215" s="283"/>
      <c r="E1215" s="10">
        <f t="shared" ref="E1215:G1218" si="134">E1214+7</f>
        <v>44261</v>
      </c>
      <c r="F1215" s="10">
        <f t="shared" si="134"/>
        <v>44265</v>
      </c>
      <c r="G1215" s="10">
        <f t="shared" si="134"/>
        <v>44286</v>
      </c>
    </row>
    <row r="1216" spans="1:8" s="27" customFormat="1" ht="15.75" customHeight="1">
      <c r="A1216" s="89"/>
      <c r="B1216" s="15" t="s">
        <v>590</v>
      </c>
      <c r="C1216" s="16" t="s">
        <v>666</v>
      </c>
      <c r="D1216" s="283"/>
      <c r="E1216" s="10">
        <f t="shared" si="134"/>
        <v>44268</v>
      </c>
      <c r="F1216" s="10">
        <f t="shared" si="134"/>
        <v>44272</v>
      </c>
      <c r="G1216" s="10">
        <f t="shared" si="134"/>
        <v>44293</v>
      </c>
    </row>
    <row r="1217" spans="1:8" s="27" customFormat="1" ht="15.75" customHeight="1">
      <c r="A1217" s="89"/>
      <c r="B1217" s="15" t="s">
        <v>662</v>
      </c>
      <c r="C1217" s="16" t="s">
        <v>667</v>
      </c>
      <c r="D1217" s="283"/>
      <c r="E1217" s="9">
        <f t="shared" si="134"/>
        <v>44275</v>
      </c>
      <c r="F1217" s="10">
        <f t="shared" si="134"/>
        <v>44279</v>
      </c>
      <c r="G1217" s="10">
        <f t="shared" si="134"/>
        <v>44300</v>
      </c>
    </row>
    <row r="1218" spans="1:8" s="27" customFormat="1" ht="15.75" customHeight="1">
      <c r="A1218" s="89"/>
      <c r="B1218" s="15" t="s">
        <v>663</v>
      </c>
      <c r="C1218" s="16" t="s">
        <v>668</v>
      </c>
      <c r="D1218" s="284"/>
      <c r="E1218" s="9">
        <f t="shared" si="134"/>
        <v>44282</v>
      </c>
      <c r="F1218" s="18">
        <f t="shared" si="134"/>
        <v>44286</v>
      </c>
      <c r="G1218" s="18">
        <f t="shared" si="134"/>
        <v>44307</v>
      </c>
    </row>
    <row r="1219" spans="1:8" s="27" customFormat="1" ht="15.75" customHeight="1">
      <c r="A1219" s="268"/>
      <c r="B1219" s="268"/>
      <c r="C1219" s="268"/>
      <c r="D1219" s="268"/>
      <c r="E1219" s="268"/>
      <c r="F1219" s="268"/>
      <c r="G1219" s="268"/>
      <c r="H1219" s="268"/>
    </row>
    <row r="1220" spans="1:8" s="27" customFormat="1" ht="15.75" customHeight="1">
      <c r="A1220" s="268"/>
      <c r="B1220" s="268"/>
      <c r="C1220" s="268"/>
      <c r="D1220" s="268"/>
      <c r="E1220" s="268"/>
      <c r="F1220" s="268"/>
      <c r="G1220" s="268"/>
      <c r="H1220" s="268"/>
    </row>
    <row r="1221" spans="1:8" s="268" customFormat="1" ht="15.75" customHeight="1"/>
    <row r="1222" spans="1:8" s="87" customFormat="1" ht="15.75" customHeight="1">
      <c r="A1222" s="89"/>
    </row>
    <row r="1223" spans="1:8" s="27" customFormat="1" ht="15.75" customHeight="1">
      <c r="A1223" s="152" t="s">
        <v>156</v>
      </c>
      <c r="B1223" s="248" t="s">
        <v>782</v>
      </c>
      <c r="C1223" s="248" t="s">
        <v>780</v>
      </c>
      <c r="D1223" s="248" t="s">
        <v>319</v>
      </c>
      <c r="E1223" s="10" t="s">
        <v>535</v>
      </c>
      <c r="F1223" s="10" t="s">
        <v>28</v>
      </c>
      <c r="G1223" s="9" t="s">
        <v>669</v>
      </c>
    </row>
    <row r="1224" spans="1:8" s="27" customFormat="1" ht="15.75" customHeight="1">
      <c r="A1224" s="95"/>
      <c r="B1224" s="249"/>
      <c r="C1224" s="249"/>
      <c r="D1224" s="249"/>
      <c r="E1224" s="10" t="s">
        <v>19</v>
      </c>
      <c r="F1224" s="10" t="s">
        <v>29</v>
      </c>
      <c r="G1224" s="10" t="s">
        <v>30</v>
      </c>
    </row>
    <row r="1225" spans="1:8" s="27" customFormat="1" ht="15.75" customHeight="1">
      <c r="A1225" s="96"/>
      <c r="B1225" s="15" t="s">
        <v>661</v>
      </c>
      <c r="C1225" s="16" t="s">
        <v>664</v>
      </c>
      <c r="D1225" s="282" t="s">
        <v>1043</v>
      </c>
      <c r="E1225" s="10">
        <v>44254</v>
      </c>
      <c r="F1225" s="10">
        <f>E1225+4</f>
        <v>44258</v>
      </c>
      <c r="G1225" s="10">
        <f>F1225+23</f>
        <v>44281</v>
      </c>
    </row>
    <row r="1226" spans="1:8" s="27" customFormat="1" ht="15.75" customHeight="1">
      <c r="A1226" s="97"/>
      <c r="B1226" s="15" t="s">
        <v>169</v>
      </c>
      <c r="C1226" s="16" t="s">
        <v>665</v>
      </c>
      <c r="D1226" s="341"/>
      <c r="E1226" s="10">
        <f t="shared" ref="E1226:G1229" si="135">E1225+7</f>
        <v>44261</v>
      </c>
      <c r="F1226" s="10">
        <f t="shared" si="135"/>
        <v>44265</v>
      </c>
      <c r="G1226" s="10">
        <f t="shared" si="135"/>
        <v>44288</v>
      </c>
    </row>
    <row r="1227" spans="1:8" s="27" customFormat="1" ht="15.75" customHeight="1">
      <c r="A1227" s="89"/>
      <c r="B1227" s="15" t="s">
        <v>590</v>
      </c>
      <c r="C1227" s="16" t="s">
        <v>666</v>
      </c>
      <c r="D1227" s="341"/>
      <c r="E1227" s="10">
        <f t="shared" si="135"/>
        <v>44268</v>
      </c>
      <c r="F1227" s="10">
        <f t="shared" si="135"/>
        <v>44272</v>
      </c>
      <c r="G1227" s="10">
        <f t="shared" si="135"/>
        <v>44295</v>
      </c>
    </row>
    <row r="1228" spans="1:8" s="27" customFormat="1" ht="15.75" customHeight="1">
      <c r="A1228" s="89"/>
      <c r="B1228" s="15" t="s">
        <v>662</v>
      </c>
      <c r="C1228" s="16" t="s">
        <v>667</v>
      </c>
      <c r="D1228" s="341"/>
      <c r="E1228" s="10">
        <f t="shared" si="135"/>
        <v>44275</v>
      </c>
      <c r="F1228" s="10">
        <f t="shared" si="135"/>
        <v>44279</v>
      </c>
      <c r="G1228" s="10">
        <f t="shared" si="135"/>
        <v>44302</v>
      </c>
    </row>
    <row r="1229" spans="1:8" s="27" customFormat="1" ht="15.75" customHeight="1">
      <c r="A1229" s="95"/>
      <c r="B1229" s="15" t="s">
        <v>663</v>
      </c>
      <c r="C1229" s="16" t="s">
        <v>668</v>
      </c>
      <c r="D1229" s="344"/>
      <c r="E1229" s="17">
        <f t="shared" si="135"/>
        <v>44282</v>
      </c>
      <c r="F1229" s="17">
        <f t="shared" si="135"/>
        <v>44286</v>
      </c>
      <c r="G1229" s="17">
        <f t="shared" si="135"/>
        <v>44309</v>
      </c>
    </row>
    <row r="1230" spans="1:8">
      <c r="A1230" s="277"/>
      <c r="B1230" s="277"/>
      <c r="C1230" s="277"/>
      <c r="D1230" s="277"/>
      <c r="E1230" s="277"/>
      <c r="F1230" s="277"/>
      <c r="G1230" s="277"/>
    </row>
    <row r="1231" spans="1:8" s="27" customFormat="1" ht="15.75" customHeight="1">
      <c r="A1231" s="277"/>
      <c r="B1231" s="277"/>
      <c r="C1231" s="277"/>
      <c r="D1231" s="277"/>
      <c r="E1231" s="277"/>
      <c r="F1231" s="277"/>
      <c r="G1231" s="277"/>
    </row>
    <row r="1232" spans="1:8" s="27" customFormat="1" ht="15.75" customHeight="1">
      <c r="A1232" s="264" t="s">
        <v>554</v>
      </c>
      <c r="B1232" s="264"/>
      <c r="C1232" s="264"/>
      <c r="D1232" s="264"/>
      <c r="E1232" s="264"/>
      <c r="F1232" s="264"/>
      <c r="G1232" s="264"/>
    </row>
    <row r="1233" spans="1:7">
      <c r="A1233" s="278"/>
      <c r="B1233" s="278"/>
      <c r="C1233" s="278"/>
      <c r="D1233" s="278"/>
      <c r="E1233" s="278"/>
      <c r="F1233" s="278"/>
      <c r="G1233" s="278"/>
    </row>
    <row r="1234" spans="1:7" s="27" customFormat="1" ht="15.75" customHeight="1">
      <c r="A1234" s="89" t="s">
        <v>555</v>
      </c>
      <c r="B1234" s="248" t="s">
        <v>782</v>
      </c>
      <c r="C1234" s="248" t="s">
        <v>780</v>
      </c>
      <c r="D1234" s="248" t="s">
        <v>781</v>
      </c>
      <c r="E1234" s="156" t="s">
        <v>535</v>
      </c>
      <c r="F1234" s="156" t="s">
        <v>28</v>
      </c>
      <c r="G1234" s="156" t="s">
        <v>157</v>
      </c>
    </row>
    <row r="1235" spans="1:7" s="27" customFormat="1" ht="15.75" customHeight="1">
      <c r="A1235" s="89"/>
      <c r="B1235" s="249"/>
      <c r="C1235" s="249"/>
      <c r="D1235" s="249"/>
      <c r="E1235" s="10" t="s">
        <v>19</v>
      </c>
      <c r="F1235" s="10" t="s">
        <v>29</v>
      </c>
      <c r="G1235" s="10" t="s">
        <v>30</v>
      </c>
    </row>
    <row r="1236" spans="1:7" s="27" customFormat="1" ht="15.75" customHeight="1">
      <c r="A1236" s="89"/>
      <c r="B1236" s="157" t="s">
        <v>12</v>
      </c>
      <c r="C1236" s="12" t="s">
        <v>297</v>
      </c>
      <c r="D1236" s="285" t="s">
        <v>556</v>
      </c>
      <c r="E1236" s="10">
        <v>44257</v>
      </c>
      <c r="F1236" s="10">
        <f>E1236+5</f>
        <v>44262</v>
      </c>
      <c r="G1236" s="10">
        <f>F1236+17</f>
        <v>44279</v>
      </c>
    </row>
    <row r="1237" spans="1:7" s="27" customFormat="1" ht="15.75" customHeight="1">
      <c r="A1237" s="94"/>
      <c r="B1237" s="158" t="s">
        <v>299</v>
      </c>
      <c r="C1237" s="113" t="s">
        <v>297</v>
      </c>
      <c r="D1237" s="262"/>
      <c r="E1237" s="10">
        <f t="shared" ref="E1237:G1240" si="136">E1236+7</f>
        <v>44264</v>
      </c>
      <c r="F1237" s="10">
        <f t="shared" si="136"/>
        <v>44269</v>
      </c>
      <c r="G1237" s="10">
        <f t="shared" si="136"/>
        <v>44286</v>
      </c>
    </row>
    <row r="1238" spans="1:7" s="27" customFormat="1" ht="15.75" customHeight="1">
      <c r="A1238" s="93"/>
      <c r="B1238" s="159" t="s">
        <v>637</v>
      </c>
      <c r="C1238" s="113" t="s">
        <v>297</v>
      </c>
      <c r="D1238" s="262"/>
      <c r="E1238" s="10">
        <f t="shared" si="136"/>
        <v>44271</v>
      </c>
      <c r="F1238" s="10">
        <f t="shared" si="136"/>
        <v>44276</v>
      </c>
      <c r="G1238" s="10">
        <f t="shared" si="136"/>
        <v>44293</v>
      </c>
    </row>
    <row r="1239" spans="1:7" s="27" customFormat="1" ht="15.75" customHeight="1">
      <c r="A1239" s="89"/>
      <c r="B1239" s="158" t="s">
        <v>284</v>
      </c>
      <c r="C1239" s="113" t="s">
        <v>794</v>
      </c>
      <c r="D1239" s="262"/>
      <c r="E1239" s="10">
        <f t="shared" si="136"/>
        <v>44278</v>
      </c>
      <c r="F1239" s="10">
        <f t="shared" si="136"/>
        <v>44283</v>
      </c>
      <c r="G1239" s="10">
        <f t="shared" si="136"/>
        <v>44300</v>
      </c>
    </row>
    <row r="1240" spans="1:7" s="27" customFormat="1" ht="15.75" customHeight="1">
      <c r="A1240" s="95"/>
      <c r="B1240" s="158" t="s">
        <v>298</v>
      </c>
      <c r="C1240" s="113" t="s">
        <v>794</v>
      </c>
      <c r="D1240" s="286"/>
      <c r="E1240" s="10">
        <f t="shared" si="136"/>
        <v>44285</v>
      </c>
      <c r="F1240" s="10">
        <f t="shared" si="136"/>
        <v>44290</v>
      </c>
      <c r="G1240" s="10">
        <f t="shared" si="136"/>
        <v>44307</v>
      </c>
    </row>
    <row r="1241" spans="1:7" s="27" customFormat="1" ht="15.75" customHeight="1">
      <c r="A1241" s="89"/>
      <c r="B1241" s="32"/>
      <c r="C1241" s="32"/>
      <c r="D1241" s="42"/>
      <c r="E1241" s="31"/>
      <c r="F1241" s="31"/>
      <c r="G1241" s="31"/>
    </row>
    <row r="1242" spans="1:7" s="27" customFormat="1" ht="15.75" customHeight="1">
      <c r="A1242" s="89"/>
      <c r="B1242" s="32"/>
      <c r="C1242" s="32"/>
      <c r="D1242" s="42"/>
      <c r="E1242" s="31"/>
      <c r="F1242" s="31"/>
      <c r="G1242" s="31"/>
    </row>
    <row r="1243" spans="1:7" s="27" customFormat="1" ht="15.75" customHeight="1">
      <c r="A1243" s="89"/>
      <c r="B1243" s="248" t="s">
        <v>782</v>
      </c>
      <c r="C1243" s="248" t="s">
        <v>780</v>
      </c>
      <c r="D1243" s="248" t="s">
        <v>319</v>
      </c>
      <c r="E1243" s="10" t="s">
        <v>535</v>
      </c>
      <c r="F1243" s="10" t="s">
        <v>28</v>
      </c>
      <c r="G1243" s="10" t="s">
        <v>157</v>
      </c>
    </row>
    <row r="1244" spans="1:7" s="27" customFormat="1" ht="15.75" customHeight="1">
      <c r="A1244" s="89"/>
      <c r="B1244" s="249"/>
      <c r="C1244" s="249"/>
      <c r="D1244" s="249"/>
      <c r="E1244" s="10" t="s">
        <v>19</v>
      </c>
      <c r="F1244" s="10" t="s">
        <v>29</v>
      </c>
      <c r="G1244" s="10" t="s">
        <v>30</v>
      </c>
    </row>
    <row r="1245" spans="1:7" s="27" customFormat="1" ht="15.75" customHeight="1">
      <c r="A1245" s="89"/>
      <c r="B1245" s="11" t="s">
        <v>148</v>
      </c>
      <c r="C1245" s="12" t="s">
        <v>653</v>
      </c>
      <c r="D1245" s="340" t="s">
        <v>1044</v>
      </c>
      <c r="E1245" s="10">
        <v>44257</v>
      </c>
      <c r="F1245" s="10">
        <f>E1245+5</f>
        <v>44262</v>
      </c>
      <c r="G1245" s="10">
        <f>F1245+17</f>
        <v>44279</v>
      </c>
    </row>
    <row r="1246" spans="1:7" s="27" customFormat="1" ht="15.75" customHeight="1">
      <c r="A1246" s="89"/>
      <c r="B1246" s="11" t="s">
        <v>651</v>
      </c>
      <c r="C1246" s="12" t="s">
        <v>654</v>
      </c>
      <c r="D1246" s="283"/>
      <c r="E1246" s="10">
        <f t="shared" ref="E1246:F1249" si="137">E1245+7</f>
        <v>44264</v>
      </c>
      <c r="F1246" s="10">
        <f t="shared" si="137"/>
        <v>44269</v>
      </c>
      <c r="G1246" s="10">
        <f>F1246+17</f>
        <v>44286</v>
      </c>
    </row>
    <row r="1247" spans="1:7" s="27" customFormat="1" ht="15.75" customHeight="1">
      <c r="A1247" s="89"/>
      <c r="B1247" s="11" t="s">
        <v>652</v>
      </c>
      <c r="C1247" s="12" t="s">
        <v>655</v>
      </c>
      <c r="D1247" s="283"/>
      <c r="E1247" s="10">
        <f t="shared" si="137"/>
        <v>44271</v>
      </c>
      <c r="F1247" s="10">
        <f t="shared" si="137"/>
        <v>44276</v>
      </c>
      <c r="G1247" s="10">
        <f>F1247+17</f>
        <v>44293</v>
      </c>
    </row>
    <row r="1248" spans="1:7" s="27" customFormat="1" ht="15.75" customHeight="1">
      <c r="A1248" s="89"/>
      <c r="B1248" s="13" t="s">
        <v>285</v>
      </c>
      <c r="C1248" s="13" t="s">
        <v>656</v>
      </c>
      <c r="D1248" s="283"/>
      <c r="E1248" s="10">
        <f t="shared" si="137"/>
        <v>44278</v>
      </c>
      <c r="F1248" s="10">
        <f t="shared" si="137"/>
        <v>44283</v>
      </c>
      <c r="G1248" s="10">
        <f>F1248+17</f>
        <v>44300</v>
      </c>
    </row>
    <row r="1249" spans="1:7" s="27" customFormat="1" ht="15.75" customHeight="1">
      <c r="A1249" s="89"/>
      <c r="B1249" s="7"/>
      <c r="C1249" s="7"/>
      <c r="D1249" s="320"/>
      <c r="E1249" s="10">
        <f t="shared" si="137"/>
        <v>44285</v>
      </c>
      <c r="F1249" s="10">
        <f t="shared" si="137"/>
        <v>44290</v>
      </c>
      <c r="G1249" s="10">
        <f>F1249+17</f>
        <v>44307</v>
      </c>
    </row>
    <row r="1250" spans="1:7" s="261" customFormat="1" ht="15.75" customHeight="1"/>
    <row r="1251" spans="1:7" s="261" customFormat="1" ht="15.75" customHeight="1"/>
    <row r="1252" spans="1:7" s="27" customFormat="1" ht="15.75" customHeight="1">
      <c r="A1252" s="89" t="s">
        <v>159</v>
      </c>
      <c r="B1252" s="248" t="s">
        <v>324</v>
      </c>
      <c r="C1252" s="248" t="s">
        <v>780</v>
      </c>
      <c r="D1252" s="248" t="s">
        <v>319</v>
      </c>
      <c r="E1252" s="10" t="s">
        <v>539</v>
      </c>
      <c r="F1252" s="10" t="s">
        <v>28</v>
      </c>
      <c r="G1252" s="10" t="s">
        <v>263</v>
      </c>
    </row>
    <row r="1253" spans="1:7" s="27" customFormat="1" ht="15.75" customHeight="1">
      <c r="A1253" s="89"/>
      <c r="B1253" s="249"/>
      <c r="C1253" s="249"/>
      <c r="D1253" s="249"/>
      <c r="E1253" s="10" t="s">
        <v>19</v>
      </c>
      <c r="F1253" s="10" t="s">
        <v>29</v>
      </c>
      <c r="G1253" s="10" t="s">
        <v>30</v>
      </c>
    </row>
    <row r="1254" spans="1:7" s="27" customFormat="1" ht="15.75" customHeight="1">
      <c r="A1254" s="89"/>
      <c r="B1254" s="55"/>
      <c r="C1254" s="55"/>
      <c r="D1254" s="340" t="s">
        <v>1045</v>
      </c>
      <c r="E1254" s="10">
        <v>44253</v>
      </c>
      <c r="F1254" s="10">
        <f>E1254+5</f>
        <v>44258</v>
      </c>
      <c r="G1254" s="10">
        <f>F1254+19</f>
        <v>44277</v>
      </c>
    </row>
    <row r="1255" spans="1:7" s="27" customFormat="1" ht="15.75" customHeight="1">
      <c r="A1255" s="89"/>
      <c r="B1255" s="11" t="s">
        <v>591</v>
      </c>
      <c r="C1255" s="12" t="s">
        <v>657</v>
      </c>
      <c r="D1255" s="341"/>
      <c r="E1255" s="10">
        <f t="shared" ref="E1255:F1258" si="138">E1254+7</f>
        <v>44260</v>
      </c>
      <c r="F1255" s="10">
        <f t="shared" si="138"/>
        <v>44265</v>
      </c>
      <c r="G1255" s="10">
        <f>F1255+17</f>
        <v>44282</v>
      </c>
    </row>
    <row r="1256" spans="1:7" s="27" customFormat="1" ht="15.75" customHeight="1">
      <c r="A1256" s="89"/>
      <c r="B1256" s="11" t="s">
        <v>141</v>
      </c>
      <c r="C1256" s="12" t="s">
        <v>658</v>
      </c>
      <c r="D1256" s="341"/>
      <c r="E1256" s="10">
        <f t="shared" si="138"/>
        <v>44267</v>
      </c>
      <c r="F1256" s="10">
        <f t="shared" si="138"/>
        <v>44272</v>
      </c>
      <c r="G1256" s="10">
        <f>F1256+17</f>
        <v>44289</v>
      </c>
    </row>
    <row r="1257" spans="1:7" s="27" customFormat="1" ht="15.75" customHeight="1">
      <c r="A1257" s="89"/>
      <c r="B1257" s="11" t="s">
        <v>659</v>
      </c>
      <c r="C1257" s="12" t="s">
        <v>660</v>
      </c>
      <c r="D1257" s="341"/>
      <c r="E1257" s="10">
        <f t="shared" si="138"/>
        <v>44274</v>
      </c>
      <c r="F1257" s="10">
        <f t="shared" si="138"/>
        <v>44279</v>
      </c>
      <c r="G1257" s="10">
        <f>F1257+17</f>
        <v>44296</v>
      </c>
    </row>
    <row r="1258" spans="1:7" s="27" customFormat="1" ht="15.75" customHeight="1">
      <c r="A1258" s="95"/>
      <c r="B1258" s="13" t="s">
        <v>296</v>
      </c>
      <c r="C1258" s="13" t="s">
        <v>656</v>
      </c>
      <c r="D1258" s="341"/>
      <c r="E1258" s="9">
        <f t="shared" si="138"/>
        <v>44281</v>
      </c>
      <c r="F1258" s="9">
        <f t="shared" si="138"/>
        <v>44286</v>
      </c>
      <c r="G1258" s="9">
        <f>F1258+17</f>
        <v>44303</v>
      </c>
    </row>
    <row r="1259" spans="1:7" s="27" customFormat="1" ht="15.75" customHeight="1">
      <c r="A1259" s="89"/>
      <c r="B1259" s="7"/>
      <c r="C1259" s="7"/>
      <c r="D1259" s="342"/>
      <c r="E1259" s="7"/>
      <c r="F1259" s="7"/>
      <c r="G1259" s="7"/>
    </row>
    <row r="1260" spans="1:7" s="27" customFormat="1" ht="15.75" customHeight="1">
      <c r="A1260" s="261"/>
      <c r="B1260" s="261"/>
      <c r="C1260" s="261"/>
      <c r="D1260" s="261"/>
      <c r="E1260" s="261"/>
      <c r="F1260" s="261"/>
      <c r="G1260" s="343"/>
    </row>
    <row r="1261" spans="1:7" s="27" customFormat="1" ht="15.75" customHeight="1">
      <c r="A1261" s="89"/>
      <c r="B1261" s="248" t="s">
        <v>779</v>
      </c>
      <c r="C1261" s="248" t="s">
        <v>780</v>
      </c>
      <c r="D1261" s="248" t="s">
        <v>781</v>
      </c>
      <c r="E1261" s="10" t="s">
        <v>535</v>
      </c>
      <c r="F1261" s="10" t="s">
        <v>28</v>
      </c>
      <c r="G1261" s="10" t="s">
        <v>557</v>
      </c>
    </row>
    <row r="1262" spans="1:7" s="27" customFormat="1" ht="15.75" customHeight="1">
      <c r="A1262" s="89"/>
      <c r="B1262" s="249"/>
      <c r="C1262" s="249"/>
      <c r="D1262" s="249"/>
      <c r="E1262" s="10" t="s">
        <v>19</v>
      </c>
      <c r="F1262" s="10" t="s">
        <v>29</v>
      </c>
      <c r="G1262" s="10" t="s">
        <v>30</v>
      </c>
    </row>
    <row r="1263" spans="1:7" s="27" customFormat="1" ht="15.75" customHeight="1">
      <c r="A1263" s="89"/>
      <c r="B1263" s="11" t="s">
        <v>819</v>
      </c>
      <c r="C1263" s="12" t="s">
        <v>821</v>
      </c>
      <c r="D1263" s="256" t="s">
        <v>558</v>
      </c>
      <c r="E1263" s="10">
        <v>44251</v>
      </c>
      <c r="F1263" s="10">
        <f>E1263+5</f>
        <v>44256</v>
      </c>
      <c r="G1263" s="10">
        <f>F1263+17</f>
        <v>44273</v>
      </c>
    </row>
    <row r="1264" spans="1:7" s="27" customFormat="1" ht="15.75" customHeight="1">
      <c r="A1264" s="89"/>
      <c r="B1264" s="11" t="s">
        <v>286</v>
      </c>
      <c r="C1264" s="12" t="s">
        <v>599</v>
      </c>
      <c r="D1264" s="262"/>
      <c r="E1264" s="10">
        <f t="shared" ref="E1264:G1267" si="139">E1263+7</f>
        <v>44258</v>
      </c>
      <c r="F1264" s="10">
        <f t="shared" si="139"/>
        <v>44263</v>
      </c>
      <c r="G1264" s="10">
        <f t="shared" si="139"/>
        <v>44280</v>
      </c>
    </row>
    <row r="1265" spans="1:8" s="27" customFormat="1" ht="15.75" customHeight="1">
      <c r="A1265" s="89"/>
      <c r="B1265" s="11" t="s">
        <v>820</v>
      </c>
      <c r="C1265" s="12" t="s">
        <v>599</v>
      </c>
      <c r="D1265" s="262"/>
      <c r="E1265" s="10">
        <f t="shared" si="139"/>
        <v>44265</v>
      </c>
      <c r="F1265" s="10">
        <f t="shared" si="139"/>
        <v>44270</v>
      </c>
      <c r="G1265" s="10">
        <f t="shared" si="139"/>
        <v>44287</v>
      </c>
    </row>
    <row r="1266" spans="1:8" s="27" customFormat="1" ht="15.75" customHeight="1">
      <c r="A1266" s="89"/>
      <c r="B1266" s="11" t="s">
        <v>294</v>
      </c>
      <c r="C1266" s="12" t="s">
        <v>822</v>
      </c>
      <c r="D1266" s="262"/>
      <c r="E1266" s="10">
        <f t="shared" si="139"/>
        <v>44272</v>
      </c>
      <c r="F1266" s="10">
        <f t="shared" si="139"/>
        <v>44277</v>
      </c>
      <c r="G1266" s="10">
        <f t="shared" si="139"/>
        <v>44294</v>
      </c>
    </row>
    <row r="1267" spans="1:8" s="27" customFormat="1" ht="15.75" customHeight="1">
      <c r="A1267" s="89"/>
      <c r="B1267" s="173" t="s">
        <v>598</v>
      </c>
      <c r="C1267" s="175" t="s">
        <v>823</v>
      </c>
      <c r="D1267" s="286"/>
      <c r="E1267" s="18">
        <f t="shared" si="139"/>
        <v>44279</v>
      </c>
      <c r="F1267" s="18">
        <f t="shared" si="139"/>
        <v>44284</v>
      </c>
      <c r="G1267" s="18">
        <f t="shared" si="139"/>
        <v>44301</v>
      </c>
    </row>
    <row r="1268" spans="1:8" s="27" customFormat="1" ht="15.75" customHeight="1">
      <c r="A1268" s="261"/>
      <c r="B1268" s="261"/>
      <c r="C1268" s="261"/>
      <c r="D1268" s="261"/>
      <c r="E1268" s="261"/>
      <c r="F1268" s="261"/>
      <c r="G1268" s="261"/>
      <c r="H1268" s="261"/>
    </row>
    <row r="1269" spans="1:8" s="27" customFormat="1" ht="15.75" customHeight="1">
      <c r="A1269" s="261"/>
      <c r="B1269" s="261"/>
      <c r="C1269" s="261"/>
      <c r="D1269" s="261"/>
      <c r="E1269" s="261"/>
      <c r="F1269" s="261"/>
      <c r="G1269" s="261"/>
      <c r="H1269" s="261"/>
    </row>
    <row r="1270" spans="1:8" s="27" customFormat="1" ht="15.75" customHeight="1">
      <c r="A1270" s="261"/>
      <c r="B1270" s="261"/>
      <c r="C1270" s="261"/>
      <c r="D1270" s="261"/>
      <c r="E1270" s="261"/>
      <c r="F1270" s="261"/>
      <c r="G1270" s="261"/>
      <c r="H1270" s="261"/>
    </row>
    <row r="1271" spans="1:8" s="27" customFormat="1" ht="15.75" customHeight="1">
      <c r="A1271" s="89" t="s">
        <v>559</v>
      </c>
      <c r="B1271" s="11" t="s">
        <v>25</v>
      </c>
      <c r="C1271" s="12" t="s">
        <v>26</v>
      </c>
      <c r="D1271" s="248" t="s">
        <v>319</v>
      </c>
      <c r="E1271" s="10" t="s">
        <v>535</v>
      </c>
      <c r="F1271" s="10" t="s">
        <v>28</v>
      </c>
      <c r="G1271" s="10" t="s">
        <v>262</v>
      </c>
    </row>
    <row r="1272" spans="1:8" s="27" customFormat="1" ht="15.75" customHeight="1">
      <c r="A1272" s="89"/>
      <c r="B1272" s="11"/>
      <c r="C1272" s="12"/>
      <c r="D1272" s="249"/>
      <c r="E1272" s="10" t="s">
        <v>19</v>
      </c>
      <c r="F1272" s="10" t="s">
        <v>29</v>
      </c>
      <c r="G1272" s="10" t="s">
        <v>30</v>
      </c>
    </row>
    <row r="1273" spans="1:8" s="27" customFormat="1" ht="15.75" customHeight="1">
      <c r="A1273" s="89"/>
      <c r="B1273" s="11"/>
      <c r="C1273" s="12"/>
      <c r="D1273" s="319" t="s">
        <v>560</v>
      </c>
      <c r="E1273" s="10">
        <v>44253</v>
      </c>
      <c r="F1273" s="10">
        <f>E1273+5</f>
        <v>44258</v>
      </c>
      <c r="G1273" s="10">
        <f>F1273+19</f>
        <v>44277</v>
      </c>
    </row>
    <row r="1274" spans="1:8" s="27" customFormat="1" ht="15.75" customHeight="1">
      <c r="A1274" s="89"/>
      <c r="B1274" s="11" t="s">
        <v>591</v>
      </c>
      <c r="C1274" s="12" t="s">
        <v>657</v>
      </c>
      <c r="D1274" s="283"/>
      <c r="E1274" s="10">
        <f>E1273+7</f>
        <v>44260</v>
      </c>
      <c r="F1274" s="10">
        <f>F1273+7</f>
        <v>44265</v>
      </c>
      <c r="G1274" s="10">
        <f>G1273+7</f>
        <v>44284</v>
      </c>
    </row>
    <row r="1275" spans="1:8" s="27" customFormat="1" ht="15.75" customHeight="1">
      <c r="A1275" s="89"/>
      <c r="B1275" s="11" t="s">
        <v>141</v>
      </c>
      <c r="C1275" s="12" t="s">
        <v>658</v>
      </c>
      <c r="D1275" s="283"/>
      <c r="E1275" s="10">
        <f t="shared" ref="E1275:F1277" si="140">E1274+7</f>
        <v>44267</v>
      </c>
      <c r="F1275" s="10">
        <f t="shared" si="140"/>
        <v>44272</v>
      </c>
      <c r="G1275" s="10">
        <f>F1275+17</f>
        <v>44289</v>
      </c>
    </row>
    <row r="1276" spans="1:8" s="27" customFormat="1" ht="15.75" customHeight="1">
      <c r="A1276" s="89"/>
      <c r="B1276" s="11" t="s">
        <v>659</v>
      </c>
      <c r="C1276" s="12" t="s">
        <v>660</v>
      </c>
      <c r="D1276" s="283"/>
      <c r="E1276" s="14">
        <f t="shared" si="140"/>
        <v>44274</v>
      </c>
      <c r="F1276" s="14">
        <f t="shared" si="140"/>
        <v>44279</v>
      </c>
      <c r="G1276" s="14">
        <f>F1276+17</f>
        <v>44296</v>
      </c>
    </row>
    <row r="1277" spans="1:8" s="27" customFormat="1" ht="15.75" customHeight="1">
      <c r="A1277" s="95"/>
      <c r="B1277" s="13" t="s">
        <v>296</v>
      </c>
      <c r="C1277" s="13" t="s">
        <v>656</v>
      </c>
      <c r="D1277" s="320"/>
      <c r="E1277" s="9">
        <f t="shared" si="140"/>
        <v>44281</v>
      </c>
      <c r="F1277" s="9">
        <f t="shared" si="140"/>
        <v>44286</v>
      </c>
      <c r="G1277" s="9">
        <f>F1277+17</f>
        <v>44303</v>
      </c>
    </row>
    <row r="1278" spans="1:8" s="27" customFormat="1" ht="15.75" customHeight="1">
      <c r="A1278" s="261"/>
      <c r="B1278" s="261"/>
      <c r="C1278" s="261"/>
      <c r="D1278" s="261"/>
      <c r="E1278" s="261"/>
      <c r="F1278" s="261"/>
      <c r="G1278" s="261"/>
      <c r="H1278" s="261"/>
    </row>
    <row r="1279" spans="1:8" s="27" customFormat="1" ht="15.75" customHeight="1">
      <c r="A1279" s="89"/>
      <c r="B1279" s="248" t="s">
        <v>778</v>
      </c>
      <c r="C1279" s="248" t="s">
        <v>777</v>
      </c>
      <c r="D1279" s="248" t="s">
        <v>776</v>
      </c>
      <c r="E1279" s="167" t="s">
        <v>320</v>
      </c>
      <c r="F1279" s="167" t="s">
        <v>28</v>
      </c>
      <c r="G1279" s="164" t="s">
        <v>262</v>
      </c>
    </row>
    <row r="1280" spans="1:8" s="27" customFormat="1" ht="15.75" customHeight="1">
      <c r="A1280" s="89"/>
      <c r="B1280" s="249"/>
      <c r="C1280" s="249"/>
      <c r="D1280" s="249"/>
      <c r="E1280" s="99" t="s">
        <v>407</v>
      </c>
      <c r="F1280" s="112" t="s">
        <v>29</v>
      </c>
      <c r="G1280" s="167" t="s">
        <v>30</v>
      </c>
    </row>
    <row r="1281" spans="1:7" s="27" customFormat="1" ht="15.75" customHeight="1">
      <c r="A1281" s="89"/>
      <c r="B1281" s="11" t="s">
        <v>819</v>
      </c>
      <c r="C1281" s="12" t="s">
        <v>821</v>
      </c>
      <c r="D1281" s="256" t="s">
        <v>558</v>
      </c>
      <c r="E1281" s="10">
        <v>44251</v>
      </c>
      <c r="F1281" s="10">
        <f>E1281+5</f>
        <v>44256</v>
      </c>
      <c r="G1281" s="10">
        <f>F1281+17</f>
        <v>44273</v>
      </c>
    </row>
    <row r="1282" spans="1:7" s="27" customFormat="1" ht="15.75" customHeight="1">
      <c r="A1282" s="89"/>
      <c r="B1282" s="11" t="s">
        <v>286</v>
      </c>
      <c r="C1282" s="12" t="s">
        <v>599</v>
      </c>
      <c r="D1282" s="338"/>
      <c r="E1282" s="10">
        <f t="shared" ref="E1282:G1285" si="141">E1281+7</f>
        <v>44258</v>
      </c>
      <c r="F1282" s="10">
        <f t="shared" si="141"/>
        <v>44263</v>
      </c>
      <c r="G1282" s="10">
        <f t="shared" si="141"/>
        <v>44280</v>
      </c>
    </row>
    <row r="1283" spans="1:7" s="27" customFormat="1" ht="15.75" customHeight="1">
      <c r="A1283" s="94"/>
      <c r="B1283" s="11" t="s">
        <v>820</v>
      </c>
      <c r="C1283" s="12" t="s">
        <v>599</v>
      </c>
      <c r="D1283" s="338"/>
      <c r="E1283" s="10">
        <f t="shared" si="141"/>
        <v>44265</v>
      </c>
      <c r="F1283" s="10">
        <f t="shared" si="141"/>
        <v>44270</v>
      </c>
      <c r="G1283" s="10">
        <f t="shared" si="141"/>
        <v>44287</v>
      </c>
    </row>
    <row r="1284" spans="1:7" s="27" customFormat="1" ht="15.75" customHeight="1">
      <c r="A1284" s="98" t="s">
        <v>561</v>
      </c>
      <c r="B1284" s="11" t="s">
        <v>294</v>
      </c>
      <c r="C1284" s="12" t="s">
        <v>822</v>
      </c>
      <c r="D1284" s="338"/>
      <c r="E1284" s="10">
        <f t="shared" si="141"/>
        <v>44272</v>
      </c>
      <c r="F1284" s="10">
        <f t="shared" si="141"/>
        <v>44277</v>
      </c>
      <c r="G1284" s="10">
        <f t="shared" si="141"/>
        <v>44294</v>
      </c>
    </row>
    <row r="1285" spans="1:7" s="27" customFormat="1" ht="15.75" customHeight="1">
      <c r="A1285" s="94"/>
      <c r="B1285" s="173" t="s">
        <v>598</v>
      </c>
      <c r="C1285" s="175" t="s">
        <v>823</v>
      </c>
      <c r="D1285" s="339"/>
      <c r="E1285" s="18">
        <f t="shared" si="141"/>
        <v>44279</v>
      </c>
      <c r="F1285" s="18">
        <f t="shared" si="141"/>
        <v>44284</v>
      </c>
      <c r="G1285" s="18">
        <f t="shared" si="141"/>
        <v>44301</v>
      </c>
    </row>
    <row r="1286" spans="1:7" s="5" customFormat="1" ht="15.75">
      <c r="A1286" s="94"/>
    </row>
    <row r="1287" spans="1:7" s="6" customFormat="1">
      <c r="A1287" s="1"/>
    </row>
  </sheetData>
  <mergeCells count="640">
    <mergeCell ref="B1027:B1028"/>
    <mergeCell ref="B1006:B1007"/>
    <mergeCell ref="D777:D778"/>
    <mergeCell ref="B892:B893"/>
    <mergeCell ref="B861:B862"/>
    <mergeCell ref="C777:C778"/>
    <mergeCell ref="D779:D783"/>
    <mergeCell ref="D835:D839"/>
    <mergeCell ref="D826:D830"/>
    <mergeCell ref="D799:D803"/>
    <mergeCell ref="D788:D792"/>
    <mergeCell ref="D786:D787"/>
    <mergeCell ref="B871:B872"/>
    <mergeCell ref="B833:B834"/>
    <mergeCell ref="D881:D884"/>
    <mergeCell ref="B815:B816"/>
    <mergeCell ref="C995:C996"/>
    <mergeCell ref="D939:D944"/>
    <mergeCell ref="C937:C938"/>
    <mergeCell ref="D863:D867"/>
    <mergeCell ref="D853:D857"/>
    <mergeCell ref="D1006:D1007"/>
    <mergeCell ref="B1017:B1018"/>
    <mergeCell ref="B946:B947"/>
    <mergeCell ref="D1187:D1191"/>
    <mergeCell ref="D1196:D1200"/>
    <mergeCell ref="A1202:H1202"/>
    <mergeCell ref="D1095:D1099"/>
    <mergeCell ref="A1211:XFD1211"/>
    <mergeCell ref="A1166:H1166"/>
    <mergeCell ref="D1125:D1130"/>
    <mergeCell ref="B1114:B1115"/>
    <mergeCell ref="B1132:B1133"/>
    <mergeCell ref="B1185:B1186"/>
    <mergeCell ref="B1141:B1142"/>
    <mergeCell ref="B1044:B1045"/>
    <mergeCell ref="D1077:D1081"/>
    <mergeCell ref="B1103:B1104"/>
    <mergeCell ref="A1140:I1140"/>
    <mergeCell ref="D1152:D1156"/>
    <mergeCell ref="D1143:D1147"/>
    <mergeCell ref="D1055:D1059"/>
    <mergeCell ref="B1035:B1036"/>
    <mergeCell ref="D1114:D1115"/>
    <mergeCell ref="C1123:C1124"/>
    <mergeCell ref="B1064:B1065"/>
    <mergeCell ref="B1053:B1054"/>
    <mergeCell ref="D1123:D1124"/>
    <mergeCell ref="B1093:B1094"/>
    <mergeCell ref="B1085:B1086"/>
    <mergeCell ref="D1087:D1091"/>
    <mergeCell ref="D1066:D1070"/>
    <mergeCell ref="D1046:D1049"/>
    <mergeCell ref="C1114:C1115"/>
    <mergeCell ref="D1037:D1041"/>
    <mergeCell ref="D1093:D1094"/>
    <mergeCell ref="C1093:C1094"/>
    <mergeCell ref="A1149:H1149"/>
    <mergeCell ref="C1085:C1086"/>
    <mergeCell ref="D1085:D1086"/>
    <mergeCell ref="D1075:D1076"/>
    <mergeCell ref="C1075:C1076"/>
    <mergeCell ref="C1064:C1065"/>
    <mergeCell ref="D1064:D1065"/>
    <mergeCell ref="D1053:D1054"/>
    <mergeCell ref="C1053:C1054"/>
    <mergeCell ref="D1185:D1186"/>
    <mergeCell ref="D1116:D1120"/>
    <mergeCell ref="D1105:D1109"/>
    <mergeCell ref="C1185:C1186"/>
    <mergeCell ref="C1141:C1142"/>
    <mergeCell ref="D1141:D1142"/>
    <mergeCell ref="D1103:D1104"/>
    <mergeCell ref="C1103:C1104"/>
    <mergeCell ref="A1112:G1112"/>
    <mergeCell ref="B1123:B1124"/>
    <mergeCell ref="D1134:D1138"/>
    <mergeCell ref="C1132:C1133"/>
    <mergeCell ref="D1132:D1133"/>
    <mergeCell ref="B1075:B1076"/>
    <mergeCell ref="A1174:XFD1174"/>
    <mergeCell ref="B901:B902"/>
    <mergeCell ref="B920:B921"/>
    <mergeCell ref="D1008:D1012"/>
    <mergeCell ref="D997:D1001"/>
    <mergeCell ref="D987:D991"/>
    <mergeCell ref="D976:D980"/>
    <mergeCell ref="D968:D972"/>
    <mergeCell ref="B911:B912"/>
    <mergeCell ref="D930:D935"/>
    <mergeCell ref="D922:D926"/>
    <mergeCell ref="C920:C921"/>
    <mergeCell ref="B985:B986"/>
    <mergeCell ref="B995:B996"/>
    <mergeCell ref="B956:B957"/>
    <mergeCell ref="D913:D918"/>
    <mergeCell ref="D948:D953"/>
    <mergeCell ref="D995:D996"/>
    <mergeCell ref="C946:C947"/>
    <mergeCell ref="D946:D947"/>
    <mergeCell ref="D937:D938"/>
    <mergeCell ref="B966:B967"/>
    <mergeCell ref="D928:D929"/>
    <mergeCell ref="D920:D921"/>
    <mergeCell ref="D911:D912"/>
    <mergeCell ref="A422:B422"/>
    <mergeCell ref="A506:B506"/>
    <mergeCell ref="D1281:D1285"/>
    <mergeCell ref="A1250:XFD1251"/>
    <mergeCell ref="A1192:H1193"/>
    <mergeCell ref="A1183:H1184"/>
    <mergeCell ref="A1221:XFD1221"/>
    <mergeCell ref="A1219:H1220"/>
    <mergeCell ref="A1201:H1201"/>
    <mergeCell ref="D1254:D1259"/>
    <mergeCell ref="A1260:G1260"/>
    <mergeCell ref="D1263:D1267"/>
    <mergeCell ref="D1225:D1229"/>
    <mergeCell ref="A1278:H1278"/>
    <mergeCell ref="D1273:D1277"/>
    <mergeCell ref="B797:B798"/>
    <mergeCell ref="B937:B938"/>
    <mergeCell ref="B1279:B1280"/>
    <mergeCell ref="A1268:H1270"/>
    <mergeCell ref="D1245:D1249"/>
    <mergeCell ref="B477:B478"/>
    <mergeCell ref="D903:D908"/>
    <mergeCell ref="B974:B975"/>
    <mergeCell ref="B928:B929"/>
    <mergeCell ref="A486:B486"/>
    <mergeCell ref="D461:D465"/>
    <mergeCell ref="C477:C478"/>
    <mergeCell ref="D489:D493"/>
    <mergeCell ref="C468:C469"/>
    <mergeCell ref="C588:C589"/>
    <mergeCell ref="D570:D574"/>
    <mergeCell ref="D581:D585"/>
    <mergeCell ref="B579:B580"/>
    <mergeCell ref="C579:C580"/>
    <mergeCell ref="D588:D589"/>
    <mergeCell ref="D477:D478"/>
    <mergeCell ref="D479:D483"/>
    <mergeCell ref="A496:B496"/>
    <mergeCell ref="B497:B498"/>
    <mergeCell ref="D499:D504"/>
    <mergeCell ref="A523:B523"/>
    <mergeCell ref="B551:B552"/>
    <mergeCell ref="A542:B542"/>
    <mergeCell ref="B534:B535"/>
    <mergeCell ref="B543:B544"/>
    <mergeCell ref="D526:D530"/>
    <mergeCell ref="D517:D521"/>
    <mergeCell ref="D509:D513"/>
    <mergeCell ref="A476:B476"/>
    <mergeCell ref="D435:D439"/>
    <mergeCell ref="D468:D469"/>
    <mergeCell ref="D470:D474"/>
    <mergeCell ref="B468:B469"/>
    <mergeCell ref="C459:C460"/>
    <mergeCell ref="D444:D448"/>
    <mergeCell ref="C450:C451"/>
    <mergeCell ref="D442:D443"/>
    <mergeCell ref="A441:B441"/>
    <mergeCell ref="B450:B451"/>
    <mergeCell ref="D452:D456"/>
    <mergeCell ref="B247:B248"/>
    <mergeCell ref="B237:B238"/>
    <mergeCell ref="D247:D248"/>
    <mergeCell ref="B218:B219"/>
    <mergeCell ref="B414:B415"/>
    <mergeCell ref="D369:D373"/>
    <mergeCell ref="B349:B350"/>
    <mergeCell ref="A227:B227"/>
    <mergeCell ref="C265:C266"/>
    <mergeCell ref="C320:C321"/>
    <mergeCell ref="D330:D334"/>
    <mergeCell ref="B328:B329"/>
    <mergeCell ref="A327:B327"/>
    <mergeCell ref="A337:B337"/>
    <mergeCell ref="A346:B346"/>
    <mergeCell ref="D328:D329"/>
    <mergeCell ref="C328:C329"/>
    <mergeCell ref="B320:B321"/>
    <mergeCell ref="D320:D321"/>
    <mergeCell ref="D322:D326"/>
    <mergeCell ref="D220:D225"/>
    <mergeCell ref="D218:D219"/>
    <mergeCell ref="A264:B264"/>
    <mergeCell ref="A357:B357"/>
    <mergeCell ref="A198:B198"/>
    <mergeCell ref="A207:G207"/>
    <mergeCell ref="C209:C210"/>
    <mergeCell ref="D106:D107"/>
    <mergeCell ref="C134:C135"/>
    <mergeCell ref="C115:C116"/>
    <mergeCell ref="D191:D195"/>
    <mergeCell ref="D211:D215"/>
    <mergeCell ref="D237:D238"/>
    <mergeCell ref="D230:D234"/>
    <mergeCell ref="A236:B236"/>
    <mergeCell ref="D228:D229"/>
    <mergeCell ref="A208:B208"/>
    <mergeCell ref="B209:B210"/>
    <mergeCell ref="D209:D210"/>
    <mergeCell ref="C218:C219"/>
    <mergeCell ref="D201:D205"/>
    <mergeCell ref="C199:C200"/>
    <mergeCell ref="D199:D200"/>
    <mergeCell ref="A133:B133"/>
    <mergeCell ref="A151:B151"/>
    <mergeCell ref="B161:B162"/>
    <mergeCell ref="B125:B126"/>
    <mergeCell ref="B134:B135"/>
    <mergeCell ref="D97:D98"/>
    <mergeCell ref="D125:D126"/>
    <mergeCell ref="D99:D103"/>
    <mergeCell ref="C161:C162"/>
    <mergeCell ref="D136:D140"/>
    <mergeCell ref="D161:D162"/>
    <mergeCell ref="D143:D144"/>
    <mergeCell ref="D115:D116"/>
    <mergeCell ref="D152:D153"/>
    <mergeCell ref="C106:C107"/>
    <mergeCell ref="C152:C153"/>
    <mergeCell ref="C143:C144"/>
    <mergeCell ref="C125:C126"/>
    <mergeCell ref="D145:D149"/>
    <mergeCell ref="D108:D112"/>
    <mergeCell ref="D154:D158"/>
    <mergeCell ref="B115:B116"/>
    <mergeCell ref="B180:B181"/>
    <mergeCell ref="C180:C181"/>
    <mergeCell ref="C189:C190"/>
    <mergeCell ref="D173:D177"/>
    <mergeCell ref="A169:G169"/>
    <mergeCell ref="A179:B179"/>
    <mergeCell ref="B189:B190"/>
    <mergeCell ref="C171:C172"/>
    <mergeCell ref="A188:B188"/>
    <mergeCell ref="B171:B172"/>
    <mergeCell ref="D171:D172"/>
    <mergeCell ref="A170:B170"/>
    <mergeCell ref="D182:D186"/>
    <mergeCell ref="D180:D181"/>
    <mergeCell ref="D117:D122"/>
    <mergeCell ref="D127:D131"/>
    <mergeCell ref="B152:B153"/>
    <mergeCell ref="A142:B142"/>
    <mergeCell ref="A160:B160"/>
    <mergeCell ref="A124:B124"/>
    <mergeCell ref="D163:D167"/>
    <mergeCell ref="D80:D81"/>
    <mergeCell ref="C71:C72"/>
    <mergeCell ref="D54:D58"/>
    <mergeCell ref="D63:D67"/>
    <mergeCell ref="D71:D72"/>
    <mergeCell ref="C88:C89"/>
    <mergeCell ref="D134:D135"/>
    <mergeCell ref="A1:G1"/>
    <mergeCell ref="A2:B2"/>
    <mergeCell ref="A3:G3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C43:C44"/>
    <mergeCell ref="D14:D15"/>
    <mergeCell ref="D16:D20"/>
    <mergeCell ref="C14:C15"/>
    <mergeCell ref="B12:G13"/>
    <mergeCell ref="D43:D44"/>
    <mergeCell ref="B228:B229"/>
    <mergeCell ref="D258:D262"/>
    <mergeCell ref="C237:C238"/>
    <mergeCell ref="A87:B87"/>
    <mergeCell ref="C97:C98"/>
    <mergeCell ref="B97:B98"/>
    <mergeCell ref="B106:B107"/>
    <mergeCell ref="B143:B144"/>
    <mergeCell ref="A114:B114"/>
    <mergeCell ref="D52:D53"/>
    <mergeCell ref="D45:D49"/>
    <mergeCell ref="B199:B200"/>
    <mergeCell ref="D189:D190"/>
    <mergeCell ref="B52:B53"/>
    <mergeCell ref="A51:B51"/>
    <mergeCell ref="A70:B70"/>
    <mergeCell ref="A96:B96"/>
    <mergeCell ref="D82:D86"/>
    <mergeCell ref="A274:B274"/>
    <mergeCell ref="B80:B81"/>
    <mergeCell ref="B71:B72"/>
    <mergeCell ref="D249:D253"/>
    <mergeCell ref="B23:B24"/>
    <mergeCell ref="A33:B33"/>
    <mergeCell ref="C256:C257"/>
    <mergeCell ref="D256:D257"/>
    <mergeCell ref="C247:C248"/>
    <mergeCell ref="A246:B246"/>
    <mergeCell ref="C228:C229"/>
    <mergeCell ref="B256:B257"/>
    <mergeCell ref="A254:G255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D358:D359"/>
    <mergeCell ref="B358:B359"/>
    <mergeCell ref="B374:D374"/>
    <mergeCell ref="D275:D276"/>
    <mergeCell ref="B275:B276"/>
    <mergeCell ref="D310:D311"/>
    <mergeCell ref="D277:D281"/>
    <mergeCell ref="D265:D266"/>
    <mergeCell ref="D301:D302"/>
    <mergeCell ref="B301:B302"/>
    <mergeCell ref="D267:D272"/>
    <mergeCell ref="D284:D285"/>
    <mergeCell ref="B265:B266"/>
    <mergeCell ref="C275:C276"/>
    <mergeCell ref="D286:D290"/>
    <mergeCell ref="A309:B309"/>
    <mergeCell ref="C310:C311"/>
    <mergeCell ref="A292:B292"/>
    <mergeCell ref="B293:B294"/>
    <mergeCell ref="C301:C302"/>
    <mergeCell ref="D303:D307"/>
    <mergeCell ref="B284:B285"/>
    <mergeCell ref="C293:C294"/>
    <mergeCell ref="C284:C285"/>
    <mergeCell ref="A319:B319"/>
    <mergeCell ref="A300:B300"/>
    <mergeCell ref="B310:B311"/>
    <mergeCell ref="A283:B283"/>
    <mergeCell ref="A348:B348"/>
    <mergeCell ref="A318:G318"/>
    <mergeCell ref="B338:B339"/>
    <mergeCell ref="D338:D339"/>
    <mergeCell ref="D312:D316"/>
    <mergeCell ref="D295:D299"/>
    <mergeCell ref="D293:D294"/>
    <mergeCell ref="D349:D350"/>
    <mergeCell ref="C349:C350"/>
    <mergeCell ref="D351:D355"/>
    <mergeCell ref="C338:C339"/>
    <mergeCell ref="D340:D344"/>
    <mergeCell ref="B459:B460"/>
    <mergeCell ref="B442:B443"/>
    <mergeCell ref="A404:B404"/>
    <mergeCell ref="A375:G375"/>
    <mergeCell ref="C358:C359"/>
    <mergeCell ref="C414:C415"/>
    <mergeCell ref="D386:D387"/>
    <mergeCell ref="A376:B376"/>
    <mergeCell ref="D416:D420"/>
    <mergeCell ref="B377:B378"/>
    <mergeCell ref="B396:B397"/>
    <mergeCell ref="D379:D383"/>
    <mergeCell ref="A395:B395"/>
    <mergeCell ref="B405:B406"/>
    <mergeCell ref="C405:C406"/>
    <mergeCell ref="C386:C387"/>
    <mergeCell ref="D396:D397"/>
    <mergeCell ref="B386:B387"/>
    <mergeCell ref="C396:C397"/>
    <mergeCell ref="D560:D561"/>
    <mergeCell ref="C560:C561"/>
    <mergeCell ref="B560:B561"/>
    <mergeCell ref="D648:D649"/>
    <mergeCell ref="C605:C606"/>
    <mergeCell ref="A413:B413"/>
    <mergeCell ref="D414:D415"/>
    <mergeCell ref="D360:D364"/>
    <mergeCell ref="D407:D411"/>
    <mergeCell ref="B367:B368"/>
    <mergeCell ref="A366:B366"/>
    <mergeCell ref="D433:D434"/>
    <mergeCell ref="D377:D378"/>
    <mergeCell ref="C377:C378"/>
    <mergeCell ref="A385:B385"/>
    <mergeCell ref="D423:D424"/>
    <mergeCell ref="D425:D429"/>
    <mergeCell ref="A431:G431"/>
    <mergeCell ref="B423:B424"/>
    <mergeCell ref="C433:C434"/>
    <mergeCell ref="A432:B432"/>
    <mergeCell ref="D405:D406"/>
    <mergeCell ref="B433:B434"/>
    <mergeCell ref="D398:D402"/>
    <mergeCell ref="D562:D566"/>
    <mergeCell ref="A578:B578"/>
    <mergeCell ref="B588:B589"/>
    <mergeCell ref="A587:B587"/>
    <mergeCell ref="D579:D580"/>
    <mergeCell ref="C623:C624"/>
    <mergeCell ref="D607:D611"/>
    <mergeCell ref="B648:B649"/>
    <mergeCell ref="D590:D594"/>
    <mergeCell ref="D615:D619"/>
    <mergeCell ref="D642:D646"/>
    <mergeCell ref="D623:D624"/>
    <mergeCell ref="D767:D768"/>
    <mergeCell ref="D665:D666"/>
    <mergeCell ref="D685:D689"/>
    <mergeCell ref="D750:D754"/>
    <mergeCell ref="D721:D725"/>
    <mergeCell ref="B711:B712"/>
    <mergeCell ref="B727:B728"/>
    <mergeCell ref="B700:B701"/>
    <mergeCell ref="C700:C701"/>
    <mergeCell ref="C691:C692"/>
    <mergeCell ref="A736:G736"/>
    <mergeCell ref="B767:B768"/>
    <mergeCell ref="C757:C758"/>
    <mergeCell ref="C738:C739"/>
    <mergeCell ref="D757:D758"/>
    <mergeCell ref="C767:C768"/>
    <mergeCell ref="D759:D763"/>
    <mergeCell ref="D740:D744"/>
    <mergeCell ref="D748:D749"/>
    <mergeCell ref="D676:D680"/>
    <mergeCell ref="D702:D706"/>
    <mergeCell ref="D719:D720"/>
    <mergeCell ref="D239:D244"/>
    <mergeCell ref="A113:B113"/>
    <mergeCell ref="D700:D701"/>
    <mergeCell ref="B719:B720"/>
    <mergeCell ref="D738:D739"/>
    <mergeCell ref="D597:D598"/>
    <mergeCell ref="A604:H604"/>
    <mergeCell ref="B683:B684"/>
    <mergeCell ref="D683:D684"/>
    <mergeCell ref="D657:D658"/>
    <mergeCell ref="D659:D663"/>
    <mergeCell ref="C648:C649"/>
    <mergeCell ref="C674:C675"/>
    <mergeCell ref="C665:C666"/>
    <mergeCell ref="C657:C658"/>
    <mergeCell ref="D599:D603"/>
    <mergeCell ref="B632:B633"/>
    <mergeCell ref="B640:B641"/>
    <mergeCell ref="D625:D629"/>
    <mergeCell ref="C632:C633"/>
    <mergeCell ref="D553:D557"/>
    <mergeCell ref="C507:C508"/>
    <mergeCell ref="D507:D508"/>
    <mergeCell ref="D497:D498"/>
    <mergeCell ref="D815:D816"/>
    <mergeCell ref="B568:B569"/>
    <mergeCell ref="C568:C569"/>
    <mergeCell ref="D568:D569"/>
    <mergeCell ref="D894:D899"/>
    <mergeCell ref="C901:C902"/>
    <mergeCell ref="D634:D638"/>
    <mergeCell ref="D575:D576"/>
    <mergeCell ref="B613:B614"/>
    <mergeCell ref="B623:B624"/>
    <mergeCell ref="B597:B598"/>
    <mergeCell ref="C597:C598"/>
    <mergeCell ref="D769:D773"/>
    <mergeCell ref="D693:D697"/>
    <mergeCell ref="D713:D717"/>
    <mergeCell ref="D674:D675"/>
    <mergeCell ref="D729:D733"/>
    <mergeCell ref="D667:D671"/>
    <mergeCell ref="D691:D692"/>
    <mergeCell ref="B657:B658"/>
    <mergeCell ref="B748:B749"/>
    <mergeCell ref="B824:B825"/>
    <mergeCell ref="B786:B787"/>
    <mergeCell ref="D650:D654"/>
    <mergeCell ref="B777:B778"/>
    <mergeCell ref="C786:C787"/>
    <mergeCell ref="B738:B739"/>
    <mergeCell ref="B691:B692"/>
    <mergeCell ref="C748:C749"/>
    <mergeCell ref="B757:B758"/>
    <mergeCell ref="C683:C684"/>
    <mergeCell ref="B665:B666"/>
    <mergeCell ref="C805:C806"/>
    <mergeCell ref="B805:B806"/>
    <mergeCell ref="B674:B675"/>
    <mergeCell ref="C727:C728"/>
    <mergeCell ref="D1214:D1218"/>
    <mergeCell ref="B1212:B1213"/>
    <mergeCell ref="C1212:C1213"/>
    <mergeCell ref="C1203:C1204"/>
    <mergeCell ref="B1203:B1204"/>
    <mergeCell ref="D1203:D1204"/>
    <mergeCell ref="D1194:D1195"/>
    <mergeCell ref="C1279:C1280"/>
    <mergeCell ref="D1279:D1280"/>
    <mergeCell ref="D1271:D1272"/>
    <mergeCell ref="B1261:B1262"/>
    <mergeCell ref="C1261:C1262"/>
    <mergeCell ref="D1261:D1262"/>
    <mergeCell ref="D1252:D1253"/>
    <mergeCell ref="C1252:C1253"/>
    <mergeCell ref="B1252:B1253"/>
    <mergeCell ref="C1194:C1195"/>
    <mergeCell ref="B1194:B1195"/>
    <mergeCell ref="D1236:D1240"/>
    <mergeCell ref="D1243:D1244"/>
    <mergeCell ref="C1243:C1244"/>
    <mergeCell ref="B1243:B1244"/>
    <mergeCell ref="D1234:D1235"/>
    <mergeCell ref="D1205:D1209"/>
    <mergeCell ref="C1234:C1235"/>
    <mergeCell ref="B1234:B1235"/>
    <mergeCell ref="C1223:C1224"/>
    <mergeCell ref="B1223:B1224"/>
    <mergeCell ref="D1223:D1224"/>
    <mergeCell ref="A1232:G1232"/>
    <mergeCell ref="A1230:G1231"/>
    <mergeCell ref="A1233:G1233"/>
    <mergeCell ref="D1150:D1151"/>
    <mergeCell ref="C1150:C1151"/>
    <mergeCell ref="B1150:B1151"/>
    <mergeCell ref="C1175:C1176"/>
    <mergeCell ref="B1175:B1176"/>
    <mergeCell ref="B1167:B1168"/>
    <mergeCell ref="C1167:C1168"/>
    <mergeCell ref="D1167:D1168"/>
    <mergeCell ref="D1175:D1176"/>
    <mergeCell ref="D1169:D1173"/>
    <mergeCell ref="D1160:D1164"/>
    <mergeCell ref="D1158:D1159"/>
    <mergeCell ref="C1158:C1159"/>
    <mergeCell ref="B1158:B1159"/>
    <mergeCell ref="D1177:D1182"/>
    <mergeCell ref="D1212:D1213"/>
    <mergeCell ref="C1044:C1045"/>
    <mergeCell ref="D1044:D1045"/>
    <mergeCell ref="C1035:C1036"/>
    <mergeCell ref="D1035:D1036"/>
    <mergeCell ref="D1027:D1028"/>
    <mergeCell ref="C1027:C1028"/>
    <mergeCell ref="C1017:C1018"/>
    <mergeCell ref="D1017:D1018"/>
    <mergeCell ref="C1006:C1007"/>
    <mergeCell ref="D1029:D1033"/>
    <mergeCell ref="D1019:D1023"/>
    <mergeCell ref="C911:C912"/>
    <mergeCell ref="D901:D902"/>
    <mergeCell ref="D985:D986"/>
    <mergeCell ref="C985:C986"/>
    <mergeCell ref="C974:C975"/>
    <mergeCell ref="D974:D975"/>
    <mergeCell ref="D966:D967"/>
    <mergeCell ref="C966:C967"/>
    <mergeCell ref="C956:C957"/>
    <mergeCell ref="D956:D957"/>
    <mergeCell ref="D958:D962"/>
    <mergeCell ref="C928:C929"/>
    <mergeCell ref="D817:D821"/>
    <mergeCell ref="C892:C893"/>
    <mergeCell ref="D892:D893"/>
    <mergeCell ref="D879:D880"/>
    <mergeCell ref="D871:D872"/>
    <mergeCell ref="C871:C872"/>
    <mergeCell ref="C861:C862"/>
    <mergeCell ref="D861:D862"/>
    <mergeCell ref="C851:C852"/>
    <mergeCell ref="D851:D852"/>
    <mergeCell ref="A889:G889"/>
    <mergeCell ref="C879:C880"/>
    <mergeCell ref="D842:D843"/>
    <mergeCell ref="C842:C843"/>
    <mergeCell ref="C833:C834"/>
    <mergeCell ref="D833:D834"/>
    <mergeCell ref="D824:D825"/>
    <mergeCell ref="B851:B852"/>
    <mergeCell ref="B879:B880"/>
    <mergeCell ref="D844:D848"/>
    <mergeCell ref="D873:D877"/>
    <mergeCell ref="C824:C825"/>
    <mergeCell ref="C815:C816"/>
    <mergeCell ref="B842:B843"/>
    <mergeCell ref="B524:B525"/>
    <mergeCell ref="D515:D516"/>
    <mergeCell ref="C515:C516"/>
    <mergeCell ref="D797:D798"/>
    <mergeCell ref="C797:C798"/>
    <mergeCell ref="D805:D806"/>
    <mergeCell ref="D807:D811"/>
    <mergeCell ref="D727:D728"/>
    <mergeCell ref="D711:D712"/>
    <mergeCell ref="C711:C712"/>
    <mergeCell ref="C613:C614"/>
    <mergeCell ref="D613:D614"/>
    <mergeCell ref="A795:G795"/>
    <mergeCell ref="B707:D708"/>
    <mergeCell ref="C719:C720"/>
    <mergeCell ref="B605:B606"/>
    <mergeCell ref="C640:C641"/>
    <mergeCell ref="D632:D633"/>
    <mergeCell ref="D605:D606"/>
    <mergeCell ref="D640:D641"/>
    <mergeCell ref="D545:D549"/>
    <mergeCell ref="A596:B596"/>
    <mergeCell ref="C497:C498"/>
    <mergeCell ref="D487:D488"/>
    <mergeCell ref="C487:C488"/>
    <mergeCell ref="D367:D368"/>
    <mergeCell ref="C367:C368"/>
    <mergeCell ref="C551:C552"/>
    <mergeCell ref="D551:D552"/>
    <mergeCell ref="D543:D544"/>
    <mergeCell ref="C534:C535"/>
    <mergeCell ref="D534:D535"/>
    <mergeCell ref="C524:C525"/>
    <mergeCell ref="D524:D525"/>
    <mergeCell ref="D388:D392"/>
    <mergeCell ref="D450:D451"/>
    <mergeCell ref="D459:D460"/>
    <mergeCell ref="B533:G533"/>
    <mergeCell ref="D536:D540"/>
    <mergeCell ref="B487:B488"/>
    <mergeCell ref="B507:B508"/>
    <mergeCell ref="B515:B516"/>
    <mergeCell ref="C543:C544"/>
    <mergeCell ref="C423:C424"/>
    <mergeCell ref="A458:B458"/>
    <mergeCell ref="C442:C443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33"/>
  <sheetViews>
    <sheetView workbookViewId="0">
      <selection activeCell="H14" sqref="H14"/>
    </sheetView>
  </sheetViews>
  <sheetFormatPr defaultColWidth="9" defaultRowHeight="16.5"/>
  <cols>
    <col min="1" max="1" width="15.25" style="357" customWidth="1"/>
    <col min="2" max="2" width="29.625" style="358" customWidth="1"/>
    <col min="3" max="3" width="11" style="358" customWidth="1"/>
    <col min="4" max="4" width="16.125" style="357" customWidth="1"/>
    <col min="5" max="5" width="14.625" style="357" customWidth="1"/>
    <col min="6" max="6" width="18.5" style="357" customWidth="1"/>
    <col min="7" max="7" width="16.375" style="357" customWidth="1"/>
    <col min="8" max="8" width="16.125" style="357" customWidth="1"/>
    <col min="9" max="16384" width="9" style="357"/>
  </cols>
  <sheetData>
    <row r="1" spans="1:11" ht="62.25" customHeight="1">
      <c r="A1" s="480" t="s">
        <v>1862</v>
      </c>
      <c r="B1" s="480"/>
      <c r="C1" s="480"/>
      <c r="D1" s="480"/>
      <c r="E1" s="480"/>
      <c r="F1" s="481"/>
      <c r="G1" s="480"/>
      <c r="H1" s="450"/>
      <c r="I1" s="410"/>
      <c r="J1" s="479"/>
      <c r="K1" s="479"/>
    </row>
    <row r="2" spans="1:11" ht="36" customHeight="1">
      <c r="A2" s="475" t="s">
        <v>22</v>
      </c>
      <c r="B2" s="475"/>
      <c r="C2" s="478"/>
      <c r="D2" s="477"/>
      <c r="E2" s="477"/>
      <c r="F2" s="477"/>
      <c r="G2" s="476" t="s">
        <v>1861</v>
      </c>
      <c r="H2" s="450"/>
      <c r="I2" s="410"/>
      <c r="J2" s="474"/>
      <c r="K2" s="473"/>
    </row>
    <row r="3" spans="1:11" ht="23.25" customHeight="1">
      <c r="A3" s="475" t="s">
        <v>1860</v>
      </c>
      <c r="B3" s="475"/>
      <c r="C3" s="475"/>
      <c r="D3" s="475"/>
      <c r="E3" s="475"/>
      <c r="F3" s="475"/>
      <c r="G3" s="475"/>
      <c r="H3" s="450"/>
      <c r="I3" s="410"/>
      <c r="J3" s="474"/>
      <c r="K3" s="473"/>
    </row>
    <row r="4" spans="1:11">
      <c r="A4" s="413" t="s">
        <v>160</v>
      </c>
      <c r="B4" s="414"/>
      <c r="C4" s="414"/>
      <c r="D4" s="413"/>
      <c r="E4" s="413"/>
      <c r="F4" s="413"/>
      <c r="G4" s="413"/>
      <c r="H4" s="403"/>
    </row>
    <row r="5" spans="1:11">
      <c r="A5" s="381" t="s">
        <v>1859</v>
      </c>
      <c r="B5" s="402"/>
      <c r="C5" s="402"/>
      <c r="D5" s="381"/>
      <c r="E5" s="381"/>
      <c r="F5" s="381"/>
      <c r="G5" s="450"/>
      <c r="H5" s="472"/>
    </row>
    <row r="6" spans="1:11">
      <c r="A6" s="381"/>
      <c r="B6" s="429" t="s">
        <v>338</v>
      </c>
      <c r="C6" s="429" t="s">
        <v>26</v>
      </c>
      <c r="D6" s="428" t="s">
        <v>27</v>
      </c>
      <c r="E6" s="364" t="s">
        <v>161</v>
      </c>
      <c r="F6" s="364" t="s">
        <v>161</v>
      </c>
      <c r="G6" s="364" t="s">
        <v>1818</v>
      </c>
    </row>
    <row r="7" spans="1:11">
      <c r="B7" s="427"/>
      <c r="C7" s="427"/>
      <c r="D7" s="426"/>
      <c r="E7" s="364" t="s">
        <v>1055</v>
      </c>
      <c r="F7" s="364" t="s">
        <v>29</v>
      </c>
      <c r="G7" s="364" t="s">
        <v>30</v>
      </c>
    </row>
    <row r="8" spans="1:11" ht="16.5" customHeight="1">
      <c r="B8" s="418" t="s">
        <v>1845</v>
      </c>
      <c r="C8" s="418" t="s">
        <v>1844</v>
      </c>
      <c r="D8" s="363" t="s">
        <v>1843</v>
      </c>
      <c r="E8" s="359">
        <f>F8-6</f>
        <v>44253</v>
      </c>
      <c r="F8" s="359">
        <v>44259</v>
      </c>
      <c r="G8" s="359">
        <f>F8+32</f>
        <v>44291</v>
      </c>
    </row>
    <row r="9" spans="1:11">
      <c r="B9" s="419" t="s">
        <v>1842</v>
      </c>
      <c r="C9" s="418" t="s">
        <v>1841</v>
      </c>
      <c r="D9" s="362"/>
      <c r="E9" s="359">
        <f>E8+7</f>
        <v>44260</v>
      </c>
      <c r="F9" s="359">
        <f>F8+7</f>
        <v>44266</v>
      </c>
      <c r="G9" s="359">
        <f>F9+32</f>
        <v>44298</v>
      </c>
    </row>
    <row r="10" spans="1:11">
      <c r="B10" s="418" t="s">
        <v>1840</v>
      </c>
      <c r="C10" s="418" t="s">
        <v>1839</v>
      </c>
      <c r="D10" s="362"/>
      <c r="E10" s="359">
        <f>E9+7</f>
        <v>44267</v>
      </c>
      <c r="F10" s="359">
        <f>F9+7</f>
        <v>44273</v>
      </c>
      <c r="G10" s="359">
        <f>F10+32</f>
        <v>44305</v>
      </c>
      <c r="H10" s="465"/>
    </row>
    <row r="11" spans="1:11">
      <c r="B11" s="424" t="s">
        <v>1838</v>
      </c>
      <c r="C11" s="418" t="s">
        <v>1837</v>
      </c>
      <c r="D11" s="360"/>
      <c r="E11" s="359">
        <f>E10+7</f>
        <v>44274</v>
      </c>
      <c r="F11" s="359">
        <f>F10+7</f>
        <v>44280</v>
      </c>
      <c r="G11" s="359">
        <f>F11+32</f>
        <v>44312</v>
      </c>
    </row>
    <row r="12" spans="1:11">
      <c r="B12" s="418" t="s">
        <v>1527</v>
      </c>
      <c r="C12" s="418"/>
      <c r="D12" s="417"/>
      <c r="E12" s="359">
        <f>E11+7</f>
        <v>44281</v>
      </c>
      <c r="F12" s="359">
        <f>F11+7</f>
        <v>44287</v>
      </c>
      <c r="G12" s="359">
        <f>F12+32</f>
        <v>44319</v>
      </c>
    </row>
    <row r="13" spans="1:11">
      <c r="B13" s="357"/>
      <c r="C13" s="357"/>
    </row>
    <row r="14" spans="1:11">
      <c r="B14" s="429" t="s">
        <v>338</v>
      </c>
      <c r="C14" s="429" t="s">
        <v>26</v>
      </c>
      <c r="D14" s="428" t="s">
        <v>27</v>
      </c>
      <c r="E14" s="364" t="s">
        <v>161</v>
      </c>
      <c r="F14" s="364" t="s">
        <v>161</v>
      </c>
      <c r="G14" s="364" t="s">
        <v>1818</v>
      </c>
    </row>
    <row r="15" spans="1:11">
      <c r="B15" s="427"/>
      <c r="C15" s="427"/>
      <c r="D15" s="426"/>
      <c r="E15" s="364" t="s">
        <v>1055</v>
      </c>
      <c r="F15" s="364" t="s">
        <v>29</v>
      </c>
      <c r="G15" s="364" t="s">
        <v>30</v>
      </c>
    </row>
    <row r="16" spans="1:11" ht="16.5" customHeight="1">
      <c r="B16" s="418" t="s">
        <v>1835</v>
      </c>
      <c r="C16" s="418" t="s">
        <v>1834</v>
      </c>
      <c r="D16" s="363" t="s">
        <v>1833</v>
      </c>
      <c r="E16" s="359">
        <f>F16-5</f>
        <v>44257</v>
      </c>
      <c r="F16" s="359">
        <v>44262</v>
      </c>
      <c r="G16" s="359">
        <f>F16+32</f>
        <v>44294</v>
      </c>
    </row>
    <row r="17" spans="1:7">
      <c r="B17" s="419" t="s">
        <v>1832</v>
      </c>
      <c r="C17" s="418" t="s">
        <v>1831</v>
      </c>
      <c r="D17" s="362"/>
      <c r="E17" s="359">
        <f>E16+7</f>
        <v>44264</v>
      </c>
      <c r="F17" s="359">
        <f>F16+7</f>
        <v>44269</v>
      </c>
      <c r="G17" s="359">
        <f>F17+32</f>
        <v>44301</v>
      </c>
    </row>
    <row r="18" spans="1:7">
      <c r="B18" s="418" t="s">
        <v>1830</v>
      </c>
      <c r="C18" s="418" t="s">
        <v>1829</v>
      </c>
      <c r="D18" s="362"/>
      <c r="E18" s="359">
        <f>E17+7</f>
        <v>44271</v>
      </c>
      <c r="F18" s="359">
        <f>F17+7</f>
        <v>44276</v>
      </c>
      <c r="G18" s="359">
        <f>F18+32</f>
        <v>44308</v>
      </c>
    </row>
    <row r="19" spans="1:7">
      <c r="B19" s="424" t="s">
        <v>1828</v>
      </c>
      <c r="C19" s="418" t="s">
        <v>1827</v>
      </c>
      <c r="D19" s="360"/>
      <c r="E19" s="359">
        <f>E18+7</f>
        <v>44278</v>
      </c>
      <c r="F19" s="359">
        <f>F18+7</f>
        <v>44283</v>
      </c>
      <c r="G19" s="359">
        <f>F19+32</f>
        <v>44315</v>
      </c>
    </row>
    <row r="20" spans="1:7">
      <c r="B20" s="418" t="s">
        <v>1527</v>
      </c>
      <c r="C20" s="418"/>
      <c r="D20" s="417"/>
      <c r="E20" s="359">
        <f>E19+7</f>
        <v>44285</v>
      </c>
      <c r="F20" s="359">
        <f>F19+7</f>
        <v>44290</v>
      </c>
      <c r="G20" s="359">
        <f>F20+32</f>
        <v>44322</v>
      </c>
    </row>
    <row r="21" spans="1:7">
      <c r="B21" s="357"/>
      <c r="C21" s="357"/>
    </row>
    <row r="22" spans="1:7">
      <c r="B22" s="429" t="s">
        <v>338</v>
      </c>
      <c r="C22" s="429" t="s">
        <v>26</v>
      </c>
      <c r="D22" s="428" t="s">
        <v>27</v>
      </c>
      <c r="E22" s="364" t="s">
        <v>161</v>
      </c>
      <c r="F22" s="364" t="s">
        <v>161</v>
      </c>
      <c r="G22" s="364" t="s">
        <v>1818</v>
      </c>
    </row>
    <row r="23" spans="1:7">
      <c r="B23" s="427"/>
      <c r="C23" s="427"/>
      <c r="D23" s="426"/>
      <c r="E23" s="364" t="s">
        <v>1055</v>
      </c>
      <c r="F23" s="364" t="s">
        <v>29</v>
      </c>
      <c r="G23" s="364" t="s">
        <v>30</v>
      </c>
    </row>
    <row r="24" spans="1:7" ht="16.5" customHeight="1">
      <c r="B24" s="418" t="s">
        <v>1746</v>
      </c>
      <c r="C24" s="418" t="s">
        <v>1745</v>
      </c>
      <c r="D24" s="363" t="s">
        <v>1744</v>
      </c>
      <c r="E24" s="359">
        <f>F24-4</f>
        <v>44258</v>
      </c>
      <c r="F24" s="359">
        <v>44262</v>
      </c>
      <c r="G24" s="359">
        <f>F24+33</f>
        <v>44295</v>
      </c>
    </row>
    <row r="25" spans="1:7">
      <c r="B25" s="419" t="s">
        <v>1743</v>
      </c>
      <c r="C25" s="418" t="s">
        <v>204</v>
      </c>
      <c r="D25" s="362"/>
      <c r="E25" s="359">
        <f>E24+7</f>
        <v>44265</v>
      </c>
      <c r="F25" s="359">
        <f>F24+7</f>
        <v>44269</v>
      </c>
      <c r="G25" s="359">
        <f>F25+33</f>
        <v>44302</v>
      </c>
    </row>
    <row r="26" spans="1:7">
      <c r="B26" s="418" t="s">
        <v>1742</v>
      </c>
      <c r="C26" s="418" t="s">
        <v>1741</v>
      </c>
      <c r="D26" s="362"/>
      <c r="E26" s="359">
        <f>E25+7</f>
        <v>44272</v>
      </c>
      <c r="F26" s="359">
        <f>F25+7</f>
        <v>44276</v>
      </c>
      <c r="G26" s="359">
        <f>F26+33</f>
        <v>44309</v>
      </c>
    </row>
    <row r="27" spans="1:7">
      <c r="B27" s="424" t="s">
        <v>1740</v>
      </c>
      <c r="C27" s="418" t="s">
        <v>205</v>
      </c>
      <c r="D27" s="360"/>
      <c r="E27" s="359">
        <f>E26+7</f>
        <v>44279</v>
      </c>
      <c r="F27" s="359">
        <f>F26+7</f>
        <v>44283</v>
      </c>
      <c r="G27" s="359">
        <f>F27+33</f>
        <v>44316</v>
      </c>
    </row>
    <row r="28" spans="1:7">
      <c r="B28" s="418" t="s">
        <v>1739</v>
      </c>
      <c r="C28" s="418" t="s">
        <v>217</v>
      </c>
      <c r="D28" s="417"/>
      <c r="E28" s="359">
        <f>E27+7</f>
        <v>44286</v>
      </c>
      <c r="F28" s="359">
        <f>F27+7</f>
        <v>44290</v>
      </c>
      <c r="G28" s="359">
        <f>F28+33</f>
        <v>44323</v>
      </c>
    </row>
    <row r="29" spans="1:7">
      <c r="B29" s="372"/>
      <c r="C29" s="372"/>
      <c r="D29" s="372"/>
      <c r="E29" s="372"/>
      <c r="F29" s="372"/>
      <c r="G29" s="372"/>
    </row>
    <row r="30" spans="1:7">
      <c r="A30" s="430" t="s">
        <v>171</v>
      </c>
      <c r="B30" s="357"/>
      <c r="C30" s="357"/>
      <c r="E30" s="381"/>
      <c r="F30" s="381"/>
      <c r="G30" s="450"/>
    </row>
    <row r="31" spans="1:7">
      <c r="B31" s="429" t="s">
        <v>338</v>
      </c>
      <c r="C31" s="429" t="s">
        <v>26</v>
      </c>
      <c r="D31" s="428" t="s">
        <v>27</v>
      </c>
      <c r="E31" s="364" t="s">
        <v>161</v>
      </c>
      <c r="F31" s="364" t="s">
        <v>161</v>
      </c>
      <c r="G31" s="364" t="s">
        <v>1858</v>
      </c>
    </row>
    <row r="32" spans="1:7">
      <c r="B32" s="427"/>
      <c r="C32" s="427"/>
      <c r="D32" s="426"/>
      <c r="E32" s="364" t="s">
        <v>1055</v>
      </c>
      <c r="F32" s="364" t="s">
        <v>29</v>
      </c>
      <c r="G32" s="364" t="s">
        <v>30</v>
      </c>
    </row>
    <row r="33" spans="1:7" ht="16.5" customHeight="1">
      <c r="B33" s="418" t="s">
        <v>1857</v>
      </c>
      <c r="C33" s="418" t="s">
        <v>1856</v>
      </c>
      <c r="D33" s="363" t="s">
        <v>1855</v>
      </c>
      <c r="E33" s="359">
        <f>F33-5</f>
        <v>44252</v>
      </c>
      <c r="F33" s="359">
        <v>44257</v>
      </c>
      <c r="G33" s="359">
        <f>F33+29</f>
        <v>44286</v>
      </c>
    </row>
    <row r="34" spans="1:7">
      <c r="B34" s="419" t="s">
        <v>1854</v>
      </c>
      <c r="C34" s="418" t="s">
        <v>1853</v>
      </c>
      <c r="D34" s="362"/>
      <c r="E34" s="359">
        <f>E33+7</f>
        <v>44259</v>
      </c>
      <c r="F34" s="359">
        <f>F33+7</f>
        <v>44264</v>
      </c>
      <c r="G34" s="359">
        <f>F34+29</f>
        <v>44293</v>
      </c>
    </row>
    <row r="35" spans="1:7">
      <c r="B35" s="418" t="s">
        <v>1852</v>
      </c>
      <c r="C35" s="418" t="s">
        <v>1851</v>
      </c>
      <c r="D35" s="362"/>
      <c r="E35" s="359">
        <f>E34+7</f>
        <v>44266</v>
      </c>
      <c r="F35" s="359">
        <f>F34+7</f>
        <v>44271</v>
      </c>
      <c r="G35" s="359">
        <f>F35+29</f>
        <v>44300</v>
      </c>
    </row>
    <row r="36" spans="1:7">
      <c r="B36" s="424" t="s">
        <v>1850</v>
      </c>
      <c r="C36" s="418" t="s">
        <v>1849</v>
      </c>
      <c r="D36" s="360"/>
      <c r="E36" s="359">
        <f>E35+7</f>
        <v>44273</v>
      </c>
      <c r="F36" s="359">
        <f>F35+7</f>
        <v>44278</v>
      </c>
      <c r="G36" s="359">
        <f>F36+29</f>
        <v>44307</v>
      </c>
    </row>
    <row r="37" spans="1:7">
      <c r="B37" s="418" t="s">
        <v>1848</v>
      </c>
      <c r="C37" s="418" t="s">
        <v>1847</v>
      </c>
      <c r="D37" s="417"/>
      <c r="E37" s="359">
        <f>E36+7</f>
        <v>44280</v>
      </c>
      <c r="F37" s="359">
        <f>F36+7</f>
        <v>44285</v>
      </c>
      <c r="G37" s="359">
        <f>F37+29</f>
        <v>44314</v>
      </c>
    </row>
    <row r="38" spans="1:7">
      <c r="B38" s="471"/>
      <c r="C38" s="470"/>
      <c r="D38" s="381"/>
      <c r="E38" s="381"/>
      <c r="F38" s="381"/>
      <c r="G38" s="372"/>
    </row>
    <row r="39" spans="1:7">
      <c r="A39" s="381" t="s">
        <v>37</v>
      </c>
      <c r="B39" s="357"/>
      <c r="C39" s="357"/>
      <c r="E39" s="381"/>
      <c r="F39" s="381"/>
      <c r="G39" s="450"/>
    </row>
    <row r="40" spans="1:7">
      <c r="B40" s="429" t="s">
        <v>338</v>
      </c>
      <c r="C40" s="429" t="s">
        <v>26</v>
      </c>
      <c r="D40" s="428" t="s">
        <v>27</v>
      </c>
      <c r="E40" s="364" t="s">
        <v>161</v>
      </c>
      <c r="F40" s="364" t="s">
        <v>161</v>
      </c>
      <c r="G40" s="364" t="s">
        <v>1846</v>
      </c>
    </row>
    <row r="41" spans="1:7">
      <c r="B41" s="427"/>
      <c r="C41" s="427"/>
      <c r="D41" s="426"/>
      <c r="E41" s="364" t="s">
        <v>1055</v>
      </c>
      <c r="F41" s="364" t="s">
        <v>29</v>
      </c>
      <c r="G41" s="364" t="s">
        <v>30</v>
      </c>
    </row>
    <row r="42" spans="1:7" ht="16.5" customHeight="1">
      <c r="B42" s="418" t="s">
        <v>1835</v>
      </c>
      <c r="C42" s="418" t="s">
        <v>1834</v>
      </c>
      <c r="D42" s="363" t="s">
        <v>1833</v>
      </c>
      <c r="E42" s="359">
        <f>F42-5</f>
        <v>44257</v>
      </c>
      <c r="F42" s="359">
        <v>44262</v>
      </c>
      <c r="G42" s="359">
        <f>F42+29</f>
        <v>44291</v>
      </c>
    </row>
    <row r="43" spans="1:7">
      <c r="B43" s="419" t="s">
        <v>1832</v>
      </c>
      <c r="C43" s="418" t="s">
        <v>1831</v>
      </c>
      <c r="D43" s="362"/>
      <c r="E43" s="359">
        <f>E42+7</f>
        <v>44264</v>
      </c>
      <c r="F43" s="359">
        <f>F42+7</f>
        <v>44269</v>
      </c>
      <c r="G43" s="359">
        <f>F43+29</f>
        <v>44298</v>
      </c>
    </row>
    <row r="44" spans="1:7">
      <c r="B44" s="418" t="s">
        <v>1830</v>
      </c>
      <c r="C44" s="418" t="s">
        <v>1829</v>
      </c>
      <c r="D44" s="362"/>
      <c r="E44" s="359">
        <f>E43+7</f>
        <v>44271</v>
      </c>
      <c r="F44" s="359">
        <f>F43+7</f>
        <v>44276</v>
      </c>
      <c r="G44" s="359">
        <f>F44+29</f>
        <v>44305</v>
      </c>
    </row>
    <row r="45" spans="1:7">
      <c r="B45" s="424" t="s">
        <v>1828</v>
      </c>
      <c r="C45" s="418" t="s">
        <v>1827</v>
      </c>
      <c r="D45" s="360"/>
      <c r="E45" s="359">
        <f>E44+7</f>
        <v>44278</v>
      </c>
      <c r="F45" s="359">
        <f>F44+7</f>
        <v>44283</v>
      </c>
      <c r="G45" s="359">
        <f>F45+29</f>
        <v>44312</v>
      </c>
    </row>
    <row r="46" spans="1:7">
      <c r="B46" s="418" t="s">
        <v>1527</v>
      </c>
      <c r="C46" s="418"/>
      <c r="D46" s="417"/>
      <c r="E46" s="359">
        <f>E45+7</f>
        <v>44285</v>
      </c>
      <c r="F46" s="359">
        <f>F45+7</f>
        <v>44290</v>
      </c>
      <c r="G46" s="359">
        <f>F46+29</f>
        <v>44319</v>
      </c>
    </row>
    <row r="47" spans="1:7">
      <c r="B47" s="357"/>
      <c r="C47" s="357"/>
      <c r="E47" s="372"/>
      <c r="F47" s="372"/>
      <c r="G47" s="372"/>
    </row>
    <row r="48" spans="1:7">
      <c r="A48" s="381" t="s">
        <v>39</v>
      </c>
      <c r="B48" s="357"/>
      <c r="C48" s="357"/>
    </row>
    <row r="49" spans="1:7">
      <c r="A49" s="381"/>
      <c r="B49" s="429" t="s">
        <v>338</v>
      </c>
      <c r="C49" s="429" t="s">
        <v>26</v>
      </c>
      <c r="D49" s="428" t="s">
        <v>27</v>
      </c>
      <c r="E49" s="364" t="s">
        <v>161</v>
      </c>
      <c r="F49" s="364" t="s">
        <v>161</v>
      </c>
      <c r="G49" s="364" t="s">
        <v>1806</v>
      </c>
    </row>
    <row r="50" spans="1:7">
      <c r="A50" s="381"/>
      <c r="B50" s="427"/>
      <c r="C50" s="427"/>
      <c r="D50" s="426"/>
      <c r="E50" s="364" t="s">
        <v>1055</v>
      </c>
      <c r="F50" s="364" t="s">
        <v>29</v>
      </c>
      <c r="G50" s="364" t="s">
        <v>30</v>
      </c>
    </row>
    <row r="51" spans="1:7" ht="16.5" customHeight="1">
      <c r="A51" s="381"/>
      <c r="B51" s="418" t="s">
        <v>1845</v>
      </c>
      <c r="C51" s="418" t="s">
        <v>1844</v>
      </c>
      <c r="D51" s="363" t="s">
        <v>1843</v>
      </c>
      <c r="E51" s="359">
        <f>F51-6</f>
        <v>44253</v>
      </c>
      <c r="F51" s="359">
        <v>44259</v>
      </c>
      <c r="G51" s="359">
        <f>F51+37</f>
        <v>44296</v>
      </c>
    </row>
    <row r="52" spans="1:7">
      <c r="A52" s="381"/>
      <c r="B52" s="419" t="s">
        <v>1842</v>
      </c>
      <c r="C52" s="418" t="s">
        <v>1841</v>
      </c>
      <c r="D52" s="362"/>
      <c r="E52" s="359">
        <f>E51+7</f>
        <v>44260</v>
      </c>
      <c r="F52" s="359">
        <f>F51+7</f>
        <v>44266</v>
      </c>
      <c r="G52" s="359">
        <f>F52+37</f>
        <v>44303</v>
      </c>
    </row>
    <row r="53" spans="1:7">
      <c r="A53" s="381"/>
      <c r="B53" s="418" t="s">
        <v>1840</v>
      </c>
      <c r="C53" s="418" t="s">
        <v>1839</v>
      </c>
      <c r="D53" s="362"/>
      <c r="E53" s="359">
        <f>E52+7</f>
        <v>44267</v>
      </c>
      <c r="F53" s="359">
        <f>F52+7</f>
        <v>44273</v>
      </c>
      <c r="G53" s="359">
        <f>F53+37</f>
        <v>44310</v>
      </c>
    </row>
    <row r="54" spans="1:7">
      <c r="A54" s="381"/>
      <c r="B54" s="424" t="s">
        <v>1838</v>
      </c>
      <c r="C54" s="418" t="s">
        <v>1837</v>
      </c>
      <c r="D54" s="360"/>
      <c r="E54" s="359">
        <f>E53+7</f>
        <v>44274</v>
      </c>
      <c r="F54" s="359">
        <f>F53+7</f>
        <v>44280</v>
      </c>
      <c r="G54" s="359">
        <f>F54+37</f>
        <v>44317</v>
      </c>
    </row>
    <row r="55" spans="1:7">
      <c r="A55" s="381"/>
      <c r="B55" s="418" t="s">
        <v>1527</v>
      </c>
      <c r="C55" s="418"/>
      <c r="D55" s="417"/>
      <c r="E55" s="359">
        <f>E54+7</f>
        <v>44281</v>
      </c>
      <c r="F55" s="359">
        <f>F54+7</f>
        <v>44287</v>
      </c>
      <c r="G55" s="359">
        <f>F55+37</f>
        <v>44324</v>
      </c>
    </row>
    <row r="56" spans="1:7">
      <c r="A56" s="381"/>
      <c r="B56" s="381"/>
      <c r="C56" s="381"/>
      <c r="D56" s="381"/>
      <c r="E56" s="381"/>
      <c r="F56" s="381"/>
      <c r="G56" s="381"/>
    </row>
    <row r="57" spans="1:7">
      <c r="B57" s="429" t="s">
        <v>338</v>
      </c>
      <c r="C57" s="429" t="s">
        <v>26</v>
      </c>
      <c r="D57" s="428" t="s">
        <v>27</v>
      </c>
      <c r="E57" s="364" t="s">
        <v>161</v>
      </c>
      <c r="F57" s="364" t="s">
        <v>161</v>
      </c>
      <c r="G57" s="364" t="s">
        <v>1806</v>
      </c>
    </row>
    <row r="58" spans="1:7">
      <c r="B58" s="427"/>
      <c r="C58" s="427"/>
      <c r="D58" s="426"/>
      <c r="E58" s="364" t="s">
        <v>1055</v>
      </c>
      <c r="F58" s="364" t="s">
        <v>29</v>
      </c>
      <c r="G58" s="364" t="s">
        <v>30</v>
      </c>
    </row>
    <row r="59" spans="1:7" ht="16.5" customHeight="1">
      <c r="B59" s="418" t="s">
        <v>1746</v>
      </c>
      <c r="C59" s="418" t="s">
        <v>1745</v>
      </c>
      <c r="D59" s="363" t="s">
        <v>1744</v>
      </c>
      <c r="E59" s="359">
        <f>F59-4</f>
        <v>44258</v>
      </c>
      <c r="F59" s="359">
        <v>44262</v>
      </c>
      <c r="G59" s="359">
        <f>F59+28</f>
        <v>44290</v>
      </c>
    </row>
    <row r="60" spans="1:7">
      <c r="B60" s="419" t="s">
        <v>1743</v>
      </c>
      <c r="C60" s="418" t="s">
        <v>204</v>
      </c>
      <c r="D60" s="362"/>
      <c r="E60" s="359">
        <f>E59+7</f>
        <v>44265</v>
      </c>
      <c r="F60" s="359">
        <f>F59+7</f>
        <v>44269</v>
      </c>
      <c r="G60" s="359">
        <f>F60+28</f>
        <v>44297</v>
      </c>
    </row>
    <row r="61" spans="1:7">
      <c r="B61" s="418" t="s">
        <v>1742</v>
      </c>
      <c r="C61" s="418" t="s">
        <v>1741</v>
      </c>
      <c r="D61" s="362"/>
      <c r="E61" s="359">
        <f>E60+7</f>
        <v>44272</v>
      </c>
      <c r="F61" s="359">
        <f>F60+7</f>
        <v>44276</v>
      </c>
      <c r="G61" s="359">
        <f>F61+28</f>
        <v>44304</v>
      </c>
    </row>
    <row r="62" spans="1:7">
      <c r="B62" s="424" t="s">
        <v>1740</v>
      </c>
      <c r="C62" s="418" t="s">
        <v>205</v>
      </c>
      <c r="D62" s="360"/>
      <c r="E62" s="359">
        <f>E61+7</f>
        <v>44279</v>
      </c>
      <c r="F62" s="359">
        <f>F61+7</f>
        <v>44283</v>
      </c>
      <c r="G62" s="359">
        <f>F62+28</f>
        <v>44311</v>
      </c>
    </row>
    <row r="63" spans="1:7">
      <c r="B63" s="418" t="s">
        <v>1739</v>
      </c>
      <c r="C63" s="418" t="s">
        <v>217</v>
      </c>
      <c r="D63" s="417"/>
      <c r="E63" s="359">
        <f>E62+7</f>
        <v>44286</v>
      </c>
      <c r="F63" s="359">
        <f>F62+7</f>
        <v>44290</v>
      </c>
      <c r="G63" s="359">
        <f>F63+28</f>
        <v>44318</v>
      </c>
    </row>
    <row r="64" spans="1:7">
      <c r="B64" s="422"/>
      <c r="C64" s="422"/>
      <c r="D64" s="373"/>
      <c r="E64" s="372"/>
      <c r="F64" s="372"/>
      <c r="G64" s="372"/>
    </row>
    <row r="65" spans="1:7">
      <c r="A65" s="381" t="s">
        <v>1836</v>
      </c>
      <c r="B65" s="422"/>
      <c r="C65" s="422"/>
      <c r="D65" s="373"/>
      <c r="E65" s="372"/>
      <c r="F65" s="372"/>
      <c r="G65" s="372"/>
    </row>
    <row r="66" spans="1:7">
      <c r="B66" s="429" t="s">
        <v>338</v>
      </c>
      <c r="C66" s="429" t="s">
        <v>26</v>
      </c>
      <c r="D66" s="428" t="s">
        <v>27</v>
      </c>
      <c r="E66" s="364" t="s">
        <v>161</v>
      </c>
      <c r="F66" s="364" t="s">
        <v>161</v>
      </c>
      <c r="G66" s="364" t="s">
        <v>1836</v>
      </c>
    </row>
    <row r="67" spans="1:7">
      <c r="B67" s="427"/>
      <c r="C67" s="427"/>
      <c r="D67" s="426"/>
      <c r="E67" s="364" t="s">
        <v>1055</v>
      </c>
      <c r="F67" s="364" t="s">
        <v>29</v>
      </c>
      <c r="G67" s="364" t="s">
        <v>30</v>
      </c>
    </row>
    <row r="68" spans="1:7" ht="16.5" customHeight="1">
      <c r="B68" s="418" t="s">
        <v>1835</v>
      </c>
      <c r="C68" s="418" t="s">
        <v>1834</v>
      </c>
      <c r="D68" s="363" t="s">
        <v>1833</v>
      </c>
      <c r="E68" s="359">
        <f>F68-5</f>
        <v>44257</v>
      </c>
      <c r="F68" s="359">
        <v>44262</v>
      </c>
      <c r="G68" s="359">
        <f>F68+27</f>
        <v>44289</v>
      </c>
    </row>
    <row r="69" spans="1:7">
      <c r="B69" s="419" t="s">
        <v>1832</v>
      </c>
      <c r="C69" s="418" t="s">
        <v>1831</v>
      </c>
      <c r="D69" s="362"/>
      <c r="E69" s="359">
        <f>E68+7</f>
        <v>44264</v>
      </c>
      <c r="F69" s="359">
        <f>F68+7</f>
        <v>44269</v>
      </c>
      <c r="G69" s="359">
        <f>F69+27</f>
        <v>44296</v>
      </c>
    </row>
    <row r="70" spans="1:7">
      <c r="B70" s="418" t="s">
        <v>1830</v>
      </c>
      <c r="C70" s="418" t="s">
        <v>1829</v>
      </c>
      <c r="D70" s="362"/>
      <c r="E70" s="359">
        <f>E69+7</f>
        <v>44271</v>
      </c>
      <c r="F70" s="359">
        <f>F69+7</f>
        <v>44276</v>
      </c>
      <c r="G70" s="359">
        <f>F70+27</f>
        <v>44303</v>
      </c>
    </row>
    <row r="71" spans="1:7">
      <c r="B71" s="424" t="s">
        <v>1828</v>
      </c>
      <c r="C71" s="418" t="s">
        <v>1827</v>
      </c>
      <c r="D71" s="360"/>
      <c r="E71" s="359">
        <f>E70+7</f>
        <v>44278</v>
      </c>
      <c r="F71" s="359">
        <f>F70+7</f>
        <v>44283</v>
      </c>
      <c r="G71" s="359">
        <f>F71+27</f>
        <v>44310</v>
      </c>
    </row>
    <row r="72" spans="1:7">
      <c r="B72" s="418" t="s">
        <v>1527</v>
      </c>
      <c r="C72" s="418"/>
      <c r="D72" s="417"/>
      <c r="E72" s="359">
        <f>E71+7</f>
        <v>44285</v>
      </c>
      <c r="F72" s="359">
        <f>F71+7</f>
        <v>44290</v>
      </c>
      <c r="G72" s="359">
        <f>F72+27</f>
        <v>44317</v>
      </c>
    </row>
    <row r="73" spans="1:7">
      <c r="B73" s="422"/>
      <c r="C73" s="422"/>
      <c r="D73" s="373"/>
      <c r="E73" s="372"/>
      <c r="F73" s="372"/>
      <c r="G73" s="372"/>
    </row>
    <row r="74" spans="1:7">
      <c r="A74" s="381" t="s">
        <v>1826</v>
      </c>
      <c r="B74" s="381"/>
      <c r="C74" s="381"/>
      <c r="G74" s="450"/>
    </row>
    <row r="75" spans="1:7">
      <c r="B75" s="429" t="s">
        <v>338</v>
      </c>
      <c r="C75" s="429" t="s">
        <v>26</v>
      </c>
      <c r="D75" s="428" t="s">
        <v>27</v>
      </c>
      <c r="E75" s="364" t="s">
        <v>161</v>
      </c>
      <c r="F75" s="364" t="s">
        <v>161</v>
      </c>
      <c r="G75" s="364" t="s">
        <v>1825</v>
      </c>
    </row>
    <row r="76" spans="1:7">
      <c r="B76" s="427"/>
      <c r="C76" s="427"/>
      <c r="D76" s="426"/>
      <c r="E76" s="364" t="s">
        <v>1055</v>
      </c>
      <c r="F76" s="364" t="s">
        <v>29</v>
      </c>
      <c r="G76" s="364" t="s">
        <v>30</v>
      </c>
    </row>
    <row r="77" spans="1:7" ht="16.5" customHeight="1">
      <c r="B77" s="418" t="s">
        <v>1746</v>
      </c>
      <c r="C77" s="418" t="s">
        <v>1745</v>
      </c>
      <c r="D77" s="363" t="s">
        <v>1744</v>
      </c>
      <c r="E77" s="359">
        <f>F77-4</f>
        <v>44258</v>
      </c>
      <c r="F77" s="359">
        <v>44262</v>
      </c>
      <c r="G77" s="359">
        <f>F77+35</f>
        <v>44297</v>
      </c>
    </row>
    <row r="78" spans="1:7">
      <c r="B78" s="419" t="s">
        <v>1743</v>
      </c>
      <c r="C78" s="418" t="s">
        <v>204</v>
      </c>
      <c r="D78" s="362"/>
      <c r="E78" s="359">
        <f>E77+7</f>
        <v>44265</v>
      </c>
      <c r="F78" s="359">
        <f>F77+7</f>
        <v>44269</v>
      </c>
      <c r="G78" s="359">
        <f>F78+35</f>
        <v>44304</v>
      </c>
    </row>
    <row r="79" spans="1:7">
      <c r="B79" s="418" t="s">
        <v>1742</v>
      </c>
      <c r="C79" s="418" t="s">
        <v>1741</v>
      </c>
      <c r="D79" s="362"/>
      <c r="E79" s="359">
        <f>E78+7</f>
        <v>44272</v>
      </c>
      <c r="F79" s="359">
        <f>F78+7</f>
        <v>44276</v>
      </c>
      <c r="G79" s="359">
        <f>F79+35</f>
        <v>44311</v>
      </c>
    </row>
    <row r="80" spans="1:7">
      <c r="B80" s="424" t="s">
        <v>1740</v>
      </c>
      <c r="C80" s="418" t="s">
        <v>205</v>
      </c>
      <c r="D80" s="360"/>
      <c r="E80" s="359">
        <f>E79+7</f>
        <v>44279</v>
      </c>
      <c r="F80" s="359">
        <f>F79+7</f>
        <v>44283</v>
      </c>
      <c r="G80" s="359">
        <f>F80+35</f>
        <v>44318</v>
      </c>
    </row>
    <row r="81" spans="1:8">
      <c r="B81" s="418" t="s">
        <v>1739</v>
      </c>
      <c r="C81" s="418" t="s">
        <v>217</v>
      </c>
      <c r="D81" s="417"/>
      <c r="E81" s="359">
        <f>E80+7</f>
        <v>44286</v>
      </c>
      <c r="F81" s="359">
        <f>F80+7</f>
        <v>44290</v>
      </c>
      <c r="G81" s="359">
        <f>F81+35</f>
        <v>44325</v>
      </c>
    </row>
    <row r="82" spans="1:8">
      <c r="B82" s="422"/>
      <c r="C82" s="422"/>
      <c r="D82" s="373"/>
      <c r="E82" s="372"/>
      <c r="F82" s="372"/>
      <c r="G82" s="372"/>
    </row>
    <row r="83" spans="1:8" s="410" customFormat="1">
      <c r="A83" s="413" t="s">
        <v>1824</v>
      </c>
      <c r="B83" s="414"/>
      <c r="C83" s="414"/>
      <c r="D83" s="413"/>
      <c r="E83" s="413"/>
      <c r="F83" s="413"/>
      <c r="G83" s="413"/>
      <c r="H83" s="403"/>
    </row>
    <row r="84" spans="1:8">
      <c r="A84" s="381" t="s">
        <v>1823</v>
      </c>
      <c r="B84" s="402"/>
      <c r="C84" s="402"/>
      <c r="D84" s="402"/>
      <c r="E84" s="402"/>
      <c r="F84" s="381"/>
      <c r="G84" s="381"/>
      <c r="H84" s="410"/>
    </row>
    <row r="85" spans="1:8">
      <c r="A85" s="381"/>
      <c r="B85" s="429" t="s">
        <v>25</v>
      </c>
      <c r="C85" s="429" t="s">
        <v>26</v>
      </c>
      <c r="D85" s="428" t="s">
        <v>27</v>
      </c>
      <c r="E85" s="364" t="s">
        <v>161</v>
      </c>
      <c r="F85" s="364" t="s">
        <v>161</v>
      </c>
      <c r="G85" s="364" t="s">
        <v>1806</v>
      </c>
      <c r="H85" s="364" t="s">
        <v>1822</v>
      </c>
    </row>
    <row r="86" spans="1:8">
      <c r="A86" s="381"/>
      <c r="B86" s="427"/>
      <c r="C86" s="427"/>
      <c r="D86" s="426"/>
      <c r="E86" s="364" t="s">
        <v>1055</v>
      </c>
      <c r="F86" s="364" t="s">
        <v>29</v>
      </c>
      <c r="G86" s="364" t="s">
        <v>30</v>
      </c>
      <c r="H86" s="364" t="s">
        <v>548</v>
      </c>
    </row>
    <row r="87" spans="1:8" ht="16.5" customHeight="1">
      <c r="A87" s="381"/>
      <c r="B87" s="418" t="s">
        <v>1746</v>
      </c>
      <c r="C87" s="418" t="s">
        <v>1745</v>
      </c>
      <c r="D87" s="363" t="s">
        <v>1744</v>
      </c>
      <c r="E87" s="359">
        <f>F87-4</f>
        <v>44258</v>
      </c>
      <c r="F87" s="359">
        <v>44262</v>
      </c>
      <c r="G87" s="359">
        <f>F87+33</f>
        <v>44295</v>
      </c>
      <c r="H87" s="359" t="s">
        <v>1821</v>
      </c>
    </row>
    <row r="88" spans="1:8">
      <c r="A88" s="381"/>
      <c r="B88" s="419" t="s">
        <v>1743</v>
      </c>
      <c r="C88" s="418" t="s">
        <v>204</v>
      </c>
      <c r="D88" s="362"/>
      <c r="E88" s="359">
        <f>E87+7</f>
        <v>44265</v>
      </c>
      <c r="F88" s="359">
        <f>F87+7</f>
        <v>44269</v>
      </c>
      <c r="G88" s="359">
        <f>G87+7</f>
        <v>44302</v>
      </c>
      <c r="H88" s="359" t="s">
        <v>1821</v>
      </c>
    </row>
    <row r="89" spans="1:8">
      <c r="A89" s="381"/>
      <c r="B89" s="418" t="s">
        <v>1742</v>
      </c>
      <c r="C89" s="418" t="s">
        <v>1741</v>
      </c>
      <c r="D89" s="362"/>
      <c r="E89" s="359">
        <f>E88+7</f>
        <v>44272</v>
      </c>
      <c r="F89" s="359">
        <f>F88+7</f>
        <v>44276</v>
      </c>
      <c r="G89" s="359">
        <f>G88+7</f>
        <v>44309</v>
      </c>
      <c r="H89" s="359" t="s">
        <v>1821</v>
      </c>
    </row>
    <row r="90" spans="1:8">
      <c r="A90" s="381"/>
      <c r="B90" s="424" t="s">
        <v>1740</v>
      </c>
      <c r="C90" s="418" t="s">
        <v>205</v>
      </c>
      <c r="D90" s="360"/>
      <c r="E90" s="359">
        <f>E89+7</f>
        <v>44279</v>
      </c>
      <c r="F90" s="359">
        <f>F89+7</f>
        <v>44283</v>
      </c>
      <c r="G90" s="359">
        <f>G89+7</f>
        <v>44316</v>
      </c>
      <c r="H90" s="359" t="s">
        <v>1821</v>
      </c>
    </row>
    <row r="91" spans="1:8">
      <c r="A91" s="381"/>
      <c r="B91" s="418" t="s">
        <v>1739</v>
      </c>
      <c r="C91" s="418" t="s">
        <v>217</v>
      </c>
      <c r="D91" s="417"/>
      <c r="E91" s="359">
        <f>E90+7</f>
        <v>44286</v>
      </c>
      <c r="F91" s="359">
        <f>F90+7</f>
        <v>44290</v>
      </c>
      <c r="G91" s="359">
        <f>G90+7</f>
        <v>44323</v>
      </c>
      <c r="H91" s="359" t="s">
        <v>1821</v>
      </c>
    </row>
    <row r="92" spans="1:8">
      <c r="A92" s="381"/>
      <c r="B92" s="436"/>
      <c r="C92" s="436"/>
      <c r="D92" s="373"/>
      <c r="E92" s="372"/>
      <c r="F92" s="372"/>
      <c r="G92" s="372"/>
      <c r="H92" s="410"/>
    </row>
    <row r="93" spans="1:8">
      <c r="A93" s="381" t="s">
        <v>1820</v>
      </c>
      <c r="C93" s="469"/>
      <c r="E93" s="372"/>
      <c r="F93" s="372"/>
      <c r="G93" s="372"/>
    </row>
    <row r="94" spans="1:8">
      <c r="B94" s="429" t="s">
        <v>25</v>
      </c>
      <c r="C94" s="429" t="s">
        <v>26</v>
      </c>
      <c r="D94" s="428" t="s">
        <v>27</v>
      </c>
      <c r="E94" s="364" t="s">
        <v>161</v>
      </c>
      <c r="F94" s="364" t="s">
        <v>161</v>
      </c>
      <c r="G94" s="364" t="s">
        <v>162</v>
      </c>
      <c r="H94" s="364" t="s">
        <v>1820</v>
      </c>
    </row>
    <row r="95" spans="1:8">
      <c r="B95" s="427"/>
      <c r="C95" s="427"/>
      <c r="D95" s="426"/>
      <c r="E95" s="364" t="s">
        <v>1055</v>
      </c>
      <c r="F95" s="364" t="s">
        <v>29</v>
      </c>
      <c r="G95" s="364" t="s">
        <v>30</v>
      </c>
      <c r="H95" s="364" t="s">
        <v>30</v>
      </c>
    </row>
    <row r="96" spans="1:8" ht="16.5" customHeight="1">
      <c r="B96" s="418" t="s">
        <v>1746</v>
      </c>
      <c r="C96" s="418" t="s">
        <v>1745</v>
      </c>
      <c r="D96" s="363" t="s">
        <v>1744</v>
      </c>
      <c r="E96" s="359">
        <f>F96-4</f>
        <v>44258</v>
      </c>
      <c r="F96" s="359">
        <v>44262</v>
      </c>
      <c r="G96" s="359">
        <f>F96+33</f>
        <v>44295</v>
      </c>
      <c r="H96" s="364" t="s">
        <v>1817</v>
      </c>
    </row>
    <row r="97" spans="1:8">
      <c r="B97" s="419" t="s">
        <v>1743</v>
      </c>
      <c r="C97" s="418" t="s">
        <v>204</v>
      </c>
      <c r="D97" s="362"/>
      <c r="E97" s="359">
        <f>E96+7</f>
        <v>44265</v>
      </c>
      <c r="F97" s="359">
        <f>F96+7</f>
        <v>44269</v>
      </c>
      <c r="G97" s="359">
        <f>F97+33</f>
        <v>44302</v>
      </c>
      <c r="H97" s="364" t="s">
        <v>1817</v>
      </c>
    </row>
    <row r="98" spans="1:8">
      <c r="B98" s="418" t="s">
        <v>1742</v>
      </c>
      <c r="C98" s="418" t="s">
        <v>1741</v>
      </c>
      <c r="D98" s="362"/>
      <c r="E98" s="359">
        <f>E97+7</f>
        <v>44272</v>
      </c>
      <c r="F98" s="359">
        <f>F97+7</f>
        <v>44276</v>
      </c>
      <c r="G98" s="359">
        <f>F98+33</f>
        <v>44309</v>
      </c>
      <c r="H98" s="364" t="s">
        <v>1817</v>
      </c>
    </row>
    <row r="99" spans="1:8">
      <c r="B99" s="424" t="s">
        <v>1740</v>
      </c>
      <c r="C99" s="418" t="s">
        <v>205</v>
      </c>
      <c r="D99" s="360"/>
      <c r="E99" s="359">
        <f>E98+7</f>
        <v>44279</v>
      </c>
      <c r="F99" s="359">
        <f>F98+7</f>
        <v>44283</v>
      </c>
      <c r="G99" s="359">
        <f>F99+33</f>
        <v>44316</v>
      </c>
      <c r="H99" s="364" t="s">
        <v>1817</v>
      </c>
    </row>
    <row r="100" spans="1:8">
      <c r="B100" s="418" t="s">
        <v>1739</v>
      </c>
      <c r="C100" s="418" t="s">
        <v>217</v>
      </c>
      <c r="D100" s="417"/>
      <c r="E100" s="359">
        <f>E99+7</f>
        <v>44286</v>
      </c>
      <c r="F100" s="359">
        <f>F99+7</f>
        <v>44290</v>
      </c>
      <c r="G100" s="359">
        <f>F100+33</f>
        <v>44323</v>
      </c>
      <c r="H100" s="364" t="s">
        <v>1817</v>
      </c>
    </row>
    <row r="101" spans="1:8">
      <c r="B101" s="422"/>
      <c r="C101" s="422"/>
      <c r="D101" s="373"/>
      <c r="E101" s="372"/>
      <c r="F101" s="372"/>
      <c r="G101" s="372"/>
    </row>
    <row r="102" spans="1:8">
      <c r="A102" s="381" t="s">
        <v>51</v>
      </c>
      <c r="B102" s="381"/>
      <c r="C102" s="381"/>
      <c r="G102" s="450"/>
      <c r="H102" s="450"/>
    </row>
    <row r="103" spans="1:8">
      <c r="A103" s="381"/>
      <c r="B103" s="429" t="s">
        <v>25</v>
      </c>
      <c r="C103" s="429" t="s">
        <v>26</v>
      </c>
      <c r="D103" s="428" t="s">
        <v>27</v>
      </c>
      <c r="E103" s="364" t="s">
        <v>161</v>
      </c>
      <c r="F103" s="364" t="s">
        <v>161</v>
      </c>
      <c r="G103" s="364" t="s">
        <v>1806</v>
      </c>
      <c r="H103" s="364" t="s">
        <v>1819</v>
      </c>
    </row>
    <row r="104" spans="1:8">
      <c r="A104" s="381"/>
      <c r="B104" s="427"/>
      <c r="C104" s="427"/>
      <c r="D104" s="426"/>
      <c r="E104" s="364" t="s">
        <v>1055</v>
      </c>
      <c r="F104" s="364" t="s">
        <v>29</v>
      </c>
      <c r="G104" s="364" t="s">
        <v>30</v>
      </c>
      <c r="H104" s="364" t="s">
        <v>30</v>
      </c>
    </row>
    <row r="105" spans="1:8" ht="16.5" customHeight="1">
      <c r="A105" s="381"/>
      <c r="B105" s="418" t="s">
        <v>1746</v>
      </c>
      <c r="C105" s="418" t="s">
        <v>1745</v>
      </c>
      <c r="D105" s="363" t="s">
        <v>1744</v>
      </c>
      <c r="E105" s="359">
        <f>F105-4</f>
        <v>44258</v>
      </c>
      <c r="F105" s="359">
        <v>44262</v>
      </c>
      <c r="G105" s="359">
        <f>F105+28</f>
        <v>44290</v>
      </c>
      <c r="H105" s="359" t="s">
        <v>43</v>
      </c>
    </row>
    <row r="106" spans="1:8">
      <c r="A106" s="381"/>
      <c r="B106" s="419" t="s">
        <v>1743</v>
      </c>
      <c r="C106" s="418" t="s">
        <v>204</v>
      </c>
      <c r="D106" s="362"/>
      <c r="E106" s="359">
        <f>E105+7</f>
        <v>44265</v>
      </c>
      <c r="F106" s="359">
        <f>F105+7</f>
        <v>44269</v>
      </c>
      <c r="G106" s="359">
        <f>F106+28</f>
        <v>44297</v>
      </c>
      <c r="H106" s="359" t="s">
        <v>43</v>
      </c>
    </row>
    <row r="107" spans="1:8">
      <c r="A107" s="381"/>
      <c r="B107" s="418" t="s">
        <v>1742</v>
      </c>
      <c r="C107" s="418" t="s">
        <v>1741</v>
      </c>
      <c r="D107" s="362"/>
      <c r="E107" s="359">
        <f>E106+7</f>
        <v>44272</v>
      </c>
      <c r="F107" s="359">
        <f>F106+7</f>
        <v>44276</v>
      </c>
      <c r="G107" s="359">
        <f>F107+28</f>
        <v>44304</v>
      </c>
      <c r="H107" s="359" t="s">
        <v>43</v>
      </c>
    </row>
    <row r="108" spans="1:8">
      <c r="A108" s="381"/>
      <c r="B108" s="424" t="s">
        <v>1740</v>
      </c>
      <c r="C108" s="418" t="s">
        <v>205</v>
      </c>
      <c r="D108" s="360"/>
      <c r="E108" s="359">
        <f>E107+7</f>
        <v>44279</v>
      </c>
      <c r="F108" s="359">
        <f>F107+7</f>
        <v>44283</v>
      </c>
      <c r="G108" s="359">
        <f>F108+28</f>
        <v>44311</v>
      </c>
      <c r="H108" s="359" t="s">
        <v>43</v>
      </c>
    </row>
    <row r="109" spans="1:8">
      <c r="A109" s="381"/>
      <c r="B109" s="418" t="s">
        <v>1739</v>
      </c>
      <c r="C109" s="418" t="s">
        <v>217</v>
      </c>
      <c r="D109" s="417"/>
      <c r="E109" s="359">
        <f>E108+7</f>
        <v>44286</v>
      </c>
      <c r="F109" s="359">
        <f>F108+7</f>
        <v>44290</v>
      </c>
      <c r="G109" s="359">
        <f>F109+28</f>
        <v>44318</v>
      </c>
      <c r="H109" s="359" t="s">
        <v>43</v>
      </c>
    </row>
    <row r="110" spans="1:8">
      <c r="A110" s="381"/>
      <c r="B110" s="422"/>
      <c r="C110" s="422"/>
      <c r="D110" s="373"/>
      <c r="E110" s="372"/>
      <c r="F110" s="372"/>
      <c r="G110" s="372"/>
      <c r="H110" s="392"/>
    </row>
    <row r="111" spans="1:8">
      <c r="A111" s="421" t="s">
        <v>48</v>
      </c>
      <c r="B111" s="421"/>
      <c r="C111" s="402"/>
      <c r="D111" s="402"/>
      <c r="E111" s="402"/>
      <c r="F111" s="381"/>
      <c r="G111" s="381"/>
      <c r="H111" s="450"/>
    </row>
    <row r="112" spans="1:8">
      <c r="A112" s="381"/>
      <c r="B112" s="429" t="s">
        <v>25</v>
      </c>
      <c r="C112" s="429" t="s">
        <v>26</v>
      </c>
      <c r="D112" s="428" t="s">
        <v>27</v>
      </c>
      <c r="E112" s="364" t="s">
        <v>161</v>
      </c>
      <c r="F112" s="364" t="s">
        <v>161</v>
      </c>
      <c r="G112" s="364" t="s">
        <v>1818</v>
      </c>
      <c r="H112" s="364" t="s">
        <v>49</v>
      </c>
    </row>
    <row r="113" spans="1:8">
      <c r="A113" s="381"/>
      <c r="B113" s="427"/>
      <c r="C113" s="427"/>
      <c r="D113" s="426"/>
      <c r="E113" s="364" t="s">
        <v>1055</v>
      </c>
      <c r="F113" s="364" t="s">
        <v>29</v>
      </c>
      <c r="G113" s="364" t="s">
        <v>30</v>
      </c>
      <c r="H113" s="364" t="s">
        <v>30</v>
      </c>
    </row>
    <row r="114" spans="1:8" ht="16.5" customHeight="1">
      <c r="A114" s="381"/>
      <c r="B114" s="418" t="s">
        <v>1746</v>
      </c>
      <c r="C114" s="418" t="s">
        <v>1745</v>
      </c>
      <c r="D114" s="363" t="s">
        <v>1744</v>
      </c>
      <c r="E114" s="359">
        <f>F114-4</f>
        <v>44258</v>
      </c>
      <c r="F114" s="359">
        <v>44262</v>
      </c>
      <c r="G114" s="359">
        <f>F114+33</f>
        <v>44295</v>
      </c>
      <c r="H114" s="364" t="s">
        <v>1817</v>
      </c>
    </row>
    <row r="115" spans="1:8">
      <c r="A115" s="381"/>
      <c r="B115" s="419" t="s">
        <v>1743</v>
      </c>
      <c r="C115" s="418" t="s">
        <v>204</v>
      </c>
      <c r="D115" s="362"/>
      <c r="E115" s="359">
        <f>E114+7</f>
        <v>44265</v>
      </c>
      <c r="F115" s="359">
        <f>F114+7</f>
        <v>44269</v>
      </c>
      <c r="G115" s="359">
        <f>F115+33</f>
        <v>44302</v>
      </c>
      <c r="H115" s="364" t="s">
        <v>1817</v>
      </c>
    </row>
    <row r="116" spans="1:8">
      <c r="A116" s="381" t="s">
        <v>267</v>
      </c>
      <c r="B116" s="418" t="s">
        <v>1742</v>
      </c>
      <c r="C116" s="418" t="s">
        <v>1741</v>
      </c>
      <c r="D116" s="362"/>
      <c r="E116" s="359">
        <f>E115+7</f>
        <v>44272</v>
      </c>
      <c r="F116" s="359">
        <f>F115+7</f>
        <v>44276</v>
      </c>
      <c r="G116" s="359">
        <f>F116+33</f>
        <v>44309</v>
      </c>
      <c r="H116" s="364" t="s">
        <v>1817</v>
      </c>
    </row>
    <row r="117" spans="1:8">
      <c r="A117" s="381"/>
      <c r="B117" s="424" t="s">
        <v>1740</v>
      </c>
      <c r="C117" s="418" t="s">
        <v>205</v>
      </c>
      <c r="D117" s="360"/>
      <c r="E117" s="359">
        <f>E116+7</f>
        <v>44279</v>
      </c>
      <c r="F117" s="359">
        <f>F116+7</f>
        <v>44283</v>
      </c>
      <c r="G117" s="359">
        <f>F117+33</f>
        <v>44316</v>
      </c>
      <c r="H117" s="364" t="s">
        <v>1817</v>
      </c>
    </row>
    <row r="118" spans="1:8">
      <c r="A118" s="381"/>
      <c r="B118" s="418" t="s">
        <v>1739</v>
      </c>
      <c r="C118" s="418" t="s">
        <v>217</v>
      </c>
      <c r="D118" s="417"/>
      <c r="E118" s="359">
        <f>E117+7</f>
        <v>44286</v>
      </c>
      <c r="F118" s="359">
        <f>F117+7</f>
        <v>44290</v>
      </c>
      <c r="G118" s="359">
        <f>F118+33</f>
        <v>44323</v>
      </c>
      <c r="H118" s="364" t="s">
        <v>1817</v>
      </c>
    </row>
    <row r="119" spans="1:8">
      <c r="A119" s="381"/>
      <c r="B119" s="422"/>
      <c r="C119" s="422"/>
      <c r="D119" s="373"/>
      <c r="E119" s="372"/>
      <c r="F119" s="372"/>
      <c r="G119" s="372"/>
      <c r="H119" s="372"/>
    </row>
    <row r="120" spans="1:8">
      <c r="A120" s="381" t="s">
        <v>47</v>
      </c>
    </row>
    <row r="121" spans="1:8">
      <c r="A121" s="381"/>
      <c r="B121" s="429" t="s">
        <v>25</v>
      </c>
      <c r="C121" s="429" t="s">
        <v>26</v>
      </c>
      <c r="D121" s="428" t="s">
        <v>27</v>
      </c>
      <c r="E121" s="364" t="s">
        <v>161</v>
      </c>
      <c r="F121" s="364" t="s">
        <v>161</v>
      </c>
      <c r="G121" s="364" t="s">
        <v>1806</v>
      </c>
      <c r="H121" s="364" t="s">
        <v>1816</v>
      </c>
    </row>
    <row r="122" spans="1:8">
      <c r="A122" s="381"/>
      <c r="B122" s="427"/>
      <c r="C122" s="427"/>
      <c r="D122" s="426"/>
      <c r="E122" s="364" t="s">
        <v>1055</v>
      </c>
      <c r="F122" s="364" t="s">
        <v>29</v>
      </c>
      <c r="G122" s="364" t="s">
        <v>30</v>
      </c>
      <c r="H122" s="364" t="s">
        <v>30</v>
      </c>
    </row>
    <row r="123" spans="1:8" ht="16.5" customHeight="1">
      <c r="A123" s="381"/>
      <c r="B123" s="418" t="s">
        <v>1746</v>
      </c>
      <c r="C123" s="418" t="s">
        <v>1745</v>
      </c>
      <c r="D123" s="363" t="s">
        <v>1744</v>
      </c>
      <c r="E123" s="359">
        <f>F123-4</f>
        <v>44258</v>
      </c>
      <c r="F123" s="359">
        <v>44262</v>
      </c>
      <c r="G123" s="359">
        <f>F123+28</f>
        <v>44290</v>
      </c>
      <c r="H123" s="364" t="s">
        <v>1798</v>
      </c>
    </row>
    <row r="124" spans="1:8">
      <c r="A124" s="381"/>
      <c r="B124" s="419" t="s">
        <v>1743</v>
      </c>
      <c r="C124" s="418" t="s">
        <v>204</v>
      </c>
      <c r="D124" s="362"/>
      <c r="E124" s="359">
        <f>E123+7</f>
        <v>44265</v>
      </c>
      <c r="F124" s="359">
        <f>F123+7</f>
        <v>44269</v>
      </c>
      <c r="G124" s="359">
        <f>F124+28</f>
        <v>44297</v>
      </c>
      <c r="H124" s="364" t="s">
        <v>1798</v>
      </c>
    </row>
    <row r="125" spans="1:8">
      <c r="A125" s="381"/>
      <c r="B125" s="418" t="s">
        <v>1742</v>
      </c>
      <c r="C125" s="418" t="s">
        <v>1741</v>
      </c>
      <c r="D125" s="362"/>
      <c r="E125" s="359">
        <f>E124+7</f>
        <v>44272</v>
      </c>
      <c r="F125" s="359">
        <f>F124+7</f>
        <v>44276</v>
      </c>
      <c r="G125" s="359">
        <f>F125+28</f>
        <v>44304</v>
      </c>
      <c r="H125" s="364" t="s">
        <v>1798</v>
      </c>
    </row>
    <row r="126" spans="1:8">
      <c r="A126" s="381"/>
      <c r="B126" s="424" t="s">
        <v>1740</v>
      </c>
      <c r="C126" s="418" t="s">
        <v>205</v>
      </c>
      <c r="D126" s="360"/>
      <c r="E126" s="359">
        <f>E125+7</f>
        <v>44279</v>
      </c>
      <c r="F126" s="359">
        <f>F125+7</f>
        <v>44283</v>
      </c>
      <c r="G126" s="359">
        <f>F126+28</f>
        <v>44311</v>
      </c>
      <c r="H126" s="364" t="s">
        <v>1798</v>
      </c>
    </row>
    <row r="127" spans="1:8">
      <c r="A127" s="381"/>
      <c r="B127" s="418" t="s">
        <v>1739</v>
      </c>
      <c r="C127" s="418" t="s">
        <v>217</v>
      </c>
      <c r="D127" s="417"/>
      <c r="E127" s="359">
        <f>E126+7</f>
        <v>44286</v>
      </c>
      <c r="F127" s="359">
        <f>F126+7</f>
        <v>44290</v>
      </c>
      <c r="G127" s="359">
        <f>F127+28</f>
        <v>44318</v>
      </c>
      <c r="H127" s="364" t="s">
        <v>1798</v>
      </c>
    </row>
    <row r="128" spans="1:8">
      <c r="A128" s="381"/>
      <c r="B128" s="422"/>
      <c r="C128" s="422"/>
      <c r="D128" s="373"/>
      <c r="E128" s="372"/>
      <c r="F128" s="372"/>
      <c r="G128" s="372"/>
      <c r="H128" s="372"/>
    </row>
    <row r="129" spans="1:8">
      <c r="A129" s="381" t="s">
        <v>42</v>
      </c>
    </row>
    <row r="130" spans="1:8">
      <c r="B130" s="429" t="s">
        <v>25</v>
      </c>
      <c r="C130" s="429" t="s">
        <v>26</v>
      </c>
      <c r="D130" s="428" t="s">
        <v>27</v>
      </c>
      <c r="E130" s="364" t="s">
        <v>161</v>
      </c>
      <c r="F130" s="364" t="s">
        <v>161</v>
      </c>
      <c r="G130" s="364" t="s">
        <v>1815</v>
      </c>
      <c r="H130" s="364" t="s">
        <v>1814</v>
      </c>
    </row>
    <row r="131" spans="1:8">
      <c r="B131" s="427"/>
      <c r="C131" s="427"/>
      <c r="D131" s="426"/>
      <c r="E131" s="364" t="s">
        <v>1055</v>
      </c>
      <c r="F131" s="364" t="s">
        <v>29</v>
      </c>
      <c r="G131" s="364" t="s">
        <v>30</v>
      </c>
      <c r="H131" s="364" t="s">
        <v>30</v>
      </c>
    </row>
    <row r="132" spans="1:8" ht="16.5" customHeight="1">
      <c r="B132" s="418" t="s">
        <v>1813</v>
      </c>
      <c r="C132" s="418" t="s">
        <v>1812</v>
      </c>
      <c r="D132" s="363" t="s">
        <v>1811</v>
      </c>
      <c r="E132" s="359">
        <f>F132-5</f>
        <v>44252</v>
      </c>
      <c r="F132" s="359">
        <v>44257</v>
      </c>
      <c r="G132" s="359">
        <f>F132+32</f>
        <v>44289</v>
      </c>
      <c r="H132" s="364" t="s">
        <v>1807</v>
      </c>
    </row>
    <row r="133" spans="1:8">
      <c r="B133" s="419" t="s">
        <v>1810</v>
      </c>
      <c r="C133" s="418" t="s">
        <v>217</v>
      </c>
      <c r="D133" s="362"/>
      <c r="E133" s="359">
        <f>E132+7</f>
        <v>44259</v>
      </c>
      <c r="F133" s="359">
        <f>F132+7</f>
        <v>44264</v>
      </c>
      <c r="G133" s="359">
        <f>G132+7</f>
        <v>44296</v>
      </c>
      <c r="H133" s="364" t="s">
        <v>1807</v>
      </c>
    </row>
    <row r="134" spans="1:8">
      <c r="B134" s="418" t="s">
        <v>1527</v>
      </c>
      <c r="C134" s="418"/>
      <c r="D134" s="362"/>
      <c r="E134" s="359">
        <f>E133+7</f>
        <v>44266</v>
      </c>
      <c r="F134" s="359">
        <f>F133+7</f>
        <v>44271</v>
      </c>
      <c r="G134" s="359">
        <f>G133+7</f>
        <v>44303</v>
      </c>
      <c r="H134" s="364" t="s">
        <v>1807</v>
      </c>
    </row>
    <row r="135" spans="1:8">
      <c r="B135" s="424" t="s">
        <v>1809</v>
      </c>
      <c r="C135" s="418" t="s">
        <v>71</v>
      </c>
      <c r="D135" s="360"/>
      <c r="E135" s="359">
        <f>E134+7</f>
        <v>44273</v>
      </c>
      <c r="F135" s="359">
        <f>F134+7</f>
        <v>44278</v>
      </c>
      <c r="G135" s="359">
        <f>G134+7</f>
        <v>44310</v>
      </c>
      <c r="H135" s="364" t="s">
        <v>1807</v>
      </c>
    </row>
    <row r="136" spans="1:8">
      <c r="B136" s="418" t="s">
        <v>1808</v>
      </c>
      <c r="C136" s="418" t="s">
        <v>216</v>
      </c>
      <c r="D136" s="417"/>
      <c r="E136" s="359">
        <f>E135+7</f>
        <v>44280</v>
      </c>
      <c r="F136" s="359">
        <f>F135+7</f>
        <v>44285</v>
      </c>
      <c r="G136" s="359">
        <f>G135+7</f>
        <v>44317</v>
      </c>
      <c r="H136" s="364" t="s">
        <v>1807</v>
      </c>
    </row>
    <row r="137" spans="1:8">
      <c r="B137" s="422"/>
      <c r="C137" s="422"/>
      <c r="D137" s="373"/>
      <c r="E137" s="372"/>
      <c r="F137" s="372"/>
      <c r="G137" s="372"/>
      <c r="H137" s="392"/>
    </row>
    <row r="138" spans="1:8">
      <c r="A138" s="381" t="s">
        <v>1157</v>
      </c>
    </row>
    <row r="139" spans="1:8">
      <c r="B139" s="429" t="s">
        <v>25</v>
      </c>
      <c r="C139" s="429" t="s">
        <v>26</v>
      </c>
      <c r="D139" s="428" t="s">
        <v>27</v>
      </c>
      <c r="E139" s="364" t="s">
        <v>161</v>
      </c>
      <c r="F139" s="364" t="s">
        <v>161</v>
      </c>
      <c r="G139" s="364" t="s">
        <v>1806</v>
      </c>
      <c r="H139" s="364" t="s">
        <v>1805</v>
      </c>
    </row>
    <row r="140" spans="1:8">
      <c r="B140" s="427"/>
      <c r="C140" s="427"/>
      <c r="D140" s="426"/>
      <c r="E140" s="364" t="s">
        <v>1055</v>
      </c>
      <c r="F140" s="364" t="s">
        <v>29</v>
      </c>
      <c r="G140" s="364" t="s">
        <v>30</v>
      </c>
      <c r="H140" s="364" t="s">
        <v>30</v>
      </c>
    </row>
    <row r="141" spans="1:8" ht="16.5" customHeight="1">
      <c r="B141" s="418" t="s">
        <v>1131</v>
      </c>
      <c r="C141" s="418"/>
      <c r="D141" s="363" t="s">
        <v>1804</v>
      </c>
      <c r="E141" s="359">
        <f>F141-4</f>
        <v>44258</v>
      </c>
      <c r="F141" s="359">
        <v>44262</v>
      </c>
      <c r="G141" s="359">
        <f>F141+28</f>
        <v>44290</v>
      </c>
      <c r="H141" s="364" t="s">
        <v>1798</v>
      </c>
    </row>
    <row r="142" spans="1:8">
      <c r="B142" s="419" t="s">
        <v>1803</v>
      </c>
      <c r="C142" s="418" t="s">
        <v>1792</v>
      </c>
      <c r="D142" s="362"/>
      <c r="E142" s="359">
        <f>F142-4</f>
        <v>44265</v>
      </c>
      <c r="F142" s="359">
        <f>F141+7</f>
        <v>44269</v>
      </c>
      <c r="G142" s="359">
        <f>F142+28</f>
        <v>44297</v>
      </c>
      <c r="H142" s="364" t="s">
        <v>1798</v>
      </c>
    </row>
    <row r="143" spans="1:8">
      <c r="B143" s="418" t="s">
        <v>1802</v>
      </c>
      <c r="C143" s="418" t="s">
        <v>1801</v>
      </c>
      <c r="D143" s="362"/>
      <c r="E143" s="359">
        <f>F143-4</f>
        <v>44272</v>
      </c>
      <c r="F143" s="359">
        <f>F142+7</f>
        <v>44276</v>
      </c>
      <c r="G143" s="359">
        <f>F143+28</f>
        <v>44304</v>
      </c>
      <c r="H143" s="364" t="s">
        <v>1798</v>
      </c>
    </row>
    <row r="144" spans="1:8">
      <c r="B144" s="424" t="s">
        <v>1800</v>
      </c>
      <c r="C144" s="418" t="s">
        <v>1799</v>
      </c>
      <c r="D144" s="360"/>
      <c r="E144" s="359">
        <f>F144-4</f>
        <v>44279</v>
      </c>
      <c r="F144" s="359">
        <f>F143+7</f>
        <v>44283</v>
      </c>
      <c r="G144" s="359">
        <f>F144+28</f>
        <v>44311</v>
      </c>
      <c r="H144" s="364" t="s">
        <v>1798</v>
      </c>
    </row>
    <row r="145" spans="1:8">
      <c r="B145" s="418"/>
      <c r="C145" s="418"/>
      <c r="D145" s="417"/>
      <c r="E145" s="359">
        <f>F145-4</f>
        <v>44286</v>
      </c>
      <c r="F145" s="359">
        <f>F144+7</f>
        <v>44290</v>
      </c>
      <c r="G145" s="359">
        <f>F145+28</f>
        <v>44318</v>
      </c>
      <c r="H145" s="364" t="s">
        <v>1798</v>
      </c>
    </row>
    <row r="146" spans="1:8">
      <c r="B146" s="422"/>
      <c r="C146" s="422"/>
      <c r="D146" s="373"/>
      <c r="E146" s="372"/>
      <c r="F146" s="372"/>
      <c r="G146" s="372"/>
    </row>
    <row r="147" spans="1:8">
      <c r="A147" s="413" t="s">
        <v>176</v>
      </c>
      <c r="B147" s="414"/>
      <c r="C147" s="414"/>
      <c r="D147" s="413"/>
      <c r="E147" s="413"/>
      <c r="F147" s="413"/>
      <c r="G147" s="413"/>
      <c r="H147" s="403"/>
    </row>
    <row r="148" spans="1:8">
      <c r="A148" s="381" t="s">
        <v>1797</v>
      </c>
      <c r="B148" s="357"/>
      <c r="C148" s="357"/>
    </row>
    <row r="149" spans="1:8">
      <c r="B149" s="429" t="s">
        <v>25</v>
      </c>
      <c r="C149" s="429" t="s">
        <v>26</v>
      </c>
      <c r="D149" s="428" t="s">
        <v>27</v>
      </c>
      <c r="E149" s="364" t="s">
        <v>161</v>
      </c>
      <c r="F149" s="364" t="s">
        <v>161</v>
      </c>
      <c r="G149" s="364" t="s">
        <v>1796</v>
      </c>
    </row>
    <row r="150" spans="1:8">
      <c r="B150" s="427"/>
      <c r="C150" s="427"/>
      <c r="D150" s="426"/>
      <c r="E150" s="364" t="s">
        <v>1055</v>
      </c>
      <c r="F150" s="364" t="s">
        <v>29</v>
      </c>
      <c r="G150" s="364" t="s">
        <v>30</v>
      </c>
    </row>
    <row r="151" spans="1:8" ht="16.5" customHeight="1">
      <c r="B151" s="418" t="s">
        <v>1795</v>
      </c>
      <c r="C151" s="418" t="s">
        <v>1714</v>
      </c>
      <c r="D151" s="363" t="s">
        <v>1794</v>
      </c>
      <c r="E151" s="359">
        <f>F151-4</f>
        <v>44257</v>
      </c>
      <c r="F151" s="359">
        <v>44261</v>
      </c>
      <c r="G151" s="359">
        <f>F151+32</f>
        <v>44293</v>
      </c>
    </row>
    <row r="152" spans="1:8">
      <c r="B152" s="419" t="s">
        <v>1793</v>
      </c>
      <c r="C152" s="418" t="s">
        <v>1792</v>
      </c>
      <c r="D152" s="362"/>
      <c r="E152" s="359">
        <f>E151+7</f>
        <v>44264</v>
      </c>
      <c r="F152" s="359">
        <f>F151+7</f>
        <v>44268</v>
      </c>
      <c r="G152" s="359">
        <f>F152+32</f>
        <v>44300</v>
      </c>
    </row>
    <row r="153" spans="1:8">
      <c r="B153" s="418" t="s">
        <v>1791</v>
      </c>
      <c r="C153" s="418" t="s">
        <v>1784</v>
      </c>
      <c r="D153" s="362"/>
      <c r="E153" s="359">
        <f>E152+7</f>
        <v>44271</v>
      </c>
      <c r="F153" s="359">
        <f>F152+7</f>
        <v>44275</v>
      </c>
      <c r="G153" s="359">
        <f>F153+32</f>
        <v>44307</v>
      </c>
    </row>
    <row r="154" spans="1:8">
      <c r="B154" s="424" t="s">
        <v>1790</v>
      </c>
      <c r="C154" s="418" t="s">
        <v>1784</v>
      </c>
      <c r="D154" s="360"/>
      <c r="E154" s="359">
        <f>E153+7</f>
        <v>44278</v>
      </c>
      <c r="F154" s="359">
        <f>F153+7</f>
        <v>44282</v>
      </c>
      <c r="G154" s="359">
        <f>F154+32</f>
        <v>44314</v>
      </c>
    </row>
    <row r="155" spans="1:8">
      <c r="B155" s="418"/>
      <c r="C155" s="418"/>
      <c r="D155" s="417"/>
      <c r="E155" s="359">
        <f>E154+7</f>
        <v>44285</v>
      </c>
      <c r="F155" s="359">
        <f>F154+7</f>
        <v>44289</v>
      </c>
      <c r="G155" s="359">
        <f>F155+32</f>
        <v>44321</v>
      </c>
    </row>
    <row r="156" spans="1:8">
      <c r="B156" s="357"/>
      <c r="C156" s="451"/>
      <c r="D156" s="373"/>
      <c r="E156" s="372"/>
      <c r="G156" s="468"/>
    </row>
    <row r="157" spans="1:8" s="381" customFormat="1">
      <c r="A157" s="381" t="s">
        <v>177</v>
      </c>
      <c r="B157" s="357"/>
      <c r="C157" s="467"/>
      <c r="D157" s="452"/>
      <c r="E157" s="357"/>
      <c r="F157" s="357"/>
      <c r="G157" s="357"/>
    </row>
    <row r="158" spans="1:8">
      <c r="B158" s="429" t="s">
        <v>25</v>
      </c>
      <c r="C158" s="429" t="s">
        <v>26</v>
      </c>
      <c r="D158" s="428" t="s">
        <v>27</v>
      </c>
      <c r="E158" s="364" t="s">
        <v>161</v>
      </c>
      <c r="F158" s="364" t="s">
        <v>161</v>
      </c>
      <c r="G158" s="364" t="s">
        <v>1789</v>
      </c>
    </row>
    <row r="159" spans="1:8">
      <c r="B159" s="427"/>
      <c r="C159" s="427"/>
      <c r="D159" s="426"/>
      <c r="E159" s="364" t="s">
        <v>1055</v>
      </c>
      <c r="F159" s="364" t="s">
        <v>29</v>
      </c>
      <c r="G159" s="364" t="s">
        <v>30</v>
      </c>
    </row>
    <row r="160" spans="1:8" ht="16.5" customHeight="1">
      <c r="B160" s="418" t="s">
        <v>1788</v>
      </c>
      <c r="C160" s="418" t="s">
        <v>1787</v>
      </c>
      <c r="D160" s="363" t="s">
        <v>1786</v>
      </c>
      <c r="E160" s="359">
        <f>F160-6</f>
        <v>44250</v>
      </c>
      <c r="F160" s="359">
        <v>44256</v>
      </c>
      <c r="G160" s="359">
        <f>F160+30</f>
        <v>44286</v>
      </c>
    </row>
    <row r="161" spans="1:8">
      <c r="B161" s="419" t="s">
        <v>1785</v>
      </c>
      <c r="C161" s="418" t="s">
        <v>1784</v>
      </c>
      <c r="D161" s="362"/>
      <c r="E161" s="359">
        <f>E160+7</f>
        <v>44257</v>
      </c>
      <c r="F161" s="359">
        <f>F160+7</f>
        <v>44263</v>
      </c>
      <c r="G161" s="359">
        <f>F161+30</f>
        <v>44293</v>
      </c>
    </row>
    <row r="162" spans="1:8">
      <c r="B162" s="418" t="s">
        <v>1783</v>
      </c>
      <c r="C162" s="418" t="s">
        <v>1728</v>
      </c>
      <c r="D162" s="362"/>
      <c r="E162" s="359">
        <f>E161+7</f>
        <v>44264</v>
      </c>
      <c r="F162" s="359">
        <f>F161+7</f>
        <v>44270</v>
      </c>
      <c r="G162" s="359">
        <f>F162+30</f>
        <v>44300</v>
      </c>
    </row>
    <row r="163" spans="1:8">
      <c r="B163" s="424" t="s">
        <v>1782</v>
      </c>
      <c r="C163" s="418" t="s">
        <v>1781</v>
      </c>
      <c r="D163" s="360"/>
      <c r="E163" s="359">
        <f>E162+7</f>
        <v>44271</v>
      </c>
      <c r="F163" s="359">
        <f>F162+7</f>
        <v>44277</v>
      </c>
      <c r="G163" s="359">
        <f>F163+30</f>
        <v>44307</v>
      </c>
    </row>
    <row r="164" spans="1:8">
      <c r="B164" s="418" t="s">
        <v>1780</v>
      </c>
      <c r="C164" s="418" t="s">
        <v>1779</v>
      </c>
      <c r="D164" s="417"/>
      <c r="E164" s="359">
        <f>E163+7</f>
        <v>44278</v>
      </c>
      <c r="F164" s="359">
        <f>F163+7</f>
        <v>44284</v>
      </c>
      <c r="G164" s="359">
        <f>F164+30</f>
        <v>44314</v>
      </c>
    </row>
    <row r="165" spans="1:8">
      <c r="B165" s="357"/>
      <c r="C165" s="357"/>
      <c r="F165" s="372"/>
      <c r="G165" s="372"/>
    </row>
    <row r="166" spans="1:8">
      <c r="A166" s="421" t="s">
        <v>1778</v>
      </c>
      <c r="B166" s="421"/>
    </row>
    <row r="167" spans="1:8">
      <c r="B167" s="429" t="s">
        <v>25</v>
      </c>
      <c r="C167" s="429" t="s">
        <v>26</v>
      </c>
      <c r="D167" s="428" t="s">
        <v>27</v>
      </c>
      <c r="E167" s="364" t="s">
        <v>161</v>
      </c>
      <c r="F167" s="364" t="s">
        <v>161</v>
      </c>
      <c r="G167" s="364" t="s">
        <v>1777</v>
      </c>
    </row>
    <row r="168" spans="1:8">
      <c r="B168" s="427"/>
      <c r="C168" s="427"/>
      <c r="D168" s="426"/>
      <c r="E168" s="364" t="s">
        <v>1055</v>
      </c>
      <c r="F168" s="364" t="s">
        <v>29</v>
      </c>
      <c r="G168" s="364" t="s">
        <v>30</v>
      </c>
    </row>
    <row r="169" spans="1:8">
      <c r="B169" s="418" t="s">
        <v>1776</v>
      </c>
      <c r="C169" s="418" t="s">
        <v>1564</v>
      </c>
      <c r="D169" s="363" t="s">
        <v>1775</v>
      </c>
      <c r="E169" s="359">
        <f>F169-4</f>
        <v>44254</v>
      </c>
      <c r="F169" s="359">
        <v>44258</v>
      </c>
      <c r="G169" s="359">
        <f>F169+28</f>
        <v>44286</v>
      </c>
    </row>
    <row r="170" spans="1:8">
      <c r="B170" s="419" t="s">
        <v>1774</v>
      </c>
      <c r="C170" s="418" t="s">
        <v>912</v>
      </c>
      <c r="D170" s="362"/>
      <c r="E170" s="359">
        <f>F170-4</f>
        <v>44261</v>
      </c>
      <c r="F170" s="359">
        <f>F169+7</f>
        <v>44265</v>
      </c>
      <c r="G170" s="359">
        <f>F170+28</f>
        <v>44293</v>
      </c>
    </row>
    <row r="171" spans="1:8">
      <c r="B171" s="418" t="s">
        <v>1773</v>
      </c>
      <c r="C171" s="418" t="s">
        <v>587</v>
      </c>
      <c r="D171" s="362"/>
      <c r="E171" s="359">
        <f>E170+7</f>
        <v>44268</v>
      </c>
      <c r="F171" s="359">
        <f>F170+7</f>
        <v>44272</v>
      </c>
      <c r="G171" s="359">
        <f>F171+28</f>
        <v>44300</v>
      </c>
    </row>
    <row r="172" spans="1:8">
      <c r="B172" s="424" t="s">
        <v>1772</v>
      </c>
      <c r="C172" s="418" t="s">
        <v>915</v>
      </c>
      <c r="D172" s="360"/>
      <c r="E172" s="359">
        <f>E171+7</f>
        <v>44275</v>
      </c>
      <c r="F172" s="359">
        <f>F171+7</f>
        <v>44279</v>
      </c>
      <c r="G172" s="359">
        <f>F172+28</f>
        <v>44307</v>
      </c>
    </row>
    <row r="173" spans="1:8">
      <c r="B173" s="418" t="s">
        <v>1771</v>
      </c>
      <c r="C173" s="418" t="s">
        <v>917</v>
      </c>
      <c r="D173" s="417"/>
      <c r="E173" s="359">
        <f>E172+7</f>
        <v>44282</v>
      </c>
      <c r="F173" s="359">
        <f>F172+7</f>
        <v>44286</v>
      </c>
      <c r="G173" s="359">
        <f>F173+28</f>
        <v>44314</v>
      </c>
    </row>
    <row r="174" spans="1:8">
      <c r="B174" s="436"/>
      <c r="C174" s="436"/>
      <c r="D174" s="373"/>
      <c r="E174" s="372"/>
      <c r="F174" s="372"/>
      <c r="G174" s="372"/>
    </row>
    <row r="175" spans="1:8">
      <c r="A175" s="381" t="s">
        <v>1770</v>
      </c>
    </row>
    <row r="176" spans="1:8">
      <c r="B176" s="429" t="s">
        <v>25</v>
      </c>
      <c r="C176" s="429" t="s">
        <v>26</v>
      </c>
      <c r="D176" s="428" t="s">
        <v>27</v>
      </c>
      <c r="E176" s="364" t="s">
        <v>161</v>
      </c>
      <c r="F176" s="364" t="s">
        <v>161</v>
      </c>
      <c r="G176" s="364" t="s">
        <v>1748</v>
      </c>
      <c r="H176" s="364" t="s">
        <v>1770</v>
      </c>
    </row>
    <row r="177" spans="1:8">
      <c r="B177" s="427"/>
      <c r="C177" s="427"/>
      <c r="D177" s="426"/>
      <c r="E177" s="364" t="s">
        <v>1055</v>
      </c>
      <c r="F177" s="364" t="s">
        <v>29</v>
      </c>
      <c r="G177" s="364" t="s">
        <v>30</v>
      </c>
      <c r="H177" s="364" t="s">
        <v>30</v>
      </c>
    </row>
    <row r="178" spans="1:8" ht="16.5" customHeight="1">
      <c r="B178" s="418" t="s">
        <v>1769</v>
      </c>
      <c r="C178" s="418" t="s">
        <v>1547</v>
      </c>
      <c r="D178" s="363" t="s">
        <v>1768</v>
      </c>
      <c r="E178" s="359">
        <f>F178-7</f>
        <v>44252</v>
      </c>
      <c r="F178" s="359">
        <v>44259</v>
      </c>
      <c r="G178" s="359">
        <f>F178+26</f>
        <v>44285</v>
      </c>
      <c r="H178" s="359" t="s">
        <v>1760</v>
      </c>
    </row>
    <row r="179" spans="1:8">
      <c r="B179" s="419" t="s">
        <v>1767</v>
      </c>
      <c r="C179" s="418" t="s">
        <v>1766</v>
      </c>
      <c r="D179" s="362"/>
      <c r="E179" s="359">
        <f>E178+7</f>
        <v>44259</v>
      </c>
      <c r="F179" s="359">
        <f>F178+7</f>
        <v>44266</v>
      </c>
      <c r="G179" s="359">
        <f>F179+26</f>
        <v>44292</v>
      </c>
      <c r="H179" s="359" t="s">
        <v>1760</v>
      </c>
    </row>
    <row r="180" spans="1:8">
      <c r="B180" s="418" t="s">
        <v>1765</v>
      </c>
      <c r="C180" s="418" t="s">
        <v>1764</v>
      </c>
      <c r="D180" s="362"/>
      <c r="E180" s="359">
        <f>E179+7</f>
        <v>44266</v>
      </c>
      <c r="F180" s="359">
        <f>F179+7</f>
        <v>44273</v>
      </c>
      <c r="G180" s="359">
        <f>F180+26</f>
        <v>44299</v>
      </c>
      <c r="H180" s="359" t="s">
        <v>1760</v>
      </c>
    </row>
    <row r="181" spans="1:8">
      <c r="B181" s="424" t="s">
        <v>1763</v>
      </c>
      <c r="C181" s="418" t="s">
        <v>71</v>
      </c>
      <c r="D181" s="360"/>
      <c r="E181" s="359">
        <f>E180+7</f>
        <v>44273</v>
      </c>
      <c r="F181" s="359">
        <f>F180+7</f>
        <v>44280</v>
      </c>
      <c r="G181" s="359">
        <f>F181+26</f>
        <v>44306</v>
      </c>
      <c r="H181" s="359" t="s">
        <v>1760</v>
      </c>
    </row>
    <row r="182" spans="1:8">
      <c r="B182" s="418" t="s">
        <v>1762</v>
      </c>
      <c r="C182" s="418" t="s">
        <v>1761</v>
      </c>
      <c r="D182" s="417"/>
      <c r="E182" s="359">
        <f>E181+7</f>
        <v>44280</v>
      </c>
      <c r="F182" s="359">
        <f>F181+7</f>
        <v>44287</v>
      </c>
      <c r="G182" s="359">
        <f>F182+26</f>
        <v>44313</v>
      </c>
      <c r="H182" s="359" t="s">
        <v>1760</v>
      </c>
    </row>
    <row r="183" spans="1:8">
      <c r="B183" s="381"/>
      <c r="C183" s="381"/>
      <c r="D183" s="381"/>
      <c r="E183" s="372"/>
      <c r="F183" s="372"/>
      <c r="G183" s="372"/>
      <c r="H183" s="372"/>
    </row>
    <row r="184" spans="1:8">
      <c r="A184" s="381" t="s">
        <v>56</v>
      </c>
      <c r="B184" s="357"/>
      <c r="C184" s="357"/>
      <c r="E184" s="381"/>
      <c r="F184" s="381"/>
      <c r="G184" s="450"/>
    </row>
    <row r="185" spans="1:8">
      <c r="B185" s="429" t="s">
        <v>25</v>
      </c>
      <c r="C185" s="429" t="s">
        <v>26</v>
      </c>
      <c r="D185" s="428" t="s">
        <v>27</v>
      </c>
      <c r="E185" s="364" t="s">
        <v>161</v>
      </c>
      <c r="F185" s="364" t="s">
        <v>161</v>
      </c>
      <c r="G185" s="364" t="s">
        <v>181</v>
      </c>
    </row>
    <row r="186" spans="1:8">
      <c r="B186" s="427"/>
      <c r="C186" s="427"/>
      <c r="D186" s="426"/>
      <c r="E186" s="364" t="s">
        <v>1055</v>
      </c>
      <c r="F186" s="364" t="s">
        <v>29</v>
      </c>
      <c r="G186" s="364" t="s">
        <v>30</v>
      </c>
    </row>
    <row r="187" spans="1:8" ht="16.5" customHeight="1">
      <c r="B187" s="418" t="s">
        <v>1746</v>
      </c>
      <c r="C187" s="418" t="s">
        <v>1745</v>
      </c>
      <c r="D187" s="363" t="s">
        <v>1744</v>
      </c>
      <c r="E187" s="359">
        <f>F187-4</f>
        <v>44258</v>
      </c>
      <c r="F187" s="359">
        <v>44262</v>
      </c>
      <c r="G187" s="359">
        <f>F187+28</f>
        <v>44290</v>
      </c>
    </row>
    <row r="188" spans="1:8">
      <c r="B188" s="419" t="s">
        <v>1743</v>
      </c>
      <c r="C188" s="418" t="s">
        <v>204</v>
      </c>
      <c r="D188" s="362"/>
      <c r="E188" s="359">
        <f>E187+7</f>
        <v>44265</v>
      </c>
      <c r="F188" s="359">
        <f>F187+7</f>
        <v>44269</v>
      </c>
      <c r="G188" s="359">
        <f>G187+7</f>
        <v>44297</v>
      </c>
    </row>
    <row r="189" spans="1:8">
      <c r="B189" s="418" t="s">
        <v>1742</v>
      </c>
      <c r="C189" s="418" t="s">
        <v>1741</v>
      </c>
      <c r="D189" s="362"/>
      <c r="E189" s="359">
        <f>E188+7</f>
        <v>44272</v>
      </c>
      <c r="F189" s="359">
        <f>F188+7</f>
        <v>44276</v>
      </c>
      <c r="G189" s="359">
        <f>G188+7</f>
        <v>44304</v>
      </c>
    </row>
    <row r="190" spans="1:8">
      <c r="B190" s="424" t="s">
        <v>1740</v>
      </c>
      <c r="C190" s="418" t="s">
        <v>205</v>
      </c>
      <c r="D190" s="360"/>
      <c r="E190" s="359">
        <f>E189+7</f>
        <v>44279</v>
      </c>
      <c r="F190" s="359">
        <f>F189+7</f>
        <v>44283</v>
      </c>
      <c r="G190" s="359">
        <f>G189+7</f>
        <v>44311</v>
      </c>
    </row>
    <row r="191" spans="1:8">
      <c r="B191" s="418" t="s">
        <v>1739</v>
      </c>
      <c r="C191" s="418" t="s">
        <v>217</v>
      </c>
      <c r="D191" s="417"/>
      <c r="E191" s="359">
        <f>E190+7</f>
        <v>44286</v>
      </c>
      <c r="F191" s="359">
        <f>F190+7</f>
        <v>44290</v>
      </c>
      <c r="G191" s="359">
        <f>G190+7</f>
        <v>44318</v>
      </c>
    </row>
    <row r="192" spans="1:8">
      <c r="B192" s="422"/>
      <c r="C192" s="422"/>
      <c r="D192" s="373"/>
      <c r="E192" s="372"/>
      <c r="F192" s="372"/>
      <c r="G192" s="372"/>
    </row>
    <row r="193" spans="1:8">
      <c r="A193" s="381" t="s">
        <v>1759</v>
      </c>
      <c r="B193" s="436"/>
      <c r="C193" s="402"/>
      <c r="D193" s="381"/>
      <c r="E193" s="381"/>
      <c r="F193" s="381"/>
      <c r="G193" s="450"/>
    </row>
    <row r="194" spans="1:8">
      <c r="A194" s="381"/>
      <c r="B194" s="429" t="s">
        <v>25</v>
      </c>
      <c r="C194" s="429" t="s">
        <v>26</v>
      </c>
      <c r="D194" s="428" t="s">
        <v>27</v>
      </c>
      <c r="E194" s="364" t="s">
        <v>161</v>
      </c>
      <c r="F194" s="364" t="s">
        <v>161</v>
      </c>
      <c r="G194" s="364" t="s">
        <v>1758</v>
      </c>
    </row>
    <row r="195" spans="1:8">
      <c r="A195" s="381"/>
      <c r="B195" s="427"/>
      <c r="C195" s="427"/>
      <c r="D195" s="426"/>
      <c r="E195" s="364" t="s">
        <v>1055</v>
      </c>
      <c r="F195" s="364" t="s">
        <v>29</v>
      </c>
      <c r="G195" s="364" t="s">
        <v>30</v>
      </c>
    </row>
    <row r="196" spans="1:8" ht="16.5" customHeight="1">
      <c r="A196" s="381"/>
      <c r="B196" s="418" t="s">
        <v>1131</v>
      </c>
      <c r="C196" s="418"/>
      <c r="D196" s="363" t="s">
        <v>1757</v>
      </c>
      <c r="E196" s="359">
        <f>F196-6</f>
        <v>44252</v>
      </c>
      <c r="F196" s="359">
        <v>44258</v>
      </c>
      <c r="G196" s="359">
        <f>F196+30</f>
        <v>44288</v>
      </c>
    </row>
    <row r="197" spans="1:8">
      <c r="A197" s="381"/>
      <c r="B197" s="419" t="s">
        <v>1756</v>
      </c>
      <c r="C197" s="418" t="s">
        <v>1755</v>
      </c>
      <c r="D197" s="362"/>
      <c r="E197" s="359">
        <f>E196+7</f>
        <v>44259</v>
      </c>
      <c r="F197" s="359">
        <f>F196+7</f>
        <v>44265</v>
      </c>
      <c r="G197" s="359">
        <f>F197+30</f>
        <v>44295</v>
      </c>
    </row>
    <row r="198" spans="1:8">
      <c r="A198" s="381"/>
      <c r="B198" s="418" t="s">
        <v>1754</v>
      </c>
      <c r="C198" s="418" t="s">
        <v>1753</v>
      </c>
      <c r="D198" s="362"/>
      <c r="E198" s="359">
        <f>E197+7</f>
        <v>44266</v>
      </c>
      <c r="F198" s="359">
        <f>F197+7</f>
        <v>44272</v>
      </c>
      <c r="G198" s="359">
        <f>F198+30</f>
        <v>44302</v>
      </c>
    </row>
    <row r="199" spans="1:8">
      <c r="A199" s="381"/>
      <c r="B199" s="424" t="s">
        <v>1752</v>
      </c>
      <c r="C199" s="418" t="s">
        <v>738</v>
      </c>
      <c r="D199" s="360"/>
      <c r="E199" s="359">
        <f>E198+7</f>
        <v>44273</v>
      </c>
      <c r="F199" s="359">
        <f>F198+7</f>
        <v>44279</v>
      </c>
      <c r="G199" s="359">
        <f>F199+30</f>
        <v>44309</v>
      </c>
    </row>
    <row r="200" spans="1:8">
      <c r="B200" s="418" t="s">
        <v>1751</v>
      </c>
      <c r="C200" s="418" t="s">
        <v>1750</v>
      </c>
      <c r="D200" s="417"/>
      <c r="E200" s="359">
        <f>E199+7</f>
        <v>44280</v>
      </c>
      <c r="F200" s="359">
        <f>F199+7</f>
        <v>44286</v>
      </c>
      <c r="G200" s="359">
        <f>F200+30</f>
        <v>44316</v>
      </c>
    </row>
    <row r="201" spans="1:8">
      <c r="B201" s="357"/>
      <c r="C201" s="357"/>
      <c r="F201" s="372"/>
      <c r="G201" s="372"/>
    </row>
    <row r="202" spans="1:8">
      <c r="A202" s="381" t="s">
        <v>66</v>
      </c>
      <c r="B202" s="357"/>
      <c r="C202" s="357"/>
      <c r="F202" s="381"/>
      <c r="G202" s="450"/>
    </row>
    <row r="203" spans="1:8">
      <c r="B203" s="429" t="s">
        <v>25</v>
      </c>
      <c r="C203" s="429" t="s">
        <v>26</v>
      </c>
      <c r="D203" s="428" t="s">
        <v>27</v>
      </c>
      <c r="E203" s="364" t="s">
        <v>161</v>
      </c>
      <c r="F203" s="364" t="s">
        <v>161</v>
      </c>
      <c r="G203" s="364" t="s">
        <v>1749</v>
      </c>
      <c r="H203" s="364" t="s">
        <v>1749</v>
      </c>
    </row>
    <row r="204" spans="1:8">
      <c r="B204" s="427"/>
      <c r="C204" s="427"/>
      <c r="D204" s="426"/>
      <c r="E204" s="364" t="s">
        <v>1055</v>
      </c>
      <c r="F204" s="364" t="s">
        <v>29</v>
      </c>
      <c r="G204" s="364" t="s">
        <v>30</v>
      </c>
      <c r="H204" s="364" t="s">
        <v>30</v>
      </c>
    </row>
    <row r="205" spans="1:8" ht="16.5" customHeight="1">
      <c r="B205" s="418" t="s">
        <v>1746</v>
      </c>
      <c r="C205" s="418" t="s">
        <v>1745</v>
      </c>
      <c r="D205" s="363" t="s">
        <v>1744</v>
      </c>
      <c r="E205" s="359">
        <f>F205-4</f>
        <v>44258</v>
      </c>
      <c r="F205" s="359">
        <v>44262</v>
      </c>
      <c r="G205" s="359">
        <f>F205+28</f>
        <v>44290</v>
      </c>
      <c r="H205" s="359" t="s">
        <v>1738</v>
      </c>
    </row>
    <row r="206" spans="1:8">
      <c r="B206" s="419" t="s">
        <v>1743</v>
      </c>
      <c r="C206" s="418" t="s">
        <v>204</v>
      </c>
      <c r="D206" s="362"/>
      <c r="E206" s="359">
        <f>E205+7</f>
        <v>44265</v>
      </c>
      <c r="F206" s="359">
        <f>F205+7</f>
        <v>44269</v>
      </c>
      <c r="G206" s="359">
        <f>G205+7</f>
        <v>44297</v>
      </c>
      <c r="H206" s="359" t="s">
        <v>1738</v>
      </c>
    </row>
    <row r="207" spans="1:8">
      <c r="B207" s="418" t="s">
        <v>1742</v>
      </c>
      <c r="C207" s="418" t="s">
        <v>1741</v>
      </c>
      <c r="D207" s="362"/>
      <c r="E207" s="359">
        <f>E206+7</f>
        <v>44272</v>
      </c>
      <c r="F207" s="359">
        <f>F206+7</f>
        <v>44276</v>
      </c>
      <c r="G207" s="359">
        <f>G206+7</f>
        <v>44304</v>
      </c>
      <c r="H207" s="359" t="s">
        <v>1738</v>
      </c>
    </row>
    <row r="208" spans="1:8">
      <c r="B208" s="424" t="s">
        <v>1740</v>
      </c>
      <c r="C208" s="418" t="s">
        <v>205</v>
      </c>
      <c r="D208" s="360"/>
      <c r="E208" s="359">
        <f>E207+7</f>
        <v>44279</v>
      </c>
      <c r="F208" s="359">
        <f>F207+7</f>
        <v>44283</v>
      </c>
      <c r="G208" s="359">
        <f>G207+7</f>
        <v>44311</v>
      </c>
      <c r="H208" s="359" t="s">
        <v>1738</v>
      </c>
    </row>
    <row r="209" spans="1:8">
      <c r="B209" s="418" t="s">
        <v>1739</v>
      </c>
      <c r="C209" s="418" t="s">
        <v>217</v>
      </c>
      <c r="D209" s="417"/>
      <c r="E209" s="359">
        <f>E208+7</f>
        <v>44286</v>
      </c>
      <c r="F209" s="359">
        <f>F208+7</f>
        <v>44290</v>
      </c>
      <c r="G209" s="359">
        <f>G208+7</f>
        <v>44318</v>
      </c>
      <c r="H209" s="359" t="s">
        <v>1738</v>
      </c>
    </row>
    <row r="210" spans="1:8">
      <c r="B210" s="357"/>
      <c r="C210" s="357"/>
      <c r="E210" s="372"/>
      <c r="F210" s="372"/>
      <c r="G210" s="372"/>
    </row>
    <row r="211" spans="1:8">
      <c r="A211" s="381" t="s">
        <v>184</v>
      </c>
      <c r="B211" s="357"/>
      <c r="C211" s="357"/>
    </row>
    <row r="212" spans="1:8">
      <c r="B212" s="429" t="s">
        <v>25</v>
      </c>
      <c r="C212" s="429" t="s">
        <v>26</v>
      </c>
      <c r="D212" s="428" t="s">
        <v>27</v>
      </c>
      <c r="E212" s="364" t="s">
        <v>161</v>
      </c>
      <c r="F212" s="364" t="s">
        <v>161</v>
      </c>
      <c r="G212" s="364" t="s">
        <v>1748</v>
      </c>
      <c r="H212" s="364" t="s">
        <v>1747</v>
      </c>
    </row>
    <row r="213" spans="1:8">
      <c r="B213" s="427"/>
      <c r="C213" s="427"/>
      <c r="D213" s="426"/>
      <c r="E213" s="364" t="s">
        <v>1055</v>
      </c>
      <c r="F213" s="364" t="s">
        <v>29</v>
      </c>
      <c r="G213" s="364" t="s">
        <v>30</v>
      </c>
      <c r="H213" s="364" t="s">
        <v>30</v>
      </c>
    </row>
    <row r="214" spans="1:8" ht="16.5" customHeight="1">
      <c r="B214" s="418" t="s">
        <v>1746</v>
      </c>
      <c r="C214" s="418" t="s">
        <v>1745</v>
      </c>
      <c r="D214" s="363" t="s">
        <v>1744</v>
      </c>
      <c r="E214" s="359">
        <f>F214-4</f>
        <v>44258</v>
      </c>
      <c r="F214" s="359">
        <v>44262</v>
      </c>
      <c r="G214" s="359">
        <f>F214+28</f>
        <v>44290</v>
      </c>
      <c r="H214" s="359" t="s">
        <v>1738</v>
      </c>
    </row>
    <row r="215" spans="1:8">
      <c r="B215" s="419" t="s">
        <v>1743</v>
      </c>
      <c r="C215" s="418" t="s">
        <v>204</v>
      </c>
      <c r="D215" s="362"/>
      <c r="E215" s="359">
        <f>E214+7</f>
        <v>44265</v>
      </c>
      <c r="F215" s="359">
        <f>F214+7</f>
        <v>44269</v>
      </c>
      <c r="G215" s="359">
        <f>G214+7</f>
        <v>44297</v>
      </c>
      <c r="H215" s="359" t="s">
        <v>1738</v>
      </c>
    </row>
    <row r="216" spans="1:8">
      <c r="B216" s="418" t="s">
        <v>1742</v>
      </c>
      <c r="C216" s="418" t="s">
        <v>1741</v>
      </c>
      <c r="D216" s="362"/>
      <c r="E216" s="359">
        <f>E215+7</f>
        <v>44272</v>
      </c>
      <c r="F216" s="359">
        <f>F215+7</f>
        <v>44276</v>
      </c>
      <c r="G216" s="359">
        <f>G215+7</f>
        <v>44304</v>
      </c>
      <c r="H216" s="359" t="s">
        <v>1738</v>
      </c>
    </row>
    <row r="217" spans="1:8">
      <c r="B217" s="424" t="s">
        <v>1740</v>
      </c>
      <c r="C217" s="418" t="s">
        <v>205</v>
      </c>
      <c r="D217" s="360"/>
      <c r="E217" s="359">
        <f>E216+7</f>
        <v>44279</v>
      </c>
      <c r="F217" s="359">
        <f>F216+7</f>
        <v>44283</v>
      </c>
      <c r="G217" s="359">
        <f>G216+7</f>
        <v>44311</v>
      </c>
      <c r="H217" s="359" t="s">
        <v>1738</v>
      </c>
    </row>
    <row r="218" spans="1:8">
      <c r="B218" s="418" t="s">
        <v>1739</v>
      </c>
      <c r="C218" s="418" t="s">
        <v>217</v>
      </c>
      <c r="D218" s="417"/>
      <c r="E218" s="359">
        <f>E217+7</f>
        <v>44286</v>
      </c>
      <c r="F218" s="359">
        <f>F217+7</f>
        <v>44290</v>
      </c>
      <c r="G218" s="359">
        <f>G217+7</f>
        <v>44318</v>
      </c>
      <c r="H218" s="359" t="s">
        <v>1738</v>
      </c>
    </row>
    <row r="219" spans="1:8">
      <c r="B219" s="422"/>
      <c r="C219" s="422"/>
      <c r="D219" s="373"/>
      <c r="E219" s="372"/>
      <c r="F219" s="372"/>
      <c r="G219" s="372"/>
      <c r="H219" s="372"/>
    </row>
    <row r="220" spans="1:8">
      <c r="A220" s="381" t="s">
        <v>182</v>
      </c>
      <c r="B220" s="357"/>
      <c r="C220" s="357"/>
      <c r="E220" s="381"/>
      <c r="F220" s="381"/>
      <c r="G220" s="450"/>
    </row>
    <row r="221" spans="1:8">
      <c r="B221" s="429" t="s">
        <v>25</v>
      </c>
      <c r="C221" s="429" t="s">
        <v>26</v>
      </c>
      <c r="D221" s="428" t="s">
        <v>27</v>
      </c>
      <c r="E221" s="364" t="s">
        <v>161</v>
      </c>
      <c r="F221" s="364" t="s">
        <v>161</v>
      </c>
      <c r="G221" s="364" t="s">
        <v>1737</v>
      </c>
    </row>
    <row r="222" spans="1:8">
      <c r="B222" s="427"/>
      <c r="C222" s="427"/>
      <c r="D222" s="426"/>
      <c r="E222" s="364" t="s">
        <v>1055</v>
      </c>
      <c r="F222" s="364" t="s">
        <v>29</v>
      </c>
      <c r="G222" s="364" t="s">
        <v>30</v>
      </c>
    </row>
    <row r="223" spans="1:8" ht="16.5" customHeight="1">
      <c r="B223" s="418" t="s">
        <v>1733</v>
      </c>
      <c r="C223" s="418" t="s">
        <v>1732</v>
      </c>
      <c r="D223" s="363" t="s">
        <v>1731</v>
      </c>
      <c r="E223" s="359">
        <f>F223-5</f>
        <v>44253</v>
      </c>
      <c r="F223" s="359">
        <v>44258</v>
      </c>
      <c r="G223" s="359">
        <f>F223+25</f>
        <v>44283</v>
      </c>
    </row>
    <row r="224" spans="1:8">
      <c r="B224" s="419" t="s">
        <v>1730</v>
      </c>
      <c r="C224" s="418" t="s">
        <v>36</v>
      </c>
      <c r="D224" s="362"/>
      <c r="E224" s="359">
        <f>E223+7</f>
        <v>44260</v>
      </c>
      <c r="F224" s="359">
        <f>F223+7</f>
        <v>44265</v>
      </c>
      <c r="G224" s="359">
        <f>F224+25</f>
        <v>44290</v>
      </c>
    </row>
    <row r="225" spans="1:7">
      <c r="B225" s="418" t="s">
        <v>1729</v>
      </c>
      <c r="C225" s="418" t="s">
        <v>1728</v>
      </c>
      <c r="D225" s="362"/>
      <c r="E225" s="359">
        <f>E224+7</f>
        <v>44267</v>
      </c>
      <c r="F225" s="359">
        <f>F224+7</f>
        <v>44272</v>
      </c>
      <c r="G225" s="359">
        <f>F225+25</f>
        <v>44297</v>
      </c>
    </row>
    <row r="226" spans="1:7">
      <c r="B226" s="424" t="s">
        <v>1727</v>
      </c>
      <c r="C226" s="418" t="s">
        <v>1726</v>
      </c>
      <c r="D226" s="360"/>
      <c r="E226" s="359">
        <f>E225+7</f>
        <v>44274</v>
      </c>
      <c r="F226" s="359">
        <f>F225+7</f>
        <v>44279</v>
      </c>
      <c r="G226" s="359">
        <f>F226+25</f>
        <v>44304</v>
      </c>
    </row>
    <row r="227" spans="1:7">
      <c r="B227" s="418" t="s">
        <v>1725</v>
      </c>
      <c r="C227" s="418" t="s">
        <v>1724</v>
      </c>
      <c r="D227" s="417"/>
      <c r="E227" s="359">
        <f>E226+7</f>
        <v>44281</v>
      </c>
      <c r="F227" s="359">
        <f>F226+7</f>
        <v>44286</v>
      </c>
      <c r="G227" s="359">
        <f>F227+25</f>
        <v>44311</v>
      </c>
    </row>
    <row r="228" spans="1:7">
      <c r="B228" s="466"/>
      <c r="C228" s="466"/>
      <c r="E228" s="372"/>
      <c r="F228" s="372"/>
      <c r="G228" s="372"/>
    </row>
    <row r="229" spans="1:7">
      <c r="A229" s="381" t="s">
        <v>44</v>
      </c>
      <c r="B229" s="357"/>
      <c r="C229" s="357"/>
      <c r="F229" s="381"/>
      <c r="G229" s="450"/>
    </row>
    <row r="230" spans="1:7">
      <c r="B230" s="429" t="s">
        <v>25</v>
      </c>
      <c r="C230" s="429" t="s">
        <v>26</v>
      </c>
      <c r="D230" s="428" t="s">
        <v>27</v>
      </c>
      <c r="E230" s="364" t="s">
        <v>161</v>
      </c>
      <c r="F230" s="364" t="s">
        <v>161</v>
      </c>
      <c r="G230" s="364" t="s">
        <v>1736</v>
      </c>
    </row>
    <row r="231" spans="1:7">
      <c r="B231" s="427"/>
      <c r="C231" s="427"/>
      <c r="D231" s="426"/>
      <c r="E231" s="364" t="s">
        <v>1055</v>
      </c>
      <c r="F231" s="364" t="s">
        <v>29</v>
      </c>
      <c r="G231" s="364" t="s">
        <v>30</v>
      </c>
    </row>
    <row r="232" spans="1:7" ht="16.5" customHeight="1">
      <c r="B232" s="418" t="s">
        <v>1733</v>
      </c>
      <c r="C232" s="418" t="s">
        <v>1732</v>
      </c>
      <c r="D232" s="363" t="s">
        <v>1731</v>
      </c>
      <c r="E232" s="359">
        <f>F232-5</f>
        <v>44253</v>
      </c>
      <c r="F232" s="359">
        <v>44258</v>
      </c>
      <c r="G232" s="359">
        <f>F232+33</f>
        <v>44291</v>
      </c>
    </row>
    <row r="233" spans="1:7">
      <c r="B233" s="419" t="s">
        <v>1730</v>
      </c>
      <c r="C233" s="418" t="s">
        <v>36</v>
      </c>
      <c r="D233" s="362"/>
      <c r="E233" s="359">
        <f>E232+7</f>
        <v>44260</v>
      </c>
      <c r="F233" s="359">
        <f>F232+7</f>
        <v>44265</v>
      </c>
      <c r="G233" s="359">
        <f>F233+33</f>
        <v>44298</v>
      </c>
    </row>
    <row r="234" spans="1:7">
      <c r="B234" s="418" t="s">
        <v>1729</v>
      </c>
      <c r="C234" s="418" t="s">
        <v>1728</v>
      </c>
      <c r="D234" s="362"/>
      <c r="E234" s="359">
        <f>E233+7</f>
        <v>44267</v>
      </c>
      <c r="F234" s="359">
        <f>F233+7</f>
        <v>44272</v>
      </c>
      <c r="G234" s="359">
        <f>F234+33</f>
        <v>44305</v>
      </c>
    </row>
    <row r="235" spans="1:7">
      <c r="B235" s="424" t="s">
        <v>1727</v>
      </c>
      <c r="C235" s="418" t="s">
        <v>1726</v>
      </c>
      <c r="D235" s="360"/>
      <c r="E235" s="359">
        <f>E234+7</f>
        <v>44274</v>
      </c>
      <c r="F235" s="359">
        <f>F234+7</f>
        <v>44279</v>
      </c>
      <c r="G235" s="359">
        <f>F235+33</f>
        <v>44312</v>
      </c>
    </row>
    <row r="236" spans="1:7">
      <c r="B236" s="418" t="s">
        <v>1725</v>
      </c>
      <c r="C236" s="418" t="s">
        <v>1724</v>
      </c>
      <c r="D236" s="417"/>
      <c r="E236" s="359">
        <f>E235+7</f>
        <v>44281</v>
      </c>
      <c r="F236" s="359">
        <f>F235+7</f>
        <v>44286</v>
      </c>
      <c r="G236" s="359">
        <f>F236+33</f>
        <v>44319</v>
      </c>
    </row>
    <row r="237" spans="1:7">
      <c r="B237" s="422"/>
      <c r="C237" s="422"/>
      <c r="D237" s="373"/>
      <c r="E237" s="372"/>
      <c r="F237" s="372"/>
      <c r="G237" s="465"/>
    </row>
    <row r="238" spans="1:7">
      <c r="A238" s="381" t="s">
        <v>1735</v>
      </c>
      <c r="B238" s="436"/>
      <c r="C238" s="436"/>
      <c r="D238" s="373"/>
      <c r="E238" s="372"/>
      <c r="F238" s="372"/>
      <c r="G238" s="465"/>
    </row>
    <row r="239" spans="1:7">
      <c r="B239" s="429" t="s">
        <v>25</v>
      </c>
      <c r="C239" s="429" t="s">
        <v>26</v>
      </c>
      <c r="D239" s="428" t="s">
        <v>27</v>
      </c>
      <c r="E239" s="364" t="s">
        <v>161</v>
      </c>
      <c r="F239" s="364" t="s">
        <v>161</v>
      </c>
      <c r="G239" s="364" t="s">
        <v>1734</v>
      </c>
    </row>
    <row r="240" spans="1:7">
      <c r="B240" s="427"/>
      <c r="C240" s="427"/>
      <c r="D240" s="426"/>
      <c r="E240" s="364" t="s">
        <v>1055</v>
      </c>
      <c r="F240" s="364" t="s">
        <v>29</v>
      </c>
      <c r="G240" s="364" t="s">
        <v>30</v>
      </c>
    </row>
    <row r="241" spans="1:8" ht="16.5" customHeight="1">
      <c r="B241" s="418" t="s">
        <v>1733</v>
      </c>
      <c r="C241" s="418" t="s">
        <v>1732</v>
      </c>
      <c r="D241" s="363" t="s">
        <v>1731</v>
      </c>
      <c r="E241" s="359">
        <f>F241-5</f>
        <v>44253</v>
      </c>
      <c r="F241" s="359">
        <v>44258</v>
      </c>
      <c r="G241" s="359">
        <f>F241+35</f>
        <v>44293</v>
      </c>
    </row>
    <row r="242" spans="1:8">
      <c r="B242" s="419" t="s">
        <v>1730</v>
      </c>
      <c r="C242" s="418" t="s">
        <v>36</v>
      </c>
      <c r="D242" s="362"/>
      <c r="E242" s="359">
        <f>E241+7</f>
        <v>44260</v>
      </c>
      <c r="F242" s="359">
        <f>F241+7</f>
        <v>44265</v>
      </c>
      <c r="G242" s="359">
        <f>F242+35</f>
        <v>44300</v>
      </c>
    </row>
    <row r="243" spans="1:8">
      <c r="B243" s="418" t="s">
        <v>1729</v>
      </c>
      <c r="C243" s="418" t="s">
        <v>1728</v>
      </c>
      <c r="D243" s="362"/>
      <c r="E243" s="359">
        <f>E242+7</f>
        <v>44267</v>
      </c>
      <c r="F243" s="359">
        <f>F242+7</f>
        <v>44272</v>
      </c>
      <c r="G243" s="359">
        <f>F243+35</f>
        <v>44307</v>
      </c>
    </row>
    <row r="244" spans="1:8">
      <c r="B244" s="424" t="s">
        <v>1727</v>
      </c>
      <c r="C244" s="418" t="s">
        <v>1726</v>
      </c>
      <c r="D244" s="360"/>
      <c r="E244" s="359">
        <f>E243+7</f>
        <v>44274</v>
      </c>
      <c r="F244" s="359">
        <f>F243+7</f>
        <v>44279</v>
      </c>
      <c r="G244" s="359">
        <f>F244+35</f>
        <v>44314</v>
      </c>
    </row>
    <row r="245" spans="1:8">
      <c r="B245" s="418" t="s">
        <v>1725</v>
      </c>
      <c r="C245" s="418" t="s">
        <v>1724</v>
      </c>
      <c r="D245" s="417"/>
      <c r="E245" s="359">
        <f>E244+7</f>
        <v>44281</v>
      </c>
      <c r="F245" s="359">
        <f>F244+7</f>
        <v>44286</v>
      </c>
      <c r="G245" s="359">
        <f>F245+35</f>
        <v>44321</v>
      </c>
    </row>
    <row r="246" spans="1:8">
      <c r="B246" s="422"/>
      <c r="C246" s="422"/>
      <c r="D246" s="373"/>
      <c r="E246" s="372"/>
      <c r="F246" s="372"/>
      <c r="G246" s="372"/>
    </row>
    <row r="247" spans="1:8">
      <c r="A247" s="381" t="s">
        <v>174</v>
      </c>
      <c r="B247" s="357"/>
      <c r="C247" s="357"/>
    </row>
    <row r="248" spans="1:8">
      <c r="B248" s="429" t="s">
        <v>25</v>
      </c>
      <c r="C248" s="429" t="s">
        <v>26</v>
      </c>
      <c r="D248" s="428" t="s">
        <v>27</v>
      </c>
      <c r="E248" s="364" t="s">
        <v>161</v>
      </c>
      <c r="F248" s="364" t="s">
        <v>161</v>
      </c>
      <c r="G248" s="364" t="s">
        <v>1723</v>
      </c>
      <c r="H248" s="364" t="s">
        <v>1722</v>
      </c>
    </row>
    <row r="249" spans="1:8">
      <c r="B249" s="427"/>
      <c r="C249" s="427"/>
      <c r="D249" s="426"/>
      <c r="E249" s="364" t="s">
        <v>1055</v>
      </c>
      <c r="F249" s="364" t="s">
        <v>29</v>
      </c>
      <c r="G249" s="364" t="s">
        <v>30</v>
      </c>
      <c r="H249" s="364" t="s">
        <v>30</v>
      </c>
    </row>
    <row r="250" spans="1:8" ht="16.5" customHeight="1">
      <c r="B250" s="418" t="s">
        <v>1131</v>
      </c>
      <c r="C250" s="418"/>
      <c r="D250" s="363" t="s">
        <v>1720</v>
      </c>
      <c r="E250" s="359">
        <f>F250-6</f>
        <v>44253</v>
      </c>
      <c r="F250" s="359">
        <v>44259</v>
      </c>
      <c r="G250" s="359">
        <f>F250+28</f>
        <v>44287</v>
      </c>
      <c r="H250" s="359" t="s">
        <v>1721</v>
      </c>
    </row>
    <row r="251" spans="1:8">
      <c r="B251" s="419" t="s">
        <v>1719</v>
      </c>
      <c r="C251" s="418" t="s">
        <v>1718</v>
      </c>
      <c r="D251" s="362"/>
      <c r="E251" s="359">
        <f>E250+7</f>
        <v>44260</v>
      </c>
      <c r="F251" s="359">
        <f>F250+7</f>
        <v>44266</v>
      </c>
      <c r="G251" s="359">
        <f>F251+28</f>
        <v>44294</v>
      </c>
      <c r="H251" s="359" t="s">
        <v>1721</v>
      </c>
    </row>
    <row r="252" spans="1:8">
      <c r="B252" s="418" t="s">
        <v>1717</v>
      </c>
      <c r="C252" s="418" t="s">
        <v>1716</v>
      </c>
      <c r="D252" s="362"/>
      <c r="E252" s="359">
        <f>E251+7</f>
        <v>44267</v>
      </c>
      <c r="F252" s="359">
        <f>F251+7</f>
        <v>44273</v>
      </c>
      <c r="G252" s="359">
        <f>F252+28</f>
        <v>44301</v>
      </c>
      <c r="H252" s="359" t="s">
        <v>1721</v>
      </c>
    </row>
    <row r="253" spans="1:8">
      <c r="B253" s="424" t="s">
        <v>1715</v>
      </c>
      <c r="C253" s="418" t="s">
        <v>1714</v>
      </c>
      <c r="D253" s="360"/>
      <c r="E253" s="359">
        <f>E252+7</f>
        <v>44274</v>
      </c>
      <c r="F253" s="359">
        <f>F252+7</f>
        <v>44280</v>
      </c>
      <c r="G253" s="359">
        <f>F253+28</f>
        <v>44308</v>
      </c>
      <c r="H253" s="359" t="s">
        <v>1721</v>
      </c>
    </row>
    <row r="254" spans="1:8">
      <c r="B254" s="418"/>
      <c r="C254" s="418"/>
      <c r="D254" s="417"/>
      <c r="E254" s="359">
        <f>E253+7</f>
        <v>44281</v>
      </c>
      <c r="F254" s="359">
        <f>F253+7</f>
        <v>44287</v>
      </c>
      <c r="G254" s="359">
        <f>F254+28</f>
        <v>44315</v>
      </c>
      <c r="H254" s="359" t="s">
        <v>1721</v>
      </c>
    </row>
    <row r="255" spans="1:8">
      <c r="B255" s="441"/>
      <c r="C255" s="436"/>
      <c r="D255" s="373"/>
      <c r="E255" s="372"/>
      <c r="F255" s="372"/>
    </row>
    <row r="256" spans="1:8">
      <c r="A256" s="381" t="s">
        <v>67</v>
      </c>
    </row>
    <row r="257" spans="1:8">
      <c r="B257" s="429" t="s">
        <v>25</v>
      </c>
      <c r="C257" s="429" t="s">
        <v>26</v>
      </c>
      <c r="D257" s="428" t="s">
        <v>27</v>
      </c>
      <c r="E257" s="364" t="s">
        <v>161</v>
      </c>
      <c r="F257" s="364" t="s">
        <v>161</v>
      </c>
      <c r="G257" s="420" t="s">
        <v>67</v>
      </c>
    </row>
    <row r="258" spans="1:8">
      <c r="B258" s="427"/>
      <c r="C258" s="427"/>
      <c r="D258" s="426"/>
      <c r="E258" s="364" t="s">
        <v>1055</v>
      </c>
      <c r="F258" s="364" t="s">
        <v>29</v>
      </c>
      <c r="G258" s="420" t="s">
        <v>30</v>
      </c>
    </row>
    <row r="259" spans="1:8">
      <c r="B259" s="418" t="s">
        <v>1131</v>
      </c>
      <c r="C259" s="418"/>
      <c r="D259" s="363" t="s">
        <v>1720</v>
      </c>
      <c r="E259" s="359">
        <f>F259-6</f>
        <v>44253</v>
      </c>
      <c r="F259" s="359">
        <v>44259</v>
      </c>
      <c r="G259" s="359">
        <f>F259+23</f>
        <v>44282</v>
      </c>
    </row>
    <row r="260" spans="1:8">
      <c r="B260" s="419" t="s">
        <v>1719</v>
      </c>
      <c r="C260" s="418" t="s">
        <v>1718</v>
      </c>
      <c r="D260" s="362"/>
      <c r="E260" s="359">
        <f>E259+7</f>
        <v>44260</v>
      </c>
      <c r="F260" s="359">
        <f>F259+7</f>
        <v>44266</v>
      </c>
      <c r="G260" s="359">
        <f>F260+23</f>
        <v>44289</v>
      </c>
    </row>
    <row r="261" spans="1:8">
      <c r="B261" s="418" t="s">
        <v>1717</v>
      </c>
      <c r="C261" s="418" t="s">
        <v>1716</v>
      </c>
      <c r="D261" s="362"/>
      <c r="E261" s="359">
        <f>E260+7</f>
        <v>44267</v>
      </c>
      <c r="F261" s="359">
        <f>F260+7</f>
        <v>44273</v>
      </c>
      <c r="G261" s="359">
        <f>F261+23</f>
        <v>44296</v>
      </c>
    </row>
    <row r="262" spans="1:8">
      <c r="B262" s="424" t="s">
        <v>1715</v>
      </c>
      <c r="C262" s="418" t="s">
        <v>1714</v>
      </c>
      <c r="D262" s="360"/>
      <c r="E262" s="359">
        <f>E261+7</f>
        <v>44274</v>
      </c>
      <c r="F262" s="359">
        <f>F261+7</f>
        <v>44280</v>
      </c>
      <c r="G262" s="359">
        <f>F262+23</f>
        <v>44303</v>
      </c>
    </row>
    <row r="263" spans="1:8">
      <c r="B263" s="418"/>
      <c r="C263" s="418"/>
      <c r="D263" s="417"/>
      <c r="E263" s="359">
        <f>E262+7</f>
        <v>44281</v>
      </c>
      <c r="F263" s="359">
        <f>F262+7</f>
        <v>44287</v>
      </c>
      <c r="G263" s="359">
        <f>F263+23</f>
        <v>44310</v>
      </c>
    </row>
    <row r="264" spans="1:8">
      <c r="B264" s="436"/>
      <c r="C264" s="436"/>
      <c r="D264" s="373"/>
      <c r="E264" s="372"/>
      <c r="F264" s="372"/>
      <c r="G264" s="372"/>
    </row>
    <row r="265" spans="1:8" s="410" customFormat="1">
      <c r="A265" s="404" t="s">
        <v>1713</v>
      </c>
      <c r="B265" s="404"/>
      <c r="C265" s="404"/>
      <c r="D265" s="404"/>
      <c r="E265" s="404"/>
      <c r="F265" s="404"/>
      <c r="G265" s="404"/>
      <c r="H265" s="403"/>
    </row>
    <row r="266" spans="1:8">
      <c r="A266" s="381" t="s">
        <v>1712</v>
      </c>
      <c r="F266" s="464"/>
    </row>
    <row r="267" spans="1:8">
      <c r="B267" s="429" t="s">
        <v>1296</v>
      </c>
      <c r="C267" s="429" t="s">
        <v>26</v>
      </c>
      <c r="D267" s="428" t="s">
        <v>1292</v>
      </c>
      <c r="E267" s="364" t="s">
        <v>161</v>
      </c>
      <c r="F267" s="364" t="s">
        <v>161</v>
      </c>
      <c r="G267" s="420" t="s">
        <v>1706</v>
      </c>
    </row>
    <row r="268" spans="1:8">
      <c r="B268" s="427"/>
      <c r="C268" s="427"/>
      <c r="D268" s="426"/>
      <c r="E268" s="364" t="s">
        <v>1055</v>
      </c>
      <c r="F268" s="364" t="s">
        <v>29</v>
      </c>
      <c r="G268" s="420" t="s">
        <v>30</v>
      </c>
    </row>
    <row r="269" spans="1:8">
      <c r="B269" s="419" t="s">
        <v>1708</v>
      </c>
      <c r="C269" s="418" t="s">
        <v>1615</v>
      </c>
      <c r="D269" s="417" t="s">
        <v>1711</v>
      </c>
      <c r="E269" s="359">
        <f>F269-5</f>
        <v>44253</v>
      </c>
      <c r="F269" s="359">
        <v>44258</v>
      </c>
      <c r="G269" s="359">
        <f>F269+3</f>
        <v>44261</v>
      </c>
    </row>
    <row r="270" spans="1:8">
      <c r="B270" s="419" t="s">
        <v>1710</v>
      </c>
      <c r="C270" s="418" t="s">
        <v>981</v>
      </c>
      <c r="D270" s="417"/>
      <c r="E270" s="359">
        <f>E269+7</f>
        <v>44260</v>
      </c>
      <c r="F270" s="359">
        <f>F269+7</f>
        <v>44265</v>
      </c>
      <c r="G270" s="359">
        <f>F270+3</f>
        <v>44268</v>
      </c>
    </row>
    <row r="271" spans="1:8">
      <c r="B271" s="419" t="s">
        <v>1708</v>
      </c>
      <c r="C271" s="418" t="s">
        <v>996</v>
      </c>
      <c r="D271" s="417"/>
      <c r="E271" s="359">
        <f>E270+7</f>
        <v>44267</v>
      </c>
      <c r="F271" s="359">
        <f>F270+7</f>
        <v>44272</v>
      </c>
      <c r="G271" s="359">
        <f>F271+3</f>
        <v>44275</v>
      </c>
    </row>
    <row r="272" spans="1:8">
      <c r="B272" s="419" t="s">
        <v>1709</v>
      </c>
      <c r="C272" s="418" t="s">
        <v>997</v>
      </c>
      <c r="D272" s="417"/>
      <c r="E272" s="359">
        <f>E271+7</f>
        <v>44274</v>
      </c>
      <c r="F272" s="359">
        <f>F271+7</f>
        <v>44279</v>
      </c>
      <c r="G272" s="359">
        <f>F272+3</f>
        <v>44282</v>
      </c>
    </row>
    <row r="273" spans="2:7">
      <c r="B273" s="419" t="s">
        <v>1708</v>
      </c>
      <c r="C273" s="418" t="s">
        <v>1707</v>
      </c>
      <c r="D273" s="417"/>
      <c r="E273" s="359">
        <f>E272+7</f>
        <v>44281</v>
      </c>
      <c r="F273" s="359">
        <f>F272+7</f>
        <v>44286</v>
      </c>
      <c r="G273" s="359">
        <f>F273+3</f>
        <v>44289</v>
      </c>
    </row>
    <row r="274" spans="2:7">
      <c r="F274" s="464"/>
    </row>
    <row r="275" spans="2:7">
      <c r="B275" s="429" t="s">
        <v>1296</v>
      </c>
      <c r="C275" s="429" t="s">
        <v>26</v>
      </c>
      <c r="D275" s="428" t="s">
        <v>1292</v>
      </c>
      <c r="E275" s="364" t="s">
        <v>161</v>
      </c>
      <c r="F275" s="364" t="s">
        <v>161</v>
      </c>
      <c r="G275" s="420" t="s">
        <v>1706</v>
      </c>
    </row>
    <row r="276" spans="2:7">
      <c r="B276" s="427"/>
      <c r="C276" s="427"/>
      <c r="D276" s="426"/>
      <c r="E276" s="364" t="s">
        <v>1055</v>
      </c>
      <c r="F276" s="364" t="s">
        <v>29</v>
      </c>
      <c r="G276" s="420" t="s">
        <v>30</v>
      </c>
    </row>
    <row r="277" spans="2:7">
      <c r="B277" s="419" t="s">
        <v>1624</v>
      </c>
      <c r="C277" s="418" t="s">
        <v>1627</v>
      </c>
      <c r="D277" s="417" t="s">
        <v>1636</v>
      </c>
      <c r="E277" s="359">
        <f>F277-3</f>
        <v>44257</v>
      </c>
      <c r="F277" s="359">
        <v>44260</v>
      </c>
      <c r="G277" s="359">
        <f>F277+3</f>
        <v>44263</v>
      </c>
    </row>
    <row r="278" spans="2:7">
      <c r="B278" s="419" t="s">
        <v>1635</v>
      </c>
      <c r="C278" s="418" t="s">
        <v>1604</v>
      </c>
      <c r="D278" s="417"/>
      <c r="E278" s="359">
        <f>E277+7</f>
        <v>44264</v>
      </c>
      <c r="F278" s="359">
        <f>F277+7</f>
        <v>44267</v>
      </c>
      <c r="G278" s="359">
        <f>F278+3</f>
        <v>44270</v>
      </c>
    </row>
    <row r="279" spans="2:7">
      <c r="B279" s="419" t="s">
        <v>1634</v>
      </c>
      <c r="C279" s="418" t="s">
        <v>300</v>
      </c>
      <c r="D279" s="417"/>
      <c r="E279" s="359">
        <f>E278+7</f>
        <v>44271</v>
      </c>
      <c r="F279" s="359">
        <f>F278+7</f>
        <v>44274</v>
      </c>
      <c r="G279" s="359">
        <f>F279+3</f>
        <v>44277</v>
      </c>
    </row>
    <row r="280" spans="2:7">
      <c r="B280" s="419" t="s">
        <v>1633</v>
      </c>
      <c r="C280" s="418" t="s">
        <v>1600</v>
      </c>
      <c r="D280" s="417"/>
      <c r="E280" s="359">
        <f>E279+7</f>
        <v>44278</v>
      </c>
      <c r="F280" s="359">
        <f>F279+7</f>
        <v>44281</v>
      </c>
      <c r="G280" s="359">
        <f>F280+3</f>
        <v>44284</v>
      </c>
    </row>
    <row r="281" spans="2:7">
      <c r="B281" s="419" t="s">
        <v>1632</v>
      </c>
      <c r="C281" s="418" t="s">
        <v>1604</v>
      </c>
      <c r="D281" s="417"/>
      <c r="E281" s="359">
        <f>E280+7</f>
        <v>44285</v>
      </c>
      <c r="F281" s="359">
        <f>F280+7</f>
        <v>44288</v>
      </c>
      <c r="G281" s="359">
        <f>F281+3</f>
        <v>44291</v>
      </c>
    </row>
    <row r="282" spans="2:7">
      <c r="B282" s="357"/>
      <c r="C282" s="357"/>
    </row>
    <row r="283" spans="2:7">
      <c r="B283" s="429" t="s">
        <v>1296</v>
      </c>
      <c r="C283" s="429" t="s">
        <v>26</v>
      </c>
      <c r="D283" s="428" t="s">
        <v>1292</v>
      </c>
      <c r="E283" s="364" t="s">
        <v>161</v>
      </c>
      <c r="F283" s="364" t="s">
        <v>161</v>
      </c>
      <c r="G283" s="420" t="s">
        <v>1706</v>
      </c>
    </row>
    <row r="284" spans="2:7">
      <c r="B284" s="427"/>
      <c r="C284" s="427"/>
      <c r="D284" s="426"/>
      <c r="E284" s="364" t="s">
        <v>1055</v>
      </c>
      <c r="F284" s="364" t="s">
        <v>29</v>
      </c>
      <c r="G284" s="420" t="s">
        <v>30</v>
      </c>
    </row>
    <row r="285" spans="2:7">
      <c r="B285" s="419" t="s">
        <v>1630</v>
      </c>
      <c r="C285" s="418" t="s">
        <v>1627</v>
      </c>
      <c r="D285" s="417" t="s">
        <v>1629</v>
      </c>
      <c r="E285" s="359">
        <f>F285-3</f>
        <v>44259</v>
      </c>
      <c r="F285" s="359">
        <v>44262</v>
      </c>
      <c r="G285" s="359">
        <f>F285+3</f>
        <v>44265</v>
      </c>
    </row>
    <row r="286" spans="2:7">
      <c r="B286" s="419" t="s">
        <v>1628</v>
      </c>
      <c r="C286" s="418" t="s">
        <v>1627</v>
      </c>
      <c r="D286" s="417"/>
      <c r="E286" s="359">
        <f>E285+7</f>
        <v>44266</v>
      </c>
      <c r="F286" s="359">
        <f>F285+7</f>
        <v>44269</v>
      </c>
      <c r="G286" s="359">
        <f>F286+3</f>
        <v>44272</v>
      </c>
    </row>
    <row r="287" spans="2:7">
      <c r="B287" s="419" t="s">
        <v>1626</v>
      </c>
      <c r="C287" s="418" t="s">
        <v>1604</v>
      </c>
      <c r="D287" s="417"/>
      <c r="E287" s="359">
        <f>E286+7</f>
        <v>44273</v>
      </c>
      <c r="F287" s="359">
        <f>F286+7</f>
        <v>44276</v>
      </c>
      <c r="G287" s="359">
        <f>F287+3</f>
        <v>44279</v>
      </c>
    </row>
    <row r="288" spans="2:7">
      <c r="B288" s="419" t="s">
        <v>1625</v>
      </c>
      <c r="C288" s="418" t="s">
        <v>1604</v>
      </c>
      <c r="D288" s="417"/>
      <c r="E288" s="359">
        <f>E287+7</f>
        <v>44280</v>
      </c>
      <c r="F288" s="359">
        <f>F287+7</f>
        <v>44283</v>
      </c>
      <c r="G288" s="359">
        <f>F288+3</f>
        <v>44286</v>
      </c>
    </row>
    <row r="289" spans="1:7">
      <c r="B289" s="419" t="s">
        <v>1624</v>
      </c>
      <c r="C289" s="418" t="s">
        <v>1604</v>
      </c>
      <c r="D289" s="417"/>
      <c r="E289" s="359">
        <f>E288+7</f>
        <v>44287</v>
      </c>
      <c r="F289" s="359">
        <f>F288+7</f>
        <v>44290</v>
      </c>
      <c r="G289" s="359">
        <f>F289+3</f>
        <v>44293</v>
      </c>
    </row>
    <row r="290" spans="1:7">
      <c r="B290" s="357"/>
      <c r="C290" s="357"/>
    </row>
    <row r="291" spans="1:7">
      <c r="A291" s="421" t="s">
        <v>1705</v>
      </c>
      <c r="B291" s="421"/>
      <c r="C291" s="421"/>
      <c r="E291" s="372"/>
      <c r="F291" s="372"/>
      <c r="G291" s="372"/>
    </row>
    <row r="292" spans="1:7">
      <c r="B292" s="429" t="s">
        <v>1296</v>
      </c>
      <c r="C292" s="429" t="s">
        <v>26</v>
      </c>
      <c r="D292" s="428" t="s">
        <v>1292</v>
      </c>
      <c r="E292" s="364" t="s">
        <v>161</v>
      </c>
      <c r="F292" s="364" t="s">
        <v>161</v>
      </c>
      <c r="G292" s="420" t="s">
        <v>1702</v>
      </c>
    </row>
    <row r="293" spans="1:7">
      <c r="B293" s="427"/>
      <c r="C293" s="427"/>
      <c r="D293" s="426"/>
      <c r="E293" s="364" t="s">
        <v>1055</v>
      </c>
      <c r="F293" s="364" t="s">
        <v>29</v>
      </c>
      <c r="G293" s="420" t="s">
        <v>30</v>
      </c>
    </row>
    <row r="294" spans="1:7">
      <c r="B294" s="419" t="s">
        <v>1703</v>
      </c>
      <c r="C294" s="418" t="s">
        <v>1617</v>
      </c>
      <c r="D294" s="417" t="s">
        <v>1704</v>
      </c>
      <c r="E294" s="359">
        <f>F294-3</f>
        <v>44256</v>
      </c>
      <c r="F294" s="359">
        <v>44259</v>
      </c>
      <c r="G294" s="359">
        <f>F294+2</f>
        <v>44261</v>
      </c>
    </row>
    <row r="295" spans="1:7">
      <c r="B295" s="419" t="s">
        <v>1703</v>
      </c>
      <c r="C295" s="418" t="s">
        <v>980</v>
      </c>
      <c r="D295" s="417"/>
      <c r="E295" s="359">
        <f>E294+7</f>
        <v>44263</v>
      </c>
      <c r="F295" s="359">
        <f>F294+7</f>
        <v>44266</v>
      </c>
      <c r="G295" s="359">
        <f>F295+2</f>
        <v>44268</v>
      </c>
    </row>
    <row r="296" spans="1:7">
      <c r="B296" s="419" t="s">
        <v>1703</v>
      </c>
      <c r="C296" s="418" t="s">
        <v>981</v>
      </c>
      <c r="D296" s="417"/>
      <c r="E296" s="359">
        <f>E295+7</f>
        <v>44270</v>
      </c>
      <c r="F296" s="359">
        <f>F295+7</f>
        <v>44273</v>
      </c>
      <c r="G296" s="359">
        <f>F296+2</f>
        <v>44275</v>
      </c>
    </row>
    <row r="297" spans="1:7">
      <c r="B297" s="419" t="s">
        <v>1703</v>
      </c>
      <c r="C297" s="418" t="s">
        <v>996</v>
      </c>
      <c r="D297" s="417"/>
      <c r="E297" s="359">
        <f>E296+7</f>
        <v>44277</v>
      </c>
      <c r="F297" s="359">
        <f>F296+7</f>
        <v>44280</v>
      </c>
      <c r="G297" s="359">
        <f>F297+2</f>
        <v>44282</v>
      </c>
    </row>
    <row r="298" spans="1:7">
      <c r="B298" s="419" t="s">
        <v>1703</v>
      </c>
      <c r="C298" s="418" t="s">
        <v>997</v>
      </c>
      <c r="D298" s="417"/>
      <c r="E298" s="359">
        <f>E297+7</f>
        <v>44284</v>
      </c>
      <c r="F298" s="359">
        <f>F297+7</f>
        <v>44287</v>
      </c>
      <c r="G298" s="359">
        <f>F298+2</f>
        <v>44289</v>
      </c>
    </row>
    <row r="299" spans="1:7">
      <c r="B299" s="463"/>
      <c r="C299" s="463"/>
      <c r="E299" s="372"/>
      <c r="F299" s="372"/>
      <c r="G299" s="372"/>
    </row>
    <row r="300" spans="1:7">
      <c r="B300" s="429" t="s">
        <v>1296</v>
      </c>
      <c r="C300" s="429" t="s">
        <v>26</v>
      </c>
      <c r="D300" s="428" t="s">
        <v>1292</v>
      </c>
      <c r="E300" s="364" t="s">
        <v>161</v>
      </c>
      <c r="F300" s="364" t="s">
        <v>161</v>
      </c>
      <c r="G300" s="420" t="s">
        <v>1702</v>
      </c>
    </row>
    <row r="301" spans="1:7">
      <c r="B301" s="427"/>
      <c r="C301" s="427"/>
      <c r="D301" s="426"/>
      <c r="E301" s="364" t="s">
        <v>1055</v>
      </c>
      <c r="F301" s="364" t="s">
        <v>29</v>
      </c>
      <c r="G301" s="420" t="s">
        <v>30</v>
      </c>
    </row>
    <row r="302" spans="1:7">
      <c r="B302" s="419" t="s">
        <v>1700</v>
      </c>
      <c r="C302" s="418" t="s">
        <v>1617</v>
      </c>
      <c r="D302" s="417" t="s">
        <v>1701</v>
      </c>
      <c r="E302" s="359">
        <f>F302-3</f>
        <v>44259</v>
      </c>
      <c r="F302" s="359">
        <v>44262</v>
      </c>
      <c r="G302" s="359">
        <f>F302+3</f>
        <v>44265</v>
      </c>
    </row>
    <row r="303" spans="1:7">
      <c r="B303" s="419" t="s">
        <v>1700</v>
      </c>
      <c r="C303" s="418" t="s">
        <v>980</v>
      </c>
      <c r="D303" s="417"/>
      <c r="E303" s="359">
        <f>E302+7</f>
        <v>44266</v>
      </c>
      <c r="F303" s="359">
        <f>F302+7</f>
        <v>44269</v>
      </c>
      <c r="G303" s="359">
        <f>F303+3</f>
        <v>44272</v>
      </c>
    </row>
    <row r="304" spans="1:7">
      <c r="B304" s="419" t="s">
        <v>1700</v>
      </c>
      <c r="C304" s="418" t="s">
        <v>981</v>
      </c>
      <c r="D304" s="417"/>
      <c r="E304" s="359">
        <f>E303+7</f>
        <v>44273</v>
      </c>
      <c r="F304" s="359">
        <f>F303+7</f>
        <v>44276</v>
      </c>
      <c r="G304" s="359">
        <f>F304+3</f>
        <v>44279</v>
      </c>
    </row>
    <row r="305" spans="1:8">
      <c r="B305" s="419" t="s">
        <v>1700</v>
      </c>
      <c r="C305" s="418" t="s">
        <v>996</v>
      </c>
      <c r="D305" s="417"/>
      <c r="E305" s="359">
        <f>E304+7</f>
        <v>44280</v>
      </c>
      <c r="F305" s="359">
        <f>F304+7</f>
        <v>44283</v>
      </c>
      <c r="G305" s="359">
        <f>F305+3</f>
        <v>44286</v>
      </c>
    </row>
    <row r="306" spans="1:8">
      <c r="B306" s="419" t="s">
        <v>1700</v>
      </c>
      <c r="C306" s="418" t="s">
        <v>997</v>
      </c>
      <c r="D306" s="417"/>
      <c r="E306" s="359">
        <f>E305+7</f>
        <v>44287</v>
      </c>
      <c r="F306" s="359">
        <f>F305+7</f>
        <v>44290</v>
      </c>
      <c r="G306" s="359">
        <f>F306+3</f>
        <v>44293</v>
      </c>
    </row>
    <row r="307" spans="1:8">
      <c r="B307" s="357"/>
      <c r="C307" s="357"/>
    </row>
    <row r="308" spans="1:8">
      <c r="A308" s="404" t="s">
        <v>81</v>
      </c>
      <c r="B308" s="404"/>
      <c r="C308" s="404"/>
      <c r="D308" s="404"/>
      <c r="E308" s="404"/>
      <c r="F308" s="404"/>
      <c r="G308" s="404"/>
      <c r="H308" s="403"/>
    </row>
    <row r="309" spans="1:8">
      <c r="A309" s="381" t="s">
        <v>94</v>
      </c>
    </row>
    <row r="310" spans="1:8">
      <c r="B310" s="429" t="s">
        <v>1296</v>
      </c>
      <c r="C310" s="429" t="s">
        <v>1200</v>
      </c>
      <c r="D310" s="428" t="s">
        <v>1292</v>
      </c>
      <c r="E310" s="364" t="s">
        <v>1198</v>
      </c>
      <c r="F310" s="364" t="s">
        <v>1198</v>
      </c>
      <c r="G310" s="420" t="s">
        <v>1287</v>
      </c>
    </row>
    <row r="311" spans="1:8">
      <c r="B311" s="427"/>
      <c r="C311" s="427"/>
      <c r="D311" s="426"/>
      <c r="E311" s="364" t="s">
        <v>1196</v>
      </c>
      <c r="F311" s="364" t="s">
        <v>547</v>
      </c>
      <c r="G311" s="420" t="s">
        <v>548</v>
      </c>
    </row>
    <row r="312" spans="1:8">
      <c r="B312" s="419" t="s">
        <v>1692</v>
      </c>
      <c r="C312" s="418" t="s">
        <v>1698</v>
      </c>
      <c r="D312" s="417" t="s">
        <v>1697</v>
      </c>
      <c r="E312" s="359">
        <f>F312-3</f>
        <v>44256</v>
      </c>
      <c r="F312" s="359">
        <v>44259</v>
      </c>
      <c r="G312" s="359">
        <f>F312+10</f>
        <v>44269</v>
      </c>
    </row>
    <row r="313" spans="1:8">
      <c r="B313" s="419" t="s">
        <v>1696</v>
      </c>
      <c r="C313" s="418" t="s">
        <v>1684</v>
      </c>
      <c r="D313" s="417"/>
      <c r="E313" s="359">
        <f>E312+7</f>
        <v>44263</v>
      </c>
      <c r="F313" s="359">
        <f>F312+7</f>
        <v>44266</v>
      </c>
      <c r="G313" s="359">
        <f>F313+10</f>
        <v>44276</v>
      </c>
    </row>
    <row r="314" spans="1:8">
      <c r="B314" s="419" t="s">
        <v>1695</v>
      </c>
      <c r="C314" s="418" t="s">
        <v>1684</v>
      </c>
      <c r="D314" s="417"/>
      <c r="E314" s="359">
        <f>E313+7</f>
        <v>44270</v>
      </c>
      <c r="F314" s="359">
        <f>F313+7</f>
        <v>44273</v>
      </c>
      <c r="G314" s="359">
        <f>F314+10</f>
        <v>44283</v>
      </c>
    </row>
    <row r="315" spans="1:8">
      <c r="B315" s="419" t="s">
        <v>1694</v>
      </c>
      <c r="C315" s="418" t="s">
        <v>1693</v>
      </c>
      <c r="D315" s="417"/>
      <c r="E315" s="359">
        <f>E314+7</f>
        <v>44277</v>
      </c>
      <c r="F315" s="359">
        <f>F314+7</f>
        <v>44280</v>
      </c>
      <c r="G315" s="359">
        <f>F315+10</f>
        <v>44290</v>
      </c>
    </row>
    <row r="316" spans="1:8">
      <c r="B316" s="419" t="s">
        <v>1692</v>
      </c>
      <c r="C316" s="418" t="s">
        <v>1691</v>
      </c>
      <c r="D316" s="417"/>
      <c r="E316" s="359">
        <f>E315+7</f>
        <v>44284</v>
      </c>
      <c r="F316" s="359">
        <f>F315+7</f>
        <v>44287</v>
      </c>
      <c r="G316" s="359">
        <f>F316+10</f>
        <v>44297</v>
      </c>
    </row>
    <row r="317" spans="1:8">
      <c r="B317" s="357"/>
      <c r="C317" s="357"/>
    </row>
    <row r="318" spans="1:8">
      <c r="B318" s="429" t="s">
        <v>1296</v>
      </c>
      <c r="C318" s="429" t="s">
        <v>1200</v>
      </c>
      <c r="D318" s="428" t="s">
        <v>1292</v>
      </c>
      <c r="E318" s="364" t="s">
        <v>1198</v>
      </c>
      <c r="F318" s="364" t="s">
        <v>1198</v>
      </c>
      <c r="G318" s="420" t="s">
        <v>1287</v>
      </c>
    </row>
    <row r="319" spans="1:8">
      <c r="B319" s="427"/>
      <c r="C319" s="427"/>
      <c r="D319" s="426"/>
      <c r="E319" s="364" t="s">
        <v>1196</v>
      </c>
      <c r="F319" s="364" t="s">
        <v>547</v>
      </c>
      <c r="G319" s="420" t="s">
        <v>548</v>
      </c>
    </row>
    <row r="320" spans="1:8">
      <c r="B320" s="419" t="s">
        <v>1131</v>
      </c>
      <c r="C320" s="418"/>
      <c r="D320" s="417" t="s">
        <v>1690</v>
      </c>
      <c r="E320" s="359">
        <f>F320-3</f>
        <v>44258</v>
      </c>
      <c r="F320" s="359">
        <v>44261</v>
      </c>
      <c r="G320" s="359">
        <f>F320+7</f>
        <v>44268</v>
      </c>
    </row>
    <row r="321" spans="1:7">
      <c r="B321" s="419" t="s">
        <v>1687</v>
      </c>
      <c r="C321" s="418" t="s">
        <v>1684</v>
      </c>
      <c r="D321" s="417"/>
      <c r="E321" s="359">
        <f>E320+7</f>
        <v>44265</v>
      </c>
      <c r="F321" s="359">
        <f>F320+7</f>
        <v>44268</v>
      </c>
      <c r="G321" s="359">
        <f>F321+7</f>
        <v>44275</v>
      </c>
    </row>
    <row r="322" spans="1:7">
      <c r="B322" s="419" t="s">
        <v>1689</v>
      </c>
      <c r="C322" s="418" t="s">
        <v>1684</v>
      </c>
      <c r="D322" s="417"/>
      <c r="E322" s="359">
        <f>E321+7</f>
        <v>44272</v>
      </c>
      <c r="F322" s="359">
        <f>F321+7</f>
        <v>44275</v>
      </c>
      <c r="G322" s="359">
        <f>F322+7</f>
        <v>44282</v>
      </c>
    </row>
    <row r="323" spans="1:7">
      <c r="B323" s="419" t="s">
        <v>1688</v>
      </c>
      <c r="C323" s="418" t="s">
        <v>1679</v>
      </c>
      <c r="D323" s="417"/>
      <c r="E323" s="359">
        <f>E322+7</f>
        <v>44279</v>
      </c>
      <c r="F323" s="359">
        <f>F322+7</f>
        <v>44282</v>
      </c>
      <c r="G323" s="359">
        <f>F323+7</f>
        <v>44289</v>
      </c>
    </row>
    <row r="324" spans="1:7">
      <c r="B324" s="419" t="s">
        <v>1687</v>
      </c>
      <c r="C324" s="418" t="s">
        <v>1679</v>
      </c>
      <c r="D324" s="417"/>
      <c r="E324" s="359">
        <f>E323+7</f>
        <v>44286</v>
      </c>
      <c r="F324" s="359">
        <f>F323+7</f>
        <v>44289</v>
      </c>
      <c r="G324" s="359">
        <f>F324+7</f>
        <v>44296</v>
      </c>
    </row>
    <row r="325" spans="1:7">
      <c r="B325" s="462"/>
      <c r="C325" s="460"/>
    </row>
    <row r="326" spans="1:7">
      <c r="A326" s="381" t="s">
        <v>83</v>
      </c>
      <c r="B326" s="402"/>
      <c r="C326" s="402"/>
      <c r="D326" s="402"/>
      <c r="E326" s="402"/>
      <c r="F326" s="381"/>
      <c r="G326" s="381"/>
    </row>
    <row r="327" spans="1:7">
      <c r="A327" s="381"/>
      <c r="B327" s="429" t="s">
        <v>1296</v>
      </c>
      <c r="C327" s="429" t="s">
        <v>1200</v>
      </c>
      <c r="D327" s="428" t="s">
        <v>1292</v>
      </c>
      <c r="E327" s="364" t="s">
        <v>1198</v>
      </c>
      <c r="F327" s="364" t="s">
        <v>1198</v>
      </c>
      <c r="G327" s="364" t="s">
        <v>1699</v>
      </c>
    </row>
    <row r="328" spans="1:7" ht="16.5" customHeight="1">
      <c r="A328" s="381"/>
      <c r="B328" s="427"/>
      <c r="C328" s="427"/>
      <c r="D328" s="426"/>
      <c r="E328" s="364" t="s">
        <v>1196</v>
      </c>
      <c r="F328" s="364" t="s">
        <v>547</v>
      </c>
      <c r="G328" s="364" t="s">
        <v>30</v>
      </c>
    </row>
    <row r="329" spans="1:7" ht="16.5" customHeight="1">
      <c r="A329" s="381"/>
      <c r="B329" s="419" t="s">
        <v>1692</v>
      </c>
      <c r="C329" s="418" t="s">
        <v>1698</v>
      </c>
      <c r="D329" s="417" t="s">
        <v>1697</v>
      </c>
      <c r="E329" s="359">
        <f>F329-3</f>
        <v>44256</v>
      </c>
      <c r="F329" s="359">
        <v>44259</v>
      </c>
      <c r="G329" s="359">
        <f>F329+8</f>
        <v>44267</v>
      </c>
    </row>
    <row r="330" spans="1:7" ht="16.5" customHeight="1">
      <c r="A330" s="381"/>
      <c r="B330" s="419" t="s">
        <v>1696</v>
      </c>
      <c r="C330" s="418" t="s">
        <v>1684</v>
      </c>
      <c r="D330" s="417"/>
      <c r="E330" s="359">
        <f>E329+7</f>
        <v>44263</v>
      </c>
      <c r="F330" s="359">
        <f>F329+7</f>
        <v>44266</v>
      </c>
      <c r="G330" s="359">
        <f>F330+8</f>
        <v>44274</v>
      </c>
    </row>
    <row r="331" spans="1:7">
      <c r="A331" s="381"/>
      <c r="B331" s="419" t="s">
        <v>1695</v>
      </c>
      <c r="C331" s="418" t="s">
        <v>1684</v>
      </c>
      <c r="D331" s="417"/>
      <c r="E331" s="359">
        <f>E330+7</f>
        <v>44270</v>
      </c>
      <c r="F331" s="359">
        <f>F330+7</f>
        <v>44273</v>
      </c>
      <c r="G331" s="359">
        <f>F331+8</f>
        <v>44281</v>
      </c>
    </row>
    <row r="332" spans="1:7">
      <c r="A332" s="381"/>
      <c r="B332" s="419" t="s">
        <v>1694</v>
      </c>
      <c r="C332" s="418" t="s">
        <v>1693</v>
      </c>
      <c r="D332" s="417"/>
      <c r="E332" s="359">
        <f>E331+7</f>
        <v>44277</v>
      </c>
      <c r="F332" s="359">
        <f>F331+7</f>
        <v>44280</v>
      </c>
      <c r="G332" s="359">
        <f>F332+8</f>
        <v>44288</v>
      </c>
    </row>
    <row r="333" spans="1:7">
      <c r="A333" s="381"/>
      <c r="B333" s="419" t="s">
        <v>1692</v>
      </c>
      <c r="C333" s="418" t="s">
        <v>1691</v>
      </c>
      <c r="D333" s="417"/>
      <c r="E333" s="359">
        <f>E332+7</f>
        <v>44284</v>
      </c>
      <c r="F333" s="359">
        <f>F332+7</f>
        <v>44287</v>
      </c>
      <c r="G333" s="359">
        <f>F333+8</f>
        <v>44295</v>
      </c>
    </row>
    <row r="334" spans="1:7">
      <c r="A334" s="381"/>
      <c r="B334" s="357"/>
      <c r="C334" s="357"/>
    </row>
    <row r="335" spans="1:7">
      <c r="B335" s="429" t="s">
        <v>1296</v>
      </c>
      <c r="C335" s="429" t="s">
        <v>1200</v>
      </c>
      <c r="D335" s="428" t="s">
        <v>1292</v>
      </c>
      <c r="E335" s="364" t="s">
        <v>1198</v>
      </c>
      <c r="F335" s="364" t="s">
        <v>1198</v>
      </c>
      <c r="G335" s="364" t="s">
        <v>193</v>
      </c>
    </row>
    <row r="336" spans="1:7" ht="16.5" customHeight="1">
      <c r="B336" s="427"/>
      <c r="C336" s="427"/>
      <c r="D336" s="426"/>
      <c r="E336" s="364" t="s">
        <v>1196</v>
      </c>
      <c r="F336" s="364" t="s">
        <v>547</v>
      </c>
      <c r="G336" s="364" t="s">
        <v>30</v>
      </c>
    </row>
    <row r="337" spans="1:7" ht="16.5" customHeight="1">
      <c r="B337" s="419" t="s">
        <v>1131</v>
      </c>
      <c r="C337" s="418"/>
      <c r="D337" s="417" t="s">
        <v>1690</v>
      </c>
      <c r="E337" s="359">
        <f>F337-3</f>
        <v>44258</v>
      </c>
      <c r="F337" s="359">
        <v>44261</v>
      </c>
      <c r="G337" s="359">
        <f>F337+8</f>
        <v>44269</v>
      </c>
    </row>
    <row r="338" spans="1:7" ht="16.5" customHeight="1">
      <c r="B338" s="419" t="s">
        <v>1687</v>
      </c>
      <c r="C338" s="418" t="s">
        <v>1684</v>
      </c>
      <c r="D338" s="417"/>
      <c r="E338" s="359">
        <f>E337+7</f>
        <v>44265</v>
      </c>
      <c r="F338" s="359">
        <f>F337+7</f>
        <v>44268</v>
      </c>
      <c r="G338" s="359">
        <f>F338+8</f>
        <v>44276</v>
      </c>
    </row>
    <row r="339" spans="1:7" ht="16.5" customHeight="1">
      <c r="B339" s="419" t="s">
        <v>1689</v>
      </c>
      <c r="C339" s="418" t="s">
        <v>1684</v>
      </c>
      <c r="D339" s="417"/>
      <c r="E339" s="359">
        <f>E338+7</f>
        <v>44272</v>
      </c>
      <c r="F339" s="359">
        <f>F338+7</f>
        <v>44275</v>
      </c>
      <c r="G339" s="359">
        <f>F339+8</f>
        <v>44283</v>
      </c>
    </row>
    <row r="340" spans="1:7">
      <c r="B340" s="419" t="s">
        <v>1688</v>
      </c>
      <c r="C340" s="418" t="s">
        <v>1679</v>
      </c>
      <c r="D340" s="417"/>
      <c r="E340" s="359">
        <f>E339+7</f>
        <v>44279</v>
      </c>
      <c r="F340" s="359">
        <f>F339+7</f>
        <v>44282</v>
      </c>
      <c r="G340" s="359">
        <f>F340+8</f>
        <v>44290</v>
      </c>
    </row>
    <row r="341" spans="1:7">
      <c r="B341" s="419" t="s">
        <v>1687</v>
      </c>
      <c r="C341" s="418" t="s">
        <v>1679</v>
      </c>
      <c r="D341" s="417"/>
      <c r="E341" s="359">
        <f>E340+7</f>
        <v>44286</v>
      </c>
      <c r="F341" s="359">
        <f>F340+7</f>
        <v>44289</v>
      </c>
      <c r="G341" s="359">
        <f>F341+8</f>
        <v>44297</v>
      </c>
    </row>
    <row r="342" spans="1:7">
      <c r="B342" s="436"/>
      <c r="C342" s="436"/>
      <c r="D342" s="373"/>
      <c r="E342" s="372"/>
      <c r="F342" s="372"/>
      <c r="G342" s="372"/>
    </row>
    <row r="343" spans="1:7">
      <c r="A343" s="381" t="s">
        <v>195</v>
      </c>
      <c r="D343" s="373"/>
      <c r="E343" s="372"/>
      <c r="F343" s="372"/>
      <c r="G343" s="372"/>
    </row>
    <row r="344" spans="1:7">
      <c r="B344" s="429" t="s">
        <v>1296</v>
      </c>
      <c r="C344" s="429" t="s">
        <v>1200</v>
      </c>
      <c r="D344" s="428" t="s">
        <v>1292</v>
      </c>
      <c r="E344" s="364" t="s">
        <v>1198</v>
      </c>
      <c r="F344" s="364" t="s">
        <v>1198</v>
      </c>
      <c r="G344" s="364" t="s">
        <v>195</v>
      </c>
    </row>
    <row r="345" spans="1:7">
      <c r="B345" s="427"/>
      <c r="C345" s="427"/>
      <c r="D345" s="426"/>
      <c r="E345" s="364" t="s">
        <v>1196</v>
      </c>
      <c r="F345" s="364" t="s">
        <v>547</v>
      </c>
      <c r="G345" s="364" t="s">
        <v>30</v>
      </c>
    </row>
    <row r="346" spans="1:7">
      <c r="B346" s="419" t="s">
        <v>1131</v>
      </c>
      <c r="C346" s="418"/>
      <c r="D346" s="417" t="s">
        <v>1690</v>
      </c>
      <c r="E346" s="359">
        <f>F346-3</f>
        <v>44258</v>
      </c>
      <c r="F346" s="359">
        <v>44261</v>
      </c>
      <c r="G346" s="359">
        <f>F346+9</f>
        <v>44270</v>
      </c>
    </row>
    <row r="347" spans="1:7">
      <c r="B347" s="419" t="s">
        <v>1687</v>
      </c>
      <c r="C347" s="418" t="s">
        <v>1684</v>
      </c>
      <c r="D347" s="417"/>
      <c r="E347" s="359">
        <f>E346+7</f>
        <v>44265</v>
      </c>
      <c r="F347" s="359">
        <f>F346+7</f>
        <v>44268</v>
      </c>
      <c r="G347" s="359">
        <f>F347+9</f>
        <v>44277</v>
      </c>
    </row>
    <row r="348" spans="1:7" ht="16.5" customHeight="1">
      <c r="B348" s="419" t="s">
        <v>1689</v>
      </c>
      <c r="C348" s="418" t="s">
        <v>1684</v>
      </c>
      <c r="D348" s="417"/>
      <c r="E348" s="359">
        <f>E347+7</f>
        <v>44272</v>
      </c>
      <c r="F348" s="359">
        <f>F347+7</f>
        <v>44275</v>
      </c>
      <c r="G348" s="359">
        <f>F348+9</f>
        <v>44284</v>
      </c>
    </row>
    <row r="349" spans="1:7">
      <c r="B349" s="419" t="s">
        <v>1688</v>
      </c>
      <c r="C349" s="418" t="s">
        <v>1679</v>
      </c>
      <c r="D349" s="417"/>
      <c r="E349" s="359">
        <f>E348+7</f>
        <v>44279</v>
      </c>
      <c r="F349" s="359">
        <f>F348+7</f>
        <v>44282</v>
      </c>
      <c r="G349" s="359">
        <f>F349+9</f>
        <v>44291</v>
      </c>
    </row>
    <row r="350" spans="1:7">
      <c r="B350" s="419" t="s">
        <v>1687</v>
      </c>
      <c r="C350" s="418" t="s">
        <v>1679</v>
      </c>
      <c r="D350" s="417"/>
      <c r="E350" s="359">
        <f>E349+7</f>
        <v>44286</v>
      </c>
      <c r="F350" s="359">
        <f>F349+7</f>
        <v>44289</v>
      </c>
      <c r="G350" s="359">
        <f>F350+9</f>
        <v>44298</v>
      </c>
    </row>
    <row r="351" spans="1:7">
      <c r="B351" s="422"/>
      <c r="C351" s="422"/>
      <c r="D351" s="373"/>
      <c r="E351" s="372"/>
      <c r="F351" s="372"/>
      <c r="G351" s="389"/>
    </row>
    <row r="352" spans="1:7">
      <c r="A352" s="381" t="s">
        <v>88</v>
      </c>
      <c r="B352" s="357"/>
    </row>
    <row r="353" spans="2:7">
      <c r="B353" s="429" t="s">
        <v>1296</v>
      </c>
      <c r="C353" s="429" t="s">
        <v>1200</v>
      </c>
      <c r="D353" s="428" t="s">
        <v>1292</v>
      </c>
      <c r="E353" s="364" t="s">
        <v>1198</v>
      </c>
      <c r="F353" s="364" t="s">
        <v>1198</v>
      </c>
      <c r="G353" s="364" t="s">
        <v>1678</v>
      </c>
    </row>
    <row r="354" spans="2:7">
      <c r="B354" s="427"/>
      <c r="C354" s="427"/>
      <c r="D354" s="426"/>
      <c r="E354" s="364" t="s">
        <v>1196</v>
      </c>
      <c r="F354" s="364" t="s">
        <v>547</v>
      </c>
      <c r="G354" s="364" t="s">
        <v>548</v>
      </c>
    </row>
    <row r="355" spans="2:7">
      <c r="B355" s="419" t="s">
        <v>1680</v>
      </c>
      <c r="C355" s="418" t="s">
        <v>1684</v>
      </c>
      <c r="D355" s="417" t="s">
        <v>1686</v>
      </c>
      <c r="E355" s="359">
        <f>F355-5</f>
        <v>44253</v>
      </c>
      <c r="F355" s="359">
        <v>44258</v>
      </c>
      <c r="G355" s="359">
        <f>F355+11</f>
        <v>44269</v>
      </c>
    </row>
    <row r="356" spans="2:7">
      <c r="B356" s="419" t="s">
        <v>1685</v>
      </c>
      <c r="C356" s="418" t="s">
        <v>1684</v>
      </c>
      <c r="D356" s="417"/>
      <c r="E356" s="359">
        <f>E355+7</f>
        <v>44260</v>
      </c>
      <c r="F356" s="359">
        <f>F355+7</f>
        <v>44265</v>
      </c>
      <c r="G356" s="359">
        <f>F356+11</f>
        <v>44276</v>
      </c>
    </row>
    <row r="357" spans="2:7">
      <c r="B357" s="419" t="s">
        <v>1683</v>
      </c>
      <c r="C357" s="418" t="s">
        <v>1682</v>
      </c>
      <c r="D357" s="417"/>
      <c r="E357" s="359">
        <f>E356+7</f>
        <v>44267</v>
      </c>
      <c r="F357" s="359">
        <f>F356+7</f>
        <v>44272</v>
      </c>
      <c r="G357" s="359">
        <f>F357+11</f>
        <v>44283</v>
      </c>
    </row>
    <row r="358" spans="2:7">
      <c r="B358" s="419" t="s">
        <v>1681</v>
      </c>
      <c r="C358" s="418" t="s">
        <v>1679</v>
      </c>
      <c r="D358" s="417"/>
      <c r="E358" s="359">
        <f>E357+7</f>
        <v>44274</v>
      </c>
      <c r="F358" s="359">
        <f>F357+7</f>
        <v>44279</v>
      </c>
      <c r="G358" s="359">
        <f>F358+11</f>
        <v>44290</v>
      </c>
    </row>
    <row r="359" spans="2:7">
      <c r="B359" s="419" t="s">
        <v>1680</v>
      </c>
      <c r="C359" s="418" t="s">
        <v>1679</v>
      </c>
      <c r="D359" s="417"/>
      <c r="E359" s="359">
        <f>E358+7</f>
        <v>44281</v>
      </c>
      <c r="F359" s="359">
        <f>F358+7</f>
        <v>44286</v>
      </c>
      <c r="G359" s="359">
        <f>F359+11</f>
        <v>44297</v>
      </c>
    </row>
    <row r="360" spans="2:7">
      <c r="B360" s="357"/>
      <c r="C360" s="357"/>
    </row>
    <row r="361" spans="2:7">
      <c r="B361" s="429" t="s">
        <v>1296</v>
      </c>
      <c r="C361" s="429" t="s">
        <v>1200</v>
      </c>
      <c r="D361" s="428" t="s">
        <v>1292</v>
      </c>
      <c r="E361" s="364" t="s">
        <v>1198</v>
      </c>
      <c r="F361" s="364" t="s">
        <v>1198</v>
      </c>
      <c r="G361" s="364" t="s">
        <v>1678</v>
      </c>
    </row>
    <row r="362" spans="2:7">
      <c r="B362" s="427"/>
      <c r="C362" s="427"/>
      <c r="D362" s="426"/>
      <c r="E362" s="364" t="s">
        <v>1196</v>
      </c>
      <c r="F362" s="364" t="s">
        <v>547</v>
      </c>
      <c r="G362" s="364" t="s">
        <v>548</v>
      </c>
    </row>
    <row r="363" spans="2:7">
      <c r="B363" s="419" t="s">
        <v>1677</v>
      </c>
      <c r="C363" s="418" t="s">
        <v>1676</v>
      </c>
      <c r="D363" s="417" t="s">
        <v>1675</v>
      </c>
      <c r="E363" s="359">
        <f>F363-4</f>
        <v>44258</v>
      </c>
      <c r="F363" s="359">
        <v>44262</v>
      </c>
      <c r="G363" s="359">
        <f>F363+8</f>
        <v>44270</v>
      </c>
    </row>
    <row r="364" spans="2:7">
      <c r="B364" s="419" t="s">
        <v>1674</v>
      </c>
      <c r="C364" s="418" t="s">
        <v>1672</v>
      </c>
      <c r="D364" s="417"/>
      <c r="E364" s="359">
        <f>E363+7</f>
        <v>44265</v>
      </c>
      <c r="F364" s="359">
        <f>F363+7</f>
        <v>44269</v>
      </c>
      <c r="G364" s="359">
        <f>F364+8</f>
        <v>44277</v>
      </c>
    </row>
    <row r="365" spans="2:7">
      <c r="B365" s="419" t="s">
        <v>1673</v>
      </c>
      <c r="C365" s="418" t="s">
        <v>1672</v>
      </c>
      <c r="D365" s="417"/>
      <c r="E365" s="359">
        <f>E364+7</f>
        <v>44272</v>
      </c>
      <c r="F365" s="359">
        <f>F364+7</f>
        <v>44276</v>
      </c>
      <c r="G365" s="359">
        <f>F365+8</f>
        <v>44284</v>
      </c>
    </row>
    <row r="366" spans="2:7">
      <c r="B366" s="419" t="s">
        <v>1671</v>
      </c>
      <c r="C366" s="418" t="s">
        <v>1670</v>
      </c>
      <c r="D366" s="417"/>
      <c r="E366" s="359">
        <f>E365+7</f>
        <v>44279</v>
      </c>
      <c r="F366" s="359">
        <f>F365+7</f>
        <v>44283</v>
      </c>
      <c r="G366" s="359">
        <f>F366+8</f>
        <v>44291</v>
      </c>
    </row>
    <row r="367" spans="2:7">
      <c r="B367" s="419"/>
      <c r="C367" s="418"/>
      <c r="D367" s="417"/>
      <c r="E367" s="359">
        <f>E366+7</f>
        <v>44286</v>
      </c>
      <c r="F367" s="359">
        <f>F366+7</f>
        <v>44290</v>
      </c>
      <c r="G367" s="359">
        <f>F367+8</f>
        <v>44298</v>
      </c>
    </row>
    <row r="368" spans="2:7">
      <c r="B368" s="462"/>
      <c r="C368" s="460"/>
      <c r="D368" s="373"/>
      <c r="E368" s="372"/>
      <c r="F368" s="372"/>
      <c r="G368" s="372"/>
    </row>
    <row r="369" spans="1:8">
      <c r="A369" s="381" t="s">
        <v>89</v>
      </c>
      <c r="B369" s="357"/>
      <c r="C369" s="357"/>
    </row>
    <row r="370" spans="1:8">
      <c r="B370" s="429" t="s">
        <v>1296</v>
      </c>
      <c r="C370" s="429" t="s">
        <v>1200</v>
      </c>
      <c r="D370" s="428" t="s">
        <v>1292</v>
      </c>
      <c r="E370" s="364" t="s">
        <v>1198</v>
      </c>
      <c r="F370" s="364" t="s">
        <v>1198</v>
      </c>
      <c r="G370" s="364" t="s">
        <v>198</v>
      </c>
    </row>
    <row r="371" spans="1:8">
      <c r="B371" s="427"/>
      <c r="C371" s="427"/>
      <c r="D371" s="426"/>
      <c r="E371" s="364" t="s">
        <v>1196</v>
      </c>
      <c r="F371" s="364" t="s">
        <v>547</v>
      </c>
      <c r="G371" s="364" t="s">
        <v>30</v>
      </c>
    </row>
    <row r="372" spans="1:8">
      <c r="B372" s="419" t="s">
        <v>1677</v>
      </c>
      <c r="C372" s="418" t="s">
        <v>1676</v>
      </c>
      <c r="D372" s="363" t="s">
        <v>1675</v>
      </c>
      <c r="E372" s="359">
        <f>F372-4</f>
        <v>44258</v>
      </c>
      <c r="F372" s="359">
        <v>44262</v>
      </c>
      <c r="G372" s="359">
        <f>F372+11</f>
        <v>44273</v>
      </c>
    </row>
    <row r="373" spans="1:8">
      <c r="B373" s="419" t="s">
        <v>1674</v>
      </c>
      <c r="C373" s="418" t="s">
        <v>1672</v>
      </c>
      <c r="D373" s="362"/>
      <c r="E373" s="359">
        <f>E372+7</f>
        <v>44265</v>
      </c>
      <c r="F373" s="359">
        <f>F372+7</f>
        <v>44269</v>
      </c>
      <c r="G373" s="359">
        <f>F373+11</f>
        <v>44280</v>
      </c>
    </row>
    <row r="374" spans="1:8">
      <c r="B374" s="419" t="s">
        <v>1673</v>
      </c>
      <c r="C374" s="418" t="s">
        <v>1672</v>
      </c>
      <c r="D374" s="362"/>
      <c r="E374" s="359">
        <f>E373+7</f>
        <v>44272</v>
      </c>
      <c r="F374" s="359">
        <f>F373+7</f>
        <v>44276</v>
      </c>
      <c r="G374" s="359">
        <f>F374+11</f>
        <v>44287</v>
      </c>
    </row>
    <row r="375" spans="1:8">
      <c r="B375" s="419" t="s">
        <v>1671</v>
      </c>
      <c r="C375" s="418" t="s">
        <v>1670</v>
      </c>
      <c r="D375" s="362"/>
      <c r="E375" s="359">
        <f>E374+7</f>
        <v>44279</v>
      </c>
      <c r="F375" s="359">
        <f>F374+7</f>
        <v>44283</v>
      </c>
      <c r="G375" s="359">
        <f>F375+11</f>
        <v>44294</v>
      </c>
    </row>
    <row r="376" spans="1:8">
      <c r="B376" s="419"/>
      <c r="C376" s="418"/>
      <c r="D376" s="360"/>
      <c r="E376" s="359">
        <f>E375+7</f>
        <v>44286</v>
      </c>
      <c r="F376" s="359">
        <f>F375+7</f>
        <v>44290</v>
      </c>
      <c r="G376" s="359">
        <f>F376+11</f>
        <v>44301</v>
      </c>
    </row>
    <row r="377" spans="1:8">
      <c r="B377" s="462"/>
      <c r="C377" s="460"/>
      <c r="E377" s="372"/>
      <c r="F377" s="372"/>
    </row>
    <row r="378" spans="1:8">
      <c r="A378" s="381" t="s">
        <v>1668</v>
      </c>
      <c r="B378" s="436"/>
      <c r="C378" s="436"/>
      <c r="D378" s="373"/>
      <c r="E378" s="372"/>
      <c r="F378" s="372"/>
      <c r="G378" s="389"/>
    </row>
    <row r="379" spans="1:8">
      <c r="A379" s="381"/>
      <c r="B379" s="429" t="s">
        <v>1296</v>
      </c>
      <c r="C379" s="429" t="s">
        <v>1200</v>
      </c>
      <c r="D379" s="428" t="s">
        <v>1292</v>
      </c>
      <c r="E379" s="364" t="s">
        <v>1198</v>
      </c>
      <c r="F379" s="364" t="s">
        <v>1198</v>
      </c>
      <c r="G379" s="364" t="s">
        <v>1669</v>
      </c>
      <c r="H379" s="364" t="s">
        <v>1668</v>
      </c>
    </row>
    <row r="380" spans="1:8">
      <c r="A380" s="381"/>
      <c r="B380" s="427"/>
      <c r="C380" s="427"/>
      <c r="D380" s="426"/>
      <c r="E380" s="364" t="s">
        <v>1196</v>
      </c>
      <c r="F380" s="364" t="s">
        <v>547</v>
      </c>
      <c r="G380" s="364" t="s">
        <v>548</v>
      </c>
      <c r="H380" s="364" t="s">
        <v>548</v>
      </c>
    </row>
    <row r="381" spans="1:8">
      <c r="A381" s="381"/>
      <c r="B381" s="419" t="s">
        <v>1657</v>
      </c>
      <c r="C381" s="418" t="s">
        <v>1665</v>
      </c>
      <c r="D381" s="417" t="s">
        <v>1664</v>
      </c>
      <c r="E381" s="359">
        <f>F381-4</f>
        <v>44258</v>
      </c>
      <c r="F381" s="359">
        <v>44262</v>
      </c>
      <c r="G381" s="359">
        <f>F381+8</f>
        <v>44270</v>
      </c>
      <c r="H381" s="359" t="s">
        <v>1209</v>
      </c>
    </row>
    <row r="382" spans="1:8">
      <c r="A382" s="381"/>
      <c r="B382" s="419" t="s">
        <v>1663</v>
      </c>
      <c r="C382" s="418" t="s">
        <v>1662</v>
      </c>
      <c r="D382" s="417"/>
      <c r="E382" s="359">
        <f>E381+7</f>
        <v>44265</v>
      </c>
      <c r="F382" s="359">
        <f>F381+7</f>
        <v>44269</v>
      </c>
      <c r="G382" s="359">
        <f>F382+8</f>
        <v>44277</v>
      </c>
      <c r="H382" s="359" t="s">
        <v>1209</v>
      </c>
    </row>
    <row r="383" spans="1:8">
      <c r="A383" s="381"/>
      <c r="B383" s="419" t="s">
        <v>1661</v>
      </c>
      <c r="C383" s="418" t="s">
        <v>1660</v>
      </c>
      <c r="D383" s="417"/>
      <c r="E383" s="359">
        <f>E382+7</f>
        <v>44272</v>
      </c>
      <c r="F383" s="359">
        <f>F382+7</f>
        <v>44276</v>
      </c>
      <c r="G383" s="359">
        <f>F383+8</f>
        <v>44284</v>
      </c>
      <c r="H383" s="359" t="s">
        <v>1209</v>
      </c>
    </row>
    <row r="384" spans="1:8">
      <c r="A384" s="381"/>
      <c r="B384" s="419" t="s">
        <v>1659</v>
      </c>
      <c r="C384" s="418" t="s">
        <v>1658</v>
      </c>
      <c r="D384" s="417"/>
      <c r="E384" s="359">
        <f>E383+7</f>
        <v>44279</v>
      </c>
      <c r="F384" s="359">
        <f>F383+7</f>
        <v>44283</v>
      </c>
      <c r="G384" s="359">
        <f>F384+8</f>
        <v>44291</v>
      </c>
      <c r="H384" s="359" t="s">
        <v>1209</v>
      </c>
    </row>
    <row r="385" spans="1:8">
      <c r="A385" s="381"/>
      <c r="B385" s="419" t="s">
        <v>1657</v>
      </c>
      <c r="C385" s="418" t="s">
        <v>1656</v>
      </c>
      <c r="D385" s="417"/>
      <c r="E385" s="359">
        <f>E384+7</f>
        <v>44286</v>
      </c>
      <c r="F385" s="359">
        <f>F384+7</f>
        <v>44290</v>
      </c>
      <c r="G385" s="359">
        <f>F385+8</f>
        <v>44298</v>
      </c>
      <c r="H385" s="359" t="s">
        <v>1209</v>
      </c>
    </row>
    <row r="386" spans="1:8">
      <c r="A386" s="381"/>
      <c r="B386" s="461"/>
      <c r="C386" s="460"/>
      <c r="D386" s="373"/>
      <c r="E386" s="372"/>
      <c r="F386" s="372"/>
      <c r="G386" s="389"/>
    </row>
    <row r="387" spans="1:8">
      <c r="A387" s="381" t="s">
        <v>1667</v>
      </c>
      <c r="B387" s="454"/>
      <c r="C387" s="454"/>
      <c r="D387" s="373"/>
      <c r="E387" s="372"/>
      <c r="F387" s="372"/>
      <c r="G387" s="372"/>
    </row>
    <row r="388" spans="1:8">
      <c r="B388" s="429" t="s">
        <v>1296</v>
      </c>
      <c r="C388" s="429" t="s">
        <v>1200</v>
      </c>
      <c r="D388" s="428" t="s">
        <v>1292</v>
      </c>
      <c r="E388" s="364" t="s">
        <v>1198</v>
      </c>
      <c r="F388" s="364" t="s">
        <v>1198</v>
      </c>
      <c r="G388" s="364" t="s">
        <v>1666</v>
      </c>
    </row>
    <row r="389" spans="1:8">
      <c r="B389" s="427"/>
      <c r="C389" s="427"/>
      <c r="D389" s="426"/>
      <c r="E389" s="364" t="s">
        <v>1196</v>
      </c>
      <c r="F389" s="364" t="s">
        <v>547</v>
      </c>
      <c r="G389" s="364" t="s">
        <v>548</v>
      </c>
    </row>
    <row r="390" spans="1:8">
      <c r="B390" s="419" t="s">
        <v>1657</v>
      </c>
      <c r="C390" s="418" t="s">
        <v>1665</v>
      </c>
      <c r="D390" s="417" t="s">
        <v>1664</v>
      </c>
      <c r="E390" s="359">
        <f>F390-4</f>
        <v>44258</v>
      </c>
      <c r="F390" s="359">
        <v>44262</v>
      </c>
      <c r="G390" s="359">
        <f>F390+12</f>
        <v>44274</v>
      </c>
    </row>
    <row r="391" spans="1:8">
      <c r="B391" s="419" t="s">
        <v>1663</v>
      </c>
      <c r="C391" s="418" t="s">
        <v>1662</v>
      </c>
      <c r="D391" s="417"/>
      <c r="E391" s="359">
        <f>E390+7</f>
        <v>44265</v>
      </c>
      <c r="F391" s="359">
        <f>F390+7</f>
        <v>44269</v>
      </c>
      <c r="G391" s="359">
        <f>F391+12</f>
        <v>44281</v>
      </c>
    </row>
    <row r="392" spans="1:8">
      <c r="B392" s="419" t="s">
        <v>1661</v>
      </c>
      <c r="C392" s="418" t="s">
        <v>1660</v>
      </c>
      <c r="D392" s="417"/>
      <c r="E392" s="359">
        <f>E391+7</f>
        <v>44272</v>
      </c>
      <c r="F392" s="359">
        <f>F391+7</f>
        <v>44276</v>
      </c>
      <c r="G392" s="359">
        <f>F392+12</f>
        <v>44288</v>
      </c>
    </row>
    <row r="393" spans="1:8">
      <c r="B393" s="419" t="s">
        <v>1659</v>
      </c>
      <c r="C393" s="418" t="s">
        <v>1658</v>
      </c>
      <c r="D393" s="417"/>
      <c r="E393" s="359">
        <f>E392+7</f>
        <v>44279</v>
      </c>
      <c r="F393" s="359">
        <f>F392+7</f>
        <v>44283</v>
      </c>
      <c r="G393" s="359">
        <f>F393+12</f>
        <v>44295</v>
      </c>
    </row>
    <row r="394" spans="1:8">
      <c r="B394" s="419" t="s">
        <v>1657</v>
      </c>
      <c r="C394" s="418" t="s">
        <v>1656</v>
      </c>
      <c r="D394" s="417"/>
      <c r="E394" s="359">
        <f>E393+7</f>
        <v>44286</v>
      </c>
      <c r="F394" s="359">
        <f>F393+7</f>
        <v>44290</v>
      </c>
      <c r="G394" s="359">
        <f>F394+12</f>
        <v>44302</v>
      </c>
    </row>
    <row r="395" spans="1:8">
      <c r="B395" s="454"/>
      <c r="C395" s="454"/>
      <c r="D395" s="373"/>
      <c r="E395" s="372"/>
      <c r="F395" s="372"/>
      <c r="G395" s="372"/>
    </row>
    <row r="396" spans="1:8">
      <c r="A396" s="381" t="s">
        <v>200</v>
      </c>
      <c r="B396" s="402"/>
      <c r="C396" s="402"/>
    </row>
    <row r="397" spans="1:8">
      <c r="B397" s="429" t="s">
        <v>1296</v>
      </c>
      <c r="C397" s="429" t="s">
        <v>1200</v>
      </c>
      <c r="D397" s="428" t="s">
        <v>1292</v>
      </c>
      <c r="E397" s="364" t="s">
        <v>1198</v>
      </c>
      <c r="F397" s="364" t="s">
        <v>1198</v>
      </c>
      <c r="G397" s="364" t="s">
        <v>1655</v>
      </c>
    </row>
    <row r="398" spans="1:8">
      <c r="B398" s="427"/>
      <c r="C398" s="427"/>
      <c r="D398" s="426"/>
      <c r="E398" s="364" t="s">
        <v>1196</v>
      </c>
      <c r="F398" s="364" t="s">
        <v>547</v>
      </c>
      <c r="G398" s="364" t="s">
        <v>548</v>
      </c>
    </row>
    <row r="399" spans="1:8">
      <c r="B399" s="419" t="s">
        <v>1624</v>
      </c>
      <c r="C399" s="418" t="s">
        <v>1627</v>
      </c>
      <c r="D399" s="417" t="s">
        <v>1636</v>
      </c>
      <c r="E399" s="359">
        <f>F399-3</f>
        <v>44257</v>
      </c>
      <c r="F399" s="359">
        <v>44260</v>
      </c>
      <c r="G399" s="359">
        <f>F399+9</f>
        <v>44269</v>
      </c>
    </row>
    <row r="400" spans="1:8">
      <c r="B400" s="419" t="s">
        <v>1635</v>
      </c>
      <c r="C400" s="418" t="s">
        <v>1604</v>
      </c>
      <c r="D400" s="417"/>
      <c r="E400" s="359">
        <f>E399+7</f>
        <v>44264</v>
      </c>
      <c r="F400" s="359">
        <f>F399+7</f>
        <v>44267</v>
      </c>
      <c r="G400" s="359">
        <f>F400+9</f>
        <v>44276</v>
      </c>
    </row>
    <row r="401" spans="1:7">
      <c r="B401" s="419" t="s">
        <v>1634</v>
      </c>
      <c r="C401" s="418" t="s">
        <v>300</v>
      </c>
      <c r="D401" s="417"/>
      <c r="E401" s="359">
        <f>E400+7</f>
        <v>44271</v>
      </c>
      <c r="F401" s="359">
        <f>F400+7</f>
        <v>44274</v>
      </c>
      <c r="G401" s="359">
        <f>F401+9</f>
        <v>44283</v>
      </c>
    </row>
    <row r="402" spans="1:7">
      <c r="B402" s="419" t="s">
        <v>1633</v>
      </c>
      <c r="C402" s="418" t="s">
        <v>1600</v>
      </c>
      <c r="D402" s="417"/>
      <c r="E402" s="359">
        <f>E401+7</f>
        <v>44278</v>
      </c>
      <c r="F402" s="359">
        <f>F401+7</f>
        <v>44281</v>
      </c>
      <c r="G402" s="359">
        <f>F402+9</f>
        <v>44290</v>
      </c>
    </row>
    <row r="403" spans="1:7">
      <c r="B403" s="419" t="s">
        <v>1632</v>
      </c>
      <c r="C403" s="418" t="s">
        <v>1604</v>
      </c>
      <c r="D403" s="417"/>
      <c r="E403" s="359">
        <f>E402+7</f>
        <v>44285</v>
      </c>
      <c r="F403" s="359">
        <f>F402+7</f>
        <v>44288</v>
      </c>
      <c r="G403" s="359">
        <f>F403+9</f>
        <v>44297</v>
      </c>
    </row>
    <row r="404" spans="1:7">
      <c r="B404" s="441"/>
      <c r="C404" s="422"/>
      <c r="D404" s="373"/>
      <c r="E404" s="372"/>
      <c r="F404" s="372"/>
      <c r="G404" s="372"/>
    </row>
    <row r="405" spans="1:7">
      <c r="A405" s="381" t="s">
        <v>93</v>
      </c>
      <c r="B405" s="402"/>
      <c r="C405" s="402"/>
      <c r="D405" s="381"/>
      <c r="E405" s="381"/>
      <c r="F405" s="381"/>
      <c r="G405" s="450"/>
    </row>
    <row r="406" spans="1:7">
      <c r="B406" s="429" t="s">
        <v>1296</v>
      </c>
      <c r="C406" s="429" t="s">
        <v>1200</v>
      </c>
      <c r="D406" s="428" t="s">
        <v>1292</v>
      </c>
      <c r="E406" s="364" t="s">
        <v>1198</v>
      </c>
      <c r="F406" s="364" t="s">
        <v>1198</v>
      </c>
      <c r="G406" s="364" t="s">
        <v>1654</v>
      </c>
    </row>
    <row r="407" spans="1:7">
      <c r="B407" s="427"/>
      <c r="C407" s="427"/>
      <c r="D407" s="426"/>
      <c r="E407" s="364" t="s">
        <v>1196</v>
      </c>
      <c r="F407" s="364" t="s">
        <v>547</v>
      </c>
      <c r="G407" s="364" t="s">
        <v>548</v>
      </c>
    </row>
    <row r="408" spans="1:7">
      <c r="B408" s="419" t="s">
        <v>1632</v>
      </c>
      <c r="C408" s="418" t="s">
        <v>1627</v>
      </c>
      <c r="D408" s="417" t="s">
        <v>1641</v>
      </c>
      <c r="E408" s="359">
        <f>F408-5</f>
        <v>44253</v>
      </c>
      <c r="F408" s="359">
        <v>44258</v>
      </c>
      <c r="G408" s="359">
        <f>F408+9</f>
        <v>44267</v>
      </c>
    </row>
    <row r="409" spans="1:7">
      <c r="B409" s="419" t="s">
        <v>1640</v>
      </c>
      <c r="C409" s="418" t="s">
        <v>1627</v>
      </c>
      <c r="D409" s="417"/>
      <c r="E409" s="359">
        <f>E408+7</f>
        <v>44260</v>
      </c>
      <c r="F409" s="359">
        <f>F408+7</f>
        <v>44265</v>
      </c>
      <c r="G409" s="359">
        <f>F409+9</f>
        <v>44274</v>
      </c>
    </row>
    <row r="410" spans="1:7">
      <c r="B410" s="419" t="s">
        <v>1639</v>
      </c>
      <c r="C410" s="418" t="s">
        <v>1627</v>
      </c>
      <c r="D410" s="417"/>
      <c r="E410" s="359">
        <f>E409+7</f>
        <v>44267</v>
      </c>
      <c r="F410" s="359">
        <f>F409+7</f>
        <v>44272</v>
      </c>
      <c r="G410" s="359">
        <f>F410+9</f>
        <v>44281</v>
      </c>
    </row>
    <row r="411" spans="1:7">
      <c r="B411" s="419" t="s">
        <v>1638</v>
      </c>
      <c r="C411" s="418" t="s">
        <v>1604</v>
      </c>
      <c r="D411" s="417"/>
      <c r="E411" s="359">
        <f>E410+7</f>
        <v>44274</v>
      </c>
      <c r="F411" s="359">
        <f>F410+7</f>
        <v>44279</v>
      </c>
      <c r="G411" s="359">
        <f>F411+9</f>
        <v>44288</v>
      </c>
    </row>
    <row r="412" spans="1:7">
      <c r="B412" s="419" t="s">
        <v>1637</v>
      </c>
      <c r="C412" s="418" t="s">
        <v>1600</v>
      </c>
      <c r="D412" s="417"/>
      <c r="E412" s="359">
        <f>E411+7</f>
        <v>44281</v>
      </c>
      <c r="F412" s="359">
        <f>F411+7</f>
        <v>44286</v>
      </c>
      <c r="G412" s="359">
        <f>F412+9</f>
        <v>44295</v>
      </c>
    </row>
    <row r="413" spans="1:7">
      <c r="B413" s="357"/>
      <c r="C413" s="357"/>
      <c r="F413" s="410"/>
    </row>
    <row r="414" spans="1:7">
      <c r="B414" s="429" t="s">
        <v>1296</v>
      </c>
      <c r="C414" s="429" t="s">
        <v>1200</v>
      </c>
      <c r="D414" s="428" t="s">
        <v>1292</v>
      </c>
      <c r="E414" s="364" t="s">
        <v>1198</v>
      </c>
      <c r="F414" s="364" t="s">
        <v>1198</v>
      </c>
      <c r="G414" s="364" t="s">
        <v>1654</v>
      </c>
    </row>
    <row r="415" spans="1:7">
      <c r="B415" s="427"/>
      <c r="C415" s="427"/>
      <c r="D415" s="426"/>
      <c r="E415" s="364" t="s">
        <v>1196</v>
      </c>
      <c r="F415" s="364" t="s">
        <v>547</v>
      </c>
      <c r="G415" s="364" t="s">
        <v>30</v>
      </c>
    </row>
    <row r="416" spans="1:7">
      <c r="B416" s="419" t="s">
        <v>1624</v>
      </c>
      <c r="C416" s="418" t="s">
        <v>1627</v>
      </c>
      <c r="D416" s="417" t="s">
        <v>1636</v>
      </c>
      <c r="E416" s="359">
        <f>F416-3</f>
        <v>44257</v>
      </c>
      <c r="F416" s="359">
        <v>44260</v>
      </c>
      <c r="G416" s="359">
        <f>F416+10</f>
        <v>44270</v>
      </c>
    </row>
    <row r="417" spans="1:7">
      <c r="B417" s="419" t="s">
        <v>1635</v>
      </c>
      <c r="C417" s="418" t="s">
        <v>1604</v>
      </c>
      <c r="D417" s="417"/>
      <c r="E417" s="359">
        <f>E416+7</f>
        <v>44264</v>
      </c>
      <c r="F417" s="359">
        <f>F416+7</f>
        <v>44267</v>
      </c>
      <c r="G417" s="359">
        <f>F417+10</f>
        <v>44277</v>
      </c>
    </row>
    <row r="418" spans="1:7">
      <c r="B418" s="419" t="s">
        <v>1634</v>
      </c>
      <c r="C418" s="418" t="s">
        <v>300</v>
      </c>
      <c r="D418" s="417"/>
      <c r="E418" s="359">
        <f>E417+7</f>
        <v>44271</v>
      </c>
      <c r="F418" s="359">
        <f>F417+7</f>
        <v>44274</v>
      </c>
      <c r="G418" s="359">
        <f>F418+10</f>
        <v>44284</v>
      </c>
    </row>
    <row r="419" spans="1:7">
      <c r="B419" s="419" t="s">
        <v>1633</v>
      </c>
      <c r="C419" s="418" t="s">
        <v>1600</v>
      </c>
      <c r="D419" s="417"/>
      <c r="E419" s="359">
        <f>E418+7</f>
        <v>44278</v>
      </c>
      <c r="F419" s="359">
        <f>F418+7</f>
        <v>44281</v>
      </c>
      <c r="G419" s="359">
        <f>F419+10</f>
        <v>44291</v>
      </c>
    </row>
    <row r="420" spans="1:7">
      <c r="B420" s="419" t="s">
        <v>1632</v>
      </c>
      <c r="C420" s="418" t="s">
        <v>1604</v>
      </c>
      <c r="D420" s="417"/>
      <c r="E420" s="359">
        <f>E419+7</f>
        <v>44285</v>
      </c>
      <c r="F420" s="359">
        <f>F419+7</f>
        <v>44288</v>
      </c>
      <c r="G420" s="359">
        <f>F420+10</f>
        <v>44298</v>
      </c>
    </row>
    <row r="421" spans="1:7">
      <c r="B421" s="357"/>
      <c r="C421" s="357"/>
    </row>
    <row r="422" spans="1:7">
      <c r="B422" s="429" t="s">
        <v>1296</v>
      </c>
      <c r="C422" s="429" t="s">
        <v>1200</v>
      </c>
      <c r="D422" s="428" t="s">
        <v>1292</v>
      </c>
      <c r="E422" s="364" t="s">
        <v>1198</v>
      </c>
      <c r="F422" s="364" t="s">
        <v>1198</v>
      </c>
      <c r="G422" s="364" t="s">
        <v>1654</v>
      </c>
    </row>
    <row r="423" spans="1:7">
      <c r="B423" s="427"/>
      <c r="C423" s="427"/>
      <c r="D423" s="426"/>
      <c r="E423" s="364" t="s">
        <v>1196</v>
      </c>
      <c r="F423" s="364" t="s">
        <v>547</v>
      </c>
      <c r="G423" s="364" t="s">
        <v>548</v>
      </c>
    </row>
    <row r="424" spans="1:7">
      <c r="B424" s="419" t="s">
        <v>1644</v>
      </c>
      <c r="C424" s="418" t="s">
        <v>1652</v>
      </c>
      <c r="D424" s="417" t="s">
        <v>1651</v>
      </c>
      <c r="E424" s="359">
        <f>F424-4</f>
        <v>44258</v>
      </c>
      <c r="F424" s="359">
        <v>44262</v>
      </c>
      <c r="G424" s="359">
        <f>F424+7</f>
        <v>44269</v>
      </c>
    </row>
    <row r="425" spans="1:7">
      <c r="B425" s="419" t="s">
        <v>1650</v>
      </c>
      <c r="C425" s="418" t="s">
        <v>1649</v>
      </c>
      <c r="D425" s="417" t="s">
        <v>1648</v>
      </c>
      <c r="E425" s="359">
        <f>E424+7</f>
        <v>44265</v>
      </c>
      <c r="F425" s="359">
        <f>F424+7</f>
        <v>44269</v>
      </c>
      <c r="G425" s="359">
        <f>F425+7</f>
        <v>44276</v>
      </c>
    </row>
    <row r="426" spans="1:7">
      <c r="B426" s="419" t="s">
        <v>1647</v>
      </c>
      <c r="C426" s="418" t="s">
        <v>1646</v>
      </c>
      <c r="D426" s="417" t="s">
        <v>1645</v>
      </c>
      <c r="E426" s="359">
        <f>E425+7</f>
        <v>44272</v>
      </c>
      <c r="F426" s="359">
        <f>F425+7</f>
        <v>44276</v>
      </c>
      <c r="G426" s="359">
        <f>F426+7</f>
        <v>44283</v>
      </c>
    </row>
    <row r="427" spans="1:7">
      <c r="B427" s="419" t="s">
        <v>1644</v>
      </c>
      <c r="C427" s="418" t="s">
        <v>1643</v>
      </c>
      <c r="D427" s="417" t="s">
        <v>1642</v>
      </c>
      <c r="E427" s="359">
        <f>E426+7</f>
        <v>44279</v>
      </c>
      <c r="F427" s="359">
        <f>F426+7</f>
        <v>44283</v>
      </c>
      <c r="G427" s="359">
        <f>F427+7</f>
        <v>44290</v>
      </c>
    </row>
    <row r="428" spans="1:7">
      <c r="B428" s="419"/>
      <c r="C428" s="418"/>
      <c r="D428" s="417"/>
      <c r="E428" s="359">
        <f>E427+7</f>
        <v>44286</v>
      </c>
      <c r="F428" s="359">
        <f>F427+7</f>
        <v>44290</v>
      </c>
      <c r="G428" s="359">
        <f>F428+7</f>
        <v>44297</v>
      </c>
    </row>
    <row r="429" spans="1:7">
      <c r="B429" s="459"/>
      <c r="C429" s="458"/>
      <c r="D429" s="457"/>
      <c r="E429" s="372"/>
      <c r="F429" s="372"/>
      <c r="G429" s="410"/>
    </row>
    <row r="430" spans="1:7">
      <c r="A430" s="381" t="s">
        <v>202</v>
      </c>
      <c r="D430" s="381"/>
      <c r="E430" s="381"/>
    </row>
    <row r="431" spans="1:7">
      <c r="B431" s="368" t="s">
        <v>338</v>
      </c>
      <c r="C431" s="368" t="s">
        <v>1200</v>
      </c>
      <c r="D431" s="367" t="s">
        <v>1292</v>
      </c>
      <c r="E431" s="364" t="s">
        <v>1198</v>
      </c>
      <c r="F431" s="364" t="s">
        <v>1198</v>
      </c>
      <c r="G431" s="364" t="s">
        <v>1653</v>
      </c>
    </row>
    <row r="432" spans="1:7">
      <c r="B432" s="366"/>
      <c r="C432" s="366"/>
      <c r="D432" s="365"/>
      <c r="E432" s="364" t="s">
        <v>1196</v>
      </c>
      <c r="F432" s="364" t="s">
        <v>547</v>
      </c>
      <c r="G432" s="364" t="s">
        <v>548</v>
      </c>
    </row>
    <row r="433" spans="1:16">
      <c r="B433" s="419" t="s">
        <v>1644</v>
      </c>
      <c r="C433" s="418" t="s">
        <v>1652</v>
      </c>
      <c r="D433" s="417" t="s">
        <v>1651</v>
      </c>
      <c r="E433" s="359">
        <f>F433-4</f>
        <v>44258</v>
      </c>
      <c r="F433" s="359">
        <v>44262</v>
      </c>
      <c r="G433" s="359">
        <f>F433+6</f>
        <v>44268</v>
      </c>
    </row>
    <row r="434" spans="1:16">
      <c r="B434" s="419" t="s">
        <v>1650</v>
      </c>
      <c r="C434" s="418" t="s">
        <v>1649</v>
      </c>
      <c r="D434" s="417" t="s">
        <v>1648</v>
      </c>
      <c r="E434" s="359">
        <f>E433+7</f>
        <v>44265</v>
      </c>
      <c r="F434" s="359">
        <f>F433+7</f>
        <v>44269</v>
      </c>
      <c r="G434" s="359">
        <f>F434+6</f>
        <v>44275</v>
      </c>
    </row>
    <row r="435" spans="1:16">
      <c r="B435" s="419" t="s">
        <v>1647</v>
      </c>
      <c r="C435" s="418" t="s">
        <v>1646</v>
      </c>
      <c r="D435" s="417" t="s">
        <v>1645</v>
      </c>
      <c r="E435" s="359">
        <f>E434+7</f>
        <v>44272</v>
      </c>
      <c r="F435" s="359">
        <f>F434+7</f>
        <v>44276</v>
      </c>
      <c r="G435" s="359">
        <f>F435+6</f>
        <v>44282</v>
      </c>
    </row>
    <row r="436" spans="1:16">
      <c r="B436" s="419" t="s">
        <v>1644</v>
      </c>
      <c r="C436" s="418" t="s">
        <v>1643</v>
      </c>
      <c r="D436" s="417" t="s">
        <v>1642</v>
      </c>
      <c r="E436" s="359">
        <f>E435+7</f>
        <v>44279</v>
      </c>
      <c r="F436" s="359">
        <f>F435+7</f>
        <v>44283</v>
      </c>
      <c r="G436" s="359">
        <f>F436+6</f>
        <v>44289</v>
      </c>
    </row>
    <row r="437" spans="1:16">
      <c r="B437" s="419"/>
      <c r="C437" s="418"/>
      <c r="D437" s="417"/>
      <c r="E437" s="359">
        <f>E436+7</f>
        <v>44286</v>
      </c>
      <c r="F437" s="359">
        <f>F436+7</f>
        <v>44290</v>
      </c>
      <c r="G437" s="359">
        <f>F437+6</f>
        <v>44296</v>
      </c>
    </row>
    <row r="438" spans="1:16" s="410" customFormat="1">
      <c r="A438" s="357"/>
      <c r="B438" s="441"/>
      <c r="C438" s="422"/>
      <c r="D438" s="373"/>
      <c r="E438" s="372"/>
      <c r="F438" s="372"/>
      <c r="G438" s="357"/>
      <c r="H438" s="357"/>
    </row>
    <row r="439" spans="1:16" s="410" customFormat="1">
      <c r="A439" s="381" t="s">
        <v>84</v>
      </c>
      <c r="B439" s="358"/>
      <c r="C439" s="358"/>
      <c r="D439" s="357"/>
      <c r="E439" s="357"/>
      <c r="F439" s="357"/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</row>
    <row r="440" spans="1:16" s="410" customFormat="1">
      <c r="A440" s="381"/>
      <c r="B440" s="368" t="s">
        <v>25</v>
      </c>
      <c r="C440" s="368" t="s">
        <v>26</v>
      </c>
      <c r="D440" s="367" t="s">
        <v>27</v>
      </c>
      <c r="E440" s="364" t="s">
        <v>161</v>
      </c>
      <c r="F440" s="364" t="s">
        <v>161</v>
      </c>
      <c r="G440" s="364" t="s">
        <v>1631</v>
      </c>
      <c r="H440" s="357"/>
      <c r="I440" s="357"/>
      <c r="J440" s="357"/>
      <c r="K440" s="357"/>
      <c r="L440" s="357"/>
      <c r="M440" s="357"/>
      <c r="N440" s="357"/>
      <c r="O440" s="357"/>
      <c r="P440" s="357"/>
    </row>
    <row r="441" spans="1:16" s="410" customFormat="1">
      <c r="A441" s="381"/>
      <c r="B441" s="366"/>
      <c r="C441" s="366"/>
      <c r="D441" s="365"/>
      <c r="E441" s="364" t="s">
        <v>1055</v>
      </c>
      <c r="F441" s="364" t="s">
        <v>29</v>
      </c>
      <c r="G441" s="364" t="s">
        <v>30</v>
      </c>
      <c r="H441" s="357"/>
      <c r="I441" s="357"/>
      <c r="J441" s="357"/>
      <c r="K441" s="357"/>
      <c r="L441" s="357"/>
      <c r="M441" s="357"/>
      <c r="N441" s="357"/>
      <c r="O441" s="357"/>
      <c r="P441" s="357"/>
    </row>
    <row r="442" spans="1:16" s="410" customFormat="1" ht="16.5" customHeight="1">
      <c r="A442" s="381"/>
      <c r="B442" s="419" t="s">
        <v>1632</v>
      </c>
      <c r="C442" s="418" t="s">
        <v>1627</v>
      </c>
      <c r="D442" s="417" t="s">
        <v>1641</v>
      </c>
      <c r="E442" s="359">
        <f>F442-5</f>
        <v>44253</v>
      </c>
      <c r="F442" s="359">
        <v>44258</v>
      </c>
      <c r="G442" s="359">
        <f>F442+6</f>
        <v>44264</v>
      </c>
      <c r="H442" s="357"/>
      <c r="I442" s="357"/>
      <c r="J442" s="357"/>
      <c r="K442" s="357"/>
      <c r="L442" s="357"/>
      <c r="M442" s="357"/>
      <c r="N442" s="357"/>
      <c r="O442" s="357"/>
      <c r="P442" s="357"/>
    </row>
    <row r="443" spans="1:16" s="410" customFormat="1">
      <c r="A443" s="381"/>
      <c r="B443" s="419" t="s">
        <v>1640</v>
      </c>
      <c r="C443" s="418" t="s">
        <v>1627</v>
      </c>
      <c r="D443" s="417"/>
      <c r="E443" s="359">
        <f>E442+7</f>
        <v>44260</v>
      </c>
      <c r="F443" s="359">
        <f>F442+7</f>
        <v>44265</v>
      </c>
      <c r="G443" s="359">
        <f>F443+6</f>
        <v>44271</v>
      </c>
      <c r="H443" s="357"/>
      <c r="I443" s="357"/>
      <c r="J443" s="357"/>
      <c r="K443" s="357"/>
      <c r="L443" s="357"/>
      <c r="M443" s="357"/>
      <c r="N443" s="357"/>
      <c r="O443" s="357"/>
      <c r="P443" s="357"/>
    </row>
    <row r="444" spans="1:16" s="410" customFormat="1" ht="16.5" customHeight="1">
      <c r="A444" s="381"/>
      <c r="B444" s="419" t="s">
        <v>1639</v>
      </c>
      <c r="C444" s="418" t="s">
        <v>1627</v>
      </c>
      <c r="D444" s="417"/>
      <c r="E444" s="359">
        <f>E443+7</f>
        <v>44267</v>
      </c>
      <c r="F444" s="359">
        <f>F443+7</f>
        <v>44272</v>
      </c>
      <c r="G444" s="359">
        <f>F444+6</f>
        <v>44278</v>
      </c>
      <c r="H444" s="357"/>
      <c r="I444" s="357"/>
      <c r="J444" s="357"/>
      <c r="K444" s="357"/>
      <c r="L444" s="357"/>
      <c r="M444" s="357"/>
      <c r="N444" s="357"/>
      <c r="O444" s="357"/>
      <c r="P444" s="357"/>
    </row>
    <row r="445" spans="1:16" s="410" customFormat="1">
      <c r="A445" s="357"/>
      <c r="B445" s="419" t="s">
        <v>1638</v>
      </c>
      <c r="C445" s="418" t="s">
        <v>1604</v>
      </c>
      <c r="D445" s="417"/>
      <c r="E445" s="359">
        <f>E444+7</f>
        <v>44274</v>
      </c>
      <c r="F445" s="359">
        <f>F444+7</f>
        <v>44279</v>
      </c>
      <c r="G445" s="359">
        <f>F445+6</f>
        <v>44285</v>
      </c>
      <c r="H445" s="357"/>
      <c r="I445" s="357"/>
      <c r="J445" s="357"/>
      <c r="K445" s="357"/>
      <c r="L445" s="357"/>
      <c r="M445" s="357"/>
      <c r="N445" s="357"/>
      <c r="O445" s="357"/>
      <c r="P445" s="357"/>
    </row>
    <row r="446" spans="1:16" s="410" customFormat="1">
      <c r="A446" s="357"/>
      <c r="B446" s="419" t="s">
        <v>1637</v>
      </c>
      <c r="C446" s="418" t="s">
        <v>1600</v>
      </c>
      <c r="D446" s="417"/>
      <c r="E446" s="359">
        <f>E445+7</f>
        <v>44281</v>
      </c>
      <c r="F446" s="359">
        <f>F445+7</f>
        <v>44286</v>
      </c>
      <c r="G446" s="359">
        <f>F446+6</f>
        <v>44292</v>
      </c>
      <c r="H446" s="357"/>
      <c r="I446" s="357"/>
      <c r="J446" s="357"/>
      <c r="K446" s="357"/>
      <c r="L446" s="357"/>
      <c r="M446" s="357"/>
      <c r="N446" s="357"/>
      <c r="O446" s="357"/>
      <c r="P446" s="357"/>
    </row>
    <row r="447" spans="1:16" s="410" customFormat="1">
      <c r="A447" s="357"/>
      <c r="B447" s="381"/>
      <c r="C447" s="381"/>
      <c r="D447" s="381"/>
      <c r="E447" s="381"/>
      <c r="F447" s="381"/>
      <c r="G447" s="381"/>
      <c r="H447" s="357"/>
      <c r="I447" s="357"/>
      <c r="J447" s="357"/>
      <c r="K447" s="357"/>
      <c r="L447" s="357"/>
      <c r="M447" s="357"/>
      <c r="N447" s="357"/>
      <c r="O447" s="357"/>
      <c r="P447" s="357"/>
    </row>
    <row r="448" spans="1:16">
      <c r="B448" s="429" t="s">
        <v>338</v>
      </c>
      <c r="C448" s="429" t="s">
        <v>26</v>
      </c>
      <c r="D448" s="428" t="s">
        <v>1292</v>
      </c>
      <c r="E448" s="364" t="s">
        <v>161</v>
      </c>
      <c r="F448" s="364" t="s">
        <v>161</v>
      </c>
      <c r="G448" s="364" t="s">
        <v>1631</v>
      </c>
    </row>
    <row r="449" spans="1:7" ht="16.5" customHeight="1">
      <c r="B449" s="427"/>
      <c r="C449" s="427"/>
      <c r="D449" s="426"/>
      <c r="E449" s="364" t="s">
        <v>1055</v>
      </c>
      <c r="F449" s="364" t="s">
        <v>29</v>
      </c>
      <c r="G449" s="364" t="s">
        <v>30</v>
      </c>
    </row>
    <row r="450" spans="1:7" ht="16.5" customHeight="1">
      <c r="B450" s="419" t="s">
        <v>1624</v>
      </c>
      <c r="C450" s="418" t="s">
        <v>1627</v>
      </c>
      <c r="D450" s="417" t="s">
        <v>1636</v>
      </c>
      <c r="E450" s="359">
        <f>F450-3</f>
        <v>44257</v>
      </c>
      <c r="F450" s="359">
        <v>44260</v>
      </c>
      <c r="G450" s="359">
        <f>F450+6</f>
        <v>44266</v>
      </c>
    </row>
    <row r="451" spans="1:7">
      <c r="B451" s="419" t="s">
        <v>1635</v>
      </c>
      <c r="C451" s="418" t="s">
        <v>1604</v>
      </c>
      <c r="D451" s="417"/>
      <c r="E451" s="359">
        <f>E450+7</f>
        <v>44264</v>
      </c>
      <c r="F451" s="359">
        <f>F450+7</f>
        <v>44267</v>
      </c>
      <c r="G451" s="359">
        <f>F451+6</f>
        <v>44273</v>
      </c>
    </row>
    <row r="452" spans="1:7" ht="16.5" customHeight="1">
      <c r="B452" s="419" t="s">
        <v>1634</v>
      </c>
      <c r="C452" s="418" t="s">
        <v>300</v>
      </c>
      <c r="D452" s="417"/>
      <c r="E452" s="359">
        <f>E451+7</f>
        <v>44271</v>
      </c>
      <c r="F452" s="359">
        <f>F451+7</f>
        <v>44274</v>
      </c>
      <c r="G452" s="359">
        <f>F452+6</f>
        <v>44280</v>
      </c>
    </row>
    <row r="453" spans="1:7" ht="16.5" customHeight="1">
      <c r="B453" s="419" t="s">
        <v>1633</v>
      </c>
      <c r="C453" s="418" t="s">
        <v>1600</v>
      </c>
      <c r="D453" s="417"/>
      <c r="E453" s="359">
        <f>E452+7</f>
        <v>44278</v>
      </c>
      <c r="F453" s="359">
        <f>F452+7</f>
        <v>44281</v>
      </c>
      <c r="G453" s="359">
        <f>F453+6</f>
        <v>44287</v>
      </c>
    </row>
    <row r="454" spans="1:7" ht="16.5" customHeight="1">
      <c r="B454" s="419" t="s">
        <v>1632</v>
      </c>
      <c r="C454" s="418" t="s">
        <v>1604</v>
      </c>
      <c r="D454" s="417"/>
      <c r="E454" s="359">
        <f>E453+7</f>
        <v>44285</v>
      </c>
      <c r="F454" s="359">
        <f>F453+7</f>
        <v>44288</v>
      </c>
      <c r="G454" s="359">
        <f>F454+6</f>
        <v>44294</v>
      </c>
    </row>
    <row r="455" spans="1:7">
      <c r="B455" s="357"/>
      <c r="C455" s="357"/>
    </row>
    <row r="456" spans="1:7">
      <c r="B456" s="429" t="s">
        <v>338</v>
      </c>
      <c r="C456" s="429" t="s">
        <v>1266</v>
      </c>
      <c r="D456" s="428" t="s">
        <v>1292</v>
      </c>
      <c r="E456" s="364" t="s">
        <v>1265</v>
      </c>
      <c r="F456" s="364" t="s">
        <v>1265</v>
      </c>
      <c r="G456" s="364" t="s">
        <v>1631</v>
      </c>
    </row>
    <row r="457" spans="1:7">
      <c r="B457" s="427"/>
      <c r="C457" s="427"/>
      <c r="D457" s="426"/>
      <c r="E457" s="364" t="s">
        <v>1262</v>
      </c>
      <c r="F457" s="364" t="s">
        <v>1261</v>
      </c>
      <c r="G457" s="364" t="s">
        <v>1195</v>
      </c>
    </row>
    <row r="458" spans="1:7" ht="16.5" customHeight="1">
      <c r="B458" s="419" t="s">
        <v>1630</v>
      </c>
      <c r="C458" s="418" t="s">
        <v>1627</v>
      </c>
      <c r="D458" s="417" t="s">
        <v>1629</v>
      </c>
      <c r="E458" s="359">
        <f>F458-3</f>
        <v>44259</v>
      </c>
      <c r="F458" s="359">
        <v>44262</v>
      </c>
      <c r="G458" s="359">
        <f>F458+6</f>
        <v>44268</v>
      </c>
    </row>
    <row r="459" spans="1:7">
      <c r="B459" s="419" t="s">
        <v>1628</v>
      </c>
      <c r="C459" s="418" t="s">
        <v>1627</v>
      </c>
      <c r="D459" s="417"/>
      <c r="E459" s="359">
        <f>E458+7</f>
        <v>44266</v>
      </c>
      <c r="F459" s="359">
        <f>F458+7</f>
        <v>44269</v>
      </c>
      <c r="G459" s="359">
        <f>F459+6</f>
        <v>44275</v>
      </c>
    </row>
    <row r="460" spans="1:7">
      <c r="B460" s="419" t="s">
        <v>1626</v>
      </c>
      <c r="C460" s="418" t="s">
        <v>1604</v>
      </c>
      <c r="D460" s="417"/>
      <c r="E460" s="359">
        <f>E459+7</f>
        <v>44273</v>
      </c>
      <c r="F460" s="359">
        <f>F459+7</f>
        <v>44276</v>
      </c>
      <c r="G460" s="359">
        <f>F460+6</f>
        <v>44282</v>
      </c>
    </row>
    <row r="461" spans="1:7">
      <c r="B461" s="419" t="s">
        <v>1625</v>
      </c>
      <c r="C461" s="418" t="s">
        <v>1604</v>
      </c>
      <c r="D461" s="417"/>
      <c r="E461" s="359">
        <f>E460+7</f>
        <v>44280</v>
      </c>
      <c r="F461" s="359">
        <f>F460+7</f>
        <v>44283</v>
      </c>
      <c r="G461" s="359">
        <f>F461+6</f>
        <v>44289</v>
      </c>
    </row>
    <row r="462" spans="1:7">
      <c r="B462" s="419" t="s">
        <v>1624</v>
      </c>
      <c r="C462" s="418" t="s">
        <v>1604</v>
      </c>
      <c r="D462" s="417"/>
      <c r="E462" s="359">
        <f>E461+7</f>
        <v>44287</v>
      </c>
      <c r="F462" s="359">
        <f>F461+7</f>
        <v>44290</v>
      </c>
      <c r="G462" s="359">
        <f>F462+6</f>
        <v>44296</v>
      </c>
    </row>
    <row r="463" spans="1:7">
      <c r="B463" s="441"/>
      <c r="C463" s="422"/>
      <c r="D463" s="373"/>
      <c r="E463" s="372"/>
      <c r="F463" s="372"/>
      <c r="G463" s="372"/>
    </row>
    <row r="464" spans="1:7">
      <c r="A464" s="381" t="s">
        <v>196</v>
      </c>
    </row>
    <row r="465" spans="1:10" s="410" customFormat="1">
      <c r="A465" s="357"/>
      <c r="B465" s="429" t="s">
        <v>338</v>
      </c>
      <c r="C465" s="429" t="s">
        <v>1266</v>
      </c>
      <c r="D465" s="428" t="s">
        <v>1292</v>
      </c>
      <c r="E465" s="364" t="s">
        <v>1265</v>
      </c>
      <c r="F465" s="364" t="s">
        <v>1265</v>
      </c>
      <c r="G465" s="364" t="s">
        <v>1612</v>
      </c>
      <c r="H465" s="357"/>
      <c r="I465" s="357"/>
      <c r="J465" s="357"/>
    </row>
    <row r="466" spans="1:10">
      <c r="B466" s="427"/>
      <c r="C466" s="427"/>
      <c r="D466" s="426"/>
      <c r="E466" s="364" t="s">
        <v>1262</v>
      </c>
      <c r="F466" s="364" t="s">
        <v>1261</v>
      </c>
      <c r="G466" s="364" t="s">
        <v>1195</v>
      </c>
    </row>
    <row r="467" spans="1:10">
      <c r="B467" s="419" t="s">
        <v>1621</v>
      </c>
      <c r="C467" s="418" t="s">
        <v>1604</v>
      </c>
      <c r="D467" s="417" t="s">
        <v>1623</v>
      </c>
      <c r="E467" s="359">
        <f>F467-3</f>
        <v>44256</v>
      </c>
      <c r="F467" s="359">
        <v>44259</v>
      </c>
      <c r="G467" s="359">
        <f>F467+5</f>
        <v>44264</v>
      </c>
    </row>
    <row r="468" spans="1:10">
      <c r="B468" s="419" t="s">
        <v>1620</v>
      </c>
      <c r="C468" s="418" t="s">
        <v>1604</v>
      </c>
      <c r="D468" s="417"/>
      <c r="E468" s="359">
        <f>E467+7</f>
        <v>44263</v>
      </c>
      <c r="F468" s="359">
        <f>F467+7</f>
        <v>44266</v>
      </c>
      <c r="G468" s="359">
        <f>F468+5</f>
        <v>44271</v>
      </c>
    </row>
    <row r="469" spans="1:10">
      <c r="B469" s="419" t="s">
        <v>1622</v>
      </c>
      <c r="C469" s="418" t="s">
        <v>1600</v>
      </c>
      <c r="D469" s="417"/>
      <c r="E469" s="359">
        <f>E468+7</f>
        <v>44270</v>
      </c>
      <c r="F469" s="359">
        <f>F468+7</f>
        <v>44273</v>
      </c>
      <c r="G469" s="359">
        <f>F469+5</f>
        <v>44278</v>
      </c>
    </row>
    <row r="470" spans="1:10">
      <c r="B470" s="419" t="s">
        <v>1621</v>
      </c>
      <c r="C470" s="418" t="s">
        <v>1600</v>
      </c>
      <c r="D470" s="417"/>
      <c r="E470" s="359">
        <f>E469+7</f>
        <v>44277</v>
      </c>
      <c r="F470" s="359">
        <f>F469+7</f>
        <v>44280</v>
      </c>
      <c r="G470" s="359">
        <f>F470+5</f>
        <v>44285</v>
      </c>
    </row>
    <row r="471" spans="1:10">
      <c r="B471" s="419" t="s">
        <v>1620</v>
      </c>
      <c r="C471" s="418" t="s">
        <v>1600</v>
      </c>
      <c r="D471" s="417"/>
      <c r="E471" s="359">
        <f>E470+7</f>
        <v>44284</v>
      </c>
      <c r="F471" s="359">
        <f>F470+7</f>
        <v>44287</v>
      </c>
      <c r="G471" s="359">
        <f>F471+5</f>
        <v>44292</v>
      </c>
    </row>
    <row r="472" spans="1:10">
      <c r="B472" s="441"/>
      <c r="C472" s="441"/>
      <c r="D472" s="441"/>
      <c r="E472" s="441"/>
    </row>
    <row r="473" spans="1:10">
      <c r="B473" s="429" t="s">
        <v>338</v>
      </c>
      <c r="C473" s="429" t="s">
        <v>1266</v>
      </c>
      <c r="D473" s="428" t="s">
        <v>1292</v>
      </c>
      <c r="E473" s="364" t="s">
        <v>1265</v>
      </c>
      <c r="F473" s="364" t="s">
        <v>1265</v>
      </c>
      <c r="G473" s="364" t="s">
        <v>1612</v>
      </c>
    </row>
    <row r="474" spans="1:10">
      <c r="B474" s="427"/>
      <c r="C474" s="427"/>
      <c r="D474" s="426"/>
      <c r="E474" s="364" t="s">
        <v>1262</v>
      </c>
      <c r="F474" s="364" t="s">
        <v>1261</v>
      </c>
      <c r="G474" s="364" t="s">
        <v>1195</v>
      </c>
    </row>
    <row r="475" spans="1:10">
      <c r="B475" s="419" t="s">
        <v>1614</v>
      </c>
      <c r="C475" s="418" t="s">
        <v>1600</v>
      </c>
      <c r="D475" s="417" t="s">
        <v>1619</v>
      </c>
      <c r="E475" s="359">
        <f>F475-3</f>
        <v>44257</v>
      </c>
      <c r="F475" s="359">
        <v>44260</v>
      </c>
      <c r="G475" s="359">
        <f>F475+5</f>
        <v>44265</v>
      </c>
    </row>
    <row r="476" spans="1:10">
      <c r="B476" s="419" t="s">
        <v>1616</v>
      </c>
      <c r="C476" s="418" t="s">
        <v>1618</v>
      </c>
      <c r="D476" s="417"/>
      <c r="E476" s="359">
        <f>E475+7</f>
        <v>44264</v>
      </c>
      <c r="F476" s="359">
        <f>F475+7</f>
        <v>44267</v>
      </c>
      <c r="G476" s="359">
        <f>F476+5</f>
        <v>44272</v>
      </c>
    </row>
    <row r="477" spans="1:10">
      <c r="B477" s="419" t="s">
        <v>1614</v>
      </c>
      <c r="C477" s="418" t="s">
        <v>1617</v>
      </c>
      <c r="D477" s="417"/>
      <c r="E477" s="359">
        <f>E476+7</f>
        <v>44271</v>
      </c>
      <c r="F477" s="359">
        <f>F476+7</f>
        <v>44274</v>
      </c>
      <c r="G477" s="359">
        <f>F477+5</f>
        <v>44279</v>
      </c>
    </row>
    <row r="478" spans="1:10">
      <c r="B478" s="419" t="s">
        <v>1616</v>
      </c>
      <c r="C478" s="418" t="s">
        <v>1615</v>
      </c>
      <c r="D478" s="417"/>
      <c r="E478" s="359">
        <f>E477+7</f>
        <v>44278</v>
      </c>
      <c r="F478" s="359">
        <f>F477+7</f>
        <v>44281</v>
      </c>
      <c r="G478" s="359">
        <f>F478+5</f>
        <v>44286</v>
      </c>
    </row>
    <row r="479" spans="1:10">
      <c r="B479" s="419" t="s">
        <v>1614</v>
      </c>
      <c r="C479" s="418" t="s">
        <v>1613</v>
      </c>
      <c r="D479" s="417"/>
      <c r="E479" s="359">
        <f>E478+7</f>
        <v>44285</v>
      </c>
      <c r="F479" s="359">
        <f>F478+7</f>
        <v>44288</v>
      </c>
      <c r="G479" s="359">
        <f>F479+5</f>
        <v>44293</v>
      </c>
    </row>
    <row r="480" spans="1:10">
      <c r="B480" s="357"/>
      <c r="C480" s="357"/>
    </row>
    <row r="481" spans="1:8">
      <c r="B481" s="429" t="s">
        <v>338</v>
      </c>
      <c r="C481" s="429" t="s">
        <v>1266</v>
      </c>
      <c r="D481" s="428" t="s">
        <v>1292</v>
      </c>
      <c r="E481" s="364" t="s">
        <v>1265</v>
      </c>
      <c r="F481" s="364" t="s">
        <v>1265</v>
      </c>
      <c r="G481" s="364" t="s">
        <v>1612</v>
      </c>
    </row>
    <row r="482" spans="1:8">
      <c r="B482" s="427"/>
      <c r="C482" s="427"/>
      <c r="D482" s="426"/>
      <c r="E482" s="364" t="s">
        <v>1262</v>
      </c>
      <c r="F482" s="364" t="s">
        <v>1261</v>
      </c>
      <c r="G482" s="364" t="s">
        <v>1195</v>
      </c>
    </row>
    <row r="483" spans="1:8" s="410" customFormat="1">
      <c r="A483" s="357"/>
      <c r="B483" s="419" t="s">
        <v>1609</v>
      </c>
      <c r="C483" s="418" t="s">
        <v>1604</v>
      </c>
      <c r="D483" s="417" t="s">
        <v>1611</v>
      </c>
      <c r="E483" s="359">
        <f>F483-3</f>
        <v>44258</v>
      </c>
      <c r="F483" s="359">
        <v>44261</v>
      </c>
      <c r="G483" s="359">
        <f>F483+4</f>
        <v>44265</v>
      </c>
      <c r="H483" s="357"/>
    </row>
    <row r="484" spans="1:8">
      <c r="B484" s="419" t="s">
        <v>1608</v>
      </c>
      <c r="C484" s="418" t="s">
        <v>1604</v>
      </c>
      <c r="D484" s="417"/>
      <c r="E484" s="359">
        <f>E483+7</f>
        <v>44265</v>
      </c>
      <c r="F484" s="359">
        <f>F483+7</f>
        <v>44268</v>
      </c>
      <c r="G484" s="359">
        <f>F484+4</f>
        <v>44272</v>
      </c>
    </row>
    <row r="485" spans="1:8">
      <c r="B485" s="419" t="s">
        <v>1610</v>
      </c>
      <c r="C485" s="418" t="s">
        <v>1600</v>
      </c>
      <c r="D485" s="417"/>
      <c r="E485" s="359">
        <f>E484+7</f>
        <v>44272</v>
      </c>
      <c r="F485" s="359">
        <f>F484+7</f>
        <v>44275</v>
      </c>
      <c r="G485" s="359">
        <f>F485+4</f>
        <v>44279</v>
      </c>
    </row>
    <row r="486" spans="1:8">
      <c r="B486" s="419" t="s">
        <v>1609</v>
      </c>
      <c r="C486" s="418" t="s">
        <v>1600</v>
      </c>
      <c r="D486" s="417"/>
      <c r="E486" s="359">
        <f>E485+7</f>
        <v>44279</v>
      </c>
      <c r="F486" s="359">
        <f>F485+7</f>
        <v>44282</v>
      </c>
      <c r="G486" s="359">
        <f>F486+4</f>
        <v>44286</v>
      </c>
    </row>
    <row r="487" spans="1:8">
      <c r="B487" s="419" t="s">
        <v>1608</v>
      </c>
      <c r="C487" s="418" t="s">
        <v>1600</v>
      </c>
      <c r="D487" s="417"/>
      <c r="E487" s="359">
        <f>E486+7</f>
        <v>44286</v>
      </c>
      <c r="F487" s="359">
        <f>F486+7</f>
        <v>44289</v>
      </c>
      <c r="G487" s="359">
        <f>F487+4</f>
        <v>44293</v>
      </c>
    </row>
    <row r="488" spans="1:8">
      <c r="B488" s="357"/>
      <c r="C488" s="357"/>
      <c r="E488" s="372"/>
      <c r="F488" s="372"/>
      <c r="G488" s="372"/>
    </row>
    <row r="489" spans="1:8">
      <c r="A489" s="381" t="s">
        <v>1607</v>
      </c>
      <c r="B489" s="372"/>
      <c r="C489" s="372"/>
      <c r="D489" s="372"/>
      <c r="E489" s="372"/>
      <c r="F489" s="372"/>
      <c r="G489" s="372"/>
    </row>
    <row r="490" spans="1:8">
      <c r="B490" s="429" t="s">
        <v>338</v>
      </c>
      <c r="C490" s="429" t="s">
        <v>1266</v>
      </c>
      <c r="D490" s="428" t="s">
        <v>1292</v>
      </c>
      <c r="E490" s="364" t="s">
        <v>1265</v>
      </c>
      <c r="F490" s="364" t="s">
        <v>1265</v>
      </c>
      <c r="G490" s="364" t="s">
        <v>1606</v>
      </c>
    </row>
    <row r="491" spans="1:8">
      <c r="B491" s="427"/>
      <c r="C491" s="427"/>
      <c r="D491" s="426"/>
      <c r="E491" s="364" t="s">
        <v>1262</v>
      </c>
      <c r="F491" s="364" t="s">
        <v>1261</v>
      </c>
      <c r="G491" s="364" t="s">
        <v>1195</v>
      </c>
    </row>
    <row r="492" spans="1:8">
      <c r="B492" s="419" t="s">
        <v>1602</v>
      </c>
      <c r="C492" s="418" t="s">
        <v>1604</v>
      </c>
      <c r="D492" s="417" t="s">
        <v>1605</v>
      </c>
      <c r="E492" s="359">
        <f>F492-5</f>
        <v>44253</v>
      </c>
      <c r="F492" s="359">
        <v>44258</v>
      </c>
      <c r="G492" s="359">
        <f>F492+11</f>
        <v>44269</v>
      </c>
    </row>
    <row r="493" spans="1:8">
      <c r="B493" s="419" t="s">
        <v>1601</v>
      </c>
      <c r="C493" s="418" t="s">
        <v>1604</v>
      </c>
      <c r="D493" s="417"/>
      <c r="E493" s="359">
        <f>E492+7</f>
        <v>44260</v>
      </c>
      <c r="F493" s="359">
        <f>F492+7</f>
        <v>44265</v>
      </c>
      <c r="G493" s="359">
        <f>F493+11</f>
        <v>44276</v>
      </c>
    </row>
    <row r="494" spans="1:8">
      <c r="B494" s="419" t="s">
        <v>1603</v>
      </c>
      <c r="C494" s="418" t="s">
        <v>1600</v>
      </c>
      <c r="D494" s="417"/>
      <c r="E494" s="359">
        <f>E493+7</f>
        <v>44267</v>
      </c>
      <c r="F494" s="359">
        <f>F493+7</f>
        <v>44272</v>
      </c>
      <c r="G494" s="359">
        <f>F494+11</f>
        <v>44283</v>
      </c>
    </row>
    <row r="495" spans="1:8">
      <c r="B495" s="419" t="s">
        <v>1602</v>
      </c>
      <c r="C495" s="418" t="s">
        <v>1600</v>
      </c>
      <c r="D495" s="417"/>
      <c r="E495" s="359">
        <f>E494+7</f>
        <v>44274</v>
      </c>
      <c r="F495" s="359">
        <f>F494+7</f>
        <v>44279</v>
      </c>
      <c r="G495" s="359">
        <f>F495+11</f>
        <v>44290</v>
      </c>
    </row>
    <row r="496" spans="1:8">
      <c r="B496" s="419" t="s">
        <v>1601</v>
      </c>
      <c r="C496" s="418" t="s">
        <v>1600</v>
      </c>
      <c r="D496" s="417"/>
      <c r="E496" s="359">
        <f>E495+7</f>
        <v>44281</v>
      </c>
      <c r="F496" s="359">
        <f>F495+7</f>
        <v>44286</v>
      </c>
      <c r="G496" s="359">
        <f>F496+11</f>
        <v>44297</v>
      </c>
    </row>
    <row r="497" spans="1:7">
      <c r="B497" s="357"/>
      <c r="C497" s="357"/>
      <c r="E497" s="372"/>
      <c r="F497" s="372"/>
    </row>
    <row r="498" spans="1:7">
      <c r="A498" s="381" t="s">
        <v>201</v>
      </c>
      <c r="B498" s="436"/>
      <c r="C498" s="436"/>
      <c r="D498" s="373"/>
      <c r="E498" s="372"/>
      <c r="F498" s="372"/>
      <c r="G498" s="389"/>
    </row>
    <row r="499" spans="1:7">
      <c r="B499" s="429" t="s">
        <v>338</v>
      </c>
      <c r="C499" s="429" t="s">
        <v>1266</v>
      </c>
      <c r="D499" s="428" t="s">
        <v>1292</v>
      </c>
      <c r="E499" s="364" t="s">
        <v>1265</v>
      </c>
      <c r="F499" s="364" t="s">
        <v>1265</v>
      </c>
      <c r="G499" s="364" t="s">
        <v>1599</v>
      </c>
    </row>
    <row r="500" spans="1:7">
      <c r="B500" s="427"/>
      <c r="C500" s="427"/>
      <c r="D500" s="426"/>
      <c r="E500" s="364" t="s">
        <v>1262</v>
      </c>
      <c r="F500" s="364" t="s">
        <v>1261</v>
      </c>
      <c r="G500" s="364" t="s">
        <v>1195</v>
      </c>
    </row>
    <row r="501" spans="1:7">
      <c r="B501" s="419" t="s">
        <v>1595</v>
      </c>
      <c r="C501" s="418" t="s">
        <v>1594</v>
      </c>
      <c r="D501" s="417" t="s">
        <v>1598</v>
      </c>
      <c r="E501" s="359">
        <f>F501-3</f>
        <v>44258</v>
      </c>
      <c r="F501" s="359">
        <v>44261</v>
      </c>
      <c r="G501" s="359">
        <f>F501+6</f>
        <v>44267</v>
      </c>
    </row>
    <row r="502" spans="1:7">
      <c r="B502" s="419" t="s">
        <v>1593</v>
      </c>
      <c r="C502" s="418" t="s">
        <v>704</v>
      </c>
      <c r="D502" s="417"/>
      <c r="E502" s="359">
        <f>E501+7</f>
        <v>44265</v>
      </c>
      <c r="F502" s="359">
        <f>F501+7</f>
        <v>44268</v>
      </c>
      <c r="G502" s="359">
        <f>F502+6</f>
        <v>44274</v>
      </c>
    </row>
    <row r="503" spans="1:7">
      <c r="B503" s="419" t="s">
        <v>1597</v>
      </c>
      <c r="C503" s="418" t="s">
        <v>1596</v>
      </c>
      <c r="D503" s="417"/>
      <c r="E503" s="359">
        <f>E502+7</f>
        <v>44272</v>
      </c>
      <c r="F503" s="359">
        <f>F502+7</f>
        <v>44275</v>
      </c>
      <c r="G503" s="359">
        <f>F503+6</f>
        <v>44281</v>
      </c>
    </row>
    <row r="504" spans="1:7">
      <c r="B504" s="419" t="s">
        <v>1595</v>
      </c>
      <c r="C504" s="418" t="s">
        <v>1594</v>
      </c>
      <c r="D504" s="417"/>
      <c r="E504" s="359">
        <f>E503+7</f>
        <v>44279</v>
      </c>
      <c r="F504" s="359">
        <f>F503+7</f>
        <v>44282</v>
      </c>
      <c r="G504" s="359">
        <f>F504+6</f>
        <v>44288</v>
      </c>
    </row>
    <row r="505" spans="1:7">
      <c r="B505" s="419" t="s">
        <v>1593</v>
      </c>
      <c r="C505" s="418" t="s">
        <v>704</v>
      </c>
      <c r="D505" s="417"/>
      <c r="E505" s="359">
        <f>E504+7</f>
        <v>44286</v>
      </c>
      <c r="F505" s="359">
        <f>F504+7</f>
        <v>44289</v>
      </c>
      <c r="G505" s="359">
        <f>F505+6</f>
        <v>44295</v>
      </c>
    </row>
    <row r="506" spans="1:7">
      <c r="B506" s="357"/>
      <c r="C506" s="357"/>
      <c r="E506" s="372"/>
      <c r="F506" s="372"/>
      <c r="G506" s="372"/>
    </row>
    <row r="507" spans="1:7">
      <c r="A507" s="381" t="s">
        <v>1592</v>
      </c>
      <c r="B507" s="436"/>
      <c r="C507" s="436"/>
      <c r="D507" s="373"/>
      <c r="E507" s="372"/>
      <c r="F507" s="372"/>
      <c r="G507" s="389"/>
    </row>
    <row r="508" spans="1:7">
      <c r="B508" s="429" t="s">
        <v>338</v>
      </c>
      <c r="C508" s="429" t="s">
        <v>1266</v>
      </c>
      <c r="D508" s="428" t="s">
        <v>1292</v>
      </c>
      <c r="E508" s="364" t="s">
        <v>1265</v>
      </c>
      <c r="F508" s="364" t="s">
        <v>1265</v>
      </c>
      <c r="G508" s="364" t="s">
        <v>1592</v>
      </c>
    </row>
    <row r="509" spans="1:7">
      <c r="B509" s="427"/>
      <c r="C509" s="427"/>
      <c r="D509" s="426"/>
      <c r="E509" s="364" t="s">
        <v>1262</v>
      </c>
      <c r="F509" s="364" t="s">
        <v>1261</v>
      </c>
      <c r="G509" s="364" t="s">
        <v>1195</v>
      </c>
    </row>
    <row r="510" spans="1:7">
      <c r="B510" s="419" t="s">
        <v>1590</v>
      </c>
      <c r="C510" s="418" t="s">
        <v>615</v>
      </c>
      <c r="D510" s="417" t="s">
        <v>1218</v>
      </c>
      <c r="E510" s="359">
        <f>F510-6</f>
        <v>44251</v>
      </c>
      <c r="F510" s="359">
        <v>44257</v>
      </c>
      <c r="G510" s="359">
        <f>F510+12</f>
        <v>44269</v>
      </c>
    </row>
    <row r="511" spans="1:7" ht="16.5" customHeight="1">
      <c r="B511" s="419" t="s">
        <v>1589</v>
      </c>
      <c r="C511" s="418" t="s">
        <v>704</v>
      </c>
      <c r="D511" s="417"/>
      <c r="E511" s="359">
        <f>E510+7</f>
        <v>44258</v>
      </c>
      <c r="F511" s="359">
        <f>F510+7</f>
        <v>44264</v>
      </c>
      <c r="G511" s="359">
        <f>F511+12</f>
        <v>44276</v>
      </c>
    </row>
    <row r="512" spans="1:7">
      <c r="B512" s="419" t="s">
        <v>1591</v>
      </c>
      <c r="C512" s="418" t="s">
        <v>706</v>
      </c>
      <c r="D512" s="417"/>
      <c r="E512" s="359">
        <f>E511+7</f>
        <v>44265</v>
      </c>
      <c r="F512" s="359">
        <f>F511+7</f>
        <v>44271</v>
      </c>
      <c r="G512" s="359">
        <f>F512+12</f>
        <v>44283</v>
      </c>
    </row>
    <row r="513" spans="1:8">
      <c r="B513" s="419" t="s">
        <v>1590</v>
      </c>
      <c r="C513" s="418" t="s">
        <v>707</v>
      </c>
      <c r="D513" s="417"/>
      <c r="E513" s="359">
        <f>E512+7</f>
        <v>44272</v>
      </c>
      <c r="F513" s="359">
        <f>F512+7</f>
        <v>44278</v>
      </c>
      <c r="G513" s="359">
        <f>F513+12</f>
        <v>44290</v>
      </c>
    </row>
    <row r="514" spans="1:8">
      <c r="B514" s="419" t="s">
        <v>1589</v>
      </c>
      <c r="C514" s="418" t="s">
        <v>1009</v>
      </c>
      <c r="D514" s="417"/>
      <c r="E514" s="359">
        <f>E513+7</f>
        <v>44279</v>
      </c>
      <c r="F514" s="359">
        <f>F513+7</f>
        <v>44285</v>
      </c>
      <c r="G514" s="359">
        <f>F514+12</f>
        <v>44297</v>
      </c>
    </row>
    <row r="515" spans="1:8">
      <c r="B515" s="456"/>
      <c r="C515" s="455"/>
      <c r="D515" s="373"/>
      <c r="E515" s="372"/>
      <c r="F515" s="372"/>
      <c r="G515" s="389"/>
    </row>
    <row r="516" spans="1:8">
      <c r="A516" s="381" t="s">
        <v>1588</v>
      </c>
      <c r="B516" s="436"/>
      <c r="C516" s="436"/>
      <c r="D516" s="373"/>
      <c r="E516" s="372"/>
      <c r="F516" s="372"/>
      <c r="G516" s="389"/>
    </row>
    <row r="517" spans="1:8">
      <c r="B517" s="429" t="s">
        <v>338</v>
      </c>
      <c r="C517" s="429" t="s">
        <v>1266</v>
      </c>
      <c r="D517" s="428" t="s">
        <v>1292</v>
      </c>
      <c r="E517" s="364" t="s">
        <v>1265</v>
      </c>
      <c r="F517" s="364" t="s">
        <v>1265</v>
      </c>
      <c r="G517" s="364" t="s">
        <v>1588</v>
      </c>
    </row>
    <row r="518" spans="1:8">
      <c r="B518" s="427"/>
      <c r="C518" s="427"/>
      <c r="D518" s="426"/>
      <c r="E518" s="364" t="s">
        <v>1262</v>
      </c>
      <c r="F518" s="364" t="s">
        <v>1261</v>
      </c>
      <c r="G518" s="364" t="s">
        <v>1195</v>
      </c>
    </row>
    <row r="519" spans="1:8">
      <c r="B519" s="419" t="s">
        <v>1579</v>
      </c>
      <c r="C519" s="418" t="s">
        <v>1587</v>
      </c>
      <c r="D519" s="417" t="s">
        <v>1586</v>
      </c>
      <c r="E519" s="359">
        <f>F519-4</f>
        <v>44258</v>
      </c>
      <c r="F519" s="359">
        <v>44262</v>
      </c>
      <c r="G519" s="359">
        <f>F519+11</f>
        <v>44273</v>
      </c>
    </row>
    <row r="520" spans="1:8">
      <c r="B520" s="419" t="s">
        <v>1585</v>
      </c>
      <c r="C520" s="418" t="s">
        <v>1584</v>
      </c>
      <c r="D520" s="417"/>
      <c r="E520" s="359">
        <f>E519+7</f>
        <v>44265</v>
      </c>
      <c r="F520" s="359">
        <f>F519+7</f>
        <v>44269</v>
      </c>
      <c r="G520" s="359">
        <f>F520+11</f>
        <v>44280</v>
      </c>
    </row>
    <row r="521" spans="1:8">
      <c r="B521" s="419" t="s">
        <v>1583</v>
      </c>
      <c r="C521" s="418" t="s">
        <v>1582</v>
      </c>
      <c r="D521" s="417"/>
      <c r="E521" s="359">
        <f>E520+7</f>
        <v>44272</v>
      </c>
      <c r="F521" s="359">
        <f>F520+7</f>
        <v>44276</v>
      </c>
      <c r="G521" s="359">
        <f>F521+11</f>
        <v>44287</v>
      </c>
    </row>
    <row r="522" spans="1:8">
      <c r="B522" s="419" t="s">
        <v>1581</v>
      </c>
      <c r="C522" s="418" t="s">
        <v>1580</v>
      </c>
      <c r="D522" s="417"/>
      <c r="E522" s="359">
        <f>E521+7</f>
        <v>44279</v>
      </c>
      <c r="F522" s="359">
        <f>F521+7</f>
        <v>44283</v>
      </c>
      <c r="G522" s="359">
        <f>F522+11</f>
        <v>44294</v>
      </c>
    </row>
    <row r="523" spans="1:8">
      <c r="B523" s="419" t="s">
        <v>1579</v>
      </c>
      <c r="C523" s="418" t="s">
        <v>1578</v>
      </c>
      <c r="D523" s="417"/>
      <c r="E523" s="359">
        <f>E522+7</f>
        <v>44286</v>
      </c>
      <c r="F523" s="359">
        <f>F522+7</f>
        <v>44290</v>
      </c>
      <c r="G523" s="359">
        <f>F523+11</f>
        <v>44301</v>
      </c>
    </row>
    <row r="524" spans="1:8">
      <c r="B524" s="454"/>
      <c r="C524" s="454"/>
      <c r="D524" s="373"/>
      <c r="E524" s="372"/>
      <c r="F524" s="372"/>
      <c r="G524" s="372"/>
    </row>
    <row r="525" spans="1:8">
      <c r="A525" s="413" t="s">
        <v>187</v>
      </c>
      <c r="B525" s="414"/>
      <c r="C525" s="414"/>
      <c r="D525" s="413"/>
      <c r="E525" s="413"/>
      <c r="F525" s="413"/>
      <c r="G525" s="413"/>
      <c r="H525" s="403"/>
    </row>
    <row r="526" spans="1:8">
      <c r="A526" s="381" t="s">
        <v>1577</v>
      </c>
    </row>
    <row r="527" spans="1:8">
      <c r="B527" s="429" t="s">
        <v>338</v>
      </c>
      <c r="C527" s="429" t="s">
        <v>1266</v>
      </c>
      <c r="D527" s="428" t="s">
        <v>1292</v>
      </c>
      <c r="E527" s="364" t="s">
        <v>1265</v>
      </c>
      <c r="F527" s="364" t="s">
        <v>1265</v>
      </c>
      <c r="G527" s="364" t="s">
        <v>1576</v>
      </c>
    </row>
    <row r="528" spans="1:8">
      <c r="B528" s="427"/>
      <c r="C528" s="427"/>
      <c r="D528" s="426"/>
      <c r="E528" s="364" t="s">
        <v>1262</v>
      </c>
      <c r="F528" s="364" t="s">
        <v>1261</v>
      </c>
      <c r="G528" s="364" t="s">
        <v>1195</v>
      </c>
    </row>
    <row r="529" spans="1:8">
      <c r="B529" s="419" t="s">
        <v>1575</v>
      </c>
      <c r="C529" s="418" t="s">
        <v>1574</v>
      </c>
      <c r="D529" s="417" t="s">
        <v>1573</v>
      </c>
      <c r="E529" s="359">
        <f>F529-6</f>
        <v>44253</v>
      </c>
      <c r="F529" s="359">
        <v>44259</v>
      </c>
      <c r="G529" s="359">
        <f>F529+27</f>
        <v>44286</v>
      </c>
    </row>
    <row r="530" spans="1:8">
      <c r="B530" s="419" t="s">
        <v>1572</v>
      </c>
      <c r="C530" s="418" t="s">
        <v>1571</v>
      </c>
      <c r="D530" s="417"/>
      <c r="E530" s="359">
        <f>E529+7</f>
        <v>44260</v>
      </c>
      <c r="F530" s="359">
        <f>F529+7</f>
        <v>44266</v>
      </c>
      <c r="G530" s="359">
        <f>F530+27</f>
        <v>44293</v>
      </c>
    </row>
    <row r="531" spans="1:8">
      <c r="B531" s="419" t="s">
        <v>1570</v>
      </c>
      <c r="C531" s="418" t="s">
        <v>1549</v>
      </c>
      <c r="D531" s="417"/>
      <c r="E531" s="359">
        <f>E530+7</f>
        <v>44267</v>
      </c>
      <c r="F531" s="359">
        <f>F530+7</f>
        <v>44273</v>
      </c>
      <c r="G531" s="359">
        <f>F531+27</f>
        <v>44300</v>
      </c>
    </row>
    <row r="532" spans="1:8">
      <c r="B532" s="419" t="s">
        <v>1569</v>
      </c>
      <c r="C532" s="418" t="s">
        <v>1568</v>
      </c>
      <c r="D532" s="417"/>
      <c r="E532" s="359">
        <f>E531+7</f>
        <v>44274</v>
      </c>
      <c r="F532" s="359">
        <f>F531+7</f>
        <v>44280</v>
      </c>
      <c r="G532" s="359">
        <f>F532+27</f>
        <v>44307</v>
      </c>
    </row>
    <row r="533" spans="1:8">
      <c r="B533" s="419" t="s">
        <v>1567</v>
      </c>
      <c r="C533" s="418" t="s">
        <v>1536</v>
      </c>
      <c r="D533" s="417"/>
      <c r="E533" s="359">
        <f>E532+7</f>
        <v>44281</v>
      </c>
      <c r="F533" s="359">
        <f>F532+7</f>
        <v>44287</v>
      </c>
      <c r="G533" s="359">
        <f>F533+27</f>
        <v>44314</v>
      </c>
    </row>
    <row r="534" spans="1:8">
      <c r="B534" s="357"/>
      <c r="C534" s="357"/>
    </row>
    <row r="535" spans="1:8">
      <c r="A535" s="381" t="s">
        <v>1566</v>
      </c>
      <c r="B535" s="357"/>
      <c r="C535" s="357"/>
    </row>
    <row r="536" spans="1:8">
      <c r="B536" s="429" t="s">
        <v>338</v>
      </c>
      <c r="C536" s="429" t="s">
        <v>1266</v>
      </c>
      <c r="D536" s="428" t="s">
        <v>1292</v>
      </c>
      <c r="E536" s="364" t="s">
        <v>1265</v>
      </c>
      <c r="F536" s="364" t="s">
        <v>1265</v>
      </c>
      <c r="G536" s="364" t="s">
        <v>1566</v>
      </c>
    </row>
    <row r="537" spans="1:8">
      <c r="B537" s="427"/>
      <c r="C537" s="427"/>
      <c r="D537" s="426"/>
      <c r="E537" s="364" t="s">
        <v>1262</v>
      </c>
      <c r="F537" s="364" t="s">
        <v>1261</v>
      </c>
      <c r="G537" s="364" t="s">
        <v>1195</v>
      </c>
    </row>
    <row r="538" spans="1:8">
      <c r="B538" s="419" t="s">
        <v>1565</v>
      </c>
      <c r="C538" s="418" t="s">
        <v>1564</v>
      </c>
      <c r="D538" s="417" t="s">
        <v>1563</v>
      </c>
      <c r="E538" s="359">
        <f>F538-6</f>
        <v>44253</v>
      </c>
      <c r="F538" s="359">
        <v>44259</v>
      </c>
      <c r="G538" s="359">
        <f>F538+22</f>
        <v>44281</v>
      </c>
    </row>
    <row r="539" spans="1:8">
      <c r="B539" s="419" t="s">
        <v>1562</v>
      </c>
      <c r="C539" s="418" t="s">
        <v>1561</v>
      </c>
      <c r="D539" s="417"/>
      <c r="E539" s="359">
        <f>E538+7</f>
        <v>44260</v>
      </c>
      <c r="F539" s="359">
        <f>F538+7</f>
        <v>44266</v>
      </c>
      <c r="G539" s="359">
        <f>F539+22</f>
        <v>44288</v>
      </c>
    </row>
    <row r="540" spans="1:8">
      <c r="B540" s="419" t="s">
        <v>1560</v>
      </c>
      <c r="C540" s="418" t="s">
        <v>1559</v>
      </c>
      <c r="D540" s="417"/>
      <c r="E540" s="359">
        <f>E539+7</f>
        <v>44267</v>
      </c>
      <c r="F540" s="359">
        <f>F539+7</f>
        <v>44273</v>
      </c>
      <c r="G540" s="359">
        <f>F540+22</f>
        <v>44295</v>
      </c>
    </row>
    <row r="541" spans="1:8">
      <c r="B541" s="419" t="s">
        <v>1558</v>
      </c>
      <c r="C541" s="418" t="s">
        <v>1557</v>
      </c>
      <c r="D541" s="417"/>
      <c r="E541" s="359">
        <f>E540+7</f>
        <v>44274</v>
      </c>
      <c r="F541" s="359">
        <f>F540+7</f>
        <v>44280</v>
      </c>
      <c r="G541" s="359">
        <f>F541+22</f>
        <v>44302</v>
      </c>
    </row>
    <row r="542" spans="1:8">
      <c r="B542" s="419" t="s">
        <v>1556</v>
      </c>
      <c r="C542" s="418" t="s">
        <v>1555</v>
      </c>
      <c r="D542" s="417"/>
      <c r="E542" s="359">
        <f>E541+7</f>
        <v>44281</v>
      </c>
      <c r="F542" s="359">
        <f>F541+7</f>
        <v>44287</v>
      </c>
      <c r="G542" s="359">
        <f>F542+22</f>
        <v>44309</v>
      </c>
    </row>
    <row r="543" spans="1:8">
      <c r="B543" s="441"/>
      <c r="C543" s="422"/>
      <c r="D543" s="373"/>
      <c r="E543" s="372"/>
      <c r="F543" s="372"/>
    </row>
    <row r="544" spans="1:8">
      <c r="A544" s="381" t="s">
        <v>1554</v>
      </c>
      <c r="B544" s="402"/>
      <c r="C544" s="402"/>
      <c r="E544" s="402"/>
      <c r="F544" s="381"/>
      <c r="G544" s="381"/>
      <c r="H544" s="450"/>
    </row>
    <row r="545" spans="1:7">
      <c r="B545" s="429" t="s">
        <v>338</v>
      </c>
      <c r="C545" s="429" t="s">
        <v>1266</v>
      </c>
      <c r="D545" s="428" t="s">
        <v>1292</v>
      </c>
      <c r="E545" s="364" t="s">
        <v>1265</v>
      </c>
      <c r="F545" s="364" t="s">
        <v>1265</v>
      </c>
      <c r="G545" s="364" t="s">
        <v>1554</v>
      </c>
    </row>
    <row r="546" spans="1:7">
      <c r="B546" s="427"/>
      <c r="C546" s="427"/>
      <c r="D546" s="426"/>
      <c r="E546" s="364" t="s">
        <v>1262</v>
      </c>
      <c r="F546" s="364" t="s">
        <v>1261</v>
      </c>
      <c r="G546" s="364" t="s">
        <v>1195</v>
      </c>
    </row>
    <row r="547" spans="1:7">
      <c r="B547" s="419" t="s">
        <v>1553</v>
      </c>
      <c r="C547" s="418" t="s">
        <v>1552</v>
      </c>
      <c r="D547" s="417" t="s">
        <v>1551</v>
      </c>
      <c r="E547" s="359">
        <f>F547-4</f>
        <v>44256</v>
      </c>
      <c r="F547" s="359">
        <v>44260</v>
      </c>
      <c r="G547" s="359">
        <f>F547+23</f>
        <v>44283</v>
      </c>
    </row>
    <row r="548" spans="1:7">
      <c r="B548" s="419" t="s">
        <v>1550</v>
      </c>
      <c r="C548" s="418" t="s">
        <v>1549</v>
      </c>
      <c r="D548" s="417"/>
      <c r="E548" s="359">
        <f>E547+7</f>
        <v>44263</v>
      </c>
      <c r="F548" s="359">
        <f>F547+7</f>
        <v>44267</v>
      </c>
      <c r="G548" s="359">
        <f>F548+23</f>
        <v>44290</v>
      </c>
    </row>
    <row r="549" spans="1:7">
      <c r="A549" s="453"/>
      <c r="B549" s="419" t="s">
        <v>1548</v>
      </c>
      <c r="C549" s="418" t="s">
        <v>1547</v>
      </c>
      <c r="D549" s="417"/>
      <c r="E549" s="359">
        <f>E548+7</f>
        <v>44270</v>
      </c>
      <c r="F549" s="359">
        <f>F548+7</f>
        <v>44274</v>
      </c>
      <c r="G549" s="359">
        <f>F549+23</f>
        <v>44297</v>
      </c>
    </row>
    <row r="550" spans="1:7">
      <c r="B550" s="419" t="s">
        <v>1546</v>
      </c>
      <c r="C550" s="418" t="s">
        <v>1545</v>
      </c>
      <c r="D550" s="417"/>
      <c r="E550" s="359">
        <f>E549+7</f>
        <v>44277</v>
      </c>
      <c r="F550" s="359">
        <f>F549+7</f>
        <v>44281</v>
      </c>
      <c r="G550" s="359">
        <f>F550+23</f>
        <v>44304</v>
      </c>
    </row>
    <row r="551" spans="1:7">
      <c r="B551" s="419" t="s">
        <v>1544</v>
      </c>
      <c r="C551" s="418" t="s">
        <v>1543</v>
      </c>
      <c r="D551" s="417"/>
      <c r="E551" s="359">
        <f>E550+7</f>
        <v>44284</v>
      </c>
      <c r="F551" s="359">
        <f>F550+7</f>
        <v>44288</v>
      </c>
      <c r="G551" s="359">
        <f>F551+23</f>
        <v>44311</v>
      </c>
    </row>
    <row r="552" spans="1:7">
      <c r="B552" s="357"/>
      <c r="C552" s="357"/>
      <c r="F552" s="372"/>
      <c r="G552" s="372"/>
    </row>
    <row r="553" spans="1:7">
      <c r="A553" s="381" t="s">
        <v>1542</v>
      </c>
      <c r="B553" s="357"/>
      <c r="C553" s="357"/>
      <c r="F553" s="452"/>
      <c r="G553" s="452"/>
    </row>
    <row r="554" spans="1:7">
      <c r="B554" s="429" t="s">
        <v>338</v>
      </c>
      <c r="C554" s="429" t="s">
        <v>1266</v>
      </c>
      <c r="D554" s="428" t="s">
        <v>1292</v>
      </c>
      <c r="E554" s="364" t="s">
        <v>1265</v>
      </c>
      <c r="F554" s="364" t="s">
        <v>1265</v>
      </c>
      <c r="G554" s="364" t="s">
        <v>1541</v>
      </c>
    </row>
    <row r="555" spans="1:7">
      <c r="B555" s="427"/>
      <c r="C555" s="427"/>
      <c r="D555" s="426"/>
      <c r="E555" s="364" t="s">
        <v>1262</v>
      </c>
      <c r="F555" s="364" t="s">
        <v>1261</v>
      </c>
      <c r="G555" s="364" t="s">
        <v>1195</v>
      </c>
    </row>
    <row r="556" spans="1:7">
      <c r="B556" s="419" t="s">
        <v>1131</v>
      </c>
      <c r="C556" s="418"/>
      <c r="D556" s="417" t="s">
        <v>1540</v>
      </c>
      <c r="E556" s="359">
        <f>F556-5</f>
        <v>44252</v>
      </c>
      <c r="F556" s="359">
        <v>44257</v>
      </c>
      <c r="G556" s="359">
        <f>F556+34</f>
        <v>44291</v>
      </c>
    </row>
    <row r="557" spans="1:7">
      <c r="B557" s="419" t="s">
        <v>1539</v>
      </c>
      <c r="C557" s="418" t="s">
        <v>1538</v>
      </c>
      <c r="D557" s="417"/>
      <c r="E557" s="359">
        <f>E556+7</f>
        <v>44259</v>
      </c>
      <c r="F557" s="359">
        <f>F556+7</f>
        <v>44264</v>
      </c>
      <c r="G557" s="359">
        <f>F557+34</f>
        <v>44298</v>
      </c>
    </row>
    <row r="558" spans="1:7">
      <c r="B558" s="419" t="s">
        <v>1537</v>
      </c>
      <c r="C558" s="418" t="s">
        <v>1536</v>
      </c>
      <c r="D558" s="417"/>
      <c r="E558" s="359">
        <f>E557+7</f>
        <v>44266</v>
      </c>
      <c r="F558" s="359">
        <f>F557+7</f>
        <v>44271</v>
      </c>
      <c r="G558" s="359">
        <f>F558+34</f>
        <v>44305</v>
      </c>
    </row>
    <row r="559" spans="1:7">
      <c r="B559" s="419" t="s">
        <v>1535</v>
      </c>
      <c r="C559" s="418" t="s">
        <v>1521</v>
      </c>
      <c r="D559" s="417"/>
      <c r="E559" s="359">
        <f>E558+7</f>
        <v>44273</v>
      </c>
      <c r="F559" s="359">
        <f>F558+7</f>
        <v>44278</v>
      </c>
      <c r="G559" s="359">
        <f>F559+34</f>
        <v>44312</v>
      </c>
    </row>
    <row r="560" spans="1:7">
      <c r="B560" s="419" t="s">
        <v>1534</v>
      </c>
      <c r="C560" s="418" t="s">
        <v>1533</v>
      </c>
      <c r="D560" s="417"/>
      <c r="E560" s="359">
        <f>E559+7</f>
        <v>44280</v>
      </c>
      <c r="F560" s="359">
        <f>F559+7</f>
        <v>44285</v>
      </c>
      <c r="G560" s="359">
        <f>F560+34</f>
        <v>44319</v>
      </c>
    </row>
    <row r="561" spans="1:7">
      <c r="B561" s="372"/>
      <c r="C561" s="372"/>
      <c r="F561" s="372"/>
    </row>
    <row r="562" spans="1:7">
      <c r="A562" s="381" t="s">
        <v>1532</v>
      </c>
      <c r="B562" s="357"/>
      <c r="C562" s="357"/>
      <c r="F562" s="452"/>
    </row>
    <row r="563" spans="1:7">
      <c r="B563" s="429" t="s">
        <v>338</v>
      </c>
      <c r="C563" s="429" t="s">
        <v>1266</v>
      </c>
      <c r="D563" s="428" t="s">
        <v>1292</v>
      </c>
      <c r="E563" s="364" t="s">
        <v>1265</v>
      </c>
      <c r="F563" s="364" t="s">
        <v>1265</v>
      </c>
      <c r="G563" s="364" t="s">
        <v>1531</v>
      </c>
    </row>
    <row r="564" spans="1:7">
      <c r="B564" s="427"/>
      <c r="C564" s="427"/>
      <c r="D564" s="426"/>
      <c r="E564" s="364" t="s">
        <v>1262</v>
      </c>
      <c r="F564" s="364" t="s">
        <v>1261</v>
      </c>
      <c r="G564" s="364" t="s">
        <v>1195</v>
      </c>
    </row>
    <row r="565" spans="1:7">
      <c r="B565" s="419" t="s">
        <v>1530</v>
      </c>
      <c r="C565" s="418" t="s">
        <v>1529</v>
      </c>
      <c r="D565" s="417" t="s">
        <v>1528</v>
      </c>
      <c r="E565" s="359">
        <f>F565-6</f>
        <v>44252</v>
      </c>
      <c r="F565" s="359">
        <v>44258</v>
      </c>
      <c r="G565" s="359">
        <f>F565+45</f>
        <v>44303</v>
      </c>
    </row>
    <row r="566" spans="1:7">
      <c r="B566" s="419" t="s">
        <v>1527</v>
      </c>
      <c r="C566" s="418"/>
      <c r="D566" s="417"/>
      <c r="E566" s="359">
        <f>E565+7</f>
        <v>44259</v>
      </c>
      <c r="F566" s="359">
        <f>F565+7</f>
        <v>44265</v>
      </c>
      <c r="G566" s="359">
        <f>F566+45</f>
        <v>44310</v>
      </c>
    </row>
    <row r="567" spans="1:7">
      <c r="B567" s="419" t="s">
        <v>1526</v>
      </c>
      <c r="C567" s="418" t="s">
        <v>1525</v>
      </c>
      <c r="D567" s="417"/>
      <c r="E567" s="359">
        <f>E566+7</f>
        <v>44266</v>
      </c>
      <c r="F567" s="359">
        <f>F566+7</f>
        <v>44272</v>
      </c>
      <c r="G567" s="359">
        <f>F567+45</f>
        <v>44317</v>
      </c>
    </row>
    <row r="568" spans="1:7">
      <c r="B568" s="419" t="s">
        <v>1524</v>
      </c>
      <c r="C568" s="418" t="s">
        <v>1523</v>
      </c>
      <c r="D568" s="417"/>
      <c r="E568" s="359">
        <f>E567+7</f>
        <v>44273</v>
      </c>
      <c r="F568" s="359">
        <f>F567+7</f>
        <v>44279</v>
      </c>
      <c r="G568" s="359">
        <f>F568+45</f>
        <v>44324</v>
      </c>
    </row>
    <row r="569" spans="1:7">
      <c r="B569" s="419" t="s">
        <v>1522</v>
      </c>
      <c r="C569" s="418" t="s">
        <v>1521</v>
      </c>
      <c r="D569" s="417"/>
      <c r="E569" s="359">
        <f>E568+7</f>
        <v>44280</v>
      </c>
      <c r="F569" s="359">
        <f>F568+7</f>
        <v>44286</v>
      </c>
      <c r="G569" s="359">
        <f>F569+45</f>
        <v>44331</v>
      </c>
    </row>
    <row r="570" spans="1:7">
      <c r="B570" s="357"/>
      <c r="C570" s="357"/>
      <c r="D570" s="373"/>
      <c r="E570" s="372"/>
      <c r="F570" s="372"/>
    </row>
    <row r="571" spans="1:7">
      <c r="A571" s="381" t="s">
        <v>1520</v>
      </c>
      <c r="B571" s="357"/>
      <c r="C571" s="357"/>
    </row>
    <row r="572" spans="1:7">
      <c r="B572" s="429" t="s">
        <v>338</v>
      </c>
      <c r="C572" s="429" t="s">
        <v>1266</v>
      </c>
      <c r="D572" s="428" t="s">
        <v>1292</v>
      </c>
      <c r="E572" s="364" t="s">
        <v>1265</v>
      </c>
      <c r="F572" s="364" t="s">
        <v>1265</v>
      </c>
      <c r="G572" s="364" t="s">
        <v>1519</v>
      </c>
    </row>
    <row r="573" spans="1:7">
      <c r="B573" s="427"/>
      <c r="C573" s="427"/>
      <c r="D573" s="426"/>
      <c r="E573" s="364" t="s">
        <v>1262</v>
      </c>
      <c r="F573" s="364" t="s">
        <v>1261</v>
      </c>
      <c r="G573" s="364" t="s">
        <v>1195</v>
      </c>
    </row>
    <row r="574" spans="1:7">
      <c r="B574" s="419" t="s">
        <v>1518</v>
      </c>
      <c r="C574" s="418" t="s">
        <v>1517</v>
      </c>
      <c r="D574" s="417" t="s">
        <v>1516</v>
      </c>
      <c r="E574" s="359">
        <f>F574-4</f>
        <v>44256</v>
      </c>
      <c r="F574" s="359">
        <v>44260</v>
      </c>
      <c r="G574" s="359">
        <f>F574+18</f>
        <v>44278</v>
      </c>
    </row>
    <row r="575" spans="1:7">
      <c r="B575" s="419" t="s">
        <v>1515</v>
      </c>
      <c r="C575" s="418" t="s">
        <v>704</v>
      </c>
      <c r="D575" s="417"/>
      <c r="E575" s="359">
        <f>E574+7</f>
        <v>44263</v>
      </c>
      <c r="F575" s="359">
        <f>F574+7</f>
        <v>44267</v>
      </c>
      <c r="G575" s="359">
        <f>F575+18</f>
        <v>44285</v>
      </c>
    </row>
    <row r="576" spans="1:7">
      <c r="B576" s="419" t="s">
        <v>1514</v>
      </c>
      <c r="C576" s="418" t="s">
        <v>1513</v>
      </c>
      <c r="D576" s="417"/>
      <c r="E576" s="359">
        <f>E575+7</f>
        <v>44270</v>
      </c>
      <c r="F576" s="359">
        <f>F575+7</f>
        <v>44274</v>
      </c>
      <c r="G576" s="359">
        <f>F576+18</f>
        <v>44292</v>
      </c>
    </row>
    <row r="577" spans="1:8">
      <c r="B577" s="419" t="s">
        <v>1512</v>
      </c>
      <c r="C577" s="418" t="s">
        <v>1511</v>
      </c>
      <c r="D577" s="417"/>
      <c r="E577" s="359">
        <f>E576+7</f>
        <v>44277</v>
      </c>
      <c r="F577" s="359">
        <f>F576+7</f>
        <v>44281</v>
      </c>
      <c r="G577" s="359">
        <f>F577+18</f>
        <v>44299</v>
      </c>
    </row>
    <row r="578" spans="1:8">
      <c r="B578" s="419"/>
      <c r="C578" s="418"/>
      <c r="D578" s="417"/>
      <c r="E578" s="359">
        <f>E577+7</f>
        <v>44284</v>
      </c>
      <c r="F578" s="359">
        <f>F577+7</f>
        <v>44288</v>
      </c>
      <c r="G578" s="359">
        <f>F578+18</f>
        <v>44306</v>
      </c>
    </row>
    <row r="579" spans="1:8">
      <c r="B579" s="435"/>
      <c r="C579" s="435"/>
      <c r="E579" s="372"/>
      <c r="F579" s="372"/>
      <c r="G579" s="372"/>
    </row>
    <row r="580" spans="1:8" s="410" customFormat="1">
      <c r="A580" s="404" t="s">
        <v>188</v>
      </c>
      <c r="B580" s="404"/>
      <c r="C580" s="404"/>
      <c r="D580" s="404"/>
      <c r="E580" s="404"/>
      <c r="F580" s="404"/>
      <c r="G580" s="404"/>
      <c r="H580" s="403"/>
    </row>
    <row r="581" spans="1:8">
      <c r="A581" s="381" t="s">
        <v>79</v>
      </c>
      <c r="B581" s="357"/>
      <c r="C581" s="357"/>
    </row>
    <row r="582" spans="1:8">
      <c r="B582" s="429" t="s">
        <v>338</v>
      </c>
      <c r="C582" s="429" t="s">
        <v>1266</v>
      </c>
      <c r="D582" s="428" t="s">
        <v>1292</v>
      </c>
      <c r="E582" s="364" t="s">
        <v>1265</v>
      </c>
      <c r="F582" s="364" t="s">
        <v>1265</v>
      </c>
      <c r="G582" s="364" t="s">
        <v>1510</v>
      </c>
    </row>
    <row r="583" spans="1:8">
      <c r="B583" s="427"/>
      <c r="C583" s="427"/>
      <c r="D583" s="426"/>
      <c r="E583" s="364" t="s">
        <v>1262</v>
      </c>
      <c r="F583" s="364" t="s">
        <v>1261</v>
      </c>
      <c r="G583" s="364" t="s">
        <v>1195</v>
      </c>
    </row>
    <row r="584" spans="1:8">
      <c r="B584" s="419" t="s">
        <v>1509</v>
      </c>
      <c r="C584" s="418" t="s">
        <v>1508</v>
      </c>
      <c r="D584" s="417" t="s">
        <v>1507</v>
      </c>
      <c r="E584" s="359">
        <f>F584-4</f>
        <v>44256</v>
      </c>
      <c r="F584" s="359">
        <v>44260</v>
      </c>
      <c r="G584" s="359">
        <f>F584+13</f>
        <v>44273</v>
      </c>
    </row>
    <row r="585" spans="1:8">
      <c r="B585" s="419" t="s">
        <v>1506</v>
      </c>
      <c r="C585" s="418" t="s">
        <v>852</v>
      </c>
      <c r="D585" s="417"/>
      <c r="E585" s="359">
        <f>F585-4</f>
        <v>44263</v>
      </c>
      <c r="F585" s="359">
        <f>F584+7</f>
        <v>44267</v>
      </c>
      <c r="G585" s="359">
        <f>F585+13</f>
        <v>44280</v>
      </c>
    </row>
    <row r="586" spans="1:8">
      <c r="B586" s="419" t="s">
        <v>1505</v>
      </c>
      <c r="C586" s="418" t="s">
        <v>1504</v>
      </c>
      <c r="D586" s="417"/>
      <c r="E586" s="359">
        <f>F586-4</f>
        <v>44270</v>
      </c>
      <c r="F586" s="359">
        <f>F585+7</f>
        <v>44274</v>
      </c>
      <c r="G586" s="359">
        <f>F586+13</f>
        <v>44287</v>
      </c>
    </row>
    <row r="587" spans="1:8">
      <c r="B587" s="419" t="s">
        <v>1503</v>
      </c>
      <c r="C587" s="418" t="s">
        <v>1502</v>
      </c>
      <c r="D587" s="417"/>
      <c r="E587" s="359">
        <f>F587-4</f>
        <v>44277</v>
      </c>
      <c r="F587" s="359">
        <f>F586+7</f>
        <v>44281</v>
      </c>
      <c r="G587" s="359">
        <f>F587+13</f>
        <v>44294</v>
      </c>
    </row>
    <row r="588" spans="1:8">
      <c r="B588" s="419" t="s">
        <v>1501</v>
      </c>
      <c r="C588" s="418" t="s">
        <v>1500</v>
      </c>
      <c r="D588" s="417"/>
      <c r="E588" s="359">
        <f>F588-4</f>
        <v>44284</v>
      </c>
      <c r="F588" s="359">
        <f>F587+7</f>
        <v>44288</v>
      </c>
      <c r="G588" s="359">
        <f>F588+13</f>
        <v>44301</v>
      </c>
    </row>
    <row r="589" spans="1:8">
      <c r="B589" s="357"/>
      <c r="C589" s="357"/>
    </row>
    <row r="590" spans="1:8">
      <c r="A590" s="381"/>
      <c r="B590" s="429" t="s">
        <v>338</v>
      </c>
      <c r="C590" s="429" t="s">
        <v>1266</v>
      </c>
      <c r="D590" s="428" t="s">
        <v>1292</v>
      </c>
      <c r="E590" s="364" t="s">
        <v>1265</v>
      </c>
      <c r="F590" s="364" t="s">
        <v>1265</v>
      </c>
      <c r="G590" s="364" t="s">
        <v>1510</v>
      </c>
    </row>
    <row r="591" spans="1:8">
      <c r="A591" s="381"/>
      <c r="B591" s="427"/>
      <c r="C591" s="427"/>
      <c r="D591" s="426"/>
      <c r="E591" s="364" t="s">
        <v>1262</v>
      </c>
      <c r="F591" s="364" t="s">
        <v>1261</v>
      </c>
      <c r="G591" s="364" t="s">
        <v>1195</v>
      </c>
    </row>
    <row r="592" spans="1:8">
      <c r="A592" s="381"/>
      <c r="B592" s="419" t="s">
        <v>1498</v>
      </c>
      <c r="C592" s="418" t="s">
        <v>1497</v>
      </c>
      <c r="D592" s="417" t="s">
        <v>1496</v>
      </c>
      <c r="E592" s="359">
        <f>F592-5</f>
        <v>44252</v>
      </c>
      <c r="F592" s="359">
        <v>44257</v>
      </c>
      <c r="G592" s="359">
        <f>F592+17</f>
        <v>44274</v>
      </c>
    </row>
    <row r="593" spans="1:7">
      <c r="A593" s="381"/>
      <c r="B593" s="419" t="s">
        <v>1495</v>
      </c>
      <c r="C593" s="418" t="s">
        <v>1494</v>
      </c>
      <c r="D593" s="417"/>
      <c r="E593" s="359">
        <f>E592+7</f>
        <v>44259</v>
      </c>
      <c r="F593" s="359">
        <f>F592+7</f>
        <v>44264</v>
      </c>
      <c r="G593" s="359">
        <f>F593+17</f>
        <v>44281</v>
      </c>
    </row>
    <row r="594" spans="1:7">
      <c r="A594" s="381"/>
      <c r="B594" s="419" t="s">
        <v>1493</v>
      </c>
      <c r="C594" s="418" t="s">
        <v>1492</v>
      </c>
      <c r="D594" s="417"/>
      <c r="E594" s="359">
        <f>E593+7</f>
        <v>44266</v>
      </c>
      <c r="F594" s="359">
        <f>F593+7</f>
        <v>44271</v>
      </c>
      <c r="G594" s="359">
        <f>F594+17</f>
        <v>44288</v>
      </c>
    </row>
    <row r="595" spans="1:7">
      <c r="A595" s="381"/>
      <c r="B595" s="419" t="s">
        <v>1491</v>
      </c>
      <c r="C595" s="418" t="s">
        <v>1490</v>
      </c>
      <c r="D595" s="417"/>
      <c r="E595" s="359">
        <f>E594+7</f>
        <v>44273</v>
      </c>
      <c r="F595" s="359">
        <f>F594+7</f>
        <v>44278</v>
      </c>
      <c r="G595" s="359">
        <f>F595+17</f>
        <v>44295</v>
      </c>
    </row>
    <row r="596" spans="1:7">
      <c r="A596" s="381"/>
      <c r="B596" s="419" t="s">
        <v>1489</v>
      </c>
      <c r="C596" s="418" t="s">
        <v>1488</v>
      </c>
      <c r="D596" s="417"/>
      <c r="E596" s="359">
        <f>E595+7</f>
        <v>44280</v>
      </c>
      <c r="F596" s="359">
        <f>F595+7</f>
        <v>44285</v>
      </c>
      <c r="G596" s="359">
        <f>F596+17</f>
        <v>44302</v>
      </c>
    </row>
    <row r="597" spans="1:7">
      <c r="B597" s="357"/>
      <c r="C597" s="451"/>
    </row>
    <row r="598" spans="1:7">
      <c r="A598" s="381" t="s">
        <v>77</v>
      </c>
    </row>
    <row r="599" spans="1:7">
      <c r="B599" s="429" t="s">
        <v>338</v>
      </c>
      <c r="C599" s="429" t="s">
        <v>1266</v>
      </c>
      <c r="D599" s="428" t="s">
        <v>1292</v>
      </c>
      <c r="E599" s="364" t="s">
        <v>1265</v>
      </c>
      <c r="F599" s="364" t="s">
        <v>1265</v>
      </c>
      <c r="G599" s="364" t="s">
        <v>1499</v>
      </c>
    </row>
    <row r="600" spans="1:7">
      <c r="B600" s="427"/>
      <c r="C600" s="427"/>
      <c r="D600" s="426"/>
      <c r="E600" s="364" t="s">
        <v>1262</v>
      </c>
      <c r="F600" s="364" t="s">
        <v>1261</v>
      </c>
      <c r="G600" s="364" t="s">
        <v>1195</v>
      </c>
    </row>
    <row r="601" spans="1:7">
      <c r="B601" s="419" t="s">
        <v>1509</v>
      </c>
      <c r="C601" s="418" t="s">
        <v>1508</v>
      </c>
      <c r="D601" s="417" t="s">
        <v>1507</v>
      </c>
      <c r="E601" s="359">
        <f>F601-4</f>
        <v>44256</v>
      </c>
      <c r="F601" s="359">
        <v>44260</v>
      </c>
      <c r="G601" s="359">
        <f>F601+17</f>
        <v>44277</v>
      </c>
    </row>
    <row r="602" spans="1:7">
      <c r="B602" s="419" t="s">
        <v>1506</v>
      </c>
      <c r="C602" s="418" t="s">
        <v>852</v>
      </c>
      <c r="D602" s="417"/>
      <c r="E602" s="359">
        <f>F602-4</f>
        <v>44263</v>
      </c>
      <c r="F602" s="359">
        <f>F601+7</f>
        <v>44267</v>
      </c>
      <c r="G602" s="359">
        <f>F602+17</f>
        <v>44284</v>
      </c>
    </row>
    <row r="603" spans="1:7">
      <c r="B603" s="419" t="s">
        <v>1505</v>
      </c>
      <c r="C603" s="418" t="s">
        <v>1504</v>
      </c>
      <c r="D603" s="417"/>
      <c r="E603" s="359">
        <f>F603-4</f>
        <v>44270</v>
      </c>
      <c r="F603" s="359">
        <f>F602+7</f>
        <v>44274</v>
      </c>
      <c r="G603" s="359">
        <f>F603+17</f>
        <v>44291</v>
      </c>
    </row>
    <row r="604" spans="1:7">
      <c r="B604" s="419" t="s">
        <v>1503</v>
      </c>
      <c r="C604" s="418" t="s">
        <v>1502</v>
      </c>
      <c r="D604" s="417"/>
      <c r="E604" s="359">
        <f>F604-4</f>
        <v>44277</v>
      </c>
      <c r="F604" s="359">
        <f>F603+7</f>
        <v>44281</v>
      </c>
      <c r="G604" s="359">
        <f>F604+17</f>
        <v>44298</v>
      </c>
    </row>
    <row r="605" spans="1:7">
      <c r="B605" s="419" t="s">
        <v>1501</v>
      </c>
      <c r="C605" s="418" t="s">
        <v>1500</v>
      </c>
      <c r="D605" s="417"/>
      <c r="E605" s="359">
        <f>F605-4</f>
        <v>44284</v>
      </c>
      <c r="F605" s="359">
        <f>F604+7</f>
        <v>44288</v>
      </c>
      <c r="G605" s="359">
        <f>F605+17</f>
        <v>44305</v>
      </c>
    </row>
    <row r="606" spans="1:7">
      <c r="B606" s="357"/>
      <c r="C606" s="357"/>
    </row>
    <row r="607" spans="1:7">
      <c r="B607" s="429" t="s">
        <v>338</v>
      </c>
      <c r="C607" s="429" t="s">
        <v>1266</v>
      </c>
      <c r="D607" s="428" t="s">
        <v>1292</v>
      </c>
      <c r="E607" s="364" t="s">
        <v>1265</v>
      </c>
      <c r="F607" s="364" t="s">
        <v>1265</v>
      </c>
      <c r="G607" s="364" t="s">
        <v>1499</v>
      </c>
    </row>
    <row r="608" spans="1:7">
      <c r="B608" s="427"/>
      <c r="C608" s="427"/>
      <c r="D608" s="426"/>
      <c r="E608" s="364" t="s">
        <v>1262</v>
      </c>
      <c r="F608" s="364" t="s">
        <v>1261</v>
      </c>
      <c r="G608" s="364" t="s">
        <v>1195</v>
      </c>
    </row>
    <row r="609" spans="1:10">
      <c r="B609" s="419" t="s">
        <v>1498</v>
      </c>
      <c r="C609" s="418" t="s">
        <v>1497</v>
      </c>
      <c r="D609" s="417" t="s">
        <v>1496</v>
      </c>
      <c r="E609" s="359">
        <f>F609-5</f>
        <v>44252</v>
      </c>
      <c r="F609" s="359">
        <v>44257</v>
      </c>
      <c r="G609" s="359">
        <f>F609+14</f>
        <v>44271</v>
      </c>
    </row>
    <row r="610" spans="1:10">
      <c r="B610" s="419" t="s">
        <v>1495</v>
      </c>
      <c r="C610" s="418" t="s">
        <v>1494</v>
      </c>
      <c r="D610" s="417"/>
      <c r="E610" s="359">
        <f>E609+7</f>
        <v>44259</v>
      </c>
      <c r="F610" s="359">
        <f>F609+7</f>
        <v>44264</v>
      </c>
      <c r="G610" s="359">
        <f>F610+14</f>
        <v>44278</v>
      </c>
    </row>
    <row r="611" spans="1:10">
      <c r="B611" s="419" t="s">
        <v>1493</v>
      </c>
      <c r="C611" s="418" t="s">
        <v>1492</v>
      </c>
      <c r="D611" s="417"/>
      <c r="E611" s="359">
        <f>E610+7</f>
        <v>44266</v>
      </c>
      <c r="F611" s="359">
        <f>F610+7</f>
        <v>44271</v>
      </c>
      <c r="G611" s="359">
        <f>F611+14</f>
        <v>44285</v>
      </c>
    </row>
    <row r="612" spans="1:10">
      <c r="B612" s="419" t="s">
        <v>1491</v>
      </c>
      <c r="C612" s="418" t="s">
        <v>1490</v>
      </c>
      <c r="D612" s="417"/>
      <c r="E612" s="359">
        <f>E611+7</f>
        <v>44273</v>
      </c>
      <c r="F612" s="359">
        <f>F611+7</f>
        <v>44278</v>
      </c>
      <c r="G612" s="359">
        <f>F612+14</f>
        <v>44292</v>
      </c>
    </row>
    <row r="613" spans="1:10">
      <c r="B613" s="419" t="s">
        <v>1489</v>
      </c>
      <c r="C613" s="418" t="s">
        <v>1488</v>
      </c>
      <c r="D613" s="417"/>
      <c r="E613" s="359">
        <f>E612+7</f>
        <v>44280</v>
      </c>
      <c r="F613" s="359">
        <f>F612+7</f>
        <v>44285</v>
      </c>
      <c r="G613" s="359">
        <f>F613+14</f>
        <v>44299</v>
      </c>
    </row>
    <row r="614" spans="1:10">
      <c r="B614" s="436"/>
      <c r="C614" s="436"/>
      <c r="D614" s="373"/>
      <c r="E614" s="372"/>
      <c r="F614" s="372"/>
      <c r="G614" s="372"/>
    </row>
    <row r="615" spans="1:10">
      <c r="A615" s="381" t="s">
        <v>74</v>
      </c>
      <c r="B615" s="402"/>
      <c r="C615" s="402"/>
      <c r="D615" s="381"/>
      <c r="E615" s="381"/>
      <c r="F615" s="381"/>
      <c r="G615" s="450"/>
    </row>
    <row r="616" spans="1:10" ht="16.5" customHeight="1">
      <c r="B616" s="429" t="s">
        <v>338</v>
      </c>
      <c r="C616" s="429" t="s">
        <v>1266</v>
      </c>
      <c r="D616" s="428" t="s">
        <v>1292</v>
      </c>
      <c r="E616" s="364" t="s">
        <v>1265</v>
      </c>
      <c r="F616" s="364" t="s">
        <v>1265</v>
      </c>
      <c r="G616" s="364" t="s">
        <v>1487</v>
      </c>
    </row>
    <row r="617" spans="1:10">
      <c r="B617" s="427"/>
      <c r="C617" s="427"/>
      <c r="D617" s="426"/>
      <c r="E617" s="364" t="s">
        <v>1262</v>
      </c>
      <c r="F617" s="364" t="s">
        <v>1261</v>
      </c>
      <c r="G617" s="364" t="s">
        <v>1195</v>
      </c>
    </row>
    <row r="618" spans="1:10" ht="16.5" customHeight="1">
      <c r="B618" s="419" t="s">
        <v>1486</v>
      </c>
      <c r="C618" s="418" t="s">
        <v>1485</v>
      </c>
      <c r="D618" s="417" t="s">
        <v>1484</v>
      </c>
      <c r="E618" s="359">
        <f>F618-5</f>
        <v>44256</v>
      </c>
      <c r="F618" s="359">
        <v>44261</v>
      </c>
      <c r="G618" s="359">
        <f>F618+15</f>
        <v>44276</v>
      </c>
    </row>
    <row r="619" spans="1:10">
      <c r="B619" s="419" t="s">
        <v>1131</v>
      </c>
      <c r="C619" s="418"/>
      <c r="D619" s="417"/>
      <c r="E619" s="359">
        <f>E618+7</f>
        <v>44263</v>
      </c>
      <c r="F619" s="359">
        <f>F618+7</f>
        <v>44268</v>
      </c>
      <c r="G619" s="359">
        <f>F619+15</f>
        <v>44283</v>
      </c>
    </row>
    <row r="620" spans="1:10">
      <c r="B620" s="419" t="s">
        <v>1483</v>
      </c>
      <c r="C620" s="418" t="s">
        <v>1482</v>
      </c>
      <c r="D620" s="417"/>
      <c r="E620" s="359">
        <f>E619+7</f>
        <v>44270</v>
      </c>
      <c r="F620" s="359">
        <f>F619+7</f>
        <v>44275</v>
      </c>
      <c r="G620" s="359">
        <f>F620+15</f>
        <v>44290</v>
      </c>
    </row>
    <row r="621" spans="1:10">
      <c r="B621" s="419" t="s">
        <v>1481</v>
      </c>
      <c r="C621" s="418" t="s">
        <v>1480</v>
      </c>
      <c r="D621" s="417"/>
      <c r="E621" s="359">
        <f>E620+7</f>
        <v>44277</v>
      </c>
      <c r="F621" s="359">
        <f>F620+7</f>
        <v>44282</v>
      </c>
      <c r="G621" s="359">
        <f>F621+15</f>
        <v>44297</v>
      </c>
    </row>
    <row r="622" spans="1:10">
      <c r="B622" s="419" t="s">
        <v>1479</v>
      </c>
      <c r="C622" s="418" t="s">
        <v>1478</v>
      </c>
      <c r="D622" s="417"/>
      <c r="E622" s="359">
        <f>E621+7</f>
        <v>44284</v>
      </c>
      <c r="F622" s="359">
        <f>F621+7</f>
        <v>44289</v>
      </c>
      <c r="G622" s="359">
        <f>F622+15</f>
        <v>44304</v>
      </c>
    </row>
    <row r="623" spans="1:10">
      <c r="B623" s="357"/>
      <c r="C623" s="357"/>
      <c r="D623" s="373"/>
      <c r="E623" s="372"/>
      <c r="F623" s="372"/>
    </row>
    <row r="624" spans="1:10">
      <c r="A624" s="381" t="s">
        <v>73</v>
      </c>
      <c r="B624" s="357"/>
      <c r="C624" s="357"/>
      <c r="D624" s="402"/>
      <c r="E624" s="402"/>
      <c r="F624" s="381"/>
      <c r="G624" s="381"/>
      <c r="H624" s="450"/>
      <c r="I624" s="410"/>
      <c r="J624" s="410"/>
    </row>
    <row r="625" spans="1:10" ht="16.5" customHeight="1">
      <c r="B625" s="429" t="s">
        <v>25</v>
      </c>
      <c r="C625" s="429" t="s">
        <v>26</v>
      </c>
      <c r="D625" s="428" t="s">
        <v>27</v>
      </c>
      <c r="E625" s="364" t="s">
        <v>161</v>
      </c>
      <c r="F625" s="364" t="s">
        <v>161</v>
      </c>
      <c r="G625" s="364" t="s">
        <v>73</v>
      </c>
    </row>
    <row r="626" spans="1:10">
      <c r="B626" s="427"/>
      <c r="C626" s="427"/>
      <c r="D626" s="426"/>
      <c r="E626" s="364" t="s">
        <v>1055</v>
      </c>
      <c r="F626" s="364" t="s">
        <v>29</v>
      </c>
      <c r="G626" s="364" t="s">
        <v>30</v>
      </c>
    </row>
    <row r="627" spans="1:10" ht="16.5" customHeight="1">
      <c r="B627" s="419" t="s">
        <v>1486</v>
      </c>
      <c r="C627" s="418" t="s">
        <v>1485</v>
      </c>
      <c r="D627" s="417" t="s">
        <v>1484</v>
      </c>
      <c r="E627" s="359">
        <f>F627-5</f>
        <v>44256</v>
      </c>
      <c r="F627" s="359">
        <v>44261</v>
      </c>
      <c r="G627" s="359">
        <f>F627+20</f>
        <v>44281</v>
      </c>
    </row>
    <row r="628" spans="1:10">
      <c r="B628" s="419" t="s">
        <v>1131</v>
      </c>
      <c r="C628" s="418"/>
      <c r="D628" s="417"/>
      <c r="E628" s="359">
        <f>E627+7</f>
        <v>44263</v>
      </c>
      <c r="F628" s="359">
        <f>F627+7</f>
        <v>44268</v>
      </c>
      <c r="G628" s="359">
        <f>F628+20</f>
        <v>44288</v>
      </c>
    </row>
    <row r="629" spans="1:10">
      <c r="B629" s="419" t="s">
        <v>1483</v>
      </c>
      <c r="C629" s="418" t="s">
        <v>1482</v>
      </c>
      <c r="D629" s="417"/>
      <c r="E629" s="359">
        <f>E628+7</f>
        <v>44270</v>
      </c>
      <c r="F629" s="359">
        <f>F628+7</f>
        <v>44275</v>
      </c>
      <c r="G629" s="359">
        <f>F629+20</f>
        <v>44295</v>
      </c>
    </row>
    <row r="630" spans="1:10">
      <c r="B630" s="419" t="s">
        <v>1481</v>
      </c>
      <c r="C630" s="418" t="s">
        <v>1480</v>
      </c>
      <c r="D630" s="417"/>
      <c r="E630" s="359">
        <f>E629+7</f>
        <v>44277</v>
      </c>
      <c r="F630" s="359">
        <f>F629+7</f>
        <v>44282</v>
      </c>
      <c r="G630" s="359">
        <f>F630+20</f>
        <v>44302</v>
      </c>
    </row>
    <row r="631" spans="1:10">
      <c r="B631" s="419" t="s">
        <v>1479</v>
      </c>
      <c r="C631" s="418" t="s">
        <v>1478</v>
      </c>
      <c r="D631" s="417"/>
      <c r="E631" s="359">
        <f>E630+7</f>
        <v>44284</v>
      </c>
      <c r="F631" s="359">
        <f>F630+7</f>
        <v>44289</v>
      </c>
      <c r="G631" s="359">
        <f>F631+20</f>
        <v>44309</v>
      </c>
    </row>
    <row r="632" spans="1:10">
      <c r="B632" s="357"/>
      <c r="C632" s="357"/>
    </row>
    <row r="633" spans="1:10">
      <c r="A633" s="404" t="s">
        <v>124</v>
      </c>
      <c r="B633" s="404"/>
      <c r="C633" s="404"/>
      <c r="D633" s="404"/>
      <c r="E633" s="404"/>
      <c r="F633" s="404"/>
      <c r="G633" s="404"/>
      <c r="H633" s="403"/>
      <c r="I633" s="410"/>
      <c r="J633" s="410"/>
    </row>
    <row r="634" spans="1:10">
      <c r="A634" s="381" t="s">
        <v>137</v>
      </c>
      <c r="B634" s="449"/>
      <c r="C634" s="448"/>
      <c r="D634" s="447"/>
      <c r="E634" s="447"/>
      <c r="F634" s="372"/>
      <c r="G634" s="372"/>
      <c r="H634" s="400"/>
    </row>
    <row r="635" spans="1:10">
      <c r="A635" s="381"/>
      <c r="B635" s="429" t="s">
        <v>338</v>
      </c>
      <c r="C635" s="429" t="s">
        <v>26</v>
      </c>
      <c r="D635" s="428" t="s">
        <v>27</v>
      </c>
      <c r="E635" s="364" t="s">
        <v>161</v>
      </c>
      <c r="F635" s="364" t="s">
        <v>161</v>
      </c>
      <c r="G635" s="364" t="s">
        <v>137</v>
      </c>
      <c r="H635" s="400"/>
    </row>
    <row r="636" spans="1:10">
      <c r="A636" s="381"/>
      <c r="B636" s="427"/>
      <c r="C636" s="427"/>
      <c r="D636" s="426"/>
      <c r="E636" s="364" t="s">
        <v>1055</v>
      </c>
      <c r="F636" s="364" t="s">
        <v>29</v>
      </c>
      <c r="G636" s="364" t="s">
        <v>30</v>
      </c>
      <c r="H636" s="400"/>
    </row>
    <row r="637" spans="1:10">
      <c r="A637" s="381"/>
      <c r="B637" s="419" t="s">
        <v>1436</v>
      </c>
      <c r="C637" s="418" t="s">
        <v>1435</v>
      </c>
      <c r="D637" s="417" t="s">
        <v>1434</v>
      </c>
      <c r="E637" s="359">
        <f>F637-6</f>
        <v>44252</v>
      </c>
      <c r="F637" s="359">
        <v>44258</v>
      </c>
      <c r="G637" s="359">
        <f>F637+38</f>
        <v>44296</v>
      </c>
      <c r="H637" s="400"/>
    </row>
    <row r="638" spans="1:10">
      <c r="A638" s="381"/>
      <c r="B638" s="419" t="s">
        <v>1433</v>
      </c>
      <c r="C638" s="418" t="s">
        <v>628</v>
      </c>
      <c r="D638" s="417"/>
      <c r="E638" s="359">
        <f>E637+7</f>
        <v>44259</v>
      </c>
      <c r="F638" s="359">
        <f>F637+7</f>
        <v>44265</v>
      </c>
      <c r="G638" s="359">
        <f>G637+7</f>
        <v>44303</v>
      </c>
      <c r="H638" s="400"/>
    </row>
    <row r="639" spans="1:10">
      <c r="A639" s="381"/>
      <c r="B639" s="419" t="s">
        <v>1432</v>
      </c>
      <c r="C639" s="418" t="s">
        <v>1335</v>
      </c>
      <c r="D639" s="417"/>
      <c r="E639" s="359">
        <f>E638+7</f>
        <v>44266</v>
      </c>
      <c r="F639" s="359">
        <f>F638+7</f>
        <v>44272</v>
      </c>
      <c r="G639" s="359">
        <f>G638+7</f>
        <v>44310</v>
      </c>
      <c r="H639" s="400"/>
    </row>
    <row r="640" spans="1:10">
      <c r="A640" s="381"/>
      <c r="B640" s="419" t="s">
        <v>1431</v>
      </c>
      <c r="C640" s="418" t="s">
        <v>1333</v>
      </c>
      <c r="D640" s="417"/>
      <c r="E640" s="359">
        <f>E639+7</f>
        <v>44273</v>
      </c>
      <c r="F640" s="359">
        <f>F639+7</f>
        <v>44279</v>
      </c>
      <c r="G640" s="359">
        <f>G639+7</f>
        <v>44317</v>
      </c>
      <c r="H640" s="400"/>
    </row>
    <row r="641" spans="1:10">
      <c r="A641" s="381"/>
      <c r="B641" s="419" t="s">
        <v>1430</v>
      </c>
      <c r="C641" s="418" t="s">
        <v>1331</v>
      </c>
      <c r="D641" s="417"/>
      <c r="E641" s="359">
        <f>E640+7</f>
        <v>44280</v>
      </c>
      <c r="F641" s="359">
        <f>F640+7</f>
        <v>44286</v>
      </c>
      <c r="G641" s="359">
        <f>G640+7</f>
        <v>44324</v>
      </c>
      <c r="H641" s="400"/>
    </row>
    <row r="642" spans="1:10">
      <c r="A642" s="381"/>
      <c r="B642" s="374"/>
      <c r="C642" s="385"/>
      <c r="D642" s="373"/>
      <c r="E642" s="372"/>
      <c r="F642" s="372"/>
      <c r="G642" s="372"/>
      <c r="H642" s="400"/>
    </row>
    <row r="643" spans="1:10">
      <c r="A643" s="381" t="s">
        <v>1467</v>
      </c>
      <c r="B643" s="374"/>
      <c r="C643" s="385"/>
      <c r="D643" s="373"/>
      <c r="E643" s="372"/>
      <c r="F643" s="372"/>
      <c r="G643" s="372"/>
      <c r="H643" s="369"/>
      <c r="J643" s="369"/>
    </row>
    <row r="644" spans="1:10">
      <c r="A644" s="381"/>
      <c r="B644" s="429" t="s">
        <v>338</v>
      </c>
      <c r="C644" s="429" t="s">
        <v>26</v>
      </c>
      <c r="D644" s="428" t="s">
        <v>27</v>
      </c>
      <c r="E644" s="364" t="s">
        <v>161</v>
      </c>
      <c r="F644" s="364" t="s">
        <v>161</v>
      </c>
      <c r="G644" s="364" t="s">
        <v>137</v>
      </c>
      <c r="H644" s="400"/>
    </row>
    <row r="645" spans="1:10">
      <c r="A645" s="381"/>
      <c r="B645" s="427"/>
      <c r="C645" s="427"/>
      <c r="D645" s="426"/>
      <c r="E645" s="364" t="s">
        <v>1055</v>
      </c>
      <c r="F645" s="364" t="s">
        <v>29</v>
      </c>
      <c r="G645" s="364" t="s">
        <v>30</v>
      </c>
      <c r="H645" s="400"/>
    </row>
    <row r="646" spans="1:10" ht="16.5" customHeight="1">
      <c r="A646" s="381"/>
      <c r="B646" s="361" t="s">
        <v>1477</v>
      </c>
      <c r="C646" s="407" t="s">
        <v>1476</v>
      </c>
      <c r="D646" s="363" t="s">
        <v>1475</v>
      </c>
      <c r="E646" s="359">
        <f>F646-7</f>
        <v>44251</v>
      </c>
      <c r="F646" s="359">
        <v>44258</v>
      </c>
      <c r="G646" s="359">
        <f>F646+38</f>
        <v>44296</v>
      </c>
      <c r="H646" s="400"/>
    </row>
    <row r="647" spans="1:10">
      <c r="A647" s="381"/>
      <c r="B647" s="361" t="s">
        <v>1474</v>
      </c>
      <c r="C647" s="407" t="s">
        <v>1473</v>
      </c>
      <c r="D647" s="362"/>
      <c r="E647" s="359">
        <f>E646+7</f>
        <v>44258</v>
      </c>
      <c r="F647" s="359">
        <f>F646+7</f>
        <v>44265</v>
      </c>
      <c r="G647" s="359">
        <f>F647+38</f>
        <v>44303</v>
      </c>
      <c r="H647" s="400"/>
    </row>
    <row r="648" spans="1:10">
      <c r="A648" s="381"/>
      <c r="B648" s="361" t="s">
        <v>1472</v>
      </c>
      <c r="C648" s="407" t="s">
        <v>1471</v>
      </c>
      <c r="D648" s="362"/>
      <c r="E648" s="359">
        <f>E647+7</f>
        <v>44265</v>
      </c>
      <c r="F648" s="359">
        <f>F647+7</f>
        <v>44272</v>
      </c>
      <c r="G648" s="359">
        <f>F648+38</f>
        <v>44310</v>
      </c>
      <c r="H648" s="400"/>
    </row>
    <row r="649" spans="1:10">
      <c r="A649" s="381"/>
      <c r="B649" s="361" t="s">
        <v>1470</v>
      </c>
      <c r="C649" s="407" t="s">
        <v>832</v>
      </c>
      <c r="D649" s="362"/>
      <c r="E649" s="359">
        <f>E648+7</f>
        <v>44272</v>
      </c>
      <c r="F649" s="359">
        <f>F648+7</f>
        <v>44279</v>
      </c>
      <c r="G649" s="359">
        <f>F649+38</f>
        <v>44317</v>
      </c>
      <c r="H649" s="400"/>
    </row>
    <row r="650" spans="1:10">
      <c r="A650" s="381"/>
      <c r="B650" s="361" t="s">
        <v>1469</v>
      </c>
      <c r="C650" s="407" t="s">
        <v>1468</v>
      </c>
      <c r="D650" s="360"/>
      <c r="E650" s="359">
        <f>E649+7</f>
        <v>44279</v>
      </c>
      <c r="F650" s="359">
        <f>F649+7</f>
        <v>44286</v>
      </c>
      <c r="G650" s="359">
        <f>F650+38</f>
        <v>44324</v>
      </c>
      <c r="H650" s="400"/>
    </row>
    <row r="651" spans="1:10">
      <c r="A651" s="381"/>
      <c r="B651" s="374"/>
      <c r="C651" s="385"/>
      <c r="D651" s="373"/>
      <c r="E651" s="372"/>
      <c r="F651" s="372"/>
      <c r="G651" s="372"/>
      <c r="H651" s="400"/>
    </row>
    <row r="652" spans="1:10">
      <c r="A652" s="369"/>
      <c r="B652" s="429" t="s">
        <v>338</v>
      </c>
      <c r="C652" s="429" t="s">
        <v>26</v>
      </c>
      <c r="D652" s="428" t="s">
        <v>27</v>
      </c>
      <c r="E652" s="364" t="s">
        <v>161</v>
      </c>
      <c r="F652" s="364" t="s">
        <v>161</v>
      </c>
      <c r="G652" s="364" t="s">
        <v>1467</v>
      </c>
      <c r="H652" s="369"/>
      <c r="J652" s="369"/>
    </row>
    <row r="653" spans="1:10">
      <c r="A653" s="369"/>
      <c r="B653" s="427"/>
      <c r="C653" s="427"/>
      <c r="D653" s="426"/>
      <c r="E653" s="364" t="s">
        <v>1055</v>
      </c>
      <c r="F653" s="364" t="s">
        <v>29</v>
      </c>
      <c r="G653" s="364" t="s">
        <v>30</v>
      </c>
      <c r="H653" s="369"/>
      <c r="J653" s="369"/>
    </row>
    <row r="654" spans="1:10">
      <c r="A654" s="369"/>
      <c r="B654" s="361" t="s">
        <v>1466</v>
      </c>
      <c r="C654" s="407" t="s">
        <v>1465</v>
      </c>
      <c r="D654" s="363" t="s">
        <v>1464</v>
      </c>
      <c r="E654" s="359">
        <f>F654-5</f>
        <v>44257</v>
      </c>
      <c r="F654" s="359">
        <v>44262</v>
      </c>
      <c r="G654" s="359">
        <f>F654+35</f>
        <v>44297</v>
      </c>
      <c r="H654" s="369"/>
      <c r="J654" s="369"/>
    </row>
    <row r="655" spans="1:10">
      <c r="A655" s="369"/>
      <c r="B655" s="361" t="s">
        <v>1463</v>
      </c>
      <c r="C655" s="407" t="s">
        <v>1462</v>
      </c>
      <c r="D655" s="362"/>
      <c r="E655" s="359">
        <f>E654+7</f>
        <v>44264</v>
      </c>
      <c r="F655" s="359">
        <f>F654+7</f>
        <v>44269</v>
      </c>
      <c r="G655" s="359">
        <f>F655+35</f>
        <v>44304</v>
      </c>
      <c r="H655" s="369"/>
      <c r="J655" s="369"/>
    </row>
    <row r="656" spans="1:10">
      <c r="A656" s="369"/>
      <c r="B656" s="361" t="s">
        <v>1461</v>
      </c>
      <c r="C656" s="407" t="s">
        <v>931</v>
      </c>
      <c r="D656" s="362"/>
      <c r="E656" s="359">
        <f>E655+7</f>
        <v>44271</v>
      </c>
      <c r="F656" s="359">
        <f>F655+7</f>
        <v>44276</v>
      </c>
      <c r="G656" s="359">
        <f>F656+35</f>
        <v>44311</v>
      </c>
      <c r="H656" s="369"/>
      <c r="J656" s="369"/>
    </row>
    <row r="657" spans="1:10">
      <c r="A657" s="369"/>
      <c r="B657" s="361" t="s">
        <v>1460</v>
      </c>
      <c r="C657" s="407" t="s">
        <v>932</v>
      </c>
      <c r="D657" s="362"/>
      <c r="E657" s="359">
        <f>E656+7</f>
        <v>44278</v>
      </c>
      <c r="F657" s="359">
        <f>F656+7</f>
        <v>44283</v>
      </c>
      <c r="G657" s="359">
        <f>F657+35</f>
        <v>44318</v>
      </c>
      <c r="H657" s="369"/>
      <c r="J657" s="369"/>
    </row>
    <row r="658" spans="1:10">
      <c r="A658" s="369"/>
      <c r="B658" s="361" t="s">
        <v>1459</v>
      </c>
      <c r="C658" s="407" t="s">
        <v>933</v>
      </c>
      <c r="D658" s="360"/>
      <c r="E658" s="359">
        <f>E657+7</f>
        <v>44285</v>
      </c>
      <c r="F658" s="359">
        <f>F657+7</f>
        <v>44290</v>
      </c>
      <c r="G658" s="359">
        <f>F658+35</f>
        <v>44325</v>
      </c>
      <c r="H658" s="369"/>
      <c r="J658" s="369"/>
    </row>
    <row r="659" spans="1:10">
      <c r="A659" s="369"/>
      <c r="B659" s="369"/>
      <c r="C659" s="369"/>
      <c r="D659" s="369"/>
      <c r="E659" s="369"/>
      <c r="F659" s="369"/>
      <c r="G659" s="369"/>
      <c r="H659" s="369"/>
      <c r="J659" s="369"/>
    </row>
    <row r="660" spans="1:10">
      <c r="A660" s="381" t="s">
        <v>233</v>
      </c>
      <c r="B660" s="402"/>
      <c r="C660" s="402"/>
      <c r="D660" s="381"/>
      <c r="E660" s="381"/>
      <c r="F660" s="381"/>
      <c r="G660" s="400"/>
      <c r="H660" s="369"/>
      <c r="J660" s="369"/>
    </row>
    <row r="661" spans="1:10">
      <c r="A661" s="369"/>
      <c r="B661" s="368" t="s">
        <v>25</v>
      </c>
      <c r="C661" s="368" t="s">
        <v>26</v>
      </c>
      <c r="D661" s="367" t="s">
        <v>27</v>
      </c>
      <c r="E661" s="364" t="s">
        <v>161</v>
      </c>
      <c r="F661" s="364" t="s">
        <v>161</v>
      </c>
      <c r="G661" s="364" t="s">
        <v>233</v>
      </c>
      <c r="H661" s="369"/>
      <c r="J661" s="369"/>
    </row>
    <row r="662" spans="1:10">
      <c r="A662" s="369"/>
      <c r="B662" s="366"/>
      <c r="C662" s="366"/>
      <c r="D662" s="365"/>
      <c r="E662" s="364" t="s">
        <v>1055</v>
      </c>
      <c r="F662" s="364" t="s">
        <v>29</v>
      </c>
      <c r="G662" s="364" t="s">
        <v>30</v>
      </c>
      <c r="H662" s="369"/>
      <c r="J662" s="369"/>
    </row>
    <row r="663" spans="1:10">
      <c r="A663" s="369"/>
      <c r="B663" s="419" t="s">
        <v>1436</v>
      </c>
      <c r="C663" s="418" t="s">
        <v>1435</v>
      </c>
      <c r="D663" s="417" t="s">
        <v>1434</v>
      </c>
      <c r="E663" s="359">
        <f>F663-6</f>
        <v>44252</v>
      </c>
      <c r="F663" s="359">
        <v>44258</v>
      </c>
      <c r="G663" s="359">
        <f>F663+26</f>
        <v>44284</v>
      </c>
      <c r="H663" s="369"/>
      <c r="J663" s="369"/>
    </row>
    <row r="664" spans="1:10">
      <c r="A664" s="369"/>
      <c r="B664" s="419" t="s">
        <v>1433</v>
      </c>
      <c r="C664" s="418" t="s">
        <v>628</v>
      </c>
      <c r="D664" s="417"/>
      <c r="E664" s="359">
        <f>E663+7</f>
        <v>44259</v>
      </c>
      <c r="F664" s="359">
        <f>F663+7</f>
        <v>44265</v>
      </c>
      <c r="G664" s="359">
        <f>G663+7</f>
        <v>44291</v>
      </c>
      <c r="H664" s="369"/>
      <c r="J664" s="369"/>
    </row>
    <row r="665" spans="1:10">
      <c r="A665" s="369"/>
      <c r="B665" s="419" t="s">
        <v>1432</v>
      </c>
      <c r="C665" s="418" t="s">
        <v>1335</v>
      </c>
      <c r="D665" s="417"/>
      <c r="E665" s="359">
        <f>E664+7</f>
        <v>44266</v>
      </c>
      <c r="F665" s="359">
        <f>F664+7</f>
        <v>44272</v>
      </c>
      <c r="G665" s="359">
        <f>G664+7</f>
        <v>44298</v>
      </c>
      <c r="H665" s="369"/>
      <c r="J665" s="369"/>
    </row>
    <row r="666" spans="1:10">
      <c r="A666" s="369"/>
      <c r="B666" s="419" t="s">
        <v>1431</v>
      </c>
      <c r="C666" s="418" t="s">
        <v>1333</v>
      </c>
      <c r="D666" s="417"/>
      <c r="E666" s="359">
        <f>E665+7</f>
        <v>44273</v>
      </c>
      <c r="F666" s="359">
        <f>F665+7</f>
        <v>44279</v>
      </c>
      <c r="G666" s="359">
        <f>G665+7</f>
        <v>44305</v>
      </c>
      <c r="H666" s="369"/>
      <c r="J666" s="369"/>
    </row>
    <row r="667" spans="1:10">
      <c r="A667" s="369"/>
      <c r="B667" s="419" t="s">
        <v>1430</v>
      </c>
      <c r="C667" s="418" t="s">
        <v>1331</v>
      </c>
      <c r="D667" s="417"/>
      <c r="E667" s="359">
        <f>E666+7</f>
        <v>44280</v>
      </c>
      <c r="F667" s="359">
        <f>F666+7</f>
        <v>44286</v>
      </c>
      <c r="G667" s="359">
        <f>G666+7</f>
        <v>44312</v>
      </c>
      <c r="H667" s="369"/>
      <c r="J667" s="369"/>
    </row>
    <row r="668" spans="1:10">
      <c r="A668" s="369"/>
      <c r="B668" s="369"/>
      <c r="C668" s="369"/>
      <c r="D668" s="369"/>
      <c r="E668" s="369"/>
      <c r="F668" s="369"/>
      <c r="G668" s="369"/>
      <c r="H668" s="369"/>
      <c r="J668" s="369"/>
    </row>
    <row r="669" spans="1:10">
      <c r="A669" s="369"/>
      <c r="B669" s="368" t="s">
        <v>25</v>
      </c>
      <c r="C669" s="368" t="s">
        <v>26</v>
      </c>
      <c r="D669" s="367" t="s">
        <v>27</v>
      </c>
      <c r="E669" s="364" t="s">
        <v>161</v>
      </c>
      <c r="F669" s="364" t="s">
        <v>161</v>
      </c>
      <c r="G669" s="364" t="s">
        <v>233</v>
      </c>
      <c r="H669" s="369"/>
      <c r="J669" s="369"/>
    </row>
    <row r="670" spans="1:10">
      <c r="A670" s="369"/>
      <c r="B670" s="366"/>
      <c r="C670" s="366"/>
      <c r="D670" s="365"/>
      <c r="E670" s="364" t="s">
        <v>1055</v>
      </c>
      <c r="F670" s="364" t="s">
        <v>29</v>
      </c>
      <c r="G670" s="364" t="s">
        <v>30</v>
      </c>
      <c r="H670" s="369"/>
      <c r="J670" s="369"/>
    </row>
    <row r="671" spans="1:10" ht="16.5" customHeight="1">
      <c r="A671" s="369"/>
      <c r="B671" s="419" t="s">
        <v>1448</v>
      </c>
      <c r="C671" s="418" t="s">
        <v>1447</v>
      </c>
      <c r="D671" s="417" t="s">
        <v>1446</v>
      </c>
      <c r="E671" s="359">
        <f>F671-4</f>
        <v>44257</v>
      </c>
      <c r="F671" s="359">
        <v>44261</v>
      </c>
      <c r="G671" s="359">
        <f>F671+19</f>
        <v>44280</v>
      </c>
      <c r="H671" s="369"/>
      <c r="J671" s="369"/>
    </row>
    <row r="672" spans="1:10">
      <c r="A672" s="369"/>
      <c r="B672" s="419" t="s">
        <v>1445</v>
      </c>
      <c r="C672" s="418" t="s">
        <v>1444</v>
      </c>
      <c r="D672" s="417"/>
      <c r="E672" s="359">
        <f>E671+7</f>
        <v>44264</v>
      </c>
      <c r="F672" s="359">
        <f>F671+7</f>
        <v>44268</v>
      </c>
      <c r="G672" s="359">
        <f>G671+7</f>
        <v>44287</v>
      </c>
      <c r="H672" s="369"/>
      <c r="J672" s="369"/>
    </row>
    <row r="673" spans="1:10">
      <c r="A673" s="369"/>
      <c r="B673" s="419" t="s">
        <v>1443</v>
      </c>
      <c r="C673" s="418" t="s">
        <v>1442</v>
      </c>
      <c r="D673" s="417"/>
      <c r="E673" s="359">
        <f>E672+7</f>
        <v>44271</v>
      </c>
      <c r="F673" s="359">
        <f>F672+7</f>
        <v>44275</v>
      </c>
      <c r="G673" s="359">
        <f>G672+7</f>
        <v>44294</v>
      </c>
      <c r="H673" s="369"/>
      <c r="J673" s="369"/>
    </row>
    <row r="674" spans="1:10">
      <c r="A674" s="369"/>
      <c r="B674" s="419" t="s">
        <v>1441</v>
      </c>
      <c r="C674" s="418" t="s">
        <v>1440</v>
      </c>
      <c r="D674" s="417"/>
      <c r="E674" s="359">
        <f>E673+7</f>
        <v>44278</v>
      </c>
      <c r="F674" s="359">
        <f>F673+7</f>
        <v>44282</v>
      </c>
      <c r="G674" s="359">
        <f>G673+7</f>
        <v>44301</v>
      </c>
      <c r="H674" s="369"/>
      <c r="J674" s="369"/>
    </row>
    <row r="675" spans="1:10">
      <c r="A675" s="369"/>
      <c r="B675" s="419"/>
      <c r="C675" s="418"/>
      <c r="D675" s="417"/>
      <c r="E675" s="359">
        <f>E674+7</f>
        <v>44285</v>
      </c>
      <c r="F675" s="359">
        <f>F674+7</f>
        <v>44289</v>
      </c>
      <c r="G675" s="359">
        <f>G674+7</f>
        <v>44308</v>
      </c>
      <c r="H675" s="369"/>
      <c r="J675" s="369"/>
    </row>
    <row r="676" spans="1:10">
      <c r="A676" s="369"/>
      <c r="B676" s="374"/>
      <c r="C676" s="385"/>
      <c r="D676" s="373"/>
      <c r="E676" s="372"/>
      <c r="F676" s="372"/>
      <c r="G676" s="372"/>
      <c r="H676" s="369"/>
      <c r="J676" s="369"/>
    </row>
    <row r="677" spans="1:10">
      <c r="A677" s="381" t="s">
        <v>230</v>
      </c>
      <c r="B677" s="369"/>
      <c r="C677" s="369"/>
      <c r="D677" s="381"/>
      <c r="E677" s="381"/>
      <c r="F677" s="381"/>
      <c r="G677" s="400"/>
      <c r="H677" s="369"/>
    </row>
    <row r="678" spans="1:10">
      <c r="A678" s="369"/>
      <c r="B678" s="429" t="s">
        <v>338</v>
      </c>
      <c r="C678" s="429" t="s">
        <v>26</v>
      </c>
      <c r="D678" s="428" t="s">
        <v>27</v>
      </c>
      <c r="E678" s="364" t="s">
        <v>161</v>
      </c>
      <c r="F678" s="364" t="s">
        <v>161</v>
      </c>
      <c r="G678" s="364" t="s">
        <v>230</v>
      </c>
      <c r="H678" s="369"/>
    </row>
    <row r="679" spans="1:10">
      <c r="A679" s="369"/>
      <c r="B679" s="427"/>
      <c r="C679" s="427"/>
      <c r="D679" s="426"/>
      <c r="E679" s="364" t="s">
        <v>1055</v>
      </c>
      <c r="F679" s="364" t="s">
        <v>29</v>
      </c>
      <c r="G679" s="364" t="s">
        <v>30</v>
      </c>
      <c r="H679" s="369"/>
    </row>
    <row r="680" spans="1:10" ht="16.5" customHeight="1">
      <c r="A680" s="369"/>
      <c r="B680" s="419" t="s">
        <v>1448</v>
      </c>
      <c r="C680" s="418" t="s">
        <v>1447</v>
      </c>
      <c r="D680" s="417" t="s">
        <v>1446</v>
      </c>
      <c r="E680" s="359">
        <f>F680-4</f>
        <v>44257</v>
      </c>
      <c r="F680" s="359">
        <v>44261</v>
      </c>
      <c r="G680" s="359">
        <f>F680+29</f>
        <v>44290</v>
      </c>
      <c r="H680" s="369"/>
    </row>
    <row r="681" spans="1:10">
      <c r="A681" s="369"/>
      <c r="B681" s="419" t="s">
        <v>1445</v>
      </c>
      <c r="C681" s="418" t="s">
        <v>1444</v>
      </c>
      <c r="D681" s="417"/>
      <c r="E681" s="359">
        <f>E680+7</f>
        <v>44264</v>
      </c>
      <c r="F681" s="359">
        <f>F680+7</f>
        <v>44268</v>
      </c>
      <c r="G681" s="359">
        <f>G680+7</f>
        <v>44297</v>
      </c>
      <c r="H681" s="369"/>
      <c r="J681" s="369"/>
    </row>
    <row r="682" spans="1:10">
      <c r="A682" s="369"/>
      <c r="B682" s="419" t="s">
        <v>1443</v>
      </c>
      <c r="C682" s="418" t="s">
        <v>1442</v>
      </c>
      <c r="D682" s="417"/>
      <c r="E682" s="359">
        <f>E681+7</f>
        <v>44271</v>
      </c>
      <c r="F682" s="359">
        <f>F681+7</f>
        <v>44275</v>
      </c>
      <c r="G682" s="359">
        <f>G681+7</f>
        <v>44304</v>
      </c>
      <c r="H682" s="369"/>
      <c r="J682" s="369"/>
    </row>
    <row r="683" spans="1:10">
      <c r="A683" s="369"/>
      <c r="B683" s="419" t="s">
        <v>1441</v>
      </c>
      <c r="C683" s="418" t="s">
        <v>1440</v>
      </c>
      <c r="D683" s="417"/>
      <c r="E683" s="359">
        <f>E682+7</f>
        <v>44278</v>
      </c>
      <c r="F683" s="359">
        <f>F682+7</f>
        <v>44282</v>
      </c>
      <c r="G683" s="359">
        <f>G682+7</f>
        <v>44311</v>
      </c>
      <c r="H683" s="369"/>
      <c r="J683" s="369"/>
    </row>
    <row r="684" spans="1:10">
      <c r="A684" s="369"/>
      <c r="B684" s="419"/>
      <c r="C684" s="418"/>
      <c r="D684" s="417"/>
      <c r="E684" s="359">
        <f>E683+7</f>
        <v>44285</v>
      </c>
      <c r="F684" s="359">
        <f>F683+7</f>
        <v>44289</v>
      </c>
      <c r="G684" s="359">
        <f>G683+7</f>
        <v>44318</v>
      </c>
      <c r="H684" s="369"/>
      <c r="J684" s="369"/>
    </row>
    <row r="685" spans="1:10">
      <c r="A685" s="369"/>
      <c r="B685" s="446"/>
      <c r="C685" s="445"/>
      <c r="D685" s="373"/>
      <c r="E685" s="372"/>
      <c r="F685" s="372"/>
      <c r="G685" s="372"/>
      <c r="H685" s="369"/>
      <c r="J685" s="369"/>
    </row>
    <row r="686" spans="1:10">
      <c r="A686" s="381" t="s">
        <v>1458</v>
      </c>
      <c r="B686" s="374"/>
      <c r="C686" s="385"/>
      <c r="D686" s="373"/>
      <c r="E686" s="373"/>
      <c r="F686" s="372"/>
      <c r="G686" s="388"/>
      <c r="H686" s="369"/>
      <c r="J686" s="369"/>
    </row>
    <row r="687" spans="1:10">
      <c r="A687" s="381"/>
      <c r="B687" s="429" t="s">
        <v>338</v>
      </c>
      <c r="C687" s="429" t="s">
        <v>26</v>
      </c>
      <c r="D687" s="428" t="s">
        <v>27</v>
      </c>
      <c r="E687" s="364" t="s">
        <v>161</v>
      </c>
      <c r="F687" s="364" t="s">
        <v>161</v>
      </c>
      <c r="G687" s="364" t="s">
        <v>1458</v>
      </c>
      <c r="H687" s="369"/>
      <c r="J687" s="369"/>
    </row>
    <row r="688" spans="1:10">
      <c r="A688" s="381"/>
      <c r="B688" s="427"/>
      <c r="C688" s="427"/>
      <c r="D688" s="426"/>
      <c r="E688" s="364" t="s">
        <v>1055</v>
      </c>
      <c r="F688" s="364" t="s">
        <v>29</v>
      </c>
      <c r="G688" s="364" t="s">
        <v>30</v>
      </c>
      <c r="H688" s="369"/>
      <c r="J688" s="369"/>
    </row>
    <row r="689" spans="1:10">
      <c r="A689" s="381"/>
      <c r="B689" s="419" t="s">
        <v>1457</v>
      </c>
      <c r="C689" s="418" t="s">
        <v>1456</v>
      </c>
      <c r="D689" s="417" t="s">
        <v>1455</v>
      </c>
      <c r="E689" s="359">
        <f>F689-3</f>
        <v>44258</v>
      </c>
      <c r="F689" s="359">
        <v>44261</v>
      </c>
      <c r="G689" s="359">
        <f>F689+31</f>
        <v>44292</v>
      </c>
      <c r="H689" s="369"/>
      <c r="J689" s="369"/>
    </row>
    <row r="690" spans="1:10">
      <c r="A690" s="381"/>
      <c r="B690" s="419" t="s">
        <v>1454</v>
      </c>
      <c r="C690" s="418" t="s">
        <v>1453</v>
      </c>
      <c r="D690" s="417"/>
      <c r="E690" s="359">
        <f>E689+7</f>
        <v>44265</v>
      </c>
      <c r="F690" s="359">
        <f>F689+7</f>
        <v>44268</v>
      </c>
      <c r="G690" s="359">
        <f>G689+7</f>
        <v>44299</v>
      </c>
      <c r="H690" s="369"/>
      <c r="J690" s="369"/>
    </row>
    <row r="691" spans="1:10">
      <c r="A691" s="381"/>
      <c r="B691" s="419" t="s">
        <v>1452</v>
      </c>
      <c r="C691" s="418" t="s">
        <v>1451</v>
      </c>
      <c r="D691" s="417"/>
      <c r="E691" s="359">
        <f>E690+7</f>
        <v>44272</v>
      </c>
      <c r="F691" s="359">
        <f>F690+7</f>
        <v>44275</v>
      </c>
      <c r="G691" s="359">
        <f>G690+7</f>
        <v>44306</v>
      </c>
      <c r="H691" s="369"/>
      <c r="J691" s="369"/>
    </row>
    <row r="692" spans="1:10">
      <c r="A692" s="381"/>
      <c r="B692" s="419" t="s">
        <v>1450</v>
      </c>
      <c r="C692" s="418" t="s">
        <v>1449</v>
      </c>
      <c r="D692" s="417"/>
      <c r="E692" s="359">
        <f>E691+7</f>
        <v>44279</v>
      </c>
      <c r="F692" s="359">
        <f>F691+7</f>
        <v>44282</v>
      </c>
      <c r="G692" s="359">
        <f>G691+7</f>
        <v>44313</v>
      </c>
      <c r="H692" s="369"/>
      <c r="J692" s="369"/>
    </row>
    <row r="693" spans="1:10">
      <c r="A693" s="381"/>
      <c r="B693" s="419"/>
      <c r="C693" s="418"/>
      <c r="D693" s="417"/>
      <c r="E693" s="359">
        <f>E692+7</f>
        <v>44286</v>
      </c>
      <c r="F693" s="359">
        <f>F692+7</f>
        <v>44289</v>
      </c>
      <c r="G693" s="359">
        <f>G692+7</f>
        <v>44320</v>
      </c>
      <c r="H693" s="369"/>
      <c r="J693" s="369"/>
    </row>
    <row r="694" spans="1:10">
      <c r="A694" s="369"/>
      <c r="B694" s="374"/>
      <c r="C694" s="374"/>
      <c r="D694" s="406"/>
      <c r="E694" s="372"/>
      <c r="F694" s="372"/>
      <c r="G694" s="372"/>
      <c r="H694" s="369"/>
      <c r="J694" s="369"/>
    </row>
    <row r="695" spans="1:10">
      <c r="A695" s="381" t="s">
        <v>231</v>
      </c>
      <c r="B695" s="370"/>
      <c r="C695" s="370"/>
      <c r="D695" s="369"/>
      <c r="E695" s="369"/>
      <c r="F695" s="369"/>
      <c r="G695" s="369"/>
      <c r="H695" s="369"/>
      <c r="J695" s="369"/>
    </row>
    <row r="696" spans="1:10">
      <c r="A696" s="369"/>
      <c r="B696" s="368" t="s">
        <v>25</v>
      </c>
      <c r="C696" s="368" t="s">
        <v>26</v>
      </c>
      <c r="D696" s="367" t="s">
        <v>27</v>
      </c>
      <c r="E696" s="364" t="s">
        <v>161</v>
      </c>
      <c r="F696" s="364" t="s">
        <v>161</v>
      </c>
      <c r="G696" s="364" t="s">
        <v>232</v>
      </c>
      <c r="H696" s="369"/>
      <c r="I696" s="410"/>
      <c r="J696" s="369"/>
    </row>
    <row r="697" spans="1:10">
      <c r="A697" s="369"/>
      <c r="B697" s="366"/>
      <c r="C697" s="366"/>
      <c r="D697" s="365"/>
      <c r="E697" s="364" t="s">
        <v>1055</v>
      </c>
      <c r="F697" s="364" t="s">
        <v>29</v>
      </c>
      <c r="G697" s="359" t="s">
        <v>30</v>
      </c>
      <c r="H697" s="369"/>
      <c r="J697" s="369"/>
    </row>
    <row r="698" spans="1:10" ht="16.5" customHeight="1">
      <c r="A698" s="369"/>
      <c r="B698" s="419" t="s">
        <v>1448</v>
      </c>
      <c r="C698" s="418" t="s">
        <v>1447</v>
      </c>
      <c r="D698" s="417" t="s">
        <v>1446</v>
      </c>
      <c r="E698" s="359">
        <f>F698-4</f>
        <v>44257</v>
      </c>
      <c r="F698" s="359">
        <v>44261</v>
      </c>
      <c r="G698" s="359">
        <f>F698+28</f>
        <v>44289</v>
      </c>
      <c r="H698" s="369"/>
      <c r="J698" s="369"/>
    </row>
    <row r="699" spans="1:10">
      <c r="A699" s="369"/>
      <c r="B699" s="419" t="s">
        <v>1445</v>
      </c>
      <c r="C699" s="418" t="s">
        <v>1444</v>
      </c>
      <c r="D699" s="417"/>
      <c r="E699" s="359">
        <f>E698+7</f>
        <v>44264</v>
      </c>
      <c r="F699" s="359">
        <f>F698+7</f>
        <v>44268</v>
      </c>
      <c r="G699" s="359">
        <f>G698+7</f>
        <v>44296</v>
      </c>
      <c r="H699" s="369"/>
      <c r="J699" s="369"/>
    </row>
    <row r="700" spans="1:10">
      <c r="A700" s="369"/>
      <c r="B700" s="419" t="s">
        <v>1443</v>
      </c>
      <c r="C700" s="418" t="s">
        <v>1442</v>
      </c>
      <c r="D700" s="417"/>
      <c r="E700" s="359">
        <f>E699+7</f>
        <v>44271</v>
      </c>
      <c r="F700" s="359">
        <f>F699+7</f>
        <v>44275</v>
      </c>
      <c r="G700" s="359">
        <f>G699+7</f>
        <v>44303</v>
      </c>
      <c r="H700" s="369"/>
      <c r="J700" s="369"/>
    </row>
    <row r="701" spans="1:10">
      <c r="A701" s="369"/>
      <c r="B701" s="419" t="s">
        <v>1441</v>
      </c>
      <c r="C701" s="418" t="s">
        <v>1440</v>
      </c>
      <c r="D701" s="417"/>
      <c r="E701" s="359">
        <f>E700+7</f>
        <v>44278</v>
      </c>
      <c r="F701" s="359">
        <f>F700+7</f>
        <v>44282</v>
      </c>
      <c r="G701" s="359">
        <f>G700+7</f>
        <v>44310</v>
      </c>
      <c r="H701" s="369"/>
      <c r="J701" s="369"/>
    </row>
    <row r="702" spans="1:10">
      <c r="A702" s="369"/>
      <c r="B702" s="419"/>
      <c r="C702" s="418"/>
      <c r="D702" s="417"/>
      <c r="E702" s="359">
        <f>E701+7</f>
        <v>44285</v>
      </c>
      <c r="F702" s="359">
        <f>F701+7</f>
        <v>44289</v>
      </c>
      <c r="G702" s="359">
        <f>G701+7</f>
        <v>44317</v>
      </c>
      <c r="H702" s="369"/>
      <c r="J702" s="369"/>
    </row>
    <row r="703" spans="1:10">
      <c r="A703" s="369"/>
      <c r="B703" s="374"/>
      <c r="C703" s="385"/>
      <c r="D703" s="373"/>
      <c r="E703" s="372"/>
      <c r="F703" s="372"/>
      <c r="G703" s="369"/>
      <c r="H703" s="369"/>
      <c r="J703" s="369"/>
    </row>
    <row r="704" spans="1:10">
      <c r="A704" s="421" t="s">
        <v>1437</v>
      </c>
      <c r="B704" s="421"/>
      <c r="C704" s="385"/>
      <c r="D704" s="373"/>
      <c r="E704" s="372"/>
      <c r="F704" s="372"/>
      <c r="G704" s="372"/>
      <c r="H704" s="369"/>
      <c r="J704" s="369"/>
    </row>
    <row r="705" spans="1:10">
      <c r="A705" s="369"/>
      <c r="B705" s="368" t="s">
        <v>25</v>
      </c>
      <c r="C705" s="368" t="s">
        <v>26</v>
      </c>
      <c r="D705" s="367" t="s">
        <v>27</v>
      </c>
      <c r="E705" s="364" t="s">
        <v>161</v>
      </c>
      <c r="F705" s="364" t="s">
        <v>161</v>
      </c>
      <c r="G705" s="364" t="s">
        <v>1438</v>
      </c>
      <c r="H705" s="364" t="s">
        <v>1437</v>
      </c>
      <c r="J705" s="369"/>
    </row>
    <row r="706" spans="1:10">
      <c r="A706" s="369"/>
      <c r="B706" s="366"/>
      <c r="C706" s="366"/>
      <c r="D706" s="365"/>
      <c r="E706" s="364" t="s">
        <v>1055</v>
      </c>
      <c r="F706" s="364" t="s">
        <v>29</v>
      </c>
      <c r="G706" s="364" t="s">
        <v>30</v>
      </c>
      <c r="H706" s="364" t="s">
        <v>30</v>
      </c>
      <c r="J706" s="399"/>
    </row>
    <row r="707" spans="1:10">
      <c r="A707" s="369"/>
      <c r="B707" s="419" t="s">
        <v>1436</v>
      </c>
      <c r="C707" s="418" t="s">
        <v>1435</v>
      </c>
      <c r="D707" s="417" t="s">
        <v>1434</v>
      </c>
      <c r="E707" s="359">
        <f>F707-6</f>
        <v>44252</v>
      </c>
      <c r="F707" s="359">
        <v>44258</v>
      </c>
      <c r="G707" s="359">
        <f>F707+26</f>
        <v>44284</v>
      </c>
      <c r="H707" s="433" t="s">
        <v>1429</v>
      </c>
      <c r="J707" s="369"/>
    </row>
    <row r="708" spans="1:10">
      <c r="A708" s="369"/>
      <c r="B708" s="419" t="s">
        <v>1433</v>
      </c>
      <c r="C708" s="418" t="s">
        <v>628</v>
      </c>
      <c r="D708" s="417"/>
      <c r="E708" s="359">
        <f>E707+7</f>
        <v>44259</v>
      </c>
      <c r="F708" s="359">
        <f>F707+7</f>
        <v>44265</v>
      </c>
      <c r="G708" s="359">
        <f>G707+7</f>
        <v>44291</v>
      </c>
      <c r="H708" s="433" t="s">
        <v>1429</v>
      </c>
      <c r="J708" s="369"/>
    </row>
    <row r="709" spans="1:10">
      <c r="A709" s="369"/>
      <c r="B709" s="419" t="s">
        <v>1432</v>
      </c>
      <c r="C709" s="418" t="s">
        <v>1335</v>
      </c>
      <c r="D709" s="417"/>
      <c r="E709" s="359">
        <f>E708+7</f>
        <v>44266</v>
      </c>
      <c r="F709" s="359">
        <f>F708+7</f>
        <v>44272</v>
      </c>
      <c r="G709" s="359">
        <f>G708+7</f>
        <v>44298</v>
      </c>
      <c r="H709" s="433" t="s">
        <v>1429</v>
      </c>
      <c r="J709" s="369"/>
    </row>
    <row r="710" spans="1:10">
      <c r="A710" s="369"/>
      <c r="B710" s="419" t="s">
        <v>1431</v>
      </c>
      <c r="C710" s="418" t="s">
        <v>1333</v>
      </c>
      <c r="D710" s="417"/>
      <c r="E710" s="359">
        <f>E709+7</f>
        <v>44273</v>
      </c>
      <c r="F710" s="359">
        <f>F709+7</f>
        <v>44279</v>
      </c>
      <c r="G710" s="359">
        <f>G709+7</f>
        <v>44305</v>
      </c>
      <c r="H710" s="433" t="s">
        <v>1429</v>
      </c>
      <c r="J710" s="369"/>
    </row>
    <row r="711" spans="1:10">
      <c r="A711" s="369"/>
      <c r="B711" s="419" t="s">
        <v>1430</v>
      </c>
      <c r="C711" s="418" t="s">
        <v>1331</v>
      </c>
      <c r="D711" s="417"/>
      <c r="E711" s="359">
        <f>E710+7</f>
        <v>44280</v>
      </c>
      <c r="F711" s="359">
        <f>F710+7</f>
        <v>44286</v>
      </c>
      <c r="G711" s="359">
        <f>G710+7</f>
        <v>44312</v>
      </c>
      <c r="H711" s="433" t="s">
        <v>1429</v>
      </c>
      <c r="J711" s="369"/>
    </row>
    <row r="712" spans="1:10">
      <c r="A712" s="369"/>
      <c r="B712" s="374"/>
      <c r="C712" s="385"/>
      <c r="D712" s="373"/>
      <c r="E712" s="372"/>
      <c r="F712" s="372"/>
      <c r="G712" s="372"/>
      <c r="H712" s="369"/>
      <c r="J712" s="369"/>
    </row>
    <row r="713" spans="1:10">
      <c r="A713" s="421" t="s">
        <v>1439</v>
      </c>
      <c r="B713" s="421"/>
      <c r="C713" s="370"/>
      <c r="D713" s="369"/>
      <c r="E713" s="369"/>
      <c r="F713" s="369"/>
      <c r="G713" s="369"/>
      <c r="H713" s="369"/>
      <c r="J713" s="369"/>
    </row>
    <row r="714" spans="1:10">
      <c r="A714" s="369"/>
      <c r="B714" s="368" t="s">
        <v>25</v>
      </c>
      <c r="C714" s="368" t="s">
        <v>26</v>
      </c>
      <c r="D714" s="367" t="s">
        <v>27</v>
      </c>
      <c r="E714" s="364" t="s">
        <v>161</v>
      </c>
      <c r="F714" s="364" t="s">
        <v>161</v>
      </c>
      <c r="G714" s="364" t="s">
        <v>1438</v>
      </c>
      <c r="H714" s="364" t="s">
        <v>1437</v>
      </c>
      <c r="J714" s="369"/>
    </row>
    <row r="715" spans="1:10">
      <c r="A715" s="369"/>
      <c r="B715" s="366"/>
      <c r="C715" s="366"/>
      <c r="D715" s="365"/>
      <c r="E715" s="364" t="s">
        <v>1055</v>
      </c>
      <c r="F715" s="364" t="s">
        <v>29</v>
      </c>
      <c r="G715" s="364" t="s">
        <v>30</v>
      </c>
      <c r="H715" s="364" t="s">
        <v>30</v>
      </c>
      <c r="J715" s="369"/>
    </row>
    <row r="716" spans="1:10">
      <c r="A716" s="369"/>
      <c r="B716" s="419" t="s">
        <v>1436</v>
      </c>
      <c r="C716" s="418" t="s">
        <v>1435</v>
      </c>
      <c r="D716" s="417" t="s">
        <v>1434</v>
      </c>
      <c r="E716" s="359">
        <f>F716-6</f>
        <v>44252</v>
      </c>
      <c r="F716" s="359">
        <v>44258</v>
      </c>
      <c r="G716" s="359">
        <f>F716+26</f>
        <v>44284</v>
      </c>
      <c r="H716" s="433" t="s">
        <v>1429</v>
      </c>
      <c r="J716" s="369"/>
    </row>
    <row r="717" spans="1:10">
      <c r="A717" s="369"/>
      <c r="B717" s="419" t="s">
        <v>1433</v>
      </c>
      <c r="C717" s="418" t="s">
        <v>628</v>
      </c>
      <c r="D717" s="417"/>
      <c r="E717" s="359">
        <f>E716+7</f>
        <v>44259</v>
      </c>
      <c r="F717" s="359">
        <f>F716+7</f>
        <v>44265</v>
      </c>
      <c r="G717" s="359">
        <f>G716+7</f>
        <v>44291</v>
      </c>
      <c r="H717" s="433" t="s">
        <v>1429</v>
      </c>
      <c r="J717" s="369"/>
    </row>
    <row r="718" spans="1:10">
      <c r="A718" s="369"/>
      <c r="B718" s="419" t="s">
        <v>1432</v>
      </c>
      <c r="C718" s="418" t="s">
        <v>1335</v>
      </c>
      <c r="D718" s="417"/>
      <c r="E718" s="359">
        <f>E717+7</f>
        <v>44266</v>
      </c>
      <c r="F718" s="359">
        <f>F717+7</f>
        <v>44272</v>
      </c>
      <c r="G718" s="359">
        <f>G717+7</f>
        <v>44298</v>
      </c>
      <c r="H718" s="433" t="s">
        <v>1429</v>
      </c>
      <c r="J718" s="369"/>
    </row>
    <row r="719" spans="1:10">
      <c r="A719" s="369"/>
      <c r="B719" s="419" t="s">
        <v>1431</v>
      </c>
      <c r="C719" s="418" t="s">
        <v>1333</v>
      </c>
      <c r="D719" s="417"/>
      <c r="E719" s="359">
        <f>E718+7</f>
        <v>44273</v>
      </c>
      <c r="F719" s="359">
        <f>F718+7</f>
        <v>44279</v>
      </c>
      <c r="G719" s="359">
        <f>G718+7</f>
        <v>44305</v>
      </c>
      <c r="H719" s="433" t="s">
        <v>1429</v>
      </c>
      <c r="J719" s="369"/>
    </row>
    <row r="720" spans="1:10" ht="16.5" customHeight="1">
      <c r="A720" s="369"/>
      <c r="B720" s="419" t="s">
        <v>1430</v>
      </c>
      <c r="C720" s="418" t="s">
        <v>1331</v>
      </c>
      <c r="D720" s="417"/>
      <c r="E720" s="359">
        <f>E719+7</f>
        <v>44280</v>
      </c>
      <c r="F720" s="359">
        <f>F719+7</f>
        <v>44286</v>
      </c>
      <c r="G720" s="359">
        <f>G719+7</f>
        <v>44312</v>
      </c>
      <c r="H720" s="433" t="s">
        <v>1429</v>
      </c>
      <c r="J720" s="369"/>
    </row>
    <row r="721" spans="1:10">
      <c r="A721" s="369"/>
      <c r="B721" s="374"/>
      <c r="C721" s="385"/>
      <c r="D721" s="373"/>
      <c r="E721" s="372"/>
      <c r="F721" s="372"/>
      <c r="G721" s="372"/>
      <c r="H721" s="415"/>
      <c r="J721" s="369"/>
    </row>
    <row r="722" spans="1:10">
      <c r="A722" s="381" t="s">
        <v>1428</v>
      </c>
      <c r="B722" s="402"/>
      <c r="C722" s="402"/>
      <c r="D722" s="381"/>
      <c r="E722" s="381"/>
      <c r="F722" s="381"/>
      <c r="G722" s="400"/>
      <c r="H722" s="369"/>
      <c r="J722" s="369"/>
    </row>
    <row r="723" spans="1:10">
      <c r="A723" s="369"/>
      <c r="B723" s="368" t="s">
        <v>25</v>
      </c>
      <c r="C723" s="368" t="s">
        <v>26</v>
      </c>
      <c r="D723" s="367" t="s">
        <v>27</v>
      </c>
      <c r="E723" s="364" t="s">
        <v>161</v>
      </c>
      <c r="F723" s="364" t="s">
        <v>161</v>
      </c>
      <c r="G723" s="364" t="s">
        <v>131</v>
      </c>
      <c r="H723" s="369"/>
      <c r="J723" s="369"/>
    </row>
    <row r="724" spans="1:10">
      <c r="A724" s="369"/>
      <c r="B724" s="366"/>
      <c r="C724" s="366"/>
      <c r="D724" s="365"/>
      <c r="E724" s="364" t="s">
        <v>1055</v>
      </c>
      <c r="F724" s="364" t="s">
        <v>29</v>
      </c>
      <c r="G724" s="359" t="s">
        <v>30</v>
      </c>
      <c r="H724" s="369"/>
      <c r="J724" s="369"/>
    </row>
    <row r="725" spans="1:10" ht="16.5" customHeight="1">
      <c r="A725" s="369"/>
      <c r="B725" s="361" t="s">
        <v>1416</v>
      </c>
      <c r="C725" s="407" t="s">
        <v>1415</v>
      </c>
      <c r="D725" s="363" t="s">
        <v>1414</v>
      </c>
      <c r="E725" s="359">
        <f>F725-5</f>
        <v>44256</v>
      </c>
      <c r="F725" s="359">
        <v>44261</v>
      </c>
      <c r="G725" s="359">
        <f>F725+33</f>
        <v>44294</v>
      </c>
      <c r="H725" s="369"/>
      <c r="J725" s="369"/>
    </row>
    <row r="726" spans="1:10">
      <c r="A726" s="369"/>
      <c r="B726" s="361" t="s">
        <v>1413</v>
      </c>
      <c r="C726" s="407" t="s">
        <v>1412</v>
      </c>
      <c r="D726" s="362"/>
      <c r="E726" s="359">
        <f>E725+7</f>
        <v>44263</v>
      </c>
      <c r="F726" s="359">
        <f>F725+7</f>
        <v>44268</v>
      </c>
      <c r="G726" s="359">
        <f>G725+7</f>
        <v>44301</v>
      </c>
      <c r="H726" s="369"/>
      <c r="J726" s="369"/>
    </row>
    <row r="727" spans="1:10">
      <c r="A727" s="369"/>
      <c r="B727" s="361" t="s">
        <v>1411</v>
      </c>
      <c r="C727" s="407" t="s">
        <v>1410</v>
      </c>
      <c r="D727" s="362"/>
      <c r="E727" s="359">
        <f>E726+7</f>
        <v>44270</v>
      </c>
      <c r="F727" s="359">
        <f>F726+7</f>
        <v>44275</v>
      </c>
      <c r="G727" s="359">
        <f>G726+7</f>
        <v>44308</v>
      </c>
      <c r="H727" s="369"/>
      <c r="J727" s="369"/>
    </row>
    <row r="728" spans="1:10">
      <c r="A728" s="369"/>
      <c r="B728" s="361" t="s">
        <v>1409</v>
      </c>
      <c r="C728" s="407" t="s">
        <v>1408</v>
      </c>
      <c r="D728" s="362"/>
      <c r="E728" s="359">
        <f>E727+7</f>
        <v>44277</v>
      </c>
      <c r="F728" s="359">
        <f>F727+7</f>
        <v>44282</v>
      </c>
      <c r="G728" s="359">
        <f>G727+7</f>
        <v>44315</v>
      </c>
      <c r="H728" s="369"/>
      <c r="J728" s="369"/>
    </row>
    <row r="729" spans="1:10">
      <c r="A729" s="369"/>
      <c r="B729" s="361" t="s">
        <v>1407</v>
      </c>
      <c r="C729" s="407" t="s">
        <v>1406</v>
      </c>
      <c r="D729" s="360"/>
      <c r="E729" s="359">
        <f>E728+7</f>
        <v>44284</v>
      </c>
      <c r="F729" s="359">
        <f>F728+7</f>
        <v>44289</v>
      </c>
      <c r="G729" s="359">
        <f>G728+7</f>
        <v>44322</v>
      </c>
      <c r="H729" s="369"/>
      <c r="J729" s="369"/>
    </row>
    <row r="730" spans="1:10">
      <c r="A730" s="369"/>
      <c r="B730" s="369"/>
      <c r="C730" s="369"/>
      <c r="D730" s="369"/>
      <c r="E730" s="372"/>
      <c r="F730" s="372"/>
      <c r="G730" s="372"/>
      <c r="H730" s="369"/>
      <c r="J730" s="369"/>
    </row>
    <row r="731" spans="1:10">
      <c r="A731" s="381" t="s">
        <v>132</v>
      </c>
      <c r="B731" s="369"/>
      <c r="C731" s="369"/>
      <c r="D731" s="369"/>
      <c r="E731" s="381"/>
      <c r="F731" s="381"/>
      <c r="G731" s="400"/>
      <c r="H731" s="369"/>
      <c r="J731" s="369"/>
    </row>
    <row r="732" spans="1:10">
      <c r="A732" s="381"/>
      <c r="B732" s="368" t="s">
        <v>25</v>
      </c>
      <c r="C732" s="368" t="s">
        <v>26</v>
      </c>
      <c r="D732" s="367" t="s">
        <v>27</v>
      </c>
      <c r="E732" s="364" t="s">
        <v>161</v>
      </c>
      <c r="F732" s="364" t="s">
        <v>161</v>
      </c>
      <c r="G732" s="364" t="s">
        <v>132</v>
      </c>
      <c r="H732" s="369"/>
      <c r="J732" s="369"/>
    </row>
    <row r="733" spans="1:10">
      <c r="A733" s="381"/>
      <c r="B733" s="366"/>
      <c r="C733" s="366"/>
      <c r="D733" s="365"/>
      <c r="E733" s="364" t="s">
        <v>1055</v>
      </c>
      <c r="F733" s="364" t="s">
        <v>29</v>
      </c>
      <c r="G733" s="359" t="s">
        <v>30</v>
      </c>
      <c r="H733" s="369"/>
      <c r="J733" s="369"/>
    </row>
    <row r="734" spans="1:10" ht="16.5" customHeight="1">
      <c r="A734" s="381"/>
      <c r="B734" s="361" t="s">
        <v>1416</v>
      </c>
      <c r="C734" s="407" t="s">
        <v>1415</v>
      </c>
      <c r="D734" s="363" t="s">
        <v>1414</v>
      </c>
      <c r="E734" s="359">
        <f>F734-5</f>
        <v>44256</v>
      </c>
      <c r="F734" s="359">
        <v>44261</v>
      </c>
      <c r="G734" s="359">
        <f>F734+37</f>
        <v>44298</v>
      </c>
      <c r="H734" s="369"/>
      <c r="J734" s="369"/>
    </row>
    <row r="735" spans="1:10">
      <c r="A735" s="381"/>
      <c r="B735" s="361" t="s">
        <v>1413</v>
      </c>
      <c r="C735" s="407" t="s">
        <v>1412</v>
      </c>
      <c r="D735" s="362"/>
      <c r="E735" s="359">
        <f>E734+7</f>
        <v>44263</v>
      </c>
      <c r="F735" s="359">
        <f>F734+7</f>
        <v>44268</v>
      </c>
      <c r="G735" s="359">
        <f>F735+37</f>
        <v>44305</v>
      </c>
      <c r="H735" s="369"/>
      <c r="J735" s="369"/>
    </row>
    <row r="736" spans="1:10">
      <c r="A736" s="381"/>
      <c r="B736" s="361" t="s">
        <v>1411</v>
      </c>
      <c r="C736" s="407" t="s">
        <v>1410</v>
      </c>
      <c r="D736" s="362"/>
      <c r="E736" s="359">
        <f>E735+7</f>
        <v>44270</v>
      </c>
      <c r="F736" s="359">
        <f>F735+7</f>
        <v>44275</v>
      </c>
      <c r="G736" s="359">
        <f>F736+37</f>
        <v>44312</v>
      </c>
      <c r="H736" s="369"/>
      <c r="J736" s="369"/>
    </row>
    <row r="737" spans="1:10">
      <c r="A737" s="381"/>
      <c r="B737" s="361" t="s">
        <v>1409</v>
      </c>
      <c r="C737" s="407" t="s">
        <v>1408</v>
      </c>
      <c r="D737" s="362"/>
      <c r="E737" s="359">
        <f>E736+7</f>
        <v>44277</v>
      </c>
      <c r="F737" s="359">
        <f>F736+7</f>
        <v>44282</v>
      </c>
      <c r="G737" s="359">
        <f>F737+37</f>
        <v>44319</v>
      </c>
      <c r="H737" s="369"/>
      <c r="J737" s="369"/>
    </row>
    <row r="738" spans="1:10">
      <c r="A738" s="381"/>
      <c r="B738" s="361" t="s">
        <v>1407</v>
      </c>
      <c r="C738" s="407" t="s">
        <v>1406</v>
      </c>
      <c r="D738" s="360"/>
      <c r="E738" s="359">
        <f>E737+7</f>
        <v>44284</v>
      </c>
      <c r="F738" s="359">
        <f>F737+7</f>
        <v>44289</v>
      </c>
      <c r="G738" s="359">
        <f>F738+37</f>
        <v>44326</v>
      </c>
      <c r="H738" s="369"/>
      <c r="J738" s="369"/>
    </row>
    <row r="739" spans="1:10">
      <c r="A739" s="381"/>
      <c r="B739" s="387"/>
      <c r="C739" s="385"/>
      <c r="D739" s="373"/>
      <c r="E739" s="372"/>
      <c r="F739" s="372"/>
      <c r="G739" s="372"/>
      <c r="H739" s="369"/>
      <c r="J739" s="369"/>
    </row>
    <row r="740" spans="1:10">
      <c r="A740" s="381" t="s">
        <v>133</v>
      </c>
      <c r="B740" s="390"/>
      <c r="C740" s="390"/>
      <c r="D740" s="389"/>
      <c r="E740" s="389"/>
      <c r="F740" s="388"/>
      <c r="G740" s="388"/>
      <c r="H740" s="369"/>
      <c r="J740" s="369"/>
    </row>
    <row r="741" spans="1:10">
      <c r="A741" s="381"/>
      <c r="B741" s="368" t="s">
        <v>25</v>
      </c>
      <c r="C741" s="368" t="s">
        <v>26</v>
      </c>
      <c r="D741" s="367" t="s">
        <v>27</v>
      </c>
      <c r="E741" s="364" t="s">
        <v>161</v>
      </c>
      <c r="F741" s="364" t="s">
        <v>161</v>
      </c>
      <c r="G741" s="364" t="s">
        <v>133</v>
      </c>
      <c r="H741" s="392"/>
      <c r="J741" s="369"/>
    </row>
    <row r="742" spans="1:10">
      <c r="A742" s="381"/>
      <c r="B742" s="366"/>
      <c r="C742" s="366"/>
      <c r="D742" s="365"/>
      <c r="E742" s="364" t="s">
        <v>1055</v>
      </c>
      <c r="F742" s="364" t="s">
        <v>29</v>
      </c>
      <c r="G742" s="364" t="s">
        <v>30</v>
      </c>
      <c r="H742" s="392"/>
      <c r="J742" s="369"/>
    </row>
    <row r="743" spans="1:10" ht="16.5" customHeight="1">
      <c r="A743" s="381"/>
      <c r="B743" s="361" t="s">
        <v>1416</v>
      </c>
      <c r="C743" s="407" t="s">
        <v>1415</v>
      </c>
      <c r="D743" s="363" t="s">
        <v>1414</v>
      </c>
      <c r="E743" s="359">
        <f>F743-5</f>
        <v>44256</v>
      </c>
      <c r="F743" s="359">
        <v>44261</v>
      </c>
      <c r="G743" s="359">
        <f>F743+36</f>
        <v>44297</v>
      </c>
      <c r="H743" s="392"/>
      <c r="J743" s="369"/>
    </row>
    <row r="744" spans="1:10">
      <c r="A744" s="381"/>
      <c r="B744" s="361" t="s">
        <v>1413</v>
      </c>
      <c r="C744" s="407" t="s">
        <v>1412</v>
      </c>
      <c r="D744" s="362"/>
      <c r="E744" s="359">
        <f>E743+7</f>
        <v>44263</v>
      </c>
      <c r="F744" s="359">
        <f>F743+7</f>
        <v>44268</v>
      </c>
      <c r="G744" s="359">
        <f>G743+7</f>
        <v>44304</v>
      </c>
      <c r="H744" s="415"/>
      <c r="J744" s="369"/>
    </row>
    <row r="745" spans="1:10">
      <c r="A745" s="381"/>
      <c r="B745" s="361" t="s">
        <v>1411</v>
      </c>
      <c r="C745" s="407" t="s">
        <v>1410</v>
      </c>
      <c r="D745" s="362"/>
      <c r="E745" s="359">
        <f>E744+7</f>
        <v>44270</v>
      </c>
      <c r="F745" s="359">
        <f>F744+7</f>
        <v>44275</v>
      </c>
      <c r="G745" s="359">
        <f>G744+7</f>
        <v>44311</v>
      </c>
      <c r="H745" s="415"/>
      <c r="J745" s="369"/>
    </row>
    <row r="746" spans="1:10">
      <c r="A746" s="381"/>
      <c r="B746" s="361" t="s">
        <v>1409</v>
      </c>
      <c r="C746" s="407" t="s">
        <v>1408</v>
      </c>
      <c r="D746" s="362"/>
      <c r="E746" s="359">
        <f>E745+7</f>
        <v>44277</v>
      </c>
      <c r="F746" s="359">
        <f>F745+7</f>
        <v>44282</v>
      </c>
      <c r="G746" s="359">
        <f>G745+7</f>
        <v>44318</v>
      </c>
      <c r="H746" s="415"/>
      <c r="J746" s="369"/>
    </row>
    <row r="747" spans="1:10">
      <c r="A747" s="381"/>
      <c r="B747" s="361" t="s">
        <v>1407</v>
      </c>
      <c r="C747" s="407" t="s">
        <v>1406</v>
      </c>
      <c r="D747" s="360"/>
      <c r="E747" s="359">
        <f>E746+7</f>
        <v>44284</v>
      </c>
      <c r="F747" s="359">
        <f>F746+7</f>
        <v>44289</v>
      </c>
      <c r="G747" s="359">
        <f>G746+7</f>
        <v>44325</v>
      </c>
      <c r="H747" s="415"/>
      <c r="J747" s="369"/>
    </row>
    <row r="748" spans="1:10">
      <c r="A748" s="381"/>
      <c r="B748" s="374"/>
      <c r="C748" s="385"/>
      <c r="D748" s="373"/>
      <c r="E748" s="372"/>
      <c r="F748" s="372"/>
      <c r="G748" s="369"/>
      <c r="H748" s="369"/>
      <c r="J748" s="369"/>
    </row>
    <row r="749" spans="1:10">
      <c r="A749" s="381" t="s">
        <v>129</v>
      </c>
      <c r="B749" s="370"/>
      <c r="C749" s="370"/>
      <c r="D749" s="369"/>
      <c r="E749" s="369"/>
      <c r="F749" s="369"/>
      <c r="G749" s="369"/>
      <c r="H749" s="369"/>
      <c r="J749" s="369"/>
    </row>
    <row r="750" spans="1:10">
      <c r="A750" s="369"/>
      <c r="B750" s="368" t="s">
        <v>25</v>
      </c>
      <c r="C750" s="368" t="s">
        <v>26</v>
      </c>
      <c r="D750" s="367" t="s">
        <v>27</v>
      </c>
      <c r="E750" s="364" t="s">
        <v>161</v>
      </c>
      <c r="F750" s="364" t="s">
        <v>161</v>
      </c>
      <c r="G750" s="364" t="s">
        <v>129</v>
      </c>
      <c r="H750" s="369"/>
      <c r="J750" s="369"/>
    </row>
    <row r="751" spans="1:10">
      <c r="A751" s="369"/>
      <c r="B751" s="366"/>
      <c r="C751" s="366"/>
      <c r="D751" s="365"/>
      <c r="E751" s="364" t="s">
        <v>1055</v>
      </c>
      <c r="F751" s="364" t="s">
        <v>29</v>
      </c>
      <c r="G751" s="359" t="s">
        <v>30</v>
      </c>
      <c r="H751" s="369"/>
      <c r="J751" s="369"/>
    </row>
    <row r="752" spans="1:10">
      <c r="A752" s="369"/>
      <c r="B752" s="361" t="s">
        <v>1427</v>
      </c>
      <c r="C752" s="407" t="s">
        <v>1426</v>
      </c>
      <c r="D752" s="363" t="s">
        <v>1425</v>
      </c>
      <c r="E752" s="359">
        <f>F752-5</f>
        <v>44252</v>
      </c>
      <c r="F752" s="359">
        <v>44257</v>
      </c>
      <c r="G752" s="359">
        <f>F752+40</f>
        <v>44297</v>
      </c>
      <c r="H752" s="369"/>
      <c r="J752" s="369"/>
    </row>
    <row r="753" spans="1:10">
      <c r="A753" s="369"/>
      <c r="B753" s="361" t="s">
        <v>1424</v>
      </c>
      <c r="C753" s="407" t="s">
        <v>1361</v>
      </c>
      <c r="D753" s="362"/>
      <c r="E753" s="359">
        <f>E752+7</f>
        <v>44259</v>
      </c>
      <c r="F753" s="359">
        <f>F752+7</f>
        <v>44264</v>
      </c>
      <c r="G753" s="359">
        <f>G752+7</f>
        <v>44304</v>
      </c>
      <c r="H753" s="369"/>
      <c r="J753" s="369"/>
    </row>
    <row r="754" spans="1:10">
      <c r="A754" s="369"/>
      <c r="B754" s="361" t="s">
        <v>1423</v>
      </c>
      <c r="C754" s="407" t="s">
        <v>1422</v>
      </c>
      <c r="D754" s="362"/>
      <c r="E754" s="359">
        <f>E753+7</f>
        <v>44266</v>
      </c>
      <c r="F754" s="359">
        <f>F753+7</f>
        <v>44271</v>
      </c>
      <c r="G754" s="359">
        <f>G753+7</f>
        <v>44311</v>
      </c>
      <c r="H754" s="369"/>
      <c r="J754" s="369"/>
    </row>
    <row r="755" spans="1:10">
      <c r="A755" s="369"/>
      <c r="B755" s="361" t="s">
        <v>1421</v>
      </c>
      <c r="C755" s="407" t="s">
        <v>1420</v>
      </c>
      <c r="D755" s="362"/>
      <c r="E755" s="359">
        <f>E754+7</f>
        <v>44273</v>
      </c>
      <c r="F755" s="359">
        <f>F754+7</f>
        <v>44278</v>
      </c>
      <c r="G755" s="359">
        <f>G754+7</f>
        <v>44318</v>
      </c>
      <c r="H755" s="369"/>
      <c r="J755" s="369"/>
    </row>
    <row r="756" spans="1:10">
      <c r="A756" s="369"/>
      <c r="B756" s="361" t="s">
        <v>1419</v>
      </c>
      <c r="C756" s="407" t="s">
        <v>1418</v>
      </c>
      <c r="D756" s="360"/>
      <c r="E756" s="359">
        <f>E755+7</f>
        <v>44280</v>
      </c>
      <c r="F756" s="359">
        <f>F755+7</f>
        <v>44285</v>
      </c>
      <c r="G756" s="359">
        <f>G755+7</f>
        <v>44325</v>
      </c>
      <c r="H756" s="369"/>
      <c r="J756" s="369"/>
    </row>
    <row r="757" spans="1:10">
      <c r="A757" s="369"/>
      <c r="B757" s="369"/>
      <c r="C757" s="369"/>
      <c r="D757" s="369"/>
      <c r="E757" s="372"/>
      <c r="F757" s="372"/>
      <c r="G757" s="372"/>
      <c r="H757" s="369"/>
      <c r="J757" s="369"/>
    </row>
    <row r="758" spans="1:10">
      <c r="A758" s="369"/>
      <c r="B758" s="368" t="s">
        <v>25</v>
      </c>
      <c r="C758" s="368" t="s">
        <v>26</v>
      </c>
      <c r="D758" s="367" t="s">
        <v>27</v>
      </c>
      <c r="E758" s="364" t="s">
        <v>161</v>
      </c>
      <c r="F758" s="364" t="s">
        <v>161</v>
      </c>
      <c r="G758" s="364" t="s">
        <v>129</v>
      </c>
      <c r="H758" s="369"/>
      <c r="J758" s="369"/>
    </row>
    <row r="759" spans="1:10">
      <c r="A759" s="369"/>
      <c r="B759" s="366"/>
      <c r="C759" s="366"/>
      <c r="D759" s="365"/>
      <c r="E759" s="364" t="s">
        <v>1055</v>
      </c>
      <c r="F759" s="364" t="s">
        <v>29</v>
      </c>
      <c r="G759" s="359" t="s">
        <v>30</v>
      </c>
      <c r="H759" s="369"/>
      <c r="J759" s="369"/>
    </row>
    <row r="760" spans="1:10" ht="16.5" customHeight="1">
      <c r="A760" s="369"/>
      <c r="B760" s="361" t="s">
        <v>1416</v>
      </c>
      <c r="C760" s="407" t="s">
        <v>1415</v>
      </c>
      <c r="D760" s="363" t="s">
        <v>1414</v>
      </c>
      <c r="E760" s="359">
        <f>F760-5</f>
        <v>44256</v>
      </c>
      <c r="F760" s="359">
        <v>44261</v>
      </c>
      <c r="G760" s="359">
        <f>F760+40</f>
        <v>44301</v>
      </c>
      <c r="H760" s="369"/>
      <c r="J760" s="369"/>
    </row>
    <row r="761" spans="1:10">
      <c r="A761" s="369"/>
      <c r="B761" s="361" t="s">
        <v>1413</v>
      </c>
      <c r="C761" s="407" t="s">
        <v>1412</v>
      </c>
      <c r="D761" s="362"/>
      <c r="E761" s="359">
        <f>E760+7</f>
        <v>44263</v>
      </c>
      <c r="F761" s="359">
        <f>F760+7</f>
        <v>44268</v>
      </c>
      <c r="G761" s="359">
        <f>G760+7</f>
        <v>44308</v>
      </c>
      <c r="H761" s="369"/>
      <c r="J761" s="369"/>
    </row>
    <row r="762" spans="1:10">
      <c r="A762" s="369"/>
      <c r="B762" s="361" t="s">
        <v>1411</v>
      </c>
      <c r="C762" s="407" t="s">
        <v>1410</v>
      </c>
      <c r="D762" s="362"/>
      <c r="E762" s="359">
        <f>E761+7</f>
        <v>44270</v>
      </c>
      <c r="F762" s="359">
        <f>F761+7</f>
        <v>44275</v>
      </c>
      <c r="G762" s="359">
        <f>G761+7</f>
        <v>44315</v>
      </c>
      <c r="H762" s="369"/>
      <c r="J762" s="369"/>
    </row>
    <row r="763" spans="1:10">
      <c r="A763" s="369"/>
      <c r="B763" s="361" t="s">
        <v>1409</v>
      </c>
      <c r="C763" s="407" t="s">
        <v>1408</v>
      </c>
      <c r="D763" s="362"/>
      <c r="E763" s="359">
        <f>E762+7</f>
        <v>44277</v>
      </c>
      <c r="F763" s="359">
        <f>F762+7</f>
        <v>44282</v>
      </c>
      <c r="G763" s="359">
        <f>G762+7</f>
        <v>44322</v>
      </c>
      <c r="H763" s="369"/>
      <c r="J763" s="369"/>
    </row>
    <row r="764" spans="1:10">
      <c r="A764" s="369"/>
      <c r="B764" s="361" t="s">
        <v>1407</v>
      </c>
      <c r="C764" s="407" t="s">
        <v>1406</v>
      </c>
      <c r="D764" s="360"/>
      <c r="E764" s="359">
        <f>E763+7</f>
        <v>44284</v>
      </c>
      <c r="F764" s="359">
        <f>F763+7</f>
        <v>44289</v>
      </c>
      <c r="G764" s="359">
        <f>G763+7</f>
        <v>44329</v>
      </c>
      <c r="H764" s="369"/>
      <c r="J764" s="369"/>
    </row>
    <row r="765" spans="1:10">
      <c r="A765" s="369"/>
      <c r="B765" s="374"/>
      <c r="C765" s="385"/>
      <c r="D765" s="373"/>
      <c r="E765" s="372"/>
      <c r="F765" s="372"/>
      <c r="G765" s="372"/>
      <c r="H765" s="369"/>
      <c r="J765" s="369"/>
    </row>
    <row r="766" spans="1:10">
      <c r="A766" s="381" t="s">
        <v>127</v>
      </c>
      <c r="B766" s="369"/>
      <c r="C766" s="369"/>
      <c r="D766" s="369"/>
      <c r="E766" s="369"/>
      <c r="F766" s="369"/>
      <c r="G766" s="369"/>
      <c r="H766" s="369"/>
      <c r="J766" s="369"/>
    </row>
    <row r="767" spans="1:10">
      <c r="A767" s="369"/>
      <c r="B767" s="368" t="s">
        <v>25</v>
      </c>
      <c r="C767" s="368" t="s">
        <v>26</v>
      </c>
      <c r="D767" s="367" t="s">
        <v>27</v>
      </c>
      <c r="E767" s="364" t="s">
        <v>161</v>
      </c>
      <c r="F767" s="364" t="s">
        <v>161</v>
      </c>
      <c r="G767" s="359" t="s">
        <v>127</v>
      </c>
      <c r="H767" s="369"/>
      <c r="J767" s="369"/>
    </row>
    <row r="768" spans="1:10">
      <c r="A768" s="369"/>
      <c r="B768" s="366"/>
      <c r="C768" s="366"/>
      <c r="D768" s="365"/>
      <c r="E768" s="364" t="s">
        <v>1055</v>
      </c>
      <c r="F768" s="364" t="s">
        <v>29</v>
      </c>
      <c r="G768" s="364" t="s">
        <v>30</v>
      </c>
      <c r="H768" s="369"/>
      <c r="J768" s="369"/>
    </row>
    <row r="769" spans="1:10" ht="16.5" customHeight="1">
      <c r="A769" s="369"/>
      <c r="B769" s="361" t="s">
        <v>1416</v>
      </c>
      <c r="C769" s="407" t="s">
        <v>1415</v>
      </c>
      <c r="D769" s="363" t="s">
        <v>1414</v>
      </c>
      <c r="E769" s="359">
        <f>F769-5</f>
        <v>44256</v>
      </c>
      <c r="F769" s="359">
        <v>44261</v>
      </c>
      <c r="G769" s="359">
        <f>F769+42</f>
        <v>44303</v>
      </c>
      <c r="H769" s="369"/>
      <c r="J769" s="369"/>
    </row>
    <row r="770" spans="1:10">
      <c r="A770" s="369"/>
      <c r="B770" s="361" t="s">
        <v>1413</v>
      </c>
      <c r="C770" s="407" t="s">
        <v>1412</v>
      </c>
      <c r="D770" s="362"/>
      <c r="E770" s="359">
        <f>E769+7</f>
        <v>44263</v>
      </c>
      <c r="F770" s="359">
        <f>F769+7</f>
        <v>44268</v>
      </c>
      <c r="G770" s="359">
        <f>G769+7</f>
        <v>44310</v>
      </c>
      <c r="H770" s="369"/>
      <c r="J770" s="369"/>
    </row>
    <row r="771" spans="1:10">
      <c r="A771" s="369"/>
      <c r="B771" s="361" t="s">
        <v>1411</v>
      </c>
      <c r="C771" s="407" t="s">
        <v>1410</v>
      </c>
      <c r="D771" s="362"/>
      <c r="E771" s="359">
        <f>E770+7</f>
        <v>44270</v>
      </c>
      <c r="F771" s="359">
        <f>F770+7</f>
        <v>44275</v>
      </c>
      <c r="G771" s="359">
        <f>G770+7</f>
        <v>44317</v>
      </c>
      <c r="H771" s="369"/>
      <c r="J771" s="369"/>
    </row>
    <row r="772" spans="1:10">
      <c r="A772" s="369"/>
      <c r="B772" s="361" t="s">
        <v>1409</v>
      </c>
      <c r="C772" s="407" t="s">
        <v>1408</v>
      </c>
      <c r="D772" s="362"/>
      <c r="E772" s="359">
        <f>E771+7</f>
        <v>44277</v>
      </c>
      <c r="F772" s="359">
        <f>F771+7</f>
        <v>44282</v>
      </c>
      <c r="G772" s="359">
        <f>G771+7</f>
        <v>44324</v>
      </c>
      <c r="H772" s="369"/>
      <c r="J772" s="369"/>
    </row>
    <row r="773" spans="1:10">
      <c r="A773" s="369"/>
      <c r="B773" s="361" t="s">
        <v>1407</v>
      </c>
      <c r="C773" s="407" t="s">
        <v>1406</v>
      </c>
      <c r="D773" s="360"/>
      <c r="E773" s="359">
        <f>E772+7</f>
        <v>44284</v>
      </c>
      <c r="F773" s="359">
        <f>F772+7</f>
        <v>44289</v>
      </c>
      <c r="G773" s="359">
        <f>G772+7</f>
        <v>44331</v>
      </c>
      <c r="H773" s="369"/>
      <c r="J773" s="369"/>
    </row>
    <row r="774" spans="1:10">
      <c r="A774" s="369"/>
      <c r="B774" s="395"/>
      <c r="C774" s="395"/>
      <c r="D774" s="373"/>
      <c r="E774" s="372"/>
      <c r="F774" s="372"/>
      <c r="G774" s="372"/>
      <c r="H774" s="369"/>
      <c r="J774" s="369"/>
    </row>
    <row r="775" spans="1:10">
      <c r="A775" s="381" t="s">
        <v>1417</v>
      </c>
      <c r="B775" s="369"/>
      <c r="C775" s="369"/>
      <c r="D775" s="369"/>
      <c r="E775" s="369"/>
      <c r="F775" s="369"/>
      <c r="G775" s="369"/>
      <c r="H775" s="369"/>
      <c r="J775" s="369"/>
    </row>
    <row r="776" spans="1:10">
      <c r="A776" s="369"/>
      <c r="B776" s="368" t="s">
        <v>25</v>
      </c>
      <c r="C776" s="368" t="s">
        <v>26</v>
      </c>
      <c r="D776" s="367" t="s">
        <v>27</v>
      </c>
      <c r="E776" s="364" t="s">
        <v>161</v>
      </c>
      <c r="F776" s="364" t="s">
        <v>161</v>
      </c>
      <c r="G776" s="359" t="s">
        <v>1417</v>
      </c>
      <c r="H776" s="369"/>
      <c r="J776" s="369"/>
    </row>
    <row r="777" spans="1:10">
      <c r="A777" s="369"/>
      <c r="B777" s="366"/>
      <c r="C777" s="366"/>
      <c r="D777" s="365"/>
      <c r="E777" s="364" t="s">
        <v>1055</v>
      </c>
      <c r="F777" s="364" t="s">
        <v>29</v>
      </c>
      <c r="G777" s="364" t="s">
        <v>30</v>
      </c>
      <c r="H777" s="369"/>
      <c r="J777" s="369"/>
    </row>
    <row r="778" spans="1:10" ht="16.5" customHeight="1">
      <c r="A778" s="369"/>
      <c r="B778" s="361" t="s">
        <v>1416</v>
      </c>
      <c r="C778" s="407" t="s">
        <v>1415</v>
      </c>
      <c r="D778" s="363" t="s">
        <v>1414</v>
      </c>
      <c r="E778" s="359">
        <f>F778-5</f>
        <v>44256</v>
      </c>
      <c r="F778" s="359">
        <v>44261</v>
      </c>
      <c r="G778" s="359">
        <f>F778+45</f>
        <v>44306</v>
      </c>
      <c r="H778" s="369"/>
      <c r="J778" s="369"/>
    </row>
    <row r="779" spans="1:10">
      <c r="A779" s="369"/>
      <c r="B779" s="361" t="s">
        <v>1413</v>
      </c>
      <c r="C779" s="407" t="s">
        <v>1412</v>
      </c>
      <c r="D779" s="362"/>
      <c r="E779" s="359">
        <f>E778+7</f>
        <v>44263</v>
      </c>
      <c r="F779" s="359">
        <f>F778+7</f>
        <v>44268</v>
      </c>
      <c r="G779" s="359">
        <f>G778+7</f>
        <v>44313</v>
      </c>
      <c r="H779" s="369"/>
      <c r="J779" s="369"/>
    </row>
    <row r="780" spans="1:10">
      <c r="A780" s="369"/>
      <c r="B780" s="361" t="s">
        <v>1411</v>
      </c>
      <c r="C780" s="407" t="s">
        <v>1410</v>
      </c>
      <c r="D780" s="362"/>
      <c r="E780" s="359">
        <f>E779+7</f>
        <v>44270</v>
      </c>
      <c r="F780" s="359">
        <f>F779+7</f>
        <v>44275</v>
      </c>
      <c r="G780" s="359">
        <f>G779+7</f>
        <v>44320</v>
      </c>
      <c r="H780" s="369"/>
      <c r="J780" s="369"/>
    </row>
    <row r="781" spans="1:10">
      <c r="A781" s="369"/>
      <c r="B781" s="361" t="s">
        <v>1409</v>
      </c>
      <c r="C781" s="407" t="s">
        <v>1408</v>
      </c>
      <c r="D781" s="362"/>
      <c r="E781" s="359">
        <f>E780+7</f>
        <v>44277</v>
      </c>
      <c r="F781" s="359">
        <f>F780+7</f>
        <v>44282</v>
      </c>
      <c r="G781" s="359">
        <f>G780+7</f>
        <v>44327</v>
      </c>
      <c r="H781" s="369"/>
      <c r="J781" s="369"/>
    </row>
    <row r="782" spans="1:10">
      <c r="A782" s="369"/>
      <c r="B782" s="361" t="s">
        <v>1407</v>
      </c>
      <c r="C782" s="407" t="s">
        <v>1406</v>
      </c>
      <c r="D782" s="360"/>
      <c r="E782" s="359">
        <f>E781+7</f>
        <v>44284</v>
      </c>
      <c r="F782" s="359">
        <f>F781+7</f>
        <v>44289</v>
      </c>
      <c r="G782" s="359">
        <f>G781+7</f>
        <v>44334</v>
      </c>
      <c r="H782" s="369"/>
      <c r="J782" s="369"/>
    </row>
    <row r="783" spans="1:10">
      <c r="A783" s="369"/>
      <c r="B783" s="374"/>
      <c r="C783" s="385"/>
      <c r="D783" s="373"/>
      <c r="E783" s="372"/>
      <c r="F783" s="372"/>
      <c r="G783" s="372"/>
      <c r="H783" s="369"/>
      <c r="J783" s="369"/>
    </row>
    <row r="784" spans="1:10">
      <c r="A784" s="421" t="s">
        <v>1405</v>
      </c>
      <c r="B784" s="421"/>
      <c r="C784" s="390"/>
      <c r="D784" s="389"/>
      <c r="E784" s="389"/>
      <c r="F784" s="388"/>
      <c r="G784" s="388"/>
      <c r="H784" s="400"/>
      <c r="J784" s="369"/>
    </row>
    <row r="785" spans="1:10">
      <c r="A785" s="369"/>
      <c r="B785" s="368" t="s">
        <v>338</v>
      </c>
      <c r="C785" s="368" t="s">
        <v>26</v>
      </c>
      <c r="D785" s="367" t="s">
        <v>27</v>
      </c>
      <c r="E785" s="364" t="s">
        <v>161</v>
      </c>
      <c r="F785" s="364" t="s">
        <v>161</v>
      </c>
      <c r="G785" s="359" t="s">
        <v>1404</v>
      </c>
      <c r="H785" s="369"/>
      <c r="J785" s="369"/>
    </row>
    <row r="786" spans="1:10">
      <c r="A786" s="369"/>
      <c r="B786" s="366"/>
      <c r="C786" s="366"/>
      <c r="D786" s="365"/>
      <c r="E786" s="364" t="s">
        <v>1055</v>
      </c>
      <c r="F786" s="364" t="s">
        <v>29</v>
      </c>
      <c r="G786" s="364" t="s">
        <v>30</v>
      </c>
      <c r="H786" s="369"/>
      <c r="J786" s="369"/>
    </row>
    <row r="787" spans="1:10" ht="16.5" customHeight="1">
      <c r="A787" s="369"/>
      <c r="B787" s="361" t="s">
        <v>1403</v>
      </c>
      <c r="C787" s="407" t="s">
        <v>1402</v>
      </c>
      <c r="D787" s="363" t="s">
        <v>1401</v>
      </c>
      <c r="E787" s="359">
        <f>F787-4</f>
        <v>44258</v>
      </c>
      <c r="F787" s="359">
        <v>44262</v>
      </c>
      <c r="G787" s="359">
        <f>F787+36</f>
        <v>44298</v>
      </c>
      <c r="H787" s="369"/>
      <c r="J787" s="369"/>
    </row>
    <row r="788" spans="1:10">
      <c r="A788" s="369"/>
      <c r="B788" s="361" t="s">
        <v>1400</v>
      </c>
      <c r="C788" s="407" t="s">
        <v>1399</v>
      </c>
      <c r="D788" s="362"/>
      <c r="E788" s="359">
        <f>E787+7</f>
        <v>44265</v>
      </c>
      <c r="F788" s="359">
        <f>F787+7</f>
        <v>44269</v>
      </c>
      <c r="G788" s="359">
        <f>G787+7</f>
        <v>44305</v>
      </c>
      <c r="H788" s="369"/>
      <c r="J788" s="369"/>
    </row>
    <row r="789" spans="1:10">
      <c r="A789" s="369"/>
      <c r="B789" s="361" t="s">
        <v>1398</v>
      </c>
      <c r="C789" s="407" t="s">
        <v>1397</v>
      </c>
      <c r="D789" s="362"/>
      <c r="E789" s="359">
        <f>E788+7</f>
        <v>44272</v>
      </c>
      <c r="F789" s="359">
        <f>F788+7</f>
        <v>44276</v>
      </c>
      <c r="G789" s="359">
        <f>G788+7</f>
        <v>44312</v>
      </c>
      <c r="H789" s="369"/>
      <c r="J789" s="369"/>
    </row>
    <row r="790" spans="1:10">
      <c r="A790" s="369"/>
      <c r="B790" s="361" t="s">
        <v>1396</v>
      </c>
      <c r="C790" s="407" t="s">
        <v>1395</v>
      </c>
      <c r="D790" s="362"/>
      <c r="E790" s="359">
        <f>E789+7</f>
        <v>44279</v>
      </c>
      <c r="F790" s="359">
        <f>F789+7</f>
        <v>44283</v>
      </c>
      <c r="G790" s="359">
        <f>G789+7</f>
        <v>44319</v>
      </c>
      <c r="H790" s="369"/>
      <c r="J790" s="369"/>
    </row>
    <row r="791" spans="1:10">
      <c r="A791" s="369"/>
      <c r="B791" s="361"/>
      <c r="C791" s="407"/>
      <c r="D791" s="360"/>
      <c r="E791" s="359">
        <f>E790+7</f>
        <v>44286</v>
      </c>
      <c r="F791" s="359">
        <f>F790+7</f>
        <v>44290</v>
      </c>
      <c r="G791" s="359">
        <f>G790+7</f>
        <v>44326</v>
      </c>
      <c r="H791" s="400"/>
      <c r="J791" s="369"/>
    </row>
    <row r="792" spans="1:10">
      <c r="A792" s="369"/>
      <c r="B792" s="444"/>
      <c r="C792" s="443"/>
      <c r="D792" s="373"/>
      <c r="E792" s="372"/>
      <c r="F792" s="372"/>
      <c r="G792" s="372"/>
      <c r="H792" s="400"/>
      <c r="J792" s="369"/>
    </row>
    <row r="793" spans="1:10">
      <c r="A793" s="421" t="s">
        <v>239</v>
      </c>
      <c r="B793" s="421"/>
      <c r="C793" s="370"/>
      <c r="D793" s="369"/>
      <c r="E793" s="369"/>
      <c r="F793" s="369"/>
      <c r="G793" s="369"/>
      <c r="H793" s="369"/>
      <c r="J793" s="369"/>
    </row>
    <row r="794" spans="1:10">
      <c r="A794" s="369"/>
      <c r="B794" s="368" t="s">
        <v>338</v>
      </c>
      <c r="C794" s="368" t="s">
        <v>26</v>
      </c>
      <c r="D794" s="367" t="s">
        <v>27</v>
      </c>
      <c r="E794" s="364" t="s">
        <v>161</v>
      </c>
      <c r="F794" s="364" t="s">
        <v>1198</v>
      </c>
      <c r="G794" s="359" t="s">
        <v>1394</v>
      </c>
      <c r="H794" s="364" t="s">
        <v>1393</v>
      </c>
      <c r="J794" s="369"/>
    </row>
    <row r="795" spans="1:10">
      <c r="A795" s="369"/>
      <c r="B795" s="366"/>
      <c r="C795" s="366"/>
      <c r="D795" s="365"/>
      <c r="E795" s="364" t="s">
        <v>1055</v>
      </c>
      <c r="F795" s="364" t="s">
        <v>29</v>
      </c>
      <c r="G795" s="364" t="s">
        <v>30</v>
      </c>
      <c r="H795" s="364" t="s">
        <v>30</v>
      </c>
      <c r="J795" s="369"/>
    </row>
    <row r="796" spans="1:10">
      <c r="A796" s="369"/>
      <c r="B796" s="361" t="s">
        <v>1392</v>
      </c>
      <c r="C796" s="407" t="s">
        <v>1391</v>
      </c>
      <c r="D796" s="363" t="s">
        <v>1112</v>
      </c>
      <c r="E796" s="359">
        <f>F796-4</f>
        <v>44252</v>
      </c>
      <c r="F796" s="359">
        <v>44256</v>
      </c>
      <c r="G796" s="359">
        <f>F796+21</f>
        <v>44277</v>
      </c>
      <c r="H796" s="433" t="s">
        <v>1382</v>
      </c>
      <c r="J796" s="369"/>
    </row>
    <row r="797" spans="1:10">
      <c r="A797" s="369"/>
      <c r="B797" s="361" t="s">
        <v>1390</v>
      </c>
      <c r="C797" s="407" t="s">
        <v>1389</v>
      </c>
      <c r="D797" s="362"/>
      <c r="E797" s="359">
        <f>E796+7</f>
        <v>44259</v>
      </c>
      <c r="F797" s="359">
        <f>F796+7</f>
        <v>44263</v>
      </c>
      <c r="G797" s="359">
        <f>G796+7</f>
        <v>44284</v>
      </c>
      <c r="H797" s="433" t="s">
        <v>1382</v>
      </c>
      <c r="J797" s="369"/>
    </row>
    <row r="798" spans="1:10">
      <c r="A798" s="369"/>
      <c r="B798" s="361" t="s">
        <v>1388</v>
      </c>
      <c r="C798" s="407" t="s">
        <v>1387</v>
      </c>
      <c r="D798" s="362"/>
      <c r="E798" s="359">
        <f>E797+7</f>
        <v>44266</v>
      </c>
      <c r="F798" s="359">
        <f>F797+7</f>
        <v>44270</v>
      </c>
      <c r="G798" s="359">
        <f>G797+7</f>
        <v>44291</v>
      </c>
      <c r="H798" s="433" t="s">
        <v>1382</v>
      </c>
      <c r="J798" s="369"/>
    </row>
    <row r="799" spans="1:10">
      <c r="A799" s="369"/>
      <c r="B799" s="361" t="s">
        <v>1386</v>
      </c>
      <c r="C799" s="407" t="s">
        <v>1385</v>
      </c>
      <c r="D799" s="362"/>
      <c r="E799" s="359">
        <f>E798+7</f>
        <v>44273</v>
      </c>
      <c r="F799" s="359">
        <f>F798+7</f>
        <v>44277</v>
      </c>
      <c r="G799" s="359">
        <f>G798+7</f>
        <v>44298</v>
      </c>
      <c r="H799" s="433" t="s">
        <v>1382</v>
      </c>
      <c r="J799" s="369"/>
    </row>
    <row r="800" spans="1:10">
      <c r="A800" s="369"/>
      <c r="B800" s="361" t="s">
        <v>1384</v>
      </c>
      <c r="C800" s="407" t="s">
        <v>1383</v>
      </c>
      <c r="D800" s="360"/>
      <c r="E800" s="359">
        <f>E799+7</f>
        <v>44280</v>
      </c>
      <c r="F800" s="359">
        <f>F799+7</f>
        <v>44284</v>
      </c>
      <c r="G800" s="359">
        <f>G799+7</f>
        <v>44305</v>
      </c>
      <c r="H800" s="433" t="s">
        <v>1382</v>
      </c>
      <c r="J800" s="369"/>
    </row>
    <row r="801" spans="1:10">
      <c r="A801" s="369"/>
      <c r="B801" s="370"/>
      <c r="C801" s="370"/>
      <c r="D801" s="369"/>
      <c r="E801" s="369"/>
      <c r="F801" s="369"/>
      <c r="G801" s="369"/>
      <c r="H801" s="369"/>
      <c r="J801" s="369"/>
    </row>
    <row r="802" spans="1:10" s="410" customFormat="1">
      <c r="A802" s="404" t="s">
        <v>252</v>
      </c>
      <c r="B802" s="404"/>
      <c r="C802" s="404"/>
      <c r="D802" s="404"/>
      <c r="E802" s="404"/>
      <c r="F802" s="404"/>
      <c r="G802" s="404"/>
      <c r="H802" s="403"/>
    </row>
    <row r="803" spans="1:10">
      <c r="A803" s="381" t="s">
        <v>253</v>
      </c>
    </row>
    <row r="804" spans="1:10">
      <c r="B804" s="429" t="s">
        <v>1296</v>
      </c>
      <c r="C804" s="429" t="s">
        <v>26</v>
      </c>
      <c r="D804" s="428" t="s">
        <v>27</v>
      </c>
      <c r="E804" s="364" t="s">
        <v>161</v>
      </c>
      <c r="F804" s="364" t="s">
        <v>161</v>
      </c>
      <c r="G804" s="364" t="s">
        <v>1373</v>
      </c>
    </row>
    <row r="805" spans="1:10">
      <c r="B805" s="427"/>
      <c r="C805" s="427"/>
      <c r="D805" s="426"/>
      <c r="E805" s="364" t="s">
        <v>1055</v>
      </c>
      <c r="F805" s="364" t="s">
        <v>29</v>
      </c>
      <c r="G805" s="364" t="s">
        <v>30</v>
      </c>
    </row>
    <row r="806" spans="1:10">
      <c r="B806" s="419" t="s">
        <v>189</v>
      </c>
      <c r="C806" s="418"/>
      <c r="D806" s="363" t="s">
        <v>1381</v>
      </c>
      <c r="E806" s="359">
        <v>44253</v>
      </c>
      <c r="F806" s="359">
        <v>44257</v>
      </c>
      <c r="G806" s="359">
        <f>F806+2</f>
        <v>44259</v>
      </c>
    </row>
    <row r="807" spans="1:10">
      <c r="B807" s="418" t="s">
        <v>1351</v>
      </c>
      <c r="C807" s="418" t="s">
        <v>1380</v>
      </c>
      <c r="D807" s="362"/>
      <c r="E807" s="359">
        <f>E806+7</f>
        <v>44260</v>
      </c>
      <c r="F807" s="359">
        <f>F806+7</f>
        <v>44264</v>
      </c>
      <c r="G807" s="359">
        <f>G806+7</f>
        <v>44266</v>
      </c>
    </row>
    <row r="808" spans="1:10">
      <c r="B808" s="419" t="s">
        <v>1340</v>
      </c>
      <c r="C808" s="418" t="s">
        <v>1379</v>
      </c>
      <c r="D808" s="362"/>
      <c r="E808" s="359">
        <f>E807+7</f>
        <v>44267</v>
      </c>
      <c r="F808" s="359">
        <f>F807+7</f>
        <v>44271</v>
      </c>
      <c r="G808" s="359">
        <f>G807+7</f>
        <v>44273</v>
      </c>
    </row>
    <row r="809" spans="1:10">
      <c r="B809" s="419" t="s">
        <v>1351</v>
      </c>
      <c r="C809" s="418" t="s">
        <v>1378</v>
      </c>
      <c r="D809" s="362"/>
      <c r="E809" s="359">
        <f>E808+7</f>
        <v>44274</v>
      </c>
      <c r="F809" s="359">
        <f>F808+7</f>
        <v>44278</v>
      </c>
      <c r="G809" s="359">
        <f>G808+7</f>
        <v>44280</v>
      </c>
    </row>
    <row r="810" spans="1:10">
      <c r="B810" s="419" t="s">
        <v>1340</v>
      </c>
      <c r="C810" s="418" t="s">
        <v>1377</v>
      </c>
      <c r="D810" s="417"/>
      <c r="E810" s="359">
        <f>E809+7</f>
        <v>44281</v>
      </c>
      <c r="F810" s="359">
        <f>F809+7</f>
        <v>44285</v>
      </c>
      <c r="G810" s="359">
        <f>G809+7</f>
        <v>44287</v>
      </c>
    </row>
    <row r="811" spans="1:10">
      <c r="B811" s="357"/>
      <c r="C811" s="357"/>
    </row>
    <row r="812" spans="1:10">
      <c r="B812" s="429" t="s">
        <v>1296</v>
      </c>
      <c r="C812" s="429" t="s">
        <v>26</v>
      </c>
      <c r="D812" s="428" t="s">
        <v>27</v>
      </c>
      <c r="E812" s="364" t="s">
        <v>161</v>
      </c>
      <c r="F812" s="364" t="s">
        <v>161</v>
      </c>
      <c r="G812" s="364" t="s">
        <v>1373</v>
      </c>
    </row>
    <row r="813" spans="1:10">
      <c r="B813" s="427"/>
      <c r="C813" s="427"/>
      <c r="D813" s="426"/>
      <c r="E813" s="364" t="s">
        <v>1055</v>
      </c>
      <c r="F813" s="364" t="s">
        <v>29</v>
      </c>
      <c r="G813" s="364" t="s">
        <v>30</v>
      </c>
    </row>
    <row r="814" spans="1:10">
      <c r="B814" s="418" t="s">
        <v>1375</v>
      </c>
      <c r="C814" s="418" t="s">
        <v>1313</v>
      </c>
      <c r="D814" s="363" t="s">
        <v>1376</v>
      </c>
      <c r="E814" s="359">
        <v>44257</v>
      </c>
      <c r="F814" s="359">
        <v>44261</v>
      </c>
      <c r="G814" s="359">
        <f>F814+3</f>
        <v>44264</v>
      </c>
    </row>
    <row r="815" spans="1:10">
      <c r="B815" s="419" t="s">
        <v>1375</v>
      </c>
      <c r="C815" s="418" t="s">
        <v>1335</v>
      </c>
      <c r="D815" s="362"/>
      <c r="E815" s="359">
        <f>E814+7</f>
        <v>44264</v>
      </c>
      <c r="F815" s="359">
        <f>F814+7</f>
        <v>44268</v>
      </c>
      <c r="G815" s="359">
        <f>F815+3</f>
        <v>44271</v>
      </c>
    </row>
    <row r="816" spans="1:10">
      <c r="B816" s="418" t="s">
        <v>1375</v>
      </c>
      <c r="C816" s="418" t="s">
        <v>1333</v>
      </c>
      <c r="D816" s="362"/>
      <c r="E816" s="359">
        <f>E815+7</f>
        <v>44271</v>
      </c>
      <c r="F816" s="359">
        <f>F815+7</f>
        <v>44275</v>
      </c>
      <c r="G816" s="359">
        <f>F816+3</f>
        <v>44278</v>
      </c>
    </row>
    <row r="817" spans="1:7">
      <c r="B817" s="419" t="s">
        <v>1375</v>
      </c>
      <c r="C817" s="418" t="s">
        <v>1331</v>
      </c>
      <c r="D817" s="360"/>
      <c r="E817" s="359">
        <f>E816+7</f>
        <v>44278</v>
      </c>
      <c r="F817" s="359">
        <f>F816+7</f>
        <v>44282</v>
      </c>
      <c r="G817" s="359">
        <f>F817+3</f>
        <v>44285</v>
      </c>
    </row>
    <row r="818" spans="1:7">
      <c r="B818" s="418" t="s">
        <v>1375</v>
      </c>
      <c r="C818" s="418" t="s">
        <v>1374</v>
      </c>
      <c r="D818" s="417"/>
      <c r="E818" s="359">
        <f>E817+7</f>
        <v>44285</v>
      </c>
      <c r="F818" s="359">
        <f>F817+7</f>
        <v>44289</v>
      </c>
      <c r="G818" s="359">
        <f>F818+3</f>
        <v>44292</v>
      </c>
    </row>
    <row r="819" spans="1:7">
      <c r="B819" s="357"/>
      <c r="C819" s="357"/>
    </row>
    <row r="820" spans="1:7">
      <c r="B820" s="429" t="s">
        <v>1296</v>
      </c>
      <c r="C820" s="429" t="s">
        <v>26</v>
      </c>
      <c r="D820" s="428" t="s">
        <v>27</v>
      </c>
      <c r="E820" s="364" t="s">
        <v>161</v>
      </c>
      <c r="F820" s="364" t="s">
        <v>161</v>
      </c>
      <c r="G820" s="420" t="s">
        <v>1373</v>
      </c>
    </row>
    <row r="821" spans="1:7">
      <c r="B821" s="427"/>
      <c r="C821" s="427"/>
      <c r="D821" s="426"/>
      <c r="E821" s="364" t="s">
        <v>1055</v>
      </c>
      <c r="F821" s="364" t="s">
        <v>29</v>
      </c>
      <c r="G821" s="420" t="s">
        <v>30</v>
      </c>
    </row>
    <row r="822" spans="1:7">
      <c r="B822" s="418" t="s">
        <v>1367</v>
      </c>
      <c r="C822" s="418" t="s">
        <v>1372</v>
      </c>
      <c r="D822" s="417" t="s">
        <v>1371</v>
      </c>
      <c r="E822" s="359">
        <v>44259</v>
      </c>
      <c r="F822" s="359">
        <v>44262</v>
      </c>
      <c r="G822" s="359">
        <f>F822+3</f>
        <v>44265</v>
      </c>
    </row>
    <row r="823" spans="1:7">
      <c r="B823" s="419" t="s">
        <v>1367</v>
      </c>
      <c r="C823" s="418" t="s">
        <v>1370</v>
      </c>
      <c r="D823" s="417"/>
      <c r="E823" s="359">
        <f>E822+7</f>
        <v>44266</v>
      </c>
      <c r="F823" s="359">
        <f>F822+7</f>
        <v>44269</v>
      </c>
      <c r="G823" s="359">
        <f>G822+7</f>
        <v>44272</v>
      </c>
    </row>
    <row r="824" spans="1:7">
      <c r="B824" s="419" t="s">
        <v>1367</v>
      </c>
      <c r="C824" s="418" t="s">
        <v>1369</v>
      </c>
      <c r="D824" s="417"/>
      <c r="E824" s="359">
        <f>E823+7</f>
        <v>44273</v>
      </c>
      <c r="F824" s="359">
        <f>F823+7</f>
        <v>44276</v>
      </c>
      <c r="G824" s="359">
        <f>G823+7</f>
        <v>44279</v>
      </c>
    </row>
    <row r="825" spans="1:7">
      <c r="B825" s="419" t="s">
        <v>1367</v>
      </c>
      <c r="C825" s="418" t="s">
        <v>1368</v>
      </c>
      <c r="D825" s="417"/>
      <c r="E825" s="359">
        <f>E824+7</f>
        <v>44280</v>
      </c>
      <c r="F825" s="359">
        <f>F824+7</f>
        <v>44283</v>
      </c>
      <c r="G825" s="359">
        <f>G824+7</f>
        <v>44286</v>
      </c>
    </row>
    <row r="826" spans="1:7">
      <c r="B826" s="419" t="s">
        <v>1367</v>
      </c>
      <c r="C826" s="418" t="s">
        <v>1366</v>
      </c>
      <c r="D826" s="417"/>
      <c r="E826" s="359">
        <f>E825+7</f>
        <v>44287</v>
      </c>
      <c r="F826" s="359">
        <f>F825+7</f>
        <v>44290</v>
      </c>
      <c r="G826" s="359">
        <f>G825+7</f>
        <v>44293</v>
      </c>
    </row>
    <row r="827" spans="1:7">
      <c r="B827" s="442"/>
      <c r="C827" s="439"/>
      <c r="D827" s="373"/>
      <c r="E827" s="372"/>
      <c r="F827" s="372"/>
      <c r="G827" s="372"/>
    </row>
    <row r="828" spans="1:7">
      <c r="A828" s="381" t="s">
        <v>1365</v>
      </c>
    </row>
    <row r="829" spans="1:7">
      <c r="B829" s="429" t="s">
        <v>1296</v>
      </c>
      <c r="C829" s="429" t="s">
        <v>26</v>
      </c>
      <c r="D829" s="428" t="s">
        <v>27</v>
      </c>
      <c r="E829" s="364" t="s">
        <v>161</v>
      </c>
      <c r="F829" s="364" t="s">
        <v>161</v>
      </c>
      <c r="G829" s="420" t="s">
        <v>1365</v>
      </c>
    </row>
    <row r="830" spans="1:7">
      <c r="B830" s="427"/>
      <c r="C830" s="427"/>
      <c r="D830" s="426"/>
      <c r="E830" s="364" t="s">
        <v>1055</v>
      </c>
      <c r="F830" s="364" t="s">
        <v>29</v>
      </c>
      <c r="G830" s="420" t="s">
        <v>30</v>
      </c>
    </row>
    <row r="831" spans="1:7">
      <c r="B831" s="418" t="s">
        <v>1363</v>
      </c>
      <c r="C831" s="418" t="s">
        <v>1335</v>
      </c>
      <c r="D831" s="417" t="s">
        <v>1364</v>
      </c>
      <c r="E831" s="359">
        <v>44258</v>
      </c>
      <c r="F831" s="359">
        <v>44261</v>
      </c>
      <c r="G831" s="359">
        <f>F831+2</f>
        <v>44263</v>
      </c>
    </row>
    <row r="832" spans="1:7">
      <c r="B832" s="418" t="s">
        <v>256</v>
      </c>
      <c r="C832" s="418" t="s">
        <v>1335</v>
      </c>
      <c r="D832" s="417"/>
      <c r="E832" s="359">
        <f>E831+7</f>
        <v>44265</v>
      </c>
      <c r="F832" s="359">
        <f>F831+7</f>
        <v>44268</v>
      </c>
      <c r="G832" s="359">
        <f>G831+7</f>
        <v>44270</v>
      </c>
    </row>
    <row r="833" spans="1:7">
      <c r="B833" s="418" t="s">
        <v>1363</v>
      </c>
      <c r="C833" s="418" t="s">
        <v>1331</v>
      </c>
      <c r="D833" s="417"/>
      <c r="E833" s="359">
        <f>E832+7</f>
        <v>44272</v>
      </c>
      <c r="F833" s="359">
        <f>F832+7</f>
        <v>44275</v>
      </c>
      <c r="G833" s="359">
        <f>G832+7</f>
        <v>44277</v>
      </c>
    </row>
    <row r="834" spans="1:7">
      <c r="B834" s="418" t="s">
        <v>256</v>
      </c>
      <c r="C834" s="418" t="s">
        <v>1331</v>
      </c>
      <c r="D834" s="417"/>
      <c r="E834" s="359">
        <f>E833+7</f>
        <v>44279</v>
      </c>
      <c r="F834" s="359">
        <f>F833+7</f>
        <v>44282</v>
      </c>
      <c r="G834" s="359">
        <f>G833+7</f>
        <v>44284</v>
      </c>
    </row>
    <row r="835" spans="1:7">
      <c r="B835" s="357"/>
      <c r="C835" s="357"/>
    </row>
    <row r="836" spans="1:7">
      <c r="A836" s="381" t="s">
        <v>1362</v>
      </c>
      <c r="B836" s="357"/>
      <c r="C836" s="357"/>
    </row>
    <row r="837" spans="1:7">
      <c r="B837" s="429" t="s">
        <v>1296</v>
      </c>
      <c r="C837" s="429" t="s">
        <v>26</v>
      </c>
      <c r="D837" s="428" t="s">
        <v>27</v>
      </c>
      <c r="E837" s="364" t="s">
        <v>161</v>
      </c>
      <c r="F837" s="364" t="s">
        <v>161</v>
      </c>
      <c r="G837" s="420" t="s">
        <v>1362</v>
      </c>
    </row>
    <row r="838" spans="1:7">
      <c r="B838" s="427"/>
      <c r="C838" s="427"/>
      <c r="D838" s="426"/>
      <c r="E838" s="364" t="s">
        <v>1055</v>
      </c>
      <c r="F838" s="364" t="s">
        <v>29</v>
      </c>
      <c r="G838" s="420" t="s">
        <v>30</v>
      </c>
    </row>
    <row r="839" spans="1:7">
      <c r="B839" s="418" t="s">
        <v>1357</v>
      </c>
      <c r="C839" s="418" t="s">
        <v>1361</v>
      </c>
      <c r="D839" s="417" t="s">
        <v>1360</v>
      </c>
      <c r="E839" s="359">
        <v>44258</v>
      </c>
      <c r="F839" s="359">
        <v>44261</v>
      </c>
      <c r="G839" s="359">
        <f>F839+2</f>
        <v>44263</v>
      </c>
    </row>
    <row r="840" spans="1:7">
      <c r="B840" s="418" t="s">
        <v>1357</v>
      </c>
      <c r="C840" s="418" t="s">
        <v>1359</v>
      </c>
      <c r="D840" s="417"/>
      <c r="E840" s="359">
        <f>E839+7</f>
        <v>44265</v>
      </c>
      <c r="F840" s="359">
        <f>F839+7</f>
        <v>44268</v>
      </c>
      <c r="G840" s="359">
        <f>G839+7</f>
        <v>44270</v>
      </c>
    </row>
    <row r="841" spans="1:7">
      <c r="B841" s="418" t="s">
        <v>1357</v>
      </c>
      <c r="C841" s="418" t="s">
        <v>1358</v>
      </c>
      <c r="D841" s="417"/>
      <c r="E841" s="359">
        <f>E840+7</f>
        <v>44272</v>
      </c>
      <c r="F841" s="359">
        <f>F840+7</f>
        <v>44275</v>
      </c>
      <c r="G841" s="359">
        <f>G840+7</f>
        <v>44277</v>
      </c>
    </row>
    <row r="842" spans="1:7">
      <c r="B842" s="418" t="s">
        <v>1357</v>
      </c>
      <c r="C842" s="418" t="s">
        <v>718</v>
      </c>
      <c r="D842" s="417"/>
      <c r="E842" s="359">
        <f>E841+7</f>
        <v>44279</v>
      </c>
      <c r="F842" s="359">
        <f>F841+7</f>
        <v>44282</v>
      </c>
      <c r="G842" s="359">
        <f>G841+7</f>
        <v>44284</v>
      </c>
    </row>
    <row r="843" spans="1:7">
      <c r="B843" s="441"/>
      <c r="C843" s="422"/>
      <c r="D843" s="373"/>
      <c r="E843" s="372"/>
      <c r="F843" s="372"/>
      <c r="G843" s="372"/>
    </row>
    <row r="844" spans="1:7">
      <c r="A844" s="421" t="s">
        <v>254</v>
      </c>
      <c r="B844" s="421"/>
    </row>
    <row r="845" spans="1:7">
      <c r="B845" s="429" t="s">
        <v>1296</v>
      </c>
      <c r="C845" s="429" t="s">
        <v>26</v>
      </c>
      <c r="D845" s="428" t="s">
        <v>27</v>
      </c>
      <c r="E845" s="364" t="s">
        <v>161</v>
      </c>
      <c r="F845" s="364" t="s">
        <v>161</v>
      </c>
      <c r="G845" s="420" t="s">
        <v>1343</v>
      </c>
    </row>
    <row r="846" spans="1:7">
      <c r="B846" s="427"/>
      <c r="C846" s="427"/>
      <c r="D846" s="426"/>
      <c r="E846" s="364" t="s">
        <v>1055</v>
      </c>
      <c r="F846" s="364" t="s">
        <v>29</v>
      </c>
      <c r="G846" s="420" t="s">
        <v>30</v>
      </c>
    </row>
    <row r="847" spans="1:7">
      <c r="B847" s="418" t="s">
        <v>1351</v>
      </c>
      <c r="C847" s="418" t="s">
        <v>1356</v>
      </c>
      <c r="D847" s="417" t="s">
        <v>1355</v>
      </c>
      <c r="E847" s="359">
        <v>44253</v>
      </c>
      <c r="F847" s="359">
        <v>44257</v>
      </c>
      <c r="G847" s="359">
        <f>F847+2</f>
        <v>44259</v>
      </c>
    </row>
    <row r="848" spans="1:7">
      <c r="B848" s="418" t="s">
        <v>1340</v>
      </c>
      <c r="C848" s="418" t="s">
        <v>1354</v>
      </c>
      <c r="D848" s="417"/>
      <c r="E848" s="359">
        <f>E847+7</f>
        <v>44260</v>
      </c>
      <c r="F848" s="359">
        <f>F847+7</f>
        <v>44264</v>
      </c>
      <c r="G848" s="359">
        <f>G847+7</f>
        <v>44266</v>
      </c>
    </row>
    <row r="849" spans="2:7">
      <c r="B849" s="418" t="s">
        <v>1351</v>
      </c>
      <c r="C849" s="418" t="s">
        <v>1353</v>
      </c>
      <c r="D849" s="417"/>
      <c r="E849" s="359">
        <f>E848+7</f>
        <v>44267</v>
      </c>
      <c r="F849" s="359">
        <f>F848+7</f>
        <v>44271</v>
      </c>
      <c r="G849" s="359">
        <f>G848+7</f>
        <v>44273</v>
      </c>
    </row>
    <row r="850" spans="2:7">
      <c r="B850" s="418" t="s">
        <v>1340</v>
      </c>
      <c r="C850" s="418" t="s">
        <v>1352</v>
      </c>
      <c r="D850" s="417"/>
      <c r="E850" s="359">
        <f>E849+7</f>
        <v>44274</v>
      </c>
      <c r="F850" s="359">
        <f>F849+7</f>
        <v>44278</v>
      </c>
      <c r="G850" s="359">
        <f>G849+7</f>
        <v>44280</v>
      </c>
    </row>
    <row r="851" spans="2:7">
      <c r="B851" s="418" t="s">
        <v>1351</v>
      </c>
      <c r="C851" s="418" t="s">
        <v>1350</v>
      </c>
      <c r="D851" s="417"/>
      <c r="E851" s="359">
        <f>E850+7</f>
        <v>44281</v>
      </c>
      <c r="F851" s="359">
        <f>F850+7</f>
        <v>44285</v>
      </c>
      <c r="G851" s="359">
        <f>G850+7</f>
        <v>44287</v>
      </c>
    </row>
    <row r="852" spans="2:7">
      <c r="B852" s="357"/>
      <c r="C852" s="357"/>
    </row>
    <row r="853" spans="2:7">
      <c r="B853" s="429" t="s">
        <v>1296</v>
      </c>
      <c r="C853" s="429" t="s">
        <v>26</v>
      </c>
      <c r="D853" s="428" t="s">
        <v>27</v>
      </c>
      <c r="E853" s="364" t="s">
        <v>161</v>
      </c>
      <c r="F853" s="364" t="s">
        <v>161</v>
      </c>
      <c r="G853" s="420" t="s">
        <v>1343</v>
      </c>
    </row>
    <row r="854" spans="2:7">
      <c r="B854" s="427"/>
      <c r="C854" s="427"/>
      <c r="D854" s="426"/>
      <c r="E854" s="364" t="s">
        <v>1055</v>
      </c>
      <c r="F854" s="364" t="s">
        <v>29</v>
      </c>
      <c r="G854" s="420" t="s">
        <v>30</v>
      </c>
    </row>
    <row r="855" spans="2:7">
      <c r="B855" s="418" t="s">
        <v>1345</v>
      </c>
      <c r="C855" s="418" t="s">
        <v>1349</v>
      </c>
      <c r="D855" s="417" t="s">
        <v>1348</v>
      </c>
      <c r="E855" s="359">
        <v>44257</v>
      </c>
      <c r="F855" s="359">
        <v>44260</v>
      </c>
      <c r="G855" s="359">
        <f>F855+3</f>
        <v>44263</v>
      </c>
    </row>
    <row r="856" spans="2:7">
      <c r="B856" s="418" t="s">
        <v>1345</v>
      </c>
      <c r="C856" s="418" t="s">
        <v>1347</v>
      </c>
      <c r="D856" s="417"/>
      <c r="E856" s="359">
        <f>E855+7</f>
        <v>44264</v>
      </c>
      <c r="F856" s="359">
        <f>F855+7</f>
        <v>44267</v>
      </c>
      <c r="G856" s="359">
        <f>F856+3</f>
        <v>44270</v>
      </c>
    </row>
    <row r="857" spans="2:7">
      <c r="B857" s="418" t="s">
        <v>1345</v>
      </c>
      <c r="C857" s="418" t="s">
        <v>1346</v>
      </c>
      <c r="D857" s="417"/>
      <c r="E857" s="359">
        <f>E856+7</f>
        <v>44271</v>
      </c>
      <c r="F857" s="359">
        <f>F856+7</f>
        <v>44274</v>
      </c>
      <c r="G857" s="359">
        <f>F857+3</f>
        <v>44277</v>
      </c>
    </row>
    <row r="858" spans="2:7">
      <c r="B858" s="418" t="s">
        <v>1345</v>
      </c>
      <c r="C858" s="418" t="s">
        <v>1344</v>
      </c>
      <c r="D858" s="417"/>
      <c r="E858" s="359">
        <f>E857+7</f>
        <v>44278</v>
      </c>
      <c r="F858" s="359">
        <f>F857+7</f>
        <v>44281</v>
      </c>
      <c r="G858" s="359">
        <f>F858+3</f>
        <v>44284</v>
      </c>
    </row>
    <row r="860" spans="2:7">
      <c r="B860" s="429" t="s">
        <v>1296</v>
      </c>
      <c r="C860" s="429" t="s">
        <v>26</v>
      </c>
      <c r="D860" s="428" t="s">
        <v>27</v>
      </c>
      <c r="E860" s="364" t="s">
        <v>161</v>
      </c>
      <c r="F860" s="364" t="s">
        <v>161</v>
      </c>
      <c r="G860" s="420" t="s">
        <v>1343</v>
      </c>
    </row>
    <row r="861" spans="2:7">
      <c r="B861" s="427"/>
      <c r="C861" s="427"/>
      <c r="D861" s="426"/>
      <c r="E861" s="364" t="s">
        <v>1055</v>
      </c>
      <c r="F861" s="364" t="s">
        <v>29</v>
      </c>
      <c r="G861" s="420" t="s">
        <v>30</v>
      </c>
    </row>
    <row r="862" spans="2:7">
      <c r="B862" s="418" t="s">
        <v>1341</v>
      </c>
      <c r="C862" s="418">
        <v>2110</v>
      </c>
      <c r="D862" s="417" t="s">
        <v>1342</v>
      </c>
      <c r="E862" s="359">
        <v>44259</v>
      </c>
      <c r="F862" s="359">
        <v>44262</v>
      </c>
      <c r="G862" s="359">
        <f>F862+3</f>
        <v>44265</v>
      </c>
    </row>
    <row r="863" spans="2:7">
      <c r="B863" s="418" t="s">
        <v>1341</v>
      </c>
      <c r="C863" s="418">
        <v>2111</v>
      </c>
      <c r="D863" s="417"/>
      <c r="E863" s="359">
        <f>E862+7</f>
        <v>44266</v>
      </c>
      <c r="F863" s="359">
        <f>F862+7</f>
        <v>44269</v>
      </c>
      <c r="G863" s="359">
        <f>G862+7</f>
        <v>44272</v>
      </c>
    </row>
    <row r="864" spans="2:7">
      <c r="B864" s="418" t="s">
        <v>1341</v>
      </c>
      <c r="C864" s="418">
        <v>2112</v>
      </c>
      <c r="D864" s="417"/>
      <c r="E864" s="359">
        <f>E863+7</f>
        <v>44273</v>
      </c>
      <c r="F864" s="359">
        <f>F863+7</f>
        <v>44276</v>
      </c>
      <c r="G864" s="359">
        <f>G863+7</f>
        <v>44279</v>
      </c>
    </row>
    <row r="865" spans="1:7">
      <c r="B865" s="418" t="s">
        <v>1341</v>
      </c>
      <c r="C865" s="418">
        <v>2113</v>
      </c>
      <c r="D865" s="417"/>
      <c r="E865" s="359">
        <f>E864+7</f>
        <v>44280</v>
      </c>
      <c r="F865" s="359">
        <f>F864+7</f>
        <v>44283</v>
      </c>
      <c r="G865" s="359">
        <f>G864+7</f>
        <v>44286</v>
      </c>
    </row>
    <row r="866" spans="1:7">
      <c r="B866" s="357"/>
      <c r="C866" s="357"/>
    </row>
    <row r="867" spans="1:7">
      <c r="A867" s="381" t="s">
        <v>255</v>
      </c>
    </row>
    <row r="868" spans="1:7">
      <c r="B868" s="429" t="s">
        <v>1296</v>
      </c>
      <c r="C868" s="429" t="s">
        <v>26</v>
      </c>
      <c r="D868" s="428" t="s">
        <v>27</v>
      </c>
      <c r="E868" s="364" t="s">
        <v>161</v>
      </c>
      <c r="F868" s="364" t="s">
        <v>161</v>
      </c>
      <c r="G868" s="420" t="s">
        <v>1330</v>
      </c>
    </row>
    <row r="869" spans="1:7">
      <c r="B869" s="427"/>
      <c r="C869" s="427"/>
      <c r="D869" s="426"/>
      <c r="E869" s="364" t="s">
        <v>1055</v>
      </c>
      <c r="F869" s="364" t="s">
        <v>29</v>
      </c>
      <c r="G869" s="420" t="s">
        <v>30</v>
      </c>
    </row>
    <row r="870" spans="1:7">
      <c r="B870" s="418" t="s">
        <v>1340</v>
      </c>
      <c r="C870" s="418" t="s">
        <v>1339</v>
      </c>
      <c r="D870" s="417" t="s">
        <v>1338</v>
      </c>
      <c r="E870" s="359">
        <v>44253</v>
      </c>
      <c r="F870" s="359">
        <v>44257</v>
      </c>
      <c r="G870" s="359">
        <f>F870+3</f>
        <v>44260</v>
      </c>
    </row>
    <row r="871" spans="1:7">
      <c r="B871" s="418" t="s">
        <v>1337</v>
      </c>
      <c r="C871" s="418">
        <v>475</v>
      </c>
      <c r="D871" s="417"/>
      <c r="E871" s="359">
        <f>E870+7</f>
        <v>44260</v>
      </c>
      <c r="F871" s="359">
        <f>F870+7</f>
        <v>44264</v>
      </c>
      <c r="G871" s="359">
        <f>F871+3</f>
        <v>44267</v>
      </c>
    </row>
    <row r="872" spans="1:7">
      <c r="B872" s="418" t="s">
        <v>1337</v>
      </c>
      <c r="C872" s="418">
        <v>476</v>
      </c>
      <c r="D872" s="417"/>
      <c r="E872" s="359">
        <f>E871+7</f>
        <v>44267</v>
      </c>
      <c r="F872" s="359">
        <f>F871+7</f>
        <v>44271</v>
      </c>
      <c r="G872" s="359">
        <f>F872+3</f>
        <v>44274</v>
      </c>
    </row>
    <row r="873" spans="1:7">
      <c r="B873" s="418" t="s">
        <v>1337</v>
      </c>
      <c r="C873" s="418">
        <v>477</v>
      </c>
      <c r="D873" s="417"/>
      <c r="E873" s="359">
        <f>E872+7</f>
        <v>44274</v>
      </c>
      <c r="F873" s="359">
        <f>F872+7</f>
        <v>44278</v>
      </c>
      <c r="G873" s="359">
        <f>F873+3</f>
        <v>44281</v>
      </c>
    </row>
    <row r="874" spans="1:7">
      <c r="B874" s="418" t="s">
        <v>1337</v>
      </c>
      <c r="C874" s="418">
        <v>478</v>
      </c>
      <c r="D874" s="417"/>
      <c r="E874" s="359">
        <f>E873+7</f>
        <v>44281</v>
      </c>
      <c r="F874" s="359">
        <f>F873+7</f>
        <v>44285</v>
      </c>
      <c r="G874" s="359">
        <f>F874+3</f>
        <v>44288</v>
      </c>
    </row>
    <row r="875" spans="1:7">
      <c r="B875" s="357"/>
      <c r="C875" s="357"/>
      <c r="F875" s="372"/>
      <c r="G875" s="372"/>
    </row>
    <row r="876" spans="1:7">
      <c r="B876" s="429" t="s">
        <v>1296</v>
      </c>
      <c r="C876" s="429" t="s">
        <v>26</v>
      </c>
      <c r="D876" s="428" t="s">
        <v>27</v>
      </c>
      <c r="E876" s="364" t="s">
        <v>161</v>
      </c>
      <c r="F876" s="364" t="s">
        <v>161</v>
      </c>
      <c r="G876" s="420" t="s">
        <v>1330</v>
      </c>
    </row>
    <row r="877" spans="1:7">
      <c r="B877" s="427"/>
      <c r="C877" s="427"/>
      <c r="D877" s="426"/>
      <c r="E877" s="364" t="s">
        <v>1055</v>
      </c>
      <c r="F877" s="364" t="s">
        <v>29</v>
      </c>
      <c r="G877" s="420" t="s">
        <v>30</v>
      </c>
    </row>
    <row r="878" spans="1:7">
      <c r="B878" s="418" t="s">
        <v>1334</v>
      </c>
      <c r="C878" s="418" t="s">
        <v>1313</v>
      </c>
      <c r="D878" s="417" t="s">
        <v>1336</v>
      </c>
      <c r="E878" s="359">
        <v>44257</v>
      </c>
      <c r="F878" s="359">
        <v>44260</v>
      </c>
      <c r="G878" s="359">
        <f>F878+2</f>
        <v>44262</v>
      </c>
    </row>
    <row r="879" spans="1:7">
      <c r="B879" s="418" t="s">
        <v>1332</v>
      </c>
      <c r="C879" s="418" t="s">
        <v>1335</v>
      </c>
      <c r="D879" s="417"/>
      <c r="E879" s="359">
        <f>E878+7</f>
        <v>44264</v>
      </c>
      <c r="F879" s="359">
        <f>F878+7</f>
        <v>44267</v>
      </c>
      <c r="G879" s="359">
        <f>G878+7</f>
        <v>44269</v>
      </c>
    </row>
    <row r="880" spans="1:7">
      <c r="B880" s="418" t="s">
        <v>1334</v>
      </c>
      <c r="C880" s="418" t="s">
        <v>1333</v>
      </c>
      <c r="D880" s="417"/>
      <c r="E880" s="359">
        <f>E879+7</f>
        <v>44271</v>
      </c>
      <c r="F880" s="359">
        <f>F879+7</f>
        <v>44274</v>
      </c>
      <c r="G880" s="359">
        <f>G879+7</f>
        <v>44276</v>
      </c>
    </row>
    <row r="881" spans="1:7">
      <c r="B881" s="418" t="s">
        <v>1332</v>
      </c>
      <c r="C881" s="418" t="s">
        <v>1331</v>
      </c>
      <c r="D881" s="417"/>
      <c r="E881" s="359">
        <f>E880+7</f>
        <v>44278</v>
      </c>
      <c r="F881" s="359">
        <f>F880+7</f>
        <v>44281</v>
      </c>
      <c r="G881" s="359">
        <f>G880+7</f>
        <v>44283</v>
      </c>
    </row>
    <row r="882" spans="1:7">
      <c r="B882" s="440"/>
      <c r="C882" s="437"/>
    </row>
    <row r="883" spans="1:7">
      <c r="B883" s="429" t="s">
        <v>1296</v>
      </c>
      <c r="C883" s="429" t="s">
        <v>26</v>
      </c>
      <c r="D883" s="428" t="s">
        <v>27</v>
      </c>
      <c r="E883" s="364" t="s">
        <v>161</v>
      </c>
      <c r="F883" s="364" t="s">
        <v>161</v>
      </c>
      <c r="G883" s="420" t="s">
        <v>1330</v>
      </c>
    </row>
    <row r="884" spans="1:7">
      <c r="B884" s="427"/>
      <c r="C884" s="427"/>
      <c r="D884" s="426"/>
      <c r="E884" s="364" t="s">
        <v>1055</v>
      </c>
      <c r="F884" s="364" t="s">
        <v>29</v>
      </c>
      <c r="G884" s="420" t="s">
        <v>30</v>
      </c>
    </row>
    <row r="885" spans="1:7">
      <c r="B885" s="418" t="s">
        <v>1327</v>
      </c>
      <c r="C885" s="418" t="s">
        <v>1329</v>
      </c>
      <c r="D885" s="417" t="s">
        <v>1328</v>
      </c>
      <c r="E885" s="359">
        <v>44259</v>
      </c>
      <c r="F885" s="359">
        <v>44262</v>
      </c>
      <c r="G885" s="359">
        <f>F885+2</f>
        <v>44264</v>
      </c>
    </row>
    <row r="886" spans="1:7">
      <c r="B886" s="418" t="s">
        <v>1325</v>
      </c>
      <c r="C886" s="418" t="s">
        <v>1145</v>
      </c>
      <c r="D886" s="417"/>
      <c r="E886" s="359">
        <f>E885+7</f>
        <v>44266</v>
      </c>
      <c r="F886" s="359">
        <f>F885+7</f>
        <v>44269</v>
      </c>
      <c r="G886" s="359">
        <f>G885+7</f>
        <v>44271</v>
      </c>
    </row>
    <row r="887" spans="1:7">
      <c r="B887" s="418" t="s">
        <v>1327</v>
      </c>
      <c r="C887" s="418" t="s">
        <v>1326</v>
      </c>
      <c r="D887" s="417"/>
      <c r="E887" s="359">
        <f>E886+7</f>
        <v>44273</v>
      </c>
      <c r="F887" s="359">
        <f>F886+7</f>
        <v>44276</v>
      </c>
      <c r="G887" s="359">
        <f>G886+7</f>
        <v>44278</v>
      </c>
    </row>
    <row r="888" spans="1:7">
      <c r="B888" s="418" t="s">
        <v>1325</v>
      </c>
      <c r="C888" s="418" t="s">
        <v>1324</v>
      </c>
      <c r="D888" s="417"/>
      <c r="E888" s="359">
        <f>E887+7</f>
        <v>44280</v>
      </c>
      <c r="F888" s="359">
        <f>F887+7</f>
        <v>44283</v>
      </c>
      <c r="G888" s="359">
        <f>G887+7</f>
        <v>44285</v>
      </c>
    </row>
    <row r="889" spans="1:7">
      <c r="B889" s="436"/>
      <c r="C889" s="439"/>
      <c r="E889" s="372"/>
      <c r="F889" s="372"/>
      <c r="G889" s="372"/>
    </row>
    <row r="890" spans="1:7">
      <c r="A890" s="381" t="s">
        <v>257</v>
      </c>
    </row>
    <row r="891" spans="1:7">
      <c r="A891" s="381"/>
      <c r="B891" s="429" t="s">
        <v>1296</v>
      </c>
      <c r="C891" s="429" t="s">
        <v>26</v>
      </c>
      <c r="D891" s="428" t="s">
        <v>27</v>
      </c>
      <c r="E891" s="364" t="s">
        <v>161</v>
      </c>
      <c r="F891" s="364" t="s">
        <v>161</v>
      </c>
      <c r="G891" s="420" t="s">
        <v>1314</v>
      </c>
    </row>
    <row r="892" spans="1:7">
      <c r="B892" s="427"/>
      <c r="C892" s="427"/>
      <c r="D892" s="426"/>
      <c r="E892" s="364" t="s">
        <v>1055</v>
      </c>
      <c r="F892" s="364" t="s">
        <v>29</v>
      </c>
      <c r="G892" s="420" t="s">
        <v>30</v>
      </c>
    </row>
    <row r="893" spans="1:7">
      <c r="B893" s="418" t="s">
        <v>1320</v>
      </c>
      <c r="C893" s="418" t="s">
        <v>1323</v>
      </c>
      <c r="D893" s="417" t="s">
        <v>1322</v>
      </c>
      <c r="E893" s="359">
        <v>44253</v>
      </c>
      <c r="F893" s="359">
        <v>44257</v>
      </c>
      <c r="G893" s="359">
        <f>F893+1</f>
        <v>44258</v>
      </c>
    </row>
    <row r="894" spans="1:7">
      <c r="B894" s="418" t="s">
        <v>1320</v>
      </c>
      <c r="C894" s="418" t="s">
        <v>1321</v>
      </c>
      <c r="D894" s="417"/>
      <c r="E894" s="359">
        <f>E893+7</f>
        <v>44260</v>
      </c>
      <c r="F894" s="359">
        <f>F893+7</f>
        <v>44264</v>
      </c>
      <c r="G894" s="359">
        <f>F894+1</f>
        <v>44265</v>
      </c>
    </row>
    <row r="895" spans="1:7">
      <c r="B895" s="418" t="s">
        <v>1320</v>
      </c>
      <c r="C895" s="418" t="s">
        <v>593</v>
      </c>
      <c r="D895" s="417"/>
      <c r="E895" s="359">
        <f>E894+7</f>
        <v>44267</v>
      </c>
      <c r="F895" s="359">
        <f>F894+7</f>
        <v>44271</v>
      </c>
      <c r="G895" s="359">
        <f>F895+1</f>
        <v>44272</v>
      </c>
    </row>
    <row r="896" spans="1:7">
      <c r="B896" s="418" t="s">
        <v>1320</v>
      </c>
      <c r="C896" s="418" t="s">
        <v>628</v>
      </c>
      <c r="D896" s="417"/>
      <c r="E896" s="359">
        <f>E895+7</f>
        <v>44274</v>
      </c>
      <c r="F896" s="359">
        <f>F895+7</f>
        <v>44278</v>
      </c>
      <c r="G896" s="359">
        <f>F896+1</f>
        <v>44279</v>
      </c>
    </row>
    <row r="897" spans="2:7">
      <c r="B897" s="418" t="s">
        <v>1320</v>
      </c>
      <c r="C897" s="418" t="s">
        <v>806</v>
      </c>
      <c r="D897" s="417"/>
      <c r="E897" s="359">
        <f>E896+7</f>
        <v>44281</v>
      </c>
      <c r="F897" s="359">
        <f>F896+7</f>
        <v>44285</v>
      </c>
      <c r="G897" s="359">
        <f>F897+1</f>
        <v>44286</v>
      </c>
    </row>
    <row r="898" spans="2:7">
      <c r="B898" s="357"/>
      <c r="C898" s="357"/>
    </row>
    <row r="899" spans="2:7">
      <c r="B899" s="429" t="s">
        <v>1296</v>
      </c>
      <c r="C899" s="429" t="s">
        <v>26</v>
      </c>
      <c r="D899" s="428" t="s">
        <v>27</v>
      </c>
      <c r="E899" s="364" t="s">
        <v>161</v>
      </c>
      <c r="F899" s="364" t="s">
        <v>161</v>
      </c>
      <c r="G899" s="420" t="s">
        <v>1314</v>
      </c>
    </row>
    <row r="900" spans="2:7">
      <c r="B900" s="427"/>
      <c r="C900" s="427"/>
      <c r="D900" s="426"/>
      <c r="E900" s="364" t="s">
        <v>1055</v>
      </c>
      <c r="F900" s="364" t="s">
        <v>29</v>
      </c>
      <c r="G900" s="420" t="s">
        <v>30</v>
      </c>
    </row>
    <row r="901" spans="2:7">
      <c r="B901" s="418" t="s">
        <v>962</v>
      </c>
      <c r="C901" s="418" t="s">
        <v>1318</v>
      </c>
      <c r="D901" s="417" t="s">
        <v>1319</v>
      </c>
      <c r="E901" s="359">
        <v>44257</v>
      </c>
      <c r="F901" s="359">
        <v>44259</v>
      </c>
      <c r="G901" s="359">
        <f>F901+2</f>
        <v>44261</v>
      </c>
    </row>
    <row r="902" spans="2:7">
      <c r="B902" s="418" t="s">
        <v>963</v>
      </c>
      <c r="C902" s="418" t="s">
        <v>1318</v>
      </c>
      <c r="D902" s="417"/>
      <c r="E902" s="359">
        <f>E901+7</f>
        <v>44264</v>
      </c>
      <c r="F902" s="359">
        <f>F901+7</f>
        <v>44266</v>
      </c>
      <c r="G902" s="359">
        <f>G901+7</f>
        <v>44268</v>
      </c>
    </row>
    <row r="903" spans="2:7">
      <c r="B903" s="418" t="s">
        <v>962</v>
      </c>
      <c r="C903" s="418" t="s">
        <v>1317</v>
      </c>
      <c r="D903" s="417"/>
      <c r="E903" s="359">
        <f>E902+7</f>
        <v>44271</v>
      </c>
      <c r="F903" s="359">
        <f>F902+7</f>
        <v>44273</v>
      </c>
      <c r="G903" s="359">
        <f>G902+7</f>
        <v>44275</v>
      </c>
    </row>
    <row r="904" spans="2:7">
      <c r="B904" s="418" t="s">
        <v>963</v>
      </c>
      <c r="C904" s="418" t="s">
        <v>1317</v>
      </c>
      <c r="D904" s="417"/>
      <c r="E904" s="359">
        <f>E903+7</f>
        <v>44278</v>
      </c>
      <c r="F904" s="359">
        <f>F903+7</f>
        <v>44280</v>
      </c>
      <c r="G904" s="359">
        <f>G903+7</f>
        <v>44282</v>
      </c>
    </row>
    <row r="906" spans="2:7">
      <c r="B906" s="429" t="s">
        <v>1296</v>
      </c>
      <c r="C906" s="429" t="s">
        <v>26</v>
      </c>
      <c r="D906" s="428" t="s">
        <v>27</v>
      </c>
      <c r="E906" s="364" t="s">
        <v>161</v>
      </c>
      <c r="F906" s="364" t="s">
        <v>161</v>
      </c>
      <c r="G906" s="420" t="s">
        <v>1314</v>
      </c>
    </row>
    <row r="907" spans="2:7">
      <c r="B907" s="427"/>
      <c r="C907" s="427"/>
      <c r="D907" s="426"/>
      <c r="E907" s="364" t="s">
        <v>1055</v>
      </c>
      <c r="F907" s="364" t="s">
        <v>29</v>
      </c>
      <c r="G907" s="420" t="s">
        <v>30</v>
      </c>
    </row>
    <row r="908" spans="2:7">
      <c r="B908" s="418" t="s">
        <v>1315</v>
      </c>
      <c r="C908" s="418" t="s">
        <v>593</v>
      </c>
      <c r="D908" s="417" t="s">
        <v>1316</v>
      </c>
      <c r="E908" s="359">
        <v>44258</v>
      </c>
      <c r="F908" s="359">
        <v>44260</v>
      </c>
      <c r="G908" s="359">
        <f>F908+3</f>
        <v>44263</v>
      </c>
    </row>
    <row r="909" spans="2:7">
      <c r="B909" s="418" t="s">
        <v>1315</v>
      </c>
      <c r="C909" s="418" t="s">
        <v>806</v>
      </c>
      <c r="D909" s="417"/>
      <c r="E909" s="359">
        <f>E908+7</f>
        <v>44265</v>
      </c>
      <c r="F909" s="359">
        <f>F908+7</f>
        <v>44267</v>
      </c>
      <c r="G909" s="359">
        <f>F909+3</f>
        <v>44270</v>
      </c>
    </row>
    <row r="910" spans="2:7">
      <c r="B910" s="418" t="s">
        <v>1315</v>
      </c>
      <c r="C910" s="418" t="s">
        <v>808</v>
      </c>
      <c r="D910" s="417"/>
      <c r="E910" s="359">
        <f>E909+7</f>
        <v>44272</v>
      </c>
      <c r="F910" s="359">
        <f>F909+7</f>
        <v>44274</v>
      </c>
      <c r="G910" s="359">
        <f>F910+3</f>
        <v>44277</v>
      </c>
    </row>
    <row r="911" spans="2:7">
      <c r="B911" s="418" t="s">
        <v>1315</v>
      </c>
      <c r="C911" s="418" t="s">
        <v>810</v>
      </c>
      <c r="D911" s="417"/>
      <c r="E911" s="359">
        <f>E910+7</f>
        <v>44279</v>
      </c>
      <c r="F911" s="359">
        <f>F910+7</f>
        <v>44281</v>
      </c>
      <c r="G911" s="359">
        <f>F911+3</f>
        <v>44284</v>
      </c>
    </row>
    <row r="912" spans="2:7">
      <c r="C912" s="357"/>
    </row>
    <row r="913" spans="1:7">
      <c r="B913" s="429" t="s">
        <v>1296</v>
      </c>
      <c r="C913" s="429" t="s">
        <v>26</v>
      </c>
      <c r="D913" s="428" t="s">
        <v>27</v>
      </c>
      <c r="E913" s="364" t="s">
        <v>161</v>
      </c>
      <c r="F913" s="364" t="s">
        <v>161</v>
      </c>
      <c r="G913" s="420" t="s">
        <v>1314</v>
      </c>
    </row>
    <row r="914" spans="1:7">
      <c r="B914" s="427"/>
      <c r="C914" s="427"/>
      <c r="D914" s="426"/>
      <c r="E914" s="364" t="s">
        <v>1055</v>
      </c>
      <c r="F914" s="364" t="s">
        <v>29</v>
      </c>
      <c r="G914" s="420" t="s">
        <v>30</v>
      </c>
    </row>
    <row r="915" spans="1:7">
      <c r="B915" s="418" t="s">
        <v>1311</v>
      </c>
      <c r="C915" s="418" t="s">
        <v>1313</v>
      </c>
      <c r="D915" s="417" t="s">
        <v>1312</v>
      </c>
      <c r="E915" s="359">
        <v>44260</v>
      </c>
      <c r="F915" s="359">
        <v>44262</v>
      </c>
      <c r="G915" s="359">
        <f>F915+2</f>
        <v>44264</v>
      </c>
    </row>
    <row r="916" spans="1:7">
      <c r="B916" s="418" t="s">
        <v>1311</v>
      </c>
      <c r="C916" s="418" t="s">
        <v>806</v>
      </c>
      <c r="D916" s="417"/>
      <c r="E916" s="359">
        <f>E915+7</f>
        <v>44267</v>
      </c>
      <c r="F916" s="359">
        <f>F915+7</f>
        <v>44269</v>
      </c>
      <c r="G916" s="359">
        <f>G915+7</f>
        <v>44271</v>
      </c>
    </row>
    <row r="917" spans="1:7">
      <c r="B917" s="418" t="s">
        <v>1311</v>
      </c>
      <c r="C917" s="418" t="s">
        <v>808</v>
      </c>
      <c r="D917" s="417"/>
      <c r="E917" s="359">
        <f>E916+7</f>
        <v>44274</v>
      </c>
      <c r="F917" s="359">
        <f>F916+7</f>
        <v>44276</v>
      </c>
      <c r="G917" s="359">
        <f>G916+7</f>
        <v>44278</v>
      </c>
    </row>
    <row r="918" spans="1:7">
      <c r="B918" s="418" t="s">
        <v>1311</v>
      </c>
      <c r="C918" s="418" t="s">
        <v>810</v>
      </c>
      <c r="D918" s="417"/>
      <c r="E918" s="359">
        <f>E917+7</f>
        <v>44281</v>
      </c>
      <c r="F918" s="359">
        <f>F917+7</f>
        <v>44283</v>
      </c>
      <c r="G918" s="359">
        <f>G917+7</f>
        <v>44285</v>
      </c>
    </row>
    <row r="919" spans="1:7">
      <c r="B919" s="436"/>
      <c r="C919" s="436"/>
      <c r="D919" s="373"/>
      <c r="E919" s="372"/>
      <c r="F919" s="372"/>
      <c r="G919" s="372"/>
    </row>
    <row r="920" spans="1:7">
      <c r="A920" s="381" t="s">
        <v>258</v>
      </c>
    </row>
    <row r="921" spans="1:7">
      <c r="A921" s="381"/>
      <c r="B921" s="429" t="s">
        <v>1296</v>
      </c>
      <c r="C921" s="429" t="s">
        <v>26</v>
      </c>
      <c r="D921" s="428" t="s">
        <v>27</v>
      </c>
      <c r="E921" s="364" t="s">
        <v>161</v>
      </c>
      <c r="F921" s="364" t="s">
        <v>161</v>
      </c>
      <c r="G921" s="420" t="s">
        <v>1295</v>
      </c>
    </row>
    <row r="922" spans="1:7">
      <c r="A922" s="381"/>
      <c r="B922" s="427"/>
      <c r="C922" s="427"/>
      <c r="D922" s="426"/>
      <c r="E922" s="364" t="s">
        <v>1055</v>
      </c>
      <c r="F922" s="364" t="s">
        <v>29</v>
      </c>
      <c r="G922" s="420" t="s">
        <v>30</v>
      </c>
    </row>
    <row r="923" spans="1:7">
      <c r="A923" s="381"/>
      <c r="B923" s="418" t="s">
        <v>1306</v>
      </c>
      <c r="C923" s="418" t="s">
        <v>1310</v>
      </c>
      <c r="D923" s="417" t="s">
        <v>1309</v>
      </c>
      <c r="E923" s="359">
        <v>44253</v>
      </c>
      <c r="F923" s="359">
        <v>44257</v>
      </c>
      <c r="G923" s="359">
        <f>F923+2</f>
        <v>44259</v>
      </c>
    </row>
    <row r="924" spans="1:7">
      <c r="A924" s="381"/>
      <c r="B924" s="419" t="s">
        <v>1306</v>
      </c>
      <c r="C924" s="418" t="s">
        <v>1308</v>
      </c>
      <c r="D924" s="417"/>
      <c r="E924" s="359">
        <f>E923+7</f>
        <v>44260</v>
      </c>
      <c r="F924" s="359">
        <f>F923+7</f>
        <v>44264</v>
      </c>
      <c r="G924" s="359">
        <f>G923+7</f>
        <v>44266</v>
      </c>
    </row>
    <row r="925" spans="1:7">
      <c r="A925" s="381"/>
      <c r="B925" s="419" t="s">
        <v>1306</v>
      </c>
      <c r="C925" s="418" t="s">
        <v>1307</v>
      </c>
      <c r="D925" s="417"/>
      <c r="E925" s="359">
        <f>E924+7</f>
        <v>44267</v>
      </c>
      <c r="F925" s="359">
        <f>F924+7</f>
        <v>44271</v>
      </c>
      <c r="G925" s="359">
        <f>G924+7</f>
        <v>44273</v>
      </c>
    </row>
    <row r="926" spans="1:7">
      <c r="A926" s="381"/>
      <c r="B926" s="419" t="s">
        <v>1306</v>
      </c>
      <c r="C926" s="418" t="s">
        <v>1305</v>
      </c>
      <c r="D926" s="417"/>
      <c r="E926" s="359">
        <f>E925+7</f>
        <v>44274</v>
      </c>
      <c r="F926" s="359">
        <f>F925+7</f>
        <v>44278</v>
      </c>
      <c r="G926" s="359">
        <f>G925+7</f>
        <v>44280</v>
      </c>
    </row>
    <row r="927" spans="1:7">
      <c r="A927" s="381"/>
      <c r="B927" s="438"/>
      <c r="C927" s="437"/>
    </row>
    <row r="928" spans="1:7">
      <c r="B928" s="429" t="s">
        <v>1296</v>
      </c>
      <c r="C928" s="429" t="s">
        <v>26</v>
      </c>
      <c r="D928" s="428" t="s">
        <v>27</v>
      </c>
      <c r="E928" s="364" t="s">
        <v>161</v>
      </c>
      <c r="F928" s="364" t="s">
        <v>161</v>
      </c>
      <c r="G928" s="420" t="s">
        <v>1295</v>
      </c>
    </row>
    <row r="929" spans="2:7">
      <c r="B929" s="427"/>
      <c r="C929" s="427"/>
      <c r="D929" s="426"/>
      <c r="E929" s="364" t="s">
        <v>1055</v>
      </c>
      <c r="F929" s="364" t="s">
        <v>29</v>
      </c>
      <c r="G929" s="420" t="s">
        <v>30</v>
      </c>
    </row>
    <row r="930" spans="2:7">
      <c r="B930" s="418" t="s">
        <v>1303</v>
      </c>
      <c r="C930" s="418" t="s">
        <v>806</v>
      </c>
      <c r="D930" s="417" t="s">
        <v>1304</v>
      </c>
      <c r="E930" s="359">
        <v>44257</v>
      </c>
      <c r="F930" s="359">
        <v>44259</v>
      </c>
      <c r="G930" s="359">
        <f>F930+2</f>
        <v>44261</v>
      </c>
    </row>
    <row r="931" spans="2:7">
      <c r="B931" s="419" t="s">
        <v>1303</v>
      </c>
      <c r="C931" s="418" t="s">
        <v>808</v>
      </c>
      <c r="D931" s="417"/>
      <c r="E931" s="359">
        <f>E930+7</f>
        <v>44264</v>
      </c>
      <c r="F931" s="359">
        <f>F930+7</f>
        <v>44266</v>
      </c>
      <c r="G931" s="359">
        <f>F931+2</f>
        <v>44268</v>
      </c>
    </row>
    <row r="932" spans="2:7">
      <c r="B932" s="419" t="s">
        <v>1303</v>
      </c>
      <c r="C932" s="418" t="s">
        <v>810</v>
      </c>
      <c r="D932" s="417"/>
      <c r="E932" s="359">
        <f>E931+7</f>
        <v>44271</v>
      </c>
      <c r="F932" s="359">
        <f>F931+7</f>
        <v>44273</v>
      </c>
      <c r="G932" s="359">
        <f>F932+2</f>
        <v>44275</v>
      </c>
    </row>
    <row r="933" spans="2:7">
      <c r="B933" s="419" t="s">
        <v>1303</v>
      </c>
      <c r="C933" s="418" t="s">
        <v>949</v>
      </c>
      <c r="D933" s="417"/>
      <c r="E933" s="359">
        <f>E932+7</f>
        <v>44278</v>
      </c>
      <c r="F933" s="359">
        <f>F932+7</f>
        <v>44280</v>
      </c>
      <c r="G933" s="359">
        <f>F933+2</f>
        <v>44282</v>
      </c>
    </row>
    <row r="934" spans="2:7">
      <c r="B934" s="374"/>
      <c r="C934" s="385"/>
      <c r="E934" s="372"/>
      <c r="F934" s="372"/>
      <c r="G934" s="372"/>
    </row>
    <row r="935" spans="2:7">
      <c r="B935" s="429" t="s">
        <v>1296</v>
      </c>
      <c r="C935" s="429" t="s">
        <v>26</v>
      </c>
      <c r="D935" s="428" t="s">
        <v>27</v>
      </c>
      <c r="E935" s="364" t="s">
        <v>161</v>
      </c>
      <c r="F935" s="364" t="s">
        <v>161</v>
      </c>
      <c r="G935" s="420" t="s">
        <v>1295</v>
      </c>
    </row>
    <row r="936" spans="2:7">
      <c r="B936" s="427"/>
      <c r="C936" s="427"/>
      <c r="D936" s="426"/>
      <c r="E936" s="364" t="s">
        <v>1055</v>
      </c>
      <c r="F936" s="364" t="s">
        <v>29</v>
      </c>
      <c r="G936" s="420" t="s">
        <v>30</v>
      </c>
    </row>
    <row r="937" spans="2:7">
      <c r="B937" s="418" t="s">
        <v>1298</v>
      </c>
      <c r="C937" s="418" t="s">
        <v>1302</v>
      </c>
      <c r="D937" s="417" t="s">
        <v>1301</v>
      </c>
      <c r="E937" s="359">
        <v>44258</v>
      </c>
      <c r="F937" s="359">
        <v>44260</v>
      </c>
      <c r="G937" s="359">
        <f>F937+2</f>
        <v>44262</v>
      </c>
    </row>
    <row r="938" spans="2:7">
      <c r="B938" s="418" t="s">
        <v>1298</v>
      </c>
      <c r="C938" s="418" t="s">
        <v>1300</v>
      </c>
      <c r="D938" s="417"/>
      <c r="E938" s="359">
        <f>E937+7</f>
        <v>44265</v>
      </c>
      <c r="F938" s="359">
        <f>F937+7</f>
        <v>44267</v>
      </c>
      <c r="G938" s="359">
        <f>G937+7</f>
        <v>44269</v>
      </c>
    </row>
    <row r="939" spans="2:7">
      <c r="B939" s="418" t="s">
        <v>1298</v>
      </c>
      <c r="C939" s="418" t="s">
        <v>1299</v>
      </c>
      <c r="D939" s="417"/>
      <c r="E939" s="359">
        <f>E938+7</f>
        <v>44272</v>
      </c>
      <c r="F939" s="359">
        <f>F938+7</f>
        <v>44274</v>
      </c>
      <c r="G939" s="359">
        <f>G938+7</f>
        <v>44276</v>
      </c>
    </row>
    <row r="940" spans="2:7">
      <c r="B940" s="418" t="s">
        <v>1298</v>
      </c>
      <c r="C940" s="418" t="s">
        <v>1297</v>
      </c>
      <c r="D940" s="417"/>
      <c r="E940" s="359">
        <f>E939+7</f>
        <v>44279</v>
      </c>
      <c r="F940" s="359">
        <f>F939+7</f>
        <v>44281</v>
      </c>
      <c r="G940" s="359">
        <f>G939+7</f>
        <v>44283</v>
      </c>
    </row>
    <row r="942" spans="2:7">
      <c r="B942" s="429" t="s">
        <v>1296</v>
      </c>
      <c r="C942" s="429" t="s">
        <v>26</v>
      </c>
      <c r="D942" s="428" t="s">
        <v>1292</v>
      </c>
      <c r="E942" s="364" t="s">
        <v>161</v>
      </c>
      <c r="F942" s="364" t="s">
        <v>161</v>
      </c>
      <c r="G942" s="420" t="s">
        <v>1295</v>
      </c>
    </row>
    <row r="943" spans="2:7">
      <c r="B943" s="427"/>
      <c r="C943" s="427"/>
      <c r="D943" s="426"/>
      <c r="E943" s="364" t="s">
        <v>1055</v>
      </c>
      <c r="F943" s="364" t="s">
        <v>29</v>
      </c>
      <c r="G943" s="420" t="s">
        <v>30</v>
      </c>
    </row>
    <row r="944" spans="2:7">
      <c r="B944" s="418" t="s">
        <v>288</v>
      </c>
      <c r="C944" s="418" t="s">
        <v>593</v>
      </c>
      <c r="D944" s="417" t="s">
        <v>1294</v>
      </c>
      <c r="E944" s="359">
        <v>44260</v>
      </c>
      <c r="F944" s="359">
        <v>44262</v>
      </c>
      <c r="G944" s="359">
        <f>F944+2</f>
        <v>44264</v>
      </c>
    </row>
    <row r="945" spans="1:10">
      <c r="B945" s="418" t="s">
        <v>288</v>
      </c>
      <c r="C945" s="418" t="s">
        <v>628</v>
      </c>
      <c r="D945" s="417"/>
      <c r="E945" s="359">
        <f>E944+7</f>
        <v>44267</v>
      </c>
      <c r="F945" s="359">
        <f>F944+7</f>
        <v>44269</v>
      </c>
      <c r="G945" s="359">
        <f>F945+2</f>
        <v>44271</v>
      </c>
    </row>
    <row r="946" spans="1:10">
      <c r="B946" s="418" t="s">
        <v>288</v>
      </c>
      <c r="C946" s="418" t="s">
        <v>806</v>
      </c>
      <c r="D946" s="417"/>
      <c r="E946" s="359">
        <f>E945+7</f>
        <v>44274</v>
      </c>
      <c r="F946" s="359">
        <f>F945+7</f>
        <v>44276</v>
      </c>
      <c r="G946" s="359">
        <f>F946+2</f>
        <v>44278</v>
      </c>
    </row>
    <row r="947" spans="1:10">
      <c r="B947" s="418" t="s">
        <v>288</v>
      </c>
      <c r="C947" s="418" t="s">
        <v>808</v>
      </c>
      <c r="D947" s="417"/>
      <c r="E947" s="359">
        <f>E946+7</f>
        <v>44281</v>
      </c>
      <c r="F947" s="359">
        <f>F946+7</f>
        <v>44283</v>
      </c>
      <c r="G947" s="359">
        <f>F947+2</f>
        <v>44285</v>
      </c>
    </row>
    <row r="948" spans="1:10">
      <c r="B948" s="418" t="s">
        <v>288</v>
      </c>
      <c r="C948" s="418" t="s">
        <v>810</v>
      </c>
      <c r="D948" s="417"/>
      <c r="E948" s="359">
        <f>E947+7</f>
        <v>44288</v>
      </c>
      <c r="F948" s="359">
        <f>F947+7</f>
        <v>44290</v>
      </c>
      <c r="G948" s="359">
        <f>F948+2</f>
        <v>44292</v>
      </c>
    </row>
    <row r="949" spans="1:10">
      <c r="B949" s="436"/>
      <c r="C949" s="436"/>
      <c r="D949" s="373"/>
      <c r="E949" s="372"/>
      <c r="F949" s="372"/>
      <c r="G949" s="372"/>
    </row>
    <row r="950" spans="1:10">
      <c r="B950" s="435"/>
      <c r="C950" s="435"/>
      <c r="E950" s="372"/>
      <c r="F950" s="372"/>
      <c r="G950" s="372"/>
    </row>
    <row r="951" spans="1:10" s="434" customFormat="1">
      <c r="A951" s="413" t="s">
        <v>210</v>
      </c>
      <c r="B951" s="414"/>
      <c r="C951" s="414"/>
      <c r="D951" s="413"/>
      <c r="E951" s="413"/>
      <c r="F951" s="413"/>
      <c r="G951" s="413"/>
      <c r="H951" s="403"/>
      <c r="I951" s="410"/>
      <c r="J951" s="410"/>
    </row>
    <row r="952" spans="1:10" s="375" customFormat="1">
      <c r="A952" s="381" t="s">
        <v>220</v>
      </c>
      <c r="B952" s="412"/>
      <c r="C952" s="412"/>
      <c r="D952" s="402"/>
      <c r="E952" s="402"/>
      <c r="F952" s="411"/>
      <c r="G952" s="411"/>
      <c r="H952" s="369"/>
      <c r="I952" s="357"/>
      <c r="J952" s="357"/>
    </row>
    <row r="953" spans="1:10" s="375" customFormat="1">
      <c r="A953" s="369"/>
      <c r="B953" s="429" t="s">
        <v>338</v>
      </c>
      <c r="C953" s="429" t="s">
        <v>1266</v>
      </c>
      <c r="D953" s="428" t="s">
        <v>1292</v>
      </c>
      <c r="E953" s="364" t="s">
        <v>1265</v>
      </c>
      <c r="F953" s="364" t="s">
        <v>1265</v>
      </c>
      <c r="G953" s="364" t="s">
        <v>1291</v>
      </c>
      <c r="H953" s="357"/>
      <c r="I953" s="357"/>
      <c r="J953" s="357"/>
    </row>
    <row r="954" spans="1:10" s="375" customFormat="1">
      <c r="A954" s="369"/>
      <c r="B954" s="427"/>
      <c r="C954" s="427"/>
      <c r="D954" s="426"/>
      <c r="E954" s="364" t="s">
        <v>1262</v>
      </c>
      <c r="F954" s="364" t="s">
        <v>1261</v>
      </c>
      <c r="G954" s="364" t="s">
        <v>1195</v>
      </c>
      <c r="H954" s="357"/>
      <c r="I954" s="357"/>
      <c r="J954" s="357"/>
    </row>
    <row r="955" spans="1:10" s="375" customFormat="1">
      <c r="A955" s="370"/>
      <c r="B955" s="419" t="s">
        <v>278</v>
      </c>
      <c r="C955" s="418" t="s">
        <v>595</v>
      </c>
      <c r="D955" s="417" t="s">
        <v>1290</v>
      </c>
      <c r="E955" s="359">
        <v>44253</v>
      </c>
      <c r="F955" s="359">
        <v>44258</v>
      </c>
      <c r="G955" s="359">
        <f>F955+17</f>
        <v>44275</v>
      </c>
      <c r="H955" s="357" t="s">
        <v>1293</v>
      </c>
      <c r="I955" s="357"/>
      <c r="J955" s="357"/>
    </row>
    <row r="956" spans="1:10" s="375" customFormat="1">
      <c r="A956" s="369"/>
      <c r="B956" s="419" t="s">
        <v>149</v>
      </c>
      <c r="C956" s="418" t="s">
        <v>700</v>
      </c>
      <c r="D956" s="417"/>
      <c r="E956" s="359">
        <f>E955+7</f>
        <v>44260</v>
      </c>
      <c r="F956" s="359">
        <f>F955+7</f>
        <v>44265</v>
      </c>
      <c r="G956" s="359">
        <f>G955+7</f>
        <v>44282</v>
      </c>
      <c r="H956" s="357" t="s">
        <v>1293</v>
      </c>
      <c r="I956" s="357"/>
      <c r="J956" s="357"/>
    </row>
    <row r="957" spans="1:10" s="375" customFormat="1">
      <c r="A957" s="369"/>
      <c r="B957" s="419" t="s">
        <v>701</v>
      </c>
      <c r="C957" s="418" t="s">
        <v>245</v>
      </c>
      <c r="D957" s="417"/>
      <c r="E957" s="359">
        <f>E956+7</f>
        <v>44267</v>
      </c>
      <c r="F957" s="359">
        <f>F956+7</f>
        <v>44272</v>
      </c>
      <c r="G957" s="359">
        <f>G956+7</f>
        <v>44289</v>
      </c>
      <c r="H957" s="357" t="s">
        <v>1293</v>
      </c>
      <c r="I957" s="357"/>
      <c r="J957" s="357"/>
    </row>
    <row r="958" spans="1:10" s="375" customFormat="1">
      <c r="A958" s="369"/>
      <c r="B958" s="419" t="s">
        <v>1289</v>
      </c>
      <c r="C958" s="418" t="s">
        <v>18</v>
      </c>
      <c r="D958" s="417"/>
      <c r="E958" s="359">
        <f>E957+7</f>
        <v>44274</v>
      </c>
      <c r="F958" s="359">
        <f>F957+7</f>
        <v>44279</v>
      </c>
      <c r="G958" s="359">
        <f>G957+7</f>
        <v>44296</v>
      </c>
      <c r="H958" s="357"/>
      <c r="I958" s="357"/>
      <c r="J958" s="357"/>
    </row>
    <row r="959" spans="1:10" s="375" customFormat="1">
      <c r="A959" s="369"/>
      <c r="B959" s="419" t="s">
        <v>960</v>
      </c>
      <c r="C959" s="418" t="s">
        <v>1288</v>
      </c>
      <c r="D959" s="417"/>
      <c r="E959" s="359">
        <f>E958+7</f>
        <v>44281</v>
      </c>
      <c r="F959" s="359">
        <f>F958+7</f>
        <v>44286</v>
      </c>
      <c r="G959" s="359">
        <f>G958+7</f>
        <v>44303</v>
      </c>
      <c r="H959" s="357"/>
      <c r="I959" s="357"/>
      <c r="J959" s="357"/>
    </row>
    <row r="960" spans="1:10" s="375" customFormat="1">
      <c r="A960" s="369"/>
      <c r="B960" s="370"/>
      <c r="C960" s="370"/>
      <c r="D960" s="370"/>
      <c r="E960" s="372"/>
      <c r="F960" s="372"/>
      <c r="G960" s="372"/>
      <c r="H960" s="357"/>
      <c r="I960" s="357"/>
      <c r="J960" s="357"/>
    </row>
    <row r="961" spans="1:10" s="375" customFormat="1">
      <c r="A961" s="369"/>
      <c r="B961" s="429" t="s">
        <v>338</v>
      </c>
      <c r="C961" s="429" t="s">
        <v>1266</v>
      </c>
      <c r="D961" s="428" t="s">
        <v>1292</v>
      </c>
      <c r="E961" s="364" t="s">
        <v>1265</v>
      </c>
      <c r="F961" s="364" t="s">
        <v>1265</v>
      </c>
      <c r="G961" s="364" t="s">
        <v>1291</v>
      </c>
      <c r="H961" s="357"/>
      <c r="I961" s="357"/>
      <c r="J961" s="357"/>
    </row>
    <row r="962" spans="1:10" s="375" customFormat="1">
      <c r="A962" s="369"/>
      <c r="B962" s="427"/>
      <c r="C962" s="427"/>
      <c r="D962" s="426"/>
      <c r="E962" s="364" t="s">
        <v>1262</v>
      </c>
      <c r="F962" s="364" t="s">
        <v>1261</v>
      </c>
      <c r="G962" s="364" t="s">
        <v>1195</v>
      </c>
      <c r="H962" s="357"/>
      <c r="I962" s="357"/>
      <c r="J962" s="357"/>
    </row>
    <row r="963" spans="1:10" s="375" customFormat="1">
      <c r="A963" s="369"/>
      <c r="B963" s="419" t="s">
        <v>1286</v>
      </c>
      <c r="C963" s="418" t="s">
        <v>586</v>
      </c>
      <c r="D963" s="417" t="s">
        <v>1285</v>
      </c>
      <c r="E963" s="359">
        <v>44257</v>
      </c>
      <c r="F963" s="359">
        <v>44261</v>
      </c>
      <c r="G963" s="359">
        <f>F963+18</f>
        <v>44279</v>
      </c>
      <c r="H963" s="357"/>
      <c r="I963" s="357"/>
      <c r="J963" s="357"/>
    </row>
    <row r="964" spans="1:10" s="375" customFormat="1">
      <c r="A964" s="369"/>
      <c r="B964" s="419" t="s">
        <v>140</v>
      </c>
      <c r="C964" s="418" t="s">
        <v>68</v>
      </c>
      <c r="D964" s="417"/>
      <c r="E964" s="359">
        <f>E963+7</f>
        <v>44264</v>
      </c>
      <c r="F964" s="359">
        <f>F963+7</f>
        <v>44268</v>
      </c>
      <c r="G964" s="359">
        <f>F964+18</f>
        <v>44286</v>
      </c>
      <c r="H964" s="357"/>
      <c r="I964" s="357"/>
      <c r="J964" s="357"/>
    </row>
    <row r="965" spans="1:10" s="375" customFormat="1">
      <c r="A965" s="369"/>
      <c r="B965" s="419" t="s">
        <v>1284</v>
      </c>
      <c r="C965" s="418" t="s">
        <v>183</v>
      </c>
      <c r="D965" s="417"/>
      <c r="E965" s="359">
        <f>E964+7</f>
        <v>44271</v>
      </c>
      <c r="F965" s="359">
        <f>F964+7</f>
        <v>44275</v>
      </c>
      <c r="G965" s="359">
        <f>F965+18</f>
        <v>44293</v>
      </c>
      <c r="H965" s="357"/>
      <c r="I965" s="357"/>
      <c r="J965" s="357"/>
    </row>
    <row r="966" spans="1:10" s="375" customFormat="1">
      <c r="A966" s="369"/>
      <c r="B966" s="419" t="s">
        <v>1066</v>
      </c>
      <c r="C966" s="418" t="s">
        <v>1283</v>
      </c>
      <c r="D966" s="417"/>
      <c r="E966" s="359">
        <f>E965+7</f>
        <v>44278</v>
      </c>
      <c r="F966" s="359">
        <f>F965+7</f>
        <v>44282</v>
      </c>
      <c r="G966" s="359">
        <f>F966+18</f>
        <v>44300</v>
      </c>
      <c r="H966" s="357"/>
      <c r="I966" s="357"/>
      <c r="J966" s="357"/>
    </row>
    <row r="967" spans="1:10" s="375" customFormat="1">
      <c r="A967" s="369"/>
      <c r="B967" s="357"/>
      <c r="C967" s="357"/>
      <c r="D967" s="369"/>
      <c r="E967" s="372"/>
      <c r="F967" s="372"/>
      <c r="G967" s="372"/>
      <c r="H967" s="357"/>
      <c r="I967" s="357"/>
      <c r="J967" s="357"/>
    </row>
    <row r="968" spans="1:10" s="375" customFormat="1" ht="15" customHeight="1">
      <c r="A968" s="381" t="s">
        <v>116</v>
      </c>
      <c r="B968" s="370"/>
      <c r="C968" s="370"/>
      <c r="D968" s="369"/>
      <c r="E968" s="369"/>
      <c r="F968" s="369"/>
      <c r="G968" s="369"/>
      <c r="H968" s="369"/>
      <c r="I968" s="357"/>
      <c r="J968" s="357"/>
    </row>
    <row r="969" spans="1:10" s="375" customFormat="1">
      <c r="A969" s="369"/>
      <c r="B969" s="368" t="s">
        <v>1201</v>
      </c>
      <c r="C969" s="368" t="s">
        <v>1200</v>
      </c>
      <c r="D969" s="367" t="s">
        <v>1199</v>
      </c>
      <c r="E969" s="364" t="s">
        <v>1198</v>
      </c>
      <c r="F969" s="364" t="s">
        <v>1198</v>
      </c>
      <c r="G969" s="364" t="s">
        <v>1287</v>
      </c>
      <c r="H969" s="364" t="s">
        <v>1280</v>
      </c>
      <c r="I969" s="357"/>
      <c r="J969" s="357"/>
    </row>
    <row r="970" spans="1:10" s="375" customFormat="1">
      <c r="A970" s="369"/>
      <c r="B970" s="366"/>
      <c r="C970" s="366"/>
      <c r="D970" s="365"/>
      <c r="E970" s="364" t="s">
        <v>1196</v>
      </c>
      <c r="F970" s="364" t="s">
        <v>547</v>
      </c>
      <c r="G970" s="364" t="s">
        <v>548</v>
      </c>
      <c r="H970" s="364" t="s">
        <v>30</v>
      </c>
      <c r="I970" s="357"/>
      <c r="J970" s="357"/>
    </row>
    <row r="971" spans="1:10" s="375" customFormat="1" ht="16.5" customHeight="1">
      <c r="A971" s="369"/>
      <c r="B971" s="419" t="s">
        <v>278</v>
      </c>
      <c r="C971" s="418" t="s">
        <v>595</v>
      </c>
      <c r="D971" s="417" t="s">
        <v>1290</v>
      </c>
      <c r="E971" s="359">
        <v>44253</v>
      </c>
      <c r="F971" s="359">
        <v>44258</v>
      </c>
      <c r="G971" s="359">
        <f>F971+10</f>
        <v>44268</v>
      </c>
      <c r="H971" s="433" t="s">
        <v>1282</v>
      </c>
      <c r="I971" s="357"/>
      <c r="J971" s="357"/>
    </row>
    <row r="972" spans="1:10" s="375" customFormat="1">
      <c r="A972" s="369"/>
      <c r="B972" s="419" t="s">
        <v>149</v>
      </c>
      <c r="C972" s="418" t="s">
        <v>700</v>
      </c>
      <c r="D972" s="417"/>
      <c r="E972" s="359">
        <f>E971+7</f>
        <v>44260</v>
      </c>
      <c r="F972" s="359">
        <f>F971+7</f>
        <v>44265</v>
      </c>
      <c r="G972" s="359">
        <f>F972+10</f>
        <v>44275</v>
      </c>
      <c r="H972" s="433" t="s">
        <v>1282</v>
      </c>
      <c r="I972" s="357"/>
      <c r="J972" s="357"/>
    </row>
    <row r="973" spans="1:10" s="375" customFormat="1">
      <c r="A973" s="369"/>
      <c r="B973" s="419" t="s">
        <v>701</v>
      </c>
      <c r="C973" s="418" t="s">
        <v>245</v>
      </c>
      <c r="D973" s="417"/>
      <c r="E973" s="359">
        <f>E972+7</f>
        <v>44267</v>
      </c>
      <c r="F973" s="359">
        <f>F972+7</f>
        <v>44272</v>
      </c>
      <c r="G973" s="359">
        <f>F973+10</f>
        <v>44282</v>
      </c>
      <c r="H973" s="433" t="s">
        <v>1282</v>
      </c>
      <c r="I973" s="357"/>
      <c r="J973" s="357"/>
    </row>
    <row r="974" spans="1:10" s="375" customFormat="1">
      <c r="A974" s="369"/>
      <c r="B974" s="419" t="s">
        <v>1289</v>
      </c>
      <c r="C974" s="418" t="s">
        <v>18</v>
      </c>
      <c r="D974" s="417"/>
      <c r="E974" s="359">
        <f>E973+7</f>
        <v>44274</v>
      </c>
      <c r="F974" s="359">
        <f>F973+7</f>
        <v>44279</v>
      </c>
      <c r="G974" s="359">
        <f>F974+10</f>
        <v>44289</v>
      </c>
      <c r="H974" s="433" t="s">
        <v>1282</v>
      </c>
      <c r="I974" s="357"/>
      <c r="J974" s="357"/>
    </row>
    <row r="975" spans="1:10" s="375" customFormat="1">
      <c r="A975" s="369"/>
      <c r="B975" s="419" t="s">
        <v>960</v>
      </c>
      <c r="C975" s="418" t="s">
        <v>1288</v>
      </c>
      <c r="D975" s="417"/>
      <c r="E975" s="359">
        <f>E974+7</f>
        <v>44281</v>
      </c>
      <c r="F975" s="359">
        <f>F974+7</f>
        <v>44286</v>
      </c>
      <c r="G975" s="359">
        <f>F975+10</f>
        <v>44296</v>
      </c>
      <c r="H975" s="433" t="s">
        <v>1282</v>
      </c>
      <c r="I975" s="357"/>
      <c r="J975" s="357"/>
    </row>
    <row r="976" spans="1:10" s="375" customFormat="1">
      <c r="A976" s="369"/>
      <c r="B976" s="370"/>
      <c r="C976" s="370"/>
      <c r="D976" s="370"/>
      <c r="E976" s="372"/>
      <c r="F976" s="372"/>
      <c r="G976" s="369"/>
      <c r="H976" s="369"/>
      <c r="I976" s="357"/>
      <c r="J976" s="357"/>
    </row>
    <row r="977" spans="1:10" s="375" customFormat="1">
      <c r="A977" s="381"/>
      <c r="B977" s="429" t="s">
        <v>1201</v>
      </c>
      <c r="C977" s="429" t="s">
        <v>1266</v>
      </c>
      <c r="D977" s="428" t="s">
        <v>1199</v>
      </c>
      <c r="E977" s="364" t="s">
        <v>1265</v>
      </c>
      <c r="F977" s="364" t="s">
        <v>1265</v>
      </c>
      <c r="G977" s="364" t="s">
        <v>1287</v>
      </c>
      <c r="H977" s="364" t="s">
        <v>1280</v>
      </c>
      <c r="I977" s="357"/>
      <c r="J977" s="357"/>
    </row>
    <row r="978" spans="1:10" s="375" customFormat="1">
      <c r="A978" s="369"/>
      <c r="B978" s="427"/>
      <c r="C978" s="427"/>
      <c r="D978" s="426"/>
      <c r="E978" s="364" t="s">
        <v>1262</v>
      </c>
      <c r="F978" s="364" t="s">
        <v>1261</v>
      </c>
      <c r="G978" s="364" t="s">
        <v>548</v>
      </c>
      <c r="H978" s="364" t="s">
        <v>30</v>
      </c>
      <c r="I978" s="357"/>
      <c r="J978" s="357"/>
    </row>
    <row r="979" spans="1:10" s="375" customFormat="1">
      <c r="A979" s="369"/>
      <c r="B979" s="419" t="s">
        <v>1286</v>
      </c>
      <c r="C979" s="418" t="s">
        <v>586</v>
      </c>
      <c r="D979" s="417" t="s">
        <v>1285</v>
      </c>
      <c r="E979" s="359">
        <v>44257</v>
      </c>
      <c r="F979" s="359">
        <v>44261</v>
      </c>
      <c r="G979" s="359">
        <f>F979+10</f>
        <v>44271</v>
      </c>
      <c r="H979" s="433" t="s">
        <v>1282</v>
      </c>
      <c r="I979" s="357"/>
      <c r="J979" s="357"/>
    </row>
    <row r="980" spans="1:10" s="375" customFormat="1">
      <c r="A980" s="369"/>
      <c r="B980" s="419" t="s">
        <v>140</v>
      </c>
      <c r="C980" s="418" t="s">
        <v>68</v>
      </c>
      <c r="D980" s="417"/>
      <c r="E980" s="359">
        <f>E979+7</f>
        <v>44264</v>
      </c>
      <c r="F980" s="359">
        <f>F979+7</f>
        <v>44268</v>
      </c>
      <c r="G980" s="359">
        <f>F980+10</f>
        <v>44278</v>
      </c>
      <c r="H980" s="433" t="s">
        <v>1282</v>
      </c>
      <c r="I980" s="357"/>
      <c r="J980" s="357"/>
    </row>
    <row r="981" spans="1:10" s="375" customFormat="1">
      <c r="A981" s="369"/>
      <c r="B981" s="419" t="s">
        <v>1284</v>
      </c>
      <c r="C981" s="418" t="s">
        <v>183</v>
      </c>
      <c r="D981" s="417"/>
      <c r="E981" s="359">
        <f>E980+7</f>
        <v>44271</v>
      </c>
      <c r="F981" s="359">
        <f>F980+7</f>
        <v>44275</v>
      </c>
      <c r="G981" s="359">
        <f>F981+10</f>
        <v>44285</v>
      </c>
      <c r="H981" s="433" t="s">
        <v>1282</v>
      </c>
      <c r="I981" s="357"/>
      <c r="J981" s="357"/>
    </row>
    <row r="982" spans="1:10" s="375" customFormat="1">
      <c r="A982" s="369"/>
      <c r="B982" s="419" t="s">
        <v>1066</v>
      </c>
      <c r="C982" s="418" t="s">
        <v>1283</v>
      </c>
      <c r="D982" s="417"/>
      <c r="E982" s="359">
        <f>E981+7</f>
        <v>44278</v>
      </c>
      <c r="F982" s="359">
        <f>F981+7</f>
        <v>44282</v>
      </c>
      <c r="G982" s="359">
        <f>F982+10</f>
        <v>44292</v>
      </c>
      <c r="H982" s="433" t="s">
        <v>1282</v>
      </c>
      <c r="I982" s="357"/>
      <c r="J982" s="357"/>
    </row>
    <row r="983" spans="1:10" s="375" customFormat="1">
      <c r="A983" s="369"/>
      <c r="B983" s="381"/>
      <c r="C983" s="381"/>
      <c r="D983" s="381"/>
      <c r="E983" s="381"/>
      <c r="F983" s="381"/>
      <c r="G983" s="381"/>
      <c r="H983" s="381"/>
      <c r="I983" s="357"/>
      <c r="J983" s="357"/>
    </row>
    <row r="984" spans="1:10" s="375" customFormat="1">
      <c r="A984" s="369"/>
      <c r="B984" s="429" t="s">
        <v>1201</v>
      </c>
      <c r="C984" s="429" t="s">
        <v>1266</v>
      </c>
      <c r="D984" s="428" t="s">
        <v>1199</v>
      </c>
      <c r="E984" s="364" t="s">
        <v>1265</v>
      </c>
      <c r="F984" s="364" t="s">
        <v>1265</v>
      </c>
      <c r="G984" s="364" t="s">
        <v>1281</v>
      </c>
      <c r="H984" s="364" t="s">
        <v>1280</v>
      </c>
      <c r="I984" s="357"/>
      <c r="J984" s="357"/>
    </row>
    <row r="985" spans="1:10" s="375" customFormat="1">
      <c r="A985" s="369"/>
      <c r="B985" s="427"/>
      <c r="C985" s="427"/>
      <c r="D985" s="426"/>
      <c r="E985" s="364" t="s">
        <v>1262</v>
      </c>
      <c r="F985" s="364" t="s">
        <v>1261</v>
      </c>
      <c r="G985" s="364" t="s">
        <v>548</v>
      </c>
      <c r="H985" s="364" t="s">
        <v>30</v>
      </c>
      <c r="I985" s="357"/>
      <c r="J985" s="357"/>
    </row>
    <row r="986" spans="1:10" s="375" customFormat="1">
      <c r="A986" s="369"/>
      <c r="B986" s="419" t="s">
        <v>1131</v>
      </c>
      <c r="C986" s="418" t="s">
        <v>1278</v>
      </c>
      <c r="D986" s="363" t="s">
        <v>1277</v>
      </c>
      <c r="E986" s="359">
        <v>44252</v>
      </c>
      <c r="F986" s="359">
        <v>44256</v>
      </c>
      <c r="G986" s="359">
        <f>F986+8</f>
        <v>44264</v>
      </c>
      <c r="H986" s="433" t="s">
        <v>1279</v>
      </c>
      <c r="I986" s="357"/>
      <c r="J986" s="357"/>
    </row>
    <row r="987" spans="1:10" s="375" customFormat="1">
      <c r="A987" s="369"/>
      <c r="B987" s="419" t="s">
        <v>1276</v>
      </c>
      <c r="C987" s="418" t="s">
        <v>305</v>
      </c>
      <c r="D987" s="362"/>
      <c r="E987" s="359">
        <f>E986+7</f>
        <v>44259</v>
      </c>
      <c r="F987" s="359">
        <f>F986+7</f>
        <v>44263</v>
      </c>
      <c r="G987" s="359">
        <f>G986+7</f>
        <v>44271</v>
      </c>
      <c r="H987" s="433" t="s">
        <v>1279</v>
      </c>
      <c r="I987" s="357"/>
      <c r="J987" s="357"/>
    </row>
    <row r="988" spans="1:10" s="375" customFormat="1">
      <c r="A988" s="369"/>
      <c r="B988" s="419" t="s">
        <v>1275</v>
      </c>
      <c r="C988" s="418" t="s">
        <v>1026</v>
      </c>
      <c r="D988" s="362"/>
      <c r="E988" s="359">
        <f>E987+7</f>
        <v>44266</v>
      </c>
      <c r="F988" s="359">
        <f>F987+7</f>
        <v>44270</v>
      </c>
      <c r="G988" s="359">
        <f>G987+7</f>
        <v>44278</v>
      </c>
      <c r="H988" s="433" t="s">
        <v>1279</v>
      </c>
      <c r="I988" s="357"/>
      <c r="J988" s="357"/>
    </row>
    <row r="989" spans="1:10" s="375" customFormat="1">
      <c r="A989" s="369"/>
      <c r="B989" s="419" t="s">
        <v>1274</v>
      </c>
      <c r="C989" s="418" t="s">
        <v>1027</v>
      </c>
      <c r="D989" s="362"/>
      <c r="E989" s="359">
        <f>E988+7</f>
        <v>44273</v>
      </c>
      <c r="F989" s="359">
        <f>F988+7</f>
        <v>44277</v>
      </c>
      <c r="G989" s="359">
        <f>G988+7</f>
        <v>44285</v>
      </c>
      <c r="H989" s="433" t="s">
        <v>1279</v>
      </c>
      <c r="I989" s="357"/>
      <c r="J989" s="357"/>
    </row>
    <row r="990" spans="1:10" s="375" customFormat="1">
      <c r="A990" s="369"/>
      <c r="B990" s="419" t="s">
        <v>1105</v>
      </c>
      <c r="C990" s="418"/>
      <c r="D990" s="360"/>
      <c r="E990" s="359">
        <f>E989+7</f>
        <v>44280</v>
      </c>
      <c r="F990" s="359">
        <f>F989+7</f>
        <v>44284</v>
      </c>
      <c r="G990" s="359">
        <f>G989+7</f>
        <v>44292</v>
      </c>
      <c r="H990" s="433" t="s">
        <v>1279</v>
      </c>
      <c r="I990" s="357"/>
      <c r="J990" s="357"/>
    </row>
    <row r="991" spans="1:10" s="375" customFormat="1">
      <c r="A991" s="369"/>
      <c r="B991" s="369"/>
      <c r="C991" s="369"/>
      <c r="D991" s="369"/>
      <c r="E991" s="369"/>
      <c r="F991" s="372"/>
      <c r="G991" s="372"/>
      <c r="H991" s="369"/>
      <c r="I991" s="357"/>
      <c r="J991" s="357"/>
    </row>
    <row r="992" spans="1:10" s="375" customFormat="1">
      <c r="A992" s="369"/>
      <c r="B992" s="429" t="s">
        <v>1201</v>
      </c>
      <c r="C992" s="429" t="s">
        <v>1266</v>
      </c>
      <c r="D992" s="428" t="s">
        <v>1199</v>
      </c>
      <c r="E992" s="364" t="s">
        <v>1265</v>
      </c>
      <c r="F992" s="364" t="s">
        <v>1265</v>
      </c>
      <c r="G992" s="364" t="s">
        <v>1273</v>
      </c>
      <c r="H992" s="357"/>
      <c r="I992" s="357"/>
      <c r="J992" s="357"/>
    </row>
    <row r="993" spans="1:10" s="375" customFormat="1">
      <c r="A993" s="369"/>
      <c r="B993" s="427"/>
      <c r="C993" s="427"/>
      <c r="D993" s="426"/>
      <c r="E993" s="364" t="s">
        <v>1262</v>
      </c>
      <c r="F993" s="364" t="s">
        <v>1261</v>
      </c>
      <c r="G993" s="364" t="s">
        <v>548</v>
      </c>
      <c r="H993" s="357"/>
      <c r="I993" s="357"/>
      <c r="J993" s="357"/>
    </row>
    <row r="994" spans="1:10" s="375" customFormat="1">
      <c r="A994" s="369"/>
      <c r="B994" s="419" t="s">
        <v>1131</v>
      </c>
      <c r="C994" s="418" t="s">
        <v>1278</v>
      </c>
      <c r="D994" s="363" t="s">
        <v>1277</v>
      </c>
      <c r="E994" s="359">
        <v>44252</v>
      </c>
      <c r="F994" s="359">
        <v>44256</v>
      </c>
      <c r="G994" s="359">
        <f>F994+9</f>
        <v>44265</v>
      </c>
      <c r="H994" s="357"/>
      <c r="I994" s="357"/>
      <c r="J994" s="357"/>
    </row>
    <row r="995" spans="1:10" s="375" customFormat="1">
      <c r="A995" s="369"/>
      <c r="B995" s="419" t="s">
        <v>1276</v>
      </c>
      <c r="C995" s="418" t="s">
        <v>305</v>
      </c>
      <c r="D995" s="362"/>
      <c r="E995" s="359">
        <f>E994+7</f>
        <v>44259</v>
      </c>
      <c r="F995" s="359">
        <f>F994+7</f>
        <v>44263</v>
      </c>
      <c r="G995" s="359">
        <f>G994+7</f>
        <v>44272</v>
      </c>
      <c r="H995" s="357"/>
      <c r="I995" s="357"/>
      <c r="J995" s="357"/>
    </row>
    <row r="996" spans="1:10" s="375" customFormat="1">
      <c r="A996" s="369"/>
      <c r="B996" s="419" t="s">
        <v>1275</v>
      </c>
      <c r="C996" s="418" t="s">
        <v>1026</v>
      </c>
      <c r="D996" s="362"/>
      <c r="E996" s="359">
        <f>E995+7</f>
        <v>44266</v>
      </c>
      <c r="F996" s="359">
        <f>F995+7</f>
        <v>44270</v>
      </c>
      <c r="G996" s="359">
        <f>G995+7</f>
        <v>44279</v>
      </c>
      <c r="H996" s="357"/>
      <c r="I996" s="357"/>
      <c r="J996" s="357"/>
    </row>
    <row r="997" spans="1:10" s="375" customFormat="1">
      <c r="A997" s="369"/>
      <c r="B997" s="419" t="s">
        <v>1274</v>
      </c>
      <c r="C997" s="418" t="s">
        <v>1027</v>
      </c>
      <c r="D997" s="362"/>
      <c r="E997" s="359">
        <f>E996+7</f>
        <v>44273</v>
      </c>
      <c r="F997" s="359">
        <f>F996+7</f>
        <v>44277</v>
      </c>
      <c r="G997" s="359">
        <f>G996+7</f>
        <v>44286</v>
      </c>
      <c r="H997" s="357"/>
      <c r="I997" s="357"/>
      <c r="J997" s="357"/>
    </row>
    <row r="998" spans="1:10" s="375" customFormat="1">
      <c r="A998" s="369"/>
      <c r="B998" s="419" t="s">
        <v>1105</v>
      </c>
      <c r="C998" s="418"/>
      <c r="D998" s="360"/>
      <c r="E998" s="359">
        <f>E997+7</f>
        <v>44280</v>
      </c>
      <c r="F998" s="359">
        <f>F997+7</f>
        <v>44284</v>
      </c>
      <c r="G998" s="359">
        <f>G997+7</f>
        <v>44293</v>
      </c>
      <c r="H998" s="357"/>
      <c r="I998" s="357"/>
      <c r="J998" s="357"/>
    </row>
    <row r="999" spans="1:10" s="375" customFormat="1">
      <c r="A999" s="369"/>
      <c r="B999" s="369"/>
      <c r="C999" s="369"/>
      <c r="D999" s="369"/>
      <c r="E999" s="372"/>
      <c r="F999" s="372"/>
      <c r="G999" s="372"/>
      <c r="H999" s="357"/>
      <c r="I999" s="357"/>
      <c r="J999" s="357"/>
    </row>
    <row r="1000" spans="1:10" s="375" customFormat="1">
      <c r="A1000" s="369"/>
      <c r="B1000" s="429" t="s">
        <v>1201</v>
      </c>
      <c r="C1000" s="429" t="s">
        <v>1266</v>
      </c>
      <c r="D1000" s="428" t="s">
        <v>1199</v>
      </c>
      <c r="E1000" s="364" t="s">
        <v>1265</v>
      </c>
      <c r="F1000" s="364" t="s">
        <v>1265</v>
      </c>
      <c r="G1000" s="364" t="s">
        <v>1273</v>
      </c>
      <c r="H1000" s="369"/>
      <c r="I1000" s="357"/>
      <c r="J1000" s="357"/>
    </row>
    <row r="1001" spans="1:10" s="375" customFormat="1">
      <c r="A1001" s="369"/>
      <c r="B1001" s="427"/>
      <c r="C1001" s="427"/>
      <c r="D1001" s="426"/>
      <c r="E1001" s="364" t="s">
        <v>1262</v>
      </c>
      <c r="F1001" s="364" t="s">
        <v>1261</v>
      </c>
      <c r="G1001" s="364" t="s">
        <v>548</v>
      </c>
      <c r="H1001" s="369"/>
      <c r="I1001" s="357"/>
      <c r="J1001" s="357"/>
    </row>
    <row r="1002" spans="1:10" s="375" customFormat="1">
      <c r="A1002" s="369"/>
      <c r="B1002" s="419" t="s">
        <v>1272</v>
      </c>
      <c r="C1002" s="418" t="s">
        <v>1271</v>
      </c>
      <c r="D1002" s="417" t="s">
        <v>1270</v>
      </c>
      <c r="E1002" s="359">
        <v>44256</v>
      </c>
      <c r="F1002" s="359">
        <v>44259</v>
      </c>
      <c r="G1002" s="359">
        <f>F1002+13</f>
        <v>44272</v>
      </c>
      <c r="H1002" s="369"/>
      <c r="I1002" s="357"/>
      <c r="J1002" s="357"/>
    </row>
    <row r="1003" spans="1:10" s="375" customFormat="1">
      <c r="A1003" s="369"/>
      <c r="B1003" s="419" t="s">
        <v>1269</v>
      </c>
      <c r="C1003" s="418" t="s">
        <v>1216</v>
      </c>
      <c r="D1003" s="417"/>
      <c r="E1003" s="359">
        <f>E1002+7</f>
        <v>44263</v>
      </c>
      <c r="F1003" s="359">
        <f>F1002+7</f>
        <v>44266</v>
      </c>
      <c r="G1003" s="359">
        <f>G1002+7</f>
        <v>44279</v>
      </c>
      <c r="H1003" s="369"/>
      <c r="I1003" s="357"/>
      <c r="J1003" s="357"/>
    </row>
    <row r="1004" spans="1:10" s="375" customFormat="1">
      <c r="A1004" s="369"/>
      <c r="B1004" s="419" t="s">
        <v>1268</v>
      </c>
      <c r="C1004" s="418" t="s">
        <v>1214</v>
      </c>
      <c r="D1004" s="417"/>
      <c r="E1004" s="359">
        <f>E1003+7</f>
        <v>44270</v>
      </c>
      <c r="F1004" s="359">
        <f>F1003+7</f>
        <v>44273</v>
      </c>
      <c r="G1004" s="359">
        <f>G1003+7</f>
        <v>44286</v>
      </c>
      <c r="H1004" s="369"/>
      <c r="I1004" s="357"/>
      <c r="J1004" s="357"/>
    </row>
    <row r="1005" spans="1:10" s="375" customFormat="1">
      <c r="A1005" s="369"/>
      <c r="B1005" s="419" t="s">
        <v>1267</v>
      </c>
      <c r="C1005" s="418" t="s">
        <v>1212</v>
      </c>
      <c r="D1005" s="417"/>
      <c r="E1005" s="359">
        <f>E1004+7</f>
        <v>44277</v>
      </c>
      <c r="F1005" s="359">
        <f>F1004+7</f>
        <v>44280</v>
      </c>
      <c r="G1005" s="359">
        <f>G1004+7</f>
        <v>44293</v>
      </c>
      <c r="H1005" s="369"/>
      <c r="I1005" s="357"/>
      <c r="J1005" s="357"/>
    </row>
    <row r="1006" spans="1:10" s="375" customFormat="1">
      <c r="A1006" s="369"/>
      <c r="B1006" s="432"/>
      <c r="C1006" s="431"/>
      <c r="D1006" s="373"/>
      <c r="E1006" s="372"/>
      <c r="F1006" s="372"/>
      <c r="G1006" s="372"/>
      <c r="H1006" s="369"/>
      <c r="I1006" s="357"/>
      <c r="J1006" s="357"/>
    </row>
    <row r="1007" spans="1:10" s="375" customFormat="1">
      <c r="A1007" s="430" t="s">
        <v>212</v>
      </c>
      <c r="B1007" s="370"/>
      <c r="C1007" s="370"/>
      <c r="D1007" s="369"/>
      <c r="E1007" s="369"/>
      <c r="F1007" s="369"/>
      <c r="G1007" s="369"/>
      <c r="H1007" s="369"/>
      <c r="I1007" s="357"/>
      <c r="J1007" s="357"/>
    </row>
    <row r="1008" spans="1:10" s="375" customFormat="1">
      <c r="A1008" s="369"/>
      <c r="B1008" s="429" t="s">
        <v>1201</v>
      </c>
      <c r="C1008" s="429" t="s">
        <v>1266</v>
      </c>
      <c r="D1008" s="428" t="s">
        <v>1199</v>
      </c>
      <c r="E1008" s="364" t="s">
        <v>1265</v>
      </c>
      <c r="F1008" s="364" t="s">
        <v>1265</v>
      </c>
      <c r="G1008" s="364" t="s">
        <v>1264</v>
      </c>
      <c r="H1008" s="364" t="s">
        <v>1263</v>
      </c>
      <c r="I1008" s="357"/>
      <c r="J1008" s="357"/>
    </row>
    <row r="1009" spans="1:16" s="375" customFormat="1">
      <c r="A1009" s="369"/>
      <c r="B1009" s="427"/>
      <c r="C1009" s="427"/>
      <c r="D1009" s="426"/>
      <c r="E1009" s="364" t="s">
        <v>1262</v>
      </c>
      <c r="F1009" s="364" t="s">
        <v>1261</v>
      </c>
      <c r="G1009" s="364" t="s">
        <v>548</v>
      </c>
      <c r="H1009" s="364" t="s">
        <v>1195</v>
      </c>
      <c r="I1009" s="357"/>
      <c r="J1009" s="357"/>
      <c r="K1009" s="357"/>
      <c r="L1009" s="357"/>
      <c r="M1009" s="357"/>
      <c r="N1009" s="357"/>
      <c r="O1009" s="357"/>
      <c r="P1009" s="357"/>
    </row>
    <row r="1010" spans="1:16" s="375" customFormat="1" ht="16.5" customHeight="1">
      <c r="A1010" s="369"/>
      <c r="B1010" s="419" t="s">
        <v>246</v>
      </c>
      <c r="C1010" s="418" t="s">
        <v>1260</v>
      </c>
      <c r="D1010" s="417" t="s">
        <v>1259</v>
      </c>
      <c r="E1010" s="359">
        <v>44253</v>
      </c>
      <c r="F1010" s="359">
        <v>44259</v>
      </c>
      <c r="G1010" s="359">
        <f>F1010+18</f>
        <v>44277</v>
      </c>
      <c r="H1010" s="364" t="s">
        <v>1254</v>
      </c>
      <c r="I1010" s="357"/>
      <c r="J1010" s="357"/>
      <c r="K1010" s="357"/>
      <c r="L1010" s="357"/>
      <c r="M1010" s="357"/>
      <c r="N1010" s="357"/>
      <c r="O1010" s="357"/>
      <c r="P1010" s="357"/>
    </row>
    <row r="1011" spans="1:16" s="375" customFormat="1">
      <c r="A1011" s="369"/>
      <c r="B1011" s="419" t="s">
        <v>1258</v>
      </c>
      <c r="C1011" s="418" t="s">
        <v>880</v>
      </c>
      <c r="D1011" s="417"/>
      <c r="E1011" s="359">
        <f>E1010+7</f>
        <v>44260</v>
      </c>
      <c r="F1011" s="359">
        <f>F1010+7</f>
        <v>44266</v>
      </c>
      <c r="G1011" s="359">
        <f>F1011+18</f>
        <v>44284</v>
      </c>
      <c r="H1011" s="364" t="s">
        <v>1254</v>
      </c>
      <c r="I1011" s="357"/>
      <c r="J1011" s="357"/>
      <c r="K1011" s="357"/>
      <c r="L1011" s="357"/>
      <c r="M1011" s="357"/>
      <c r="N1011" s="357"/>
      <c r="O1011" s="357"/>
      <c r="P1011" s="357"/>
    </row>
    <row r="1012" spans="1:16" s="375" customFormat="1">
      <c r="A1012" s="369"/>
      <c r="B1012" s="419" t="s">
        <v>1257</v>
      </c>
      <c r="C1012" s="418" t="s">
        <v>1256</v>
      </c>
      <c r="D1012" s="417"/>
      <c r="E1012" s="359">
        <f>E1011+7</f>
        <v>44267</v>
      </c>
      <c r="F1012" s="359">
        <f>F1011+7</f>
        <v>44273</v>
      </c>
      <c r="G1012" s="359">
        <f>F1012+18</f>
        <v>44291</v>
      </c>
      <c r="H1012" s="364" t="s">
        <v>1254</v>
      </c>
      <c r="I1012" s="357"/>
      <c r="J1012" s="357"/>
      <c r="K1012" s="357"/>
      <c r="L1012" s="357"/>
      <c r="M1012" s="357"/>
      <c r="N1012" s="357"/>
      <c r="O1012" s="357"/>
      <c r="P1012" s="357"/>
    </row>
    <row r="1013" spans="1:16" s="375" customFormat="1">
      <c r="A1013" s="369"/>
      <c r="B1013" s="419" t="s">
        <v>46</v>
      </c>
      <c r="C1013" s="418" t="s">
        <v>1255</v>
      </c>
      <c r="D1013" s="417"/>
      <c r="E1013" s="359">
        <f>E1012+7</f>
        <v>44274</v>
      </c>
      <c r="F1013" s="359">
        <f>F1012+7</f>
        <v>44280</v>
      </c>
      <c r="G1013" s="359">
        <f>F1013+18</f>
        <v>44298</v>
      </c>
      <c r="H1013" s="364" t="s">
        <v>1254</v>
      </c>
      <c r="I1013" s="357"/>
      <c r="J1013" s="357"/>
      <c r="K1013" s="357"/>
      <c r="L1013" s="357"/>
      <c r="M1013" s="357"/>
      <c r="N1013" s="357"/>
      <c r="O1013" s="357"/>
      <c r="P1013" s="357"/>
    </row>
    <row r="1014" spans="1:16" s="375" customFormat="1">
      <c r="A1014" s="369"/>
      <c r="B1014" s="369"/>
      <c r="C1014" s="369"/>
      <c r="D1014" s="357"/>
      <c r="E1014" s="372"/>
      <c r="F1014" s="372"/>
      <c r="G1014" s="372"/>
      <c r="H1014" s="415"/>
      <c r="I1014" s="357"/>
      <c r="J1014" s="357"/>
      <c r="K1014" s="357"/>
      <c r="L1014" s="357"/>
      <c r="M1014" s="357"/>
      <c r="N1014" s="357"/>
      <c r="O1014" s="357"/>
      <c r="P1014" s="357"/>
    </row>
    <row r="1015" spans="1:16" s="375" customFormat="1">
      <c r="A1015" s="381" t="s">
        <v>1253</v>
      </c>
      <c r="B1015" s="369"/>
      <c r="C1015" s="369"/>
      <c r="D1015" s="357"/>
      <c r="E1015" s="369"/>
      <c r="F1015" s="369"/>
      <c r="G1015" s="369"/>
      <c r="H1015" s="369"/>
      <c r="I1015" s="357"/>
      <c r="J1015" s="357"/>
    </row>
    <row r="1016" spans="1:16" s="375" customFormat="1">
      <c r="A1016" s="369"/>
      <c r="B1016" s="368" t="s">
        <v>1201</v>
      </c>
      <c r="C1016" s="368" t="s">
        <v>1200</v>
      </c>
      <c r="D1016" s="367" t="s">
        <v>1199</v>
      </c>
      <c r="E1016" s="364" t="s">
        <v>1198</v>
      </c>
      <c r="F1016" s="364" t="s">
        <v>1198</v>
      </c>
      <c r="G1016" s="364" t="s">
        <v>1253</v>
      </c>
      <c r="H1016" s="369"/>
      <c r="I1016" s="357"/>
      <c r="J1016" s="357"/>
    </row>
    <row r="1017" spans="1:16" s="375" customFormat="1">
      <c r="A1017" s="369"/>
      <c r="B1017" s="366"/>
      <c r="C1017" s="366"/>
      <c r="D1017" s="365"/>
      <c r="E1017" s="364" t="s">
        <v>1196</v>
      </c>
      <c r="F1017" s="364" t="s">
        <v>547</v>
      </c>
      <c r="G1017" s="364" t="s">
        <v>548</v>
      </c>
      <c r="H1017" s="369"/>
      <c r="I1017" s="357"/>
      <c r="J1017" s="357"/>
    </row>
    <row r="1018" spans="1:16" s="375" customFormat="1">
      <c r="A1018" s="369"/>
      <c r="B1018" s="418" t="s">
        <v>244</v>
      </c>
      <c r="C1018" s="418" t="s">
        <v>226</v>
      </c>
      <c r="D1018" s="363" t="s">
        <v>1236</v>
      </c>
      <c r="E1018" s="359">
        <v>44258</v>
      </c>
      <c r="F1018" s="359">
        <v>44262</v>
      </c>
      <c r="G1018" s="359">
        <f>F1018+12</f>
        <v>44274</v>
      </c>
      <c r="H1018" s="369"/>
      <c r="I1018" s="357"/>
      <c r="J1018" s="357"/>
    </row>
    <row r="1019" spans="1:16" s="375" customFormat="1">
      <c r="A1019" s="369"/>
      <c r="B1019" s="419" t="s">
        <v>1235</v>
      </c>
      <c r="C1019" s="418" t="s">
        <v>1234</v>
      </c>
      <c r="D1019" s="362"/>
      <c r="E1019" s="359">
        <f>E1018+7</f>
        <v>44265</v>
      </c>
      <c r="F1019" s="359">
        <f>F1018+7</f>
        <v>44269</v>
      </c>
      <c r="G1019" s="359">
        <f>F1019+12</f>
        <v>44281</v>
      </c>
      <c r="H1019" s="369"/>
      <c r="I1019" s="357"/>
      <c r="J1019" s="357"/>
    </row>
    <row r="1020" spans="1:16" s="375" customFormat="1">
      <c r="A1020" s="369"/>
      <c r="B1020" s="418" t="s">
        <v>54</v>
      </c>
      <c r="C1020" s="418" t="s">
        <v>1233</v>
      </c>
      <c r="D1020" s="362"/>
      <c r="E1020" s="359">
        <f>E1019+7</f>
        <v>44272</v>
      </c>
      <c r="F1020" s="359">
        <f>F1019+7</f>
        <v>44276</v>
      </c>
      <c r="G1020" s="359">
        <f>F1020+12</f>
        <v>44288</v>
      </c>
      <c r="H1020" s="369"/>
      <c r="I1020" s="357"/>
      <c r="J1020" s="357"/>
    </row>
    <row r="1021" spans="1:16" s="375" customFormat="1">
      <c r="A1021" s="369"/>
      <c r="B1021" s="418" t="s">
        <v>1232</v>
      </c>
      <c r="C1021" s="418" t="s">
        <v>209</v>
      </c>
      <c r="D1021" s="417"/>
      <c r="E1021" s="359">
        <f>E1020+7</f>
        <v>44279</v>
      </c>
      <c r="F1021" s="359">
        <f>F1020+7</f>
        <v>44283</v>
      </c>
      <c r="G1021" s="359">
        <f>F1021+12</f>
        <v>44295</v>
      </c>
      <c r="H1021" s="369"/>
      <c r="I1021" s="357"/>
      <c r="J1021" s="357"/>
    </row>
    <row r="1022" spans="1:16" s="375" customFormat="1">
      <c r="A1022" s="369"/>
      <c r="B1022" s="369"/>
      <c r="C1022" s="369"/>
      <c r="D1022" s="369"/>
      <c r="E1022" s="372"/>
      <c r="F1022" s="372"/>
      <c r="G1022" s="372"/>
      <c r="H1022" s="369"/>
      <c r="I1022" s="357"/>
      <c r="J1022" s="357"/>
    </row>
    <row r="1023" spans="1:16" s="375" customFormat="1">
      <c r="A1023" s="369"/>
      <c r="B1023" s="368" t="s">
        <v>1201</v>
      </c>
      <c r="C1023" s="368" t="s">
        <v>1200</v>
      </c>
      <c r="D1023" s="367" t="s">
        <v>1199</v>
      </c>
      <c r="E1023" s="364" t="s">
        <v>1198</v>
      </c>
      <c r="F1023" s="364" t="s">
        <v>1198</v>
      </c>
      <c r="G1023" s="364" t="s">
        <v>1253</v>
      </c>
      <c r="H1023" s="369"/>
      <c r="I1023" s="357"/>
      <c r="J1023" s="357"/>
    </row>
    <row r="1024" spans="1:16" s="375" customFormat="1">
      <c r="A1024" s="369"/>
      <c r="B1024" s="366"/>
      <c r="C1024" s="366"/>
      <c r="D1024" s="365"/>
      <c r="E1024" s="364" t="s">
        <v>1196</v>
      </c>
      <c r="F1024" s="364" t="s">
        <v>547</v>
      </c>
      <c r="G1024" s="364" t="s">
        <v>548</v>
      </c>
      <c r="H1024" s="369"/>
      <c r="I1024" s="357"/>
      <c r="J1024" s="357"/>
    </row>
    <row r="1025" spans="1:10" s="375" customFormat="1" ht="16.5" customHeight="1">
      <c r="A1025" s="369"/>
      <c r="B1025" s="418" t="s">
        <v>1252</v>
      </c>
      <c r="C1025" s="418" t="s">
        <v>63</v>
      </c>
      <c r="D1025" s="363" t="s">
        <v>1251</v>
      </c>
      <c r="E1025" s="359">
        <v>44253</v>
      </c>
      <c r="F1025" s="359">
        <v>44257</v>
      </c>
      <c r="G1025" s="359">
        <f>F1025+11</f>
        <v>44268</v>
      </c>
      <c r="H1025" s="369"/>
      <c r="I1025" s="357"/>
      <c r="J1025" s="357"/>
    </row>
    <row r="1026" spans="1:10" s="375" customFormat="1">
      <c r="A1026" s="369"/>
      <c r="B1026" s="419" t="s">
        <v>261</v>
      </c>
      <c r="C1026" s="418" t="s">
        <v>203</v>
      </c>
      <c r="D1026" s="362"/>
      <c r="E1026" s="359">
        <f>E1025+7</f>
        <v>44260</v>
      </c>
      <c r="F1026" s="359">
        <f>F1025+7</f>
        <v>44264</v>
      </c>
      <c r="G1026" s="359">
        <f>G1025+7</f>
        <v>44275</v>
      </c>
      <c r="H1026" s="369"/>
      <c r="I1026" s="357"/>
      <c r="J1026" s="357"/>
    </row>
    <row r="1027" spans="1:10" s="375" customFormat="1">
      <c r="A1027" s="369"/>
      <c r="B1027" s="418" t="s">
        <v>1250</v>
      </c>
      <c r="C1027" s="418" t="s">
        <v>1249</v>
      </c>
      <c r="D1027" s="362"/>
      <c r="E1027" s="359">
        <f>E1026+7</f>
        <v>44267</v>
      </c>
      <c r="F1027" s="359">
        <f>F1026+7</f>
        <v>44271</v>
      </c>
      <c r="G1027" s="359">
        <f>G1026+7</f>
        <v>44282</v>
      </c>
      <c r="H1027" s="369"/>
      <c r="I1027" s="357"/>
      <c r="J1027" s="357"/>
    </row>
    <row r="1028" spans="1:10" s="375" customFormat="1">
      <c r="A1028" s="369"/>
      <c r="B1028" s="418" t="s">
        <v>1248</v>
      </c>
      <c r="C1028" s="418" t="s">
        <v>226</v>
      </c>
      <c r="D1028" s="362"/>
      <c r="E1028" s="359">
        <f>E1027+7</f>
        <v>44274</v>
      </c>
      <c r="F1028" s="359">
        <f>F1027+7</f>
        <v>44278</v>
      </c>
      <c r="G1028" s="359">
        <f>G1027+7</f>
        <v>44289</v>
      </c>
      <c r="H1028" s="369"/>
      <c r="I1028" s="357"/>
      <c r="J1028" s="357"/>
    </row>
    <row r="1029" spans="1:10" s="375" customFormat="1">
      <c r="A1029" s="369"/>
      <c r="B1029" s="418" t="s">
        <v>1247</v>
      </c>
      <c r="C1029" s="418" t="s">
        <v>1246</v>
      </c>
      <c r="D1029" s="417"/>
      <c r="E1029" s="359">
        <f>E1028+7</f>
        <v>44281</v>
      </c>
      <c r="F1029" s="359">
        <f>F1028+7</f>
        <v>44285</v>
      </c>
      <c r="G1029" s="359">
        <f>G1028+7</f>
        <v>44296</v>
      </c>
      <c r="H1029" s="369"/>
      <c r="I1029" s="357"/>
      <c r="J1029" s="357"/>
    </row>
    <row r="1030" spans="1:10" s="375" customFormat="1">
      <c r="A1030" s="369"/>
      <c r="B1030" s="422"/>
      <c r="C1030" s="422"/>
      <c r="D1030" s="373"/>
      <c r="E1030" s="372"/>
      <c r="F1030" s="372"/>
      <c r="G1030" s="425"/>
      <c r="H1030" s="369"/>
      <c r="I1030" s="357"/>
      <c r="J1030" s="357"/>
    </row>
    <row r="1031" spans="1:10" s="375" customFormat="1">
      <c r="A1031" s="381" t="s">
        <v>1245</v>
      </c>
      <c r="B1031" s="370"/>
      <c r="C1031" s="370"/>
      <c r="D1031" s="369"/>
      <c r="E1031" s="369"/>
      <c r="F1031" s="369"/>
      <c r="G1031" s="369"/>
      <c r="H1031" s="369"/>
      <c r="I1031" s="357"/>
      <c r="J1031" s="357"/>
    </row>
    <row r="1032" spans="1:10" s="375" customFormat="1">
      <c r="A1032" s="381"/>
      <c r="B1032" s="368" t="s">
        <v>1201</v>
      </c>
      <c r="C1032" s="368" t="s">
        <v>1200</v>
      </c>
      <c r="D1032" s="367" t="s">
        <v>1199</v>
      </c>
      <c r="E1032" s="364" t="s">
        <v>1198</v>
      </c>
      <c r="F1032" s="364" t="s">
        <v>1198</v>
      </c>
      <c r="G1032" s="364" t="s">
        <v>1231</v>
      </c>
      <c r="H1032" s="369"/>
      <c r="I1032" s="357"/>
      <c r="J1032" s="357"/>
    </row>
    <row r="1033" spans="1:10" s="375" customFormat="1">
      <c r="A1033" s="381"/>
      <c r="B1033" s="366"/>
      <c r="C1033" s="366"/>
      <c r="D1033" s="365"/>
      <c r="E1033" s="364" t="s">
        <v>1196</v>
      </c>
      <c r="F1033" s="364" t="s">
        <v>547</v>
      </c>
      <c r="G1033" s="364" t="s">
        <v>548</v>
      </c>
      <c r="H1033" s="369"/>
      <c r="I1033" s="357"/>
      <c r="J1033" s="357"/>
    </row>
    <row r="1034" spans="1:10" s="375" customFormat="1" ht="16.5" customHeight="1">
      <c r="A1034" s="370"/>
      <c r="B1034" s="418" t="s">
        <v>1244</v>
      </c>
      <c r="C1034" s="418" t="s">
        <v>1243</v>
      </c>
      <c r="D1034" s="363" t="s">
        <v>1242</v>
      </c>
      <c r="E1034" s="359">
        <v>44256</v>
      </c>
      <c r="F1034" s="359">
        <v>44259</v>
      </c>
      <c r="G1034" s="359">
        <f>F1034+17</f>
        <v>44276</v>
      </c>
      <c r="H1034" s="369"/>
      <c r="I1034" s="357"/>
      <c r="J1034" s="357"/>
    </row>
    <row r="1035" spans="1:10" s="375" customFormat="1">
      <c r="A1035" s="381"/>
      <c r="B1035" s="419" t="s">
        <v>178</v>
      </c>
      <c r="C1035" s="418" t="s">
        <v>1241</v>
      </c>
      <c r="D1035" s="362"/>
      <c r="E1035" s="359">
        <f>E1034+7</f>
        <v>44263</v>
      </c>
      <c r="F1035" s="359">
        <f>F1034+7</f>
        <v>44266</v>
      </c>
      <c r="G1035" s="359">
        <f>G1034+7</f>
        <v>44283</v>
      </c>
      <c r="H1035" s="369"/>
      <c r="I1035" s="357"/>
      <c r="J1035" s="357"/>
    </row>
    <row r="1036" spans="1:10" s="375" customFormat="1">
      <c r="A1036" s="381"/>
      <c r="B1036" s="418" t="s">
        <v>1240</v>
      </c>
      <c r="C1036" s="418" t="s">
        <v>1239</v>
      </c>
      <c r="D1036" s="362"/>
      <c r="E1036" s="359">
        <f>E1035+7</f>
        <v>44270</v>
      </c>
      <c r="F1036" s="359">
        <f>F1035+7</f>
        <v>44273</v>
      </c>
      <c r="G1036" s="359">
        <f>G1035+7</f>
        <v>44290</v>
      </c>
      <c r="H1036" s="369"/>
      <c r="I1036" s="357"/>
      <c r="J1036" s="357"/>
    </row>
    <row r="1037" spans="1:10" s="375" customFormat="1">
      <c r="A1037" s="381"/>
      <c r="B1037" s="424" t="s">
        <v>1238</v>
      </c>
      <c r="C1037" s="418" t="s">
        <v>1237</v>
      </c>
      <c r="D1037" s="417"/>
      <c r="E1037" s="359">
        <f>E1036+7</f>
        <v>44277</v>
      </c>
      <c r="F1037" s="359">
        <f>F1036+7</f>
        <v>44280</v>
      </c>
      <c r="G1037" s="359">
        <f>G1036+7</f>
        <v>44297</v>
      </c>
      <c r="H1037" s="369"/>
      <c r="I1037" s="357"/>
      <c r="J1037" s="357"/>
    </row>
    <row r="1038" spans="1:10" s="375" customFormat="1">
      <c r="A1038" s="381"/>
      <c r="B1038" s="381"/>
      <c r="C1038" s="381"/>
      <c r="D1038" s="381"/>
      <c r="E1038" s="369"/>
      <c r="F1038" s="369"/>
      <c r="G1038" s="369"/>
      <c r="H1038" s="369"/>
      <c r="I1038" s="357"/>
      <c r="J1038" s="357"/>
    </row>
    <row r="1039" spans="1:10" s="375" customFormat="1">
      <c r="A1039" s="369"/>
      <c r="B1039" s="368" t="s">
        <v>1201</v>
      </c>
      <c r="C1039" s="368" t="s">
        <v>1200</v>
      </c>
      <c r="D1039" s="367" t="s">
        <v>1199</v>
      </c>
      <c r="E1039" s="364" t="s">
        <v>1198</v>
      </c>
      <c r="F1039" s="364" t="s">
        <v>1198</v>
      </c>
      <c r="G1039" s="364" t="s">
        <v>1231</v>
      </c>
      <c r="H1039" s="369"/>
      <c r="I1039" s="357"/>
      <c r="J1039" s="357"/>
    </row>
    <row r="1040" spans="1:10" s="375" customFormat="1">
      <c r="A1040" s="369"/>
      <c r="B1040" s="366"/>
      <c r="C1040" s="366"/>
      <c r="D1040" s="365"/>
      <c r="E1040" s="364" t="s">
        <v>1196</v>
      </c>
      <c r="F1040" s="364" t="s">
        <v>547</v>
      </c>
      <c r="G1040" s="364" t="s">
        <v>548</v>
      </c>
      <c r="H1040" s="369"/>
      <c r="I1040" s="357"/>
      <c r="J1040" s="357"/>
    </row>
    <row r="1041" spans="1:16" s="375" customFormat="1">
      <c r="A1041" s="369"/>
      <c r="B1041" s="418" t="s">
        <v>244</v>
      </c>
      <c r="C1041" s="418" t="s">
        <v>226</v>
      </c>
      <c r="D1041" s="363" t="s">
        <v>1236</v>
      </c>
      <c r="E1041" s="359">
        <v>44258</v>
      </c>
      <c r="F1041" s="359">
        <v>44261</v>
      </c>
      <c r="G1041" s="359">
        <f>F1041+20</f>
        <v>44281</v>
      </c>
      <c r="H1041" s="369"/>
      <c r="I1041" s="357"/>
      <c r="J1041" s="357"/>
    </row>
    <row r="1042" spans="1:16" s="375" customFormat="1">
      <c r="A1042" s="369"/>
      <c r="B1042" s="419" t="s">
        <v>1235</v>
      </c>
      <c r="C1042" s="418" t="s">
        <v>1234</v>
      </c>
      <c r="D1042" s="362"/>
      <c r="E1042" s="359">
        <f>E1041+7</f>
        <v>44265</v>
      </c>
      <c r="F1042" s="359">
        <f>F1041+7</f>
        <v>44268</v>
      </c>
      <c r="G1042" s="359">
        <f>G1041+7</f>
        <v>44288</v>
      </c>
      <c r="H1042" s="369"/>
      <c r="I1042" s="357"/>
      <c r="J1042" s="357"/>
    </row>
    <row r="1043" spans="1:16" s="375" customFormat="1">
      <c r="A1043" s="369"/>
      <c r="B1043" s="418" t="s">
        <v>54</v>
      </c>
      <c r="C1043" s="418" t="s">
        <v>1233</v>
      </c>
      <c r="D1043" s="362"/>
      <c r="E1043" s="359">
        <f>E1042+7</f>
        <v>44272</v>
      </c>
      <c r="F1043" s="359">
        <f>F1042+7</f>
        <v>44275</v>
      </c>
      <c r="G1043" s="359">
        <f>G1042+7</f>
        <v>44295</v>
      </c>
      <c r="H1043" s="369"/>
      <c r="I1043" s="357"/>
      <c r="J1043" s="357"/>
    </row>
    <row r="1044" spans="1:16" s="375" customFormat="1">
      <c r="A1044" s="369"/>
      <c r="B1044" s="418" t="s">
        <v>1232</v>
      </c>
      <c r="C1044" s="418" t="s">
        <v>209</v>
      </c>
      <c r="D1044" s="360"/>
      <c r="E1044" s="359">
        <f>E1043+7</f>
        <v>44279</v>
      </c>
      <c r="F1044" s="359">
        <f>F1043+7</f>
        <v>44282</v>
      </c>
      <c r="G1044" s="359">
        <f>G1043+7</f>
        <v>44302</v>
      </c>
      <c r="H1044" s="369"/>
      <c r="I1044" s="357"/>
      <c r="J1044" s="357"/>
    </row>
    <row r="1045" spans="1:16" s="375" customFormat="1">
      <c r="A1045" s="369"/>
      <c r="B1045" s="357"/>
      <c r="C1045" s="357"/>
      <c r="D1045" s="369"/>
      <c r="E1045" s="369"/>
      <c r="F1045" s="369"/>
      <c r="G1045" s="369"/>
      <c r="H1045" s="369"/>
      <c r="I1045" s="357"/>
      <c r="J1045" s="357"/>
    </row>
    <row r="1046" spans="1:16" s="375" customFormat="1">
      <c r="A1046" s="369"/>
      <c r="B1046" s="368" t="s">
        <v>1201</v>
      </c>
      <c r="C1046" s="368" t="s">
        <v>1200</v>
      </c>
      <c r="D1046" s="367" t="s">
        <v>1199</v>
      </c>
      <c r="E1046" s="364" t="s">
        <v>1198</v>
      </c>
      <c r="F1046" s="364" t="s">
        <v>1198</v>
      </c>
      <c r="G1046" s="364" t="s">
        <v>1231</v>
      </c>
      <c r="H1046" s="357"/>
      <c r="I1046" s="357"/>
      <c r="J1046" s="357"/>
      <c r="K1046" s="357"/>
      <c r="L1046" s="357"/>
      <c r="M1046" s="357"/>
      <c r="N1046" s="357"/>
      <c r="O1046" s="357"/>
      <c r="P1046" s="357"/>
    </row>
    <row r="1047" spans="1:16" s="375" customFormat="1">
      <c r="A1047" s="369"/>
      <c r="B1047" s="366"/>
      <c r="C1047" s="366"/>
      <c r="D1047" s="365"/>
      <c r="E1047" s="364" t="s">
        <v>1196</v>
      </c>
      <c r="F1047" s="364" t="s">
        <v>547</v>
      </c>
      <c r="G1047" s="364" t="s">
        <v>548</v>
      </c>
      <c r="H1047" s="369"/>
      <c r="I1047" s="357"/>
      <c r="J1047" s="357"/>
    </row>
    <row r="1048" spans="1:16" s="375" customFormat="1" ht="16.5" customHeight="1">
      <c r="A1048" s="369"/>
      <c r="B1048" s="418" t="s">
        <v>1230</v>
      </c>
      <c r="C1048" s="418" t="s">
        <v>1229</v>
      </c>
      <c r="D1048" s="363" t="s">
        <v>1228</v>
      </c>
      <c r="E1048" s="359">
        <v>44252</v>
      </c>
      <c r="F1048" s="359">
        <v>44256</v>
      </c>
      <c r="G1048" s="359">
        <f>F1048+20</f>
        <v>44276</v>
      </c>
      <c r="H1048" s="369"/>
      <c r="I1048" s="357"/>
      <c r="J1048" s="357"/>
    </row>
    <row r="1049" spans="1:16" s="375" customFormat="1">
      <c r="A1049" s="369"/>
      <c r="B1049" s="419" t="s">
        <v>1227</v>
      </c>
      <c r="C1049" s="418" t="s">
        <v>1226</v>
      </c>
      <c r="D1049" s="362"/>
      <c r="E1049" s="359">
        <f>E1048+7</f>
        <v>44259</v>
      </c>
      <c r="F1049" s="359">
        <f>F1048+7</f>
        <v>44263</v>
      </c>
      <c r="G1049" s="359">
        <f>F1049+20</f>
        <v>44283</v>
      </c>
      <c r="H1049" s="369"/>
      <c r="I1049" s="357"/>
      <c r="J1049" s="357"/>
    </row>
    <row r="1050" spans="1:16" s="375" customFormat="1">
      <c r="A1050" s="369"/>
      <c r="B1050" s="423" t="s">
        <v>1225</v>
      </c>
      <c r="C1050" s="418" t="s">
        <v>1224</v>
      </c>
      <c r="D1050" s="362"/>
      <c r="E1050" s="359">
        <f>E1049+7</f>
        <v>44266</v>
      </c>
      <c r="F1050" s="359">
        <f>F1049+7</f>
        <v>44270</v>
      </c>
      <c r="G1050" s="359">
        <f>F1050+20</f>
        <v>44290</v>
      </c>
      <c r="H1050" s="369"/>
      <c r="I1050" s="357"/>
      <c r="J1050" s="357"/>
    </row>
    <row r="1051" spans="1:16" s="375" customFormat="1">
      <c r="A1051" s="369"/>
      <c r="B1051" s="418" t="s">
        <v>1223</v>
      </c>
      <c r="C1051" s="418" t="s">
        <v>1222</v>
      </c>
      <c r="D1051" s="362"/>
      <c r="E1051" s="359">
        <f>E1050+7</f>
        <v>44273</v>
      </c>
      <c r="F1051" s="359">
        <f>F1050+7</f>
        <v>44277</v>
      </c>
      <c r="G1051" s="359">
        <f>F1051+20</f>
        <v>44297</v>
      </c>
      <c r="H1051" s="369"/>
      <c r="I1051" s="357"/>
      <c r="J1051" s="357"/>
    </row>
    <row r="1052" spans="1:16" s="375" customFormat="1">
      <c r="A1052" s="369"/>
      <c r="B1052" s="418" t="s">
        <v>1131</v>
      </c>
      <c r="C1052" s="418"/>
      <c r="D1052" s="417"/>
      <c r="E1052" s="359">
        <f>E1051+7</f>
        <v>44280</v>
      </c>
      <c r="F1052" s="359">
        <f>F1051+7</f>
        <v>44284</v>
      </c>
      <c r="G1052" s="359">
        <f>F1052+20</f>
        <v>44304</v>
      </c>
      <c r="H1052" s="357"/>
      <c r="I1052" s="357"/>
      <c r="J1052" s="357"/>
      <c r="K1052" s="357"/>
      <c r="L1052" s="357"/>
      <c r="M1052" s="357"/>
      <c r="N1052" s="357"/>
      <c r="O1052" s="357"/>
      <c r="P1052" s="357"/>
    </row>
    <row r="1053" spans="1:16" s="375" customFormat="1">
      <c r="A1053" s="369"/>
      <c r="B1053" s="369"/>
      <c r="C1053" s="369"/>
      <c r="D1053" s="369"/>
      <c r="E1053" s="369"/>
      <c r="F1053" s="372"/>
      <c r="G1053" s="372"/>
      <c r="H1053" s="357"/>
      <c r="I1053" s="357"/>
      <c r="J1053" s="357"/>
      <c r="K1053" s="357"/>
      <c r="L1053" s="357"/>
      <c r="M1053" s="357"/>
      <c r="N1053" s="357"/>
      <c r="O1053" s="357"/>
      <c r="P1053" s="357"/>
    </row>
    <row r="1054" spans="1:16" s="375" customFormat="1">
      <c r="A1054" s="381" t="s">
        <v>111</v>
      </c>
      <c r="B1054" s="369"/>
      <c r="C1054" s="369"/>
      <c r="D1054" s="369"/>
      <c r="E1054" s="369"/>
      <c r="F1054" s="381"/>
      <c r="G1054" s="381"/>
      <c r="H1054" s="400"/>
      <c r="I1054" s="357"/>
      <c r="J1054" s="357"/>
    </row>
    <row r="1055" spans="1:16" s="375" customFormat="1">
      <c r="A1055" s="369"/>
      <c r="B1055" s="368" t="s">
        <v>1201</v>
      </c>
      <c r="C1055" s="368" t="s">
        <v>1200</v>
      </c>
      <c r="D1055" s="367" t="s">
        <v>1199</v>
      </c>
      <c r="E1055" s="364" t="s">
        <v>1198</v>
      </c>
      <c r="F1055" s="364" t="s">
        <v>1198</v>
      </c>
      <c r="G1055" s="420" t="s">
        <v>1221</v>
      </c>
      <c r="H1055" s="364" t="s">
        <v>211</v>
      </c>
      <c r="I1055" s="357"/>
      <c r="J1055" s="357"/>
    </row>
    <row r="1056" spans="1:16" s="375" customFormat="1">
      <c r="A1056" s="369"/>
      <c r="B1056" s="366"/>
      <c r="C1056" s="366"/>
      <c r="D1056" s="365"/>
      <c r="E1056" s="364" t="s">
        <v>1196</v>
      </c>
      <c r="F1056" s="364" t="s">
        <v>547</v>
      </c>
      <c r="G1056" s="420" t="s">
        <v>1195</v>
      </c>
      <c r="H1056" s="364" t="s">
        <v>30</v>
      </c>
      <c r="I1056" s="357"/>
      <c r="J1056" s="357"/>
    </row>
    <row r="1057" spans="1:16" s="375" customFormat="1">
      <c r="A1057" s="369"/>
      <c r="B1057" s="419" t="s">
        <v>1220</v>
      </c>
      <c r="C1057" s="418" t="s">
        <v>1219</v>
      </c>
      <c r="D1057" s="417" t="s">
        <v>1218</v>
      </c>
      <c r="E1057" s="359">
        <v>44252</v>
      </c>
      <c r="F1057" s="359">
        <v>44256</v>
      </c>
      <c r="G1057" s="359">
        <f>F1057+7</f>
        <v>44263</v>
      </c>
      <c r="H1057" s="364" t="s">
        <v>1209</v>
      </c>
      <c r="I1057" s="357"/>
      <c r="J1057" s="357"/>
    </row>
    <row r="1058" spans="1:16" s="375" customFormat="1">
      <c r="A1058" s="369"/>
      <c r="B1058" s="419" t="s">
        <v>1217</v>
      </c>
      <c r="C1058" s="418" t="s">
        <v>1216</v>
      </c>
      <c r="D1058" s="417"/>
      <c r="E1058" s="359">
        <f>E1057+7</f>
        <v>44259</v>
      </c>
      <c r="F1058" s="359">
        <f>F1057+7</f>
        <v>44263</v>
      </c>
      <c r="G1058" s="359">
        <f>G1057+7</f>
        <v>44270</v>
      </c>
      <c r="H1058" s="364" t="s">
        <v>1209</v>
      </c>
      <c r="I1058" s="357"/>
      <c r="J1058" s="357"/>
    </row>
    <row r="1059" spans="1:16" s="375" customFormat="1">
      <c r="A1059" s="369"/>
      <c r="B1059" s="419" t="s">
        <v>1215</v>
      </c>
      <c r="C1059" s="418" t="s">
        <v>1214</v>
      </c>
      <c r="D1059" s="417"/>
      <c r="E1059" s="359">
        <f>E1058+7</f>
        <v>44266</v>
      </c>
      <c r="F1059" s="359">
        <f>F1058+7</f>
        <v>44270</v>
      </c>
      <c r="G1059" s="359">
        <f>G1058+7</f>
        <v>44277</v>
      </c>
      <c r="H1059" s="364" t="s">
        <v>1209</v>
      </c>
      <c r="I1059" s="357"/>
      <c r="J1059" s="357"/>
    </row>
    <row r="1060" spans="1:16" s="375" customFormat="1">
      <c r="A1060" s="369"/>
      <c r="B1060" s="419" t="s">
        <v>1213</v>
      </c>
      <c r="C1060" s="418" t="s">
        <v>1212</v>
      </c>
      <c r="D1060" s="417"/>
      <c r="E1060" s="359">
        <f>E1059+7</f>
        <v>44273</v>
      </c>
      <c r="F1060" s="359">
        <f>F1059+7</f>
        <v>44277</v>
      </c>
      <c r="G1060" s="359">
        <f>G1059+7</f>
        <v>44284</v>
      </c>
      <c r="H1060" s="364" t="s">
        <v>1209</v>
      </c>
      <c r="I1060" s="357"/>
      <c r="J1060" s="357"/>
    </row>
    <row r="1061" spans="1:16" s="375" customFormat="1">
      <c r="A1061" s="369"/>
      <c r="B1061" s="419" t="s">
        <v>1211</v>
      </c>
      <c r="C1061" s="418" t="s">
        <v>1210</v>
      </c>
      <c r="D1061" s="417"/>
      <c r="E1061" s="359">
        <f>E1060+7</f>
        <v>44280</v>
      </c>
      <c r="F1061" s="359">
        <f>F1060+7</f>
        <v>44284</v>
      </c>
      <c r="G1061" s="359">
        <f>G1060+7</f>
        <v>44291</v>
      </c>
      <c r="H1061" s="364" t="s">
        <v>1209</v>
      </c>
      <c r="I1061" s="357"/>
      <c r="J1061" s="357"/>
    </row>
    <row r="1062" spans="1:16" s="375" customFormat="1">
      <c r="A1062" s="369"/>
      <c r="B1062" s="422"/>
      <c r="C1062" s="422"/>
      <c r="D1062" s="373"/>
      <c r="E1062" s="372"/>
      <c r="F1062" s="372"/>
      <c r="G1062" s="372"/>
      <c r="H1062" s="369"/>
      <c r="I1062" s="357"/>
      <c r="J1062" s="357"/>
    </row>
    <row r="1063" spans="1:16" s="375" customFormat="1">
      <c r="A1063" s="421" t="s">
        <v>1208</v>
      </c>
      <c r="B1063" s="421"/>
      <c r="C1063" s="402"/>
      <c r="D1063" s="381"/>
      <c r="E1063" s="381"/>
      <c r="F1063" s="381"/>
      <c r="G1063" s="400"/>
      <c r="H1063" s="369"/>
      <c r="I1063" s="357"/>
      <c r="J1063" s="357"/>
      <c r="K1063" s="357"/>
      <c r="L1063" s="357"/>
      <c r="M1063" s="357"/>
      <c r="N1063" s="357"/>
      <c r="O1063" s="357"/>
      <c r="P1063" s="357"/>
    </row>
    <row r="1064" spans="1:16" s="375" customFormat="1">
      <c r="A1064" s="381"/>
      <c r="B1064" s="368" t="s">
        <v>1201</v>
      </c>
      <c r="C1064" s="368" t="s">
        <v>1200</v>
      </c>
      <c r="D1064" s="367" t="s">
        <v>1199</v>
      </c>
      <c r="E1064" s="364" t="s">
        <v>1198</v>
      </c>
      <c r="F1064" s="364" t="s">
        <v>1198</v>
      </c>
      <c r="G1064" s="420" t="s">
        <v>1197</v>
      </c>
      <c r="H1064" s="369"/>
      <c r="I1064" s="357"/>
      <c r="J1064" s="357"/>
      <c r="K1064" s="357"/>
      <c r="L1064" s="357"/>
      <c r="M1064" s="357"/>
      <c r="N1064" s="357"/>
      <c r="O1064" s="357"/>
      <c r="P1064" s="357"/>
    </row>
    <row r="1065" spans="1:16" s="375" customFormat="1">
      <c r="A1065" s="381"/>
      <c r="B1065" s="366"/>
      <c r="C1065" s="366"/>
      <c r="D1065" s="365"/>
      <c r="E1065" s="364" t="s">
        <v>1196</v>
      </c>
      <c r="F1065" s="364" t="s">
        <v>547</v>
      </c>
      <c r="G1065" s="420" t="s">
        <v>1195</v>
      </c>
      <c r="H1065" s="369"/>
      <c r="I1065" s="357"/>
      <c r="J1065" s="357"/>
      <c r="K1065" s="357"/>
      <c r="L1065" s="357"/>
      <c r="M1065" s="357"/>
      <c r="N1065" s="357"/>
      <c r="O1065" s="357"/>
      <c r="P1065" s="357"/>
    </row>
    <row r="1066" spans="1:16" s="375" customFormat="1" ht="16.5" customHeight="1">
      <c r="A1066" s="381"/>
      <c r="B1066" s="419" t="s">
        <v>1207</v>
      </c>
      <c r="C1066" s="418" t="s">
        <v>617</v>
      </c>
      <c r="D1066" s="417" t="s">
        <v>1206</v>
      </c>
      <c r="E1066" s="359">
        <v>44253</v>
      </c>
      <c r="F1066" s="359">
        <v>44257</v>
      </c>
      <c r="G1066" s="359">
        <f>F1066+18</f>
        <v>44275</v>
      </c>
      <c r="H1066" s="369"/>
      <c r="I1066" s="357"/>
      <c r="J1066" s="357"/>
      <c r="K1066" s="357"/>
      <c r="L1066" s="357"/>
      <c r="M1066" s="357"/>
      <c r="N1066" s="357"/>
      <c r="O1066" s="357"/>
      <c r="P1066" s="357"/>
    </row>
    <row r="1067" spans="1:16" s="375" customFormat="1">
      <c r="A1067" s="381"/>
      <c r="B1067" s="419" t="s">
        <v>65</v>
      </c>
      <c r="C1067" s="418" t="s">
        <v>1205</v>
      </c>
      <c r="D1067" s="417"/>
      <c r="E1067" s="359">
        <f>E1066+7</f>
        <v>44260</v>
      </c>
      <c r="F1067" s="359">
        <f>F1066+7</f>
        <v>44264</v>
      </c>
      <c r="G1067" s="359">
        <f>G1066+7</f>
        <v>44282</v>
      </c>
      <c r="H1067" s="369"/>
      <c r="I1067" s="357"/>
      <c r="J1067" s="357"/>
      <c r="K1067" s="357"/>
      <c r="L1067" s="357"/>
      <c r="M1067" s="357"/>
      <c r="N1067" s="357"/>
      <c r="O1067" s="357"/>
      <c r="P1067" s="357"/>
    </row>
    <row r="1068" spans="1:16" s="375" customFormat="1">
      <c r="A1068" s="381"/>
      <c r="B1068" s="419" t="s">
        <v>1204</v>
      </c>
      <c r="C1068" s="418" t="s">
        <v>1203</v>
      </c>
      <c r="D1068" s="417"/>
      <c r="E1068" s="359">
        <f>E1067+7</f>
        <v>44267</v>
      </c>
      <c r="F1068" s="359">
        <f>F1067+7</f>
        <v>44271</v>
      </c>
      <c r="G1068" s="359">
        <f>G1067+7</f>
        <v>44289</v>
      </c>
      <c r="H1068" s="369"/>
      <c r="I1068" s="357"/>
      <c r="J1068" s="357"/>
      <c r="K1068" s="357"/>
      <c r="L1068" s="357"/>
      <c r="M1068" s="357"/>
      <c r="N1068" s="357"/>
      <c r="O1068" s="357"/>
      <c r="P1068" s="357"/>
    </row>
    <row r="1069" spans="1:16" s="375" customFormat="1">
      <c r="A1069" s="381"/>
      <c r="B1069" s="419" t="s">
        <v>1202</v>
      </c>
      <c r="C1069" s="418" t="s">
        <v>880</v>
      </c>
      <c r="D1069" s="417"/>
      <c r="E1069" s="359">
        <f>E1068+7</f>
        <v>44274</v>
      </c>
      <c r="F1069" s="359">
        <f>F1068+7</f>
        <v>44278</v>
      </c>
      <c r="G1069" s="359">
        <f>G1068+7</f>
        <v>44296</v>
      </c>
      <c r="H1069" s="369"/>
      <c r="I1069" s="357"/>
      <c r="J1069" s="357"/>
      <c r="K1069" s="357"/>
      <c r="L1069" s="357"/>
      <c r="M1069" s="357"/>
      <c r="N1069" s="357"/>
      <c r="O1069" s="357"/>
      <c r="P1069" s="357"/>
    </row>
    <row r="1070" spans="1:16" s="375" customFormat="1">
      <c r="A1070" s="381"/>
      <c r="B1070" s="419" t="s">
        <v>229</v>
      </c>
      <c r="C1070" s="418" t="s">
        <v>249</v>
      </c>
      <c r="D1070" s="417"/>
      <c r="E1070" s="359">
        <f>E1069+7</f>
        <v>44281</v>
      </c>
      <c r="F1070" s="359">
        <f>F1069+7</f>
        <v>44285</v>
      </c>
      <c r="G1070" s="359">
        <f>G1069+7</f>
        <v>44303</v>
      </c>
      <c r="H1070" s="369"/>
      <c r="I1070" s="357"/>
      <c r="J1070" s="357"/>
      <c r="K1070" s="357"/>
      <c r="L1070" s="357"/>
      <c r="M1070" s="357"/>
      <c r="N1070" s="357"/>
      <c r="O1070" s="357"/>
      <c r="P1070" s="357"/>
    </row>
    <row r="1071" spans="1:16" s="375" customFormat="1">
      <c r="A1071" s="381"/>
      <c r="B1071" s="381"/>
      <c r="C1071" s="402"/>
      <c r="D1071" s="381"/>
      <c r="E1071" s="381"/>
      <c r="F1071" s="381"/>
      <c r="G1071" s="400"/>
      <c r="H1071" s="369"/>
      <c r="I1071" s="357"/>
      <c r="J1071" s="357"/>
      <c r="K1071" s="357"/>
      <c r="L1071" s="357"/>
      <c r="M1071" s="357"/>
      <c r="N1071" s="357"/>
      <c r="O1071" s="357"/>
      <c r="P1071" s="357"/>
    </row>
    <row r="1072" spans="1:16" s="375" customFormat="1">
      <c r="A1072" s="381"/>
      <c r="B1072" s="368" t="s">
        <v>1201</v>
      </c>
      <c r="C1072" s="368" t="s">
        <v>1200</v>
      </c>
      <c r="D1072" s="367" t="s">
        <v>1199</v>
      </c>
      <c r="E1072" s="364" t="s">
        <v>1198</v>
      </c>
      <c r="F1072" s="364" t="s">
        <v>1198</v>
      </c>
      <c r="G1072" s="420" t="s">
        <v>1197</v>
      </c>
      <c r="H1072" s="369"/>
      <c r="I1072" s="357"/>
      <c r="J1072" s="357"/>
      <c r="K1072" s="357"/>
      <c r="L1072" s="357"/>
      <c r="M1072" s="357"/>
      <c r="N1072" s="357"/>
      <c r="O1072" s="357"/>
      <c r="P1072" s="357"/>
    </row>
    <row r="1073" spans="1:16" s="375" customFormat="1">
      <c r="A1073" s="381"/>
      <c r="B1073" s="366"/>
      <c r="C1073" s="366"/>
      <c r="D1073" s="365"/>
      <c r="E1073" s="364" t="s">
        <v>1196</v>
      </c>
      <c r="F1073" s="364" t="s">
        <v>547</v>
      </c>
      <c r="G1073" s="420" t="s">
        <v>1195</v>
      </c>
      <c r="H1073" s="369"/>
      <c r="I1073" s="357"/>
      <c r="J1073" s="357"/>
      <c r="K1073" s="357"/>
      <c r="L1073" s="357"/>
      <c r="M1073" s="357"/>
      <c r="N1073" s="357"/>
      <c r="O1073" s="357"/>
      <c r="P1073" s="357"/>
    </row>
    <row r="1074" spans="1:16" s="375" customFormat="1" ht="16.5" customHeight="1">
      <c r="A1074" s="381"/>
      <c r="B1074" s="419" t="s">
        <v>864</v>
      </c>
      <c r="C1074" s="418" t="s">
        <v>122</v>
      </c>
      <c r="D1074" s="417" t="s">
        <v>1194</v>
      </c>
      <c r="E1074" s="359">
        <v>44253</v>
      </c>
      <c r="F1074" s="359">
        <v>44258</v>
      </c>
      <c r="G1074" s="359">
        <f>F1074+16</f>
        <v>44274</v>
      </c>
      <c r="H1074" s="369"/>
      <c r="I1074" s="357"/>
      <c r="J1074" s="357"/>
      <c r="K1074" s="357"/>
      <c r="L1074" s="357"/>
      <c r="M1074" s="357"/>
      <c r="N1074" s="357"/>
      <c r="O1074" s="357"/>
      <c r="P1074" s="357"/>
    </row>
    <row r="1075" spans="1:16" s="375" customFormat="1">
      <c r="A1075" s="381"/>
      <c r="B1075" s="419" t="s">
        <v>865</v>
      </c>
      <c r="C1075" s="418" t="s">
        <v>867</v>
      </c>
      <c r="D1075" s="417"/>
      <c r="E1075" s="359">
        <f>E1074+7</f>
        <v>44260</v>
      </c>
      <c r="F1075" s="359">
        <f>F1074+7</f>
        <v>44265</v>
      </c>
      <c r="G1075" s="359">
        <f>G1074+7</f>
        <v>44281</v>
      </c>
      <c r="H1075" s="369"/>
      <c r="I1075" s="357"/>
      <c r="J1075" s="357"/>
      <c r="K1075" s="357"/>
      <c r="L1075" s="357"/>
      <c r="M1075" s="357"/>
      <c r="N1075" s="357"/>
      <c r="O1075" s="357"/>
      <c r="P1075" s="357"/>
    </row>
    <row r="1076" spans="1:16" s="375" customFormat="1">
      <c r="A1076" s="381"/>
      <c r="B1076" s="419" t="s">
        <v>616</v>
      </c>
      <c r="C1076" s="418" t="s">
        <v>868</v>
      </c>
      <c r="D1076" s="417"/>
      <c r="E1076" s="359">
        <f>E1075+7</f>
        <v>44267</v>
      </c>
      <c r="F1076" s="359">
        <f>F1075+7</f>
        <v>44272</v>
      </c>
      <c r="G1076" s="359">
        <f>G1075+7</f>
        <v>44288</v>
      </c>
      <c r="H1076" s="369"/>
      <c r="I1076" s="357"/>
      <c r="J1076" s="357"/>
      <c r="K1076" s="357"/>
      <c r="L1076" s="357"/>
      <c r="M1076" s="357"/>
      <c r="N1076" s="357"/>
      <c r="O1076" s="357"/>
      <c r="P1076" s="357"/>
    </row>
    <row r="1077" spans="1:16" s="375" customFormat="1">
      <c r="A1077" s="381"/>
      <c r="B1077" s="419" t="s">
        <v>866</v>
      </c>
      <c r="C1077" s="418" t="s">
        <v>869</v>
      </c>
      <c r="D1077" s="417"/>
      <c r="E1077" s="359">
        <f>E1076+7</f>
        <v>44274</v>
      </c>
      <c r="F1077" s="359">
        <f>F1076+7</f>
        <v>44279</v>
      </c>
      <c r="G1077" s="359">
        <f>G1076+7</f>
        <v>44295</v>
      </c>
      <c r="H1077" s="369"/>
      <c r="I1077" s="357"/>
      <c r="J1077" s="357"/>
      <c r="K1077" s="357"/>
      <c r="L1077" s="357"/>
      <c r="M1077" s="357"/>
      <c r="N1077" s="357"/>
      <c r="O1077" s="357"/>
      <c r="P1077" s="357"/>
    </row>
    <row r="1078" spans="1:16" s="375" customFormat="1">
      <c r="A1078" s="381"/>
      <c r="B1078" s="419" t="s">
        <v>1193</v>
      </c>
      <c r="C1078" s="418" t="s">
        <v>1192</v>
      </c>
      <c r="D1078" s="417"/>
      <c r="E1078" s="359">
        <f>E1077+7</f>
        <v>44281</v>
      </c>
      <c r="F1078" s="359">
        <f>F1077+7</f>
        <v>44286</v>
      </c>
      <c r="G1078" s="359">
        <f>G1077+7</f>
        <v>44302</v>
      </c>
      <c r="H1078" s="369"/>
      <c r="I1078" s="357"/>
      <c r="J1078" s="357"/>
      <c r="K1078" s="357"/>
      <c r="L1078" s="357"/>
      <c r="M1078" s="357"/>
      <c r="N1078" s="357"/>
      <c r="O1078" s="357"/>
      <c r="P1078" s="357"/>
    </row>
    <row r="1079" spans="1:16" s="375" customFormat="1">
      <c r="A1079" s="381"/>
      <c r="B1079" s="381"/>
      <c r="C1079" s="402"/>
      <c r="D1079" s="381"/>
      <c r="E1079" s="381"/>
      <c r="F1079" s="381"/>
      <c r="G1079" s="400"/>
      <c r="H1079" s="369"/>
      <c r="I1079" s="357"/>
      <c r="J1079" s="357"/>
      <c r="K1079" s="357"/>
      <c r="L1079" s="357"/>
      <c r="M1079" s="357"/>
      <c r="N1079" s="357"/>
      <c r="O1079" s="357"/>
      <c r="P1079" s="357"/>
    </row>
    <row r="1080" spans="1:16">
      <c r="B1080" s="357"/>
      <c r="C1080" s="357"/>
      <c r="E1080" s="372"/>
      <c r="F1080" s="416"/>
      <c r="G1080" s="372"/>
      <c r="H1080" s="415"/>
    </row>
    <row r="1081" spans="1:16">
      <c r="A1081" s="413" t="s">
        <v>117</v>
      </c>
      <c r="B1081" s="414"/>
      <c r="C1081" s="414"/>
      <c r="D1081" s="413"/>
      <c r="E1081" s="413"/>
      <c r="F1081" s="413"/>
      <c r="G1081" s="413"/>
      <c r="H1081" s="413"/>
      <c r="I1081" s="399"/>
      <c r="J1081" s="399"/>
    </row>
    <row r="1082" spans="1:16">
      <c r="A1082" s="381" t="s">
        <v>118</v>
      </c>
      <c r="B1082" s="402"/>
      <c r="C1082" s="412"/>
      <c r="D1082" s="402"/>
      <c r="E1082" s="402"/>
      <c r="F1082" s="381"/>
      <c r="G1082" s="411"/>
      <c r="H1082" s="400"/>
    </row>
    <row r="1083" spans="1:16">
      <c r="A1083" s="369"/>
      <c r="B1083" s="368" t="s">
        <v>25</v>
      </c>
      <c r="C1083" s="368" t="s">
        <v>26</v>
      </c>
      <c r="D1083" s="367" t="s">
        <v>27</v>
      </c>
      <c r="E1083" s="364" t="s">
        <v>161</v>
      </c>
      <c r="F1083" s="364" t="s">
        <v>161</v>
      </c>
      <c r="G1083" s="408" t="s">
        <v>221</v>
      </c>
      <c r="H1083" s="369"/>
    </row>
    <row r="1084" spans="1:16">
      <c r="A1084" s="369"/>
      <c r="B1084" s="366"/>
      <c r="C1084" s="366"/>
      <c r="D1084" s="365"/>
      <c r="E1084" s="364" t="s">
        <v>1055</v>
      </c>
      <c r="F1084" s="364" t="s">
        <v>29</v>
      </c>
      <c r="G1084" s="408" t="s">
        <v>30</v>
      </c>
      <c r="H1084" s="369"/>
    </row>
    <row r="1085" spans="1:16">
      <c r="A1085" s="369"/>
      <c r="B1085" s="361" t="s">
        <v>33</v>
      </c>
      <c r="C1085" s="407" t="s">
        <v>1180</v>
      </c>
      <c r="D1085" s="363" t="s">
        <v>1179</v>
      </c>
      <c r="E1085" s="359">
        <v>44252</v>
      </c>
      <c r="F1085" s="359">
        <v>44256</v>
      </c>
      <c r="G1085" s="359">
        <f>F1085+21</f>
        <v>44277</v>
      </c>
      <c r="H1085" s="369"/>
    </row>
    <row r="1086" spans="1:16">
      <c r="A1086" s="369"/>
      <c r="B1086" s="397" t="s">
        <v>1178</v>
      </c>
      <c r="C1086" s="407" t="s">
        <v>279</v>
      </c>
      <c r="D1086" s="362"/>
      <c r="E1086" s="359">
        <f>E1085+7</f>
        <v>44259</v>
      </c>
      <c r="F1086" s="359">
        <f>F1085+7</f>
        <v>44263</v>
      </c>
      <c r="G1086" s="359">
        <f>G1085+7</f>
        <v>44284</v>
      </c>
      <c r="H1086" s="369"/>
    </row>
    <row r="1087" spans="1:16">
      <c r="A1087" s="369"/>
      <c r="B1087" s="397" t="s">
        <v>1177</v>
      </c>
      <c r="C1087" s="407" t="s">
        <v>1176</v>
      </c>
      <c r="D1087" s="362"/>
      <c r="E1087" s="359">
        <f>E1086+7</f>
        <v>44266</v>
      </c>
      <c r="F1087" s="359">
        <f>F1086+7</f>
        <v>44270</v>
      </c>
      <c r="G1087" s="359">
        <f>G1086+7</f>
        <v>44291</v>
      </c>
      <c r="H1087" s="369"/>
    </row>
    <row r="1088" spans="1:16">
      <c r="A1088" s="369"/>
      <c r="B1088" s="397" t="s">
        <v>1131</v>
      </c>
      <c r="C1088" s="407"/>
      <c r="D1088" s="362"/>
      <c r="E1088" s="359">
        <f>E1087+7</f>
        <v>44273</v>
      </c>
      <c r="F1088" s="359">
        <f>F1087+7</f>
        <v>44277</v>
      </c>
      <c r="G1088" s="359">
        <f>G1087+7</f>
        <v>44298</v>
      </c>
      <c r="H1088" s="369"/>
    </row>
    <row r="1089" spans="1:8">
      <c r="A1089" s="369"/>
      <c r="B1089" s="397" t="s">
        <v>175</v>
      </c>
      <c r="C1089" s="407" t="s">
        <v>1175</v>
      </c>
      <c r="D1089" s="360"/>
      <c r="E1089" s="359">
        <f>E1088+7</f>
        <v>44280</v>
      </c>
      <c r="F1089" s="359">
        <f>F1088+7</f>
        <v>44284</v>
      </c>
      <c r="G1089" s="359">
        <f>G1088+7</f>
        <v>44305</v>
      </c>
      <c r="H1089" s="369"/>
    </row>
    <row r="1090" spans="1:8">
      <c r="A1090" s="369"/>
      <c r="B1090" s="370"/>
      <c r="C1090" s="370"/>
      <c r="D1090" s="369"/>
      <c r="E1090" s="369"/>
      <c r="F1090" s="369"/>
      <c r="G1090" s="369"/>
      <c r="H1090" s="369"/>
    </row>
    <row r="1091" spans="1:8">
      <c r="A1091" s="369"/>
      <c r="B1091" s="368" t="s">
        <v>25</v>
      </c>
      <c r="C1091" s="368" t="s">
        <v>26</v>
      </c>
      <c r="D1091" s="367" t="s">
        <v>27</v>
      </c>
      <c r="E1091" s="364" t="s">
        <v>161</v>
      </c>
      <c r="F1091" s="364" t="s">
        <v>161</v>
      </c>
      <c r="G1091" s="408" t="s">
        <v>221</v>
      </c>
      <c r="H1091" s="369"/>
    </row>
    <row r="1092" spans="1:8">
      <c r="A1092" s="369"/>
      <c r="B1092" s="366"/>
      <c r="C1092" s="366"/>
      <c r="D1092" s="365"/>
      <c r="E1092" s="364" t="s">
        <v>1055</v>
      </c>
      <c r="F1092" s="364" t="s">
        <v>29</v>
      </c>
      <c r="G1092" s="364" t="s">
        <v>30</v>
      </c>
      <c r="H1092" s="369"/>
    </row>
    <row r="1093" spans="1:8">
      <c r="A1093" s="369"/>
      <c r="B1093" s="361" t="s">
        <v>1191</v>
      </c>
      <c r="C1093" s="407" t="s">
        <v>1190</v>
      </c>
      <c r="D1093" s="363" t="s">
        <v>1189</v>
      </c>
      <c r="E1093" s="359">
        <v>44256</v>
      </c>
      <c r="F1093" s="359">
        <v>44260</v>
      </c>
      <c r="G1093" s="359">
        <f>F1093+23</f>
        <v>44283</v>
      </c>
      <c r="H1093" s="369"/>
    </row>
    <row r="1094" spans="1:8">
      <c r="A1094" s="369"/>
      <c r="B1094" s="397" t="s">
        <v>1188</v>
      </c>
      <c r="C1094" s="407" t="s">
        <v>1187</v>
      </c>
      <c r="D1094" s="362"/>
      <c r="E1094" s="359">
        <f>E1093+7</f>
        <v>44263</v>
      </c>
      <c r="F1094" s="359">
        <f>F1093+7</f>
        <v>44267</v>
      </c>
      <c r="G1094" s="359">
        <f>G1093+7</f>
        <v>44290</v>
      </c>
      <c r="H1094" s="369"/>
    </row>
    <row r="1095" spans="1:8">
      <c r="A1095" s="369"/>
      <c r="B1095" s="397" t="s">
        <v>1186</v>
      </c>
      <c r="C1095" s="407" t="s">
        <v>1185</v>
      </c>
      <c r="D1095" s="362"/>
      <c r="E1095" s="359">
        <f>E1094+7</f>
        <v>44270</v>
      </c>
      <c r="F1095" s="359">
        <f>F1094+7</f>
        <v>44274</v>
      </c>
      <c r="G1095" s="359">
        <f>G1094+7</f>
        <v>44297</v>
      </c>
      <c r="H1095" s="369"/>
    </row>
    <row r="1096" spans="1:8">
      <c r="A1096" s="369"/>
      <c r="B1096" s="397" t="s">
        <v>1184</v>
      </c>
      <c r="C1096" s="407" t="s">
        <v>1183</v>
      </c>
      <c r="D1096" s="360"/>
      <c r="E1096" s="359">
        <f>E1095+7</f>
        <v>44277</v>
      </c>
      <c r="F1096" s="359">
        <f>F1095+7</f>
        <v>44281</v>
      </c>
      <c r="G1096" s="359">
        <f>G1095+7</f>
        <v>44304</v>
      </c>
      <c r="H1096" s="369"/>
    </row>
    <row r="1097" spans="1:8">
      <c r="A1097" s="369"/>
      <c r="B1097" s="369"/>
      <c r="C1097" s="370"/>
      <c r="D1097" s="369"/>
      <c r="E1097" s="369"/>
      <c r="F1097" s="369"/>
      <c r="G1097" s="369"/>
      <c r="H1097" s="369"/>
    </row>
    <row r="1098" spans="1:8">
      <c r="A1098" s="381" t="s">
        <v>1182</v>
      </c>
      <c r="B1098" s="412"/>
      <c r="C1098" s="412"/>
      <c r="D1098" s="402"/>
      <c r="E1098" s="402"/>
      <c r="F1098" s="381"/>
      <c r="G1098" s="411"/>
      <c r="H1098" s="400"/>
    </row>
    <row r="1099" spans="1:8">
      <c r="A1099" s="381"/>
      <c r="B1099" s="368" t="s">
        <v>25</v>
      </c>
      <c r="C1099" s="368" t="s">
        <v>26</v>
      </c>
      <c r="D1099" s="367" t="s">
        <v>27</v>
      </c>
      <c r="E1099" s="364" t="s">
        <v>161</v>
      </c>
      <c r="F1099" s="364" t="s">
        <v>161</v>
      </c>
      <c r="G1099" s="364" t="s">
        <v>1181</v>
      </c>
    </row>
    <row r="1100" spans="1:8">
      <c r="A1100" s="381"/>
      <c r="B1100" s="366"/>
      <c r="C1100" s="366"/>
      <c r="D1100" s="365"/>
      <c r="E1100" s="364" t="s">
        <v>1055</v>
      </c>
      <c r="F1100" s="364" t="s">
        <v>29</v>
      </c>
      <c r="G1100" s="364" t="s">
        <v>30</v>
      </c>
    </row>
    <row r="1101" spans="1:8">
      <c r="A1101" s="381"/>
      <c r="B1101" s="361" t="s">
        <v>33</v>
      </c>
      <c r="C1101" s="407" t="s">
        <v>1180</v>
      </c>
      <c r="D1101" s="363" t="s">
        <v>1179</v>
      </c>
      <c r="E1101" s="359">
        <v>44252</v>
      </c>
      <c r="F1101" s="359">
        <v>44256</v>
      </c>
      <c r="G1101" s="359">
        <f>F1101+21</f>
        <v>44277</v>
      </c>
    </row>
    <row r="1102" spans="1:8">
      <c r="A1102" s="381"/>
      <c r="B1102" s="397" t="s">
        <v>1178</v>
      </c>
      <c r="C1102" s="407" t="s">
        <v>279</v>
      </c>
      <c r="D1102" s="362"/>
      <c r="E1102" s="359">
        <f>E1101+7</f>
        <v>44259</v>
      </c>
      <c r="F1102" s="359">
        <f>F1101+7</f>
        <v>44263</v>
      </c>
      <c r="G1102" s="359">
        <f>G1101+7</f>
        <v>44284</v>
      </c>
    </row>
    <row r="1103" spans="1:8">
      <c r="A1103" s="381"/>
      <c r="B1103" s="397" t="s">
        <v>1177</v>
      </c>
      <c r="C1103" s="407" t="s">
        <v>1176</v>
      </c>
      <c r="D1103" s="362"/>
      <c r="E1103" s="359">
        <f>E1102+7</f>
        <v>44266</v>
      </c>
      <c r="F1103" s="359">
        <f>F1102+7</f>
        <v>44270</v>
      </c>
      <c r="G1103" s="359">
        <f>G1102+7</f>
        <v>44291</v>
      </c>
    </row>
    <row r="1104" spans="1:8">
      <c r="A1104" s="381"/>
      <c r="B1104" s="397" t="s">
        <v>1131</v>
      </c>
      <c r="C1104" s="407"/>
      <c r="D1104" s="362"/>
      <c r="E1104" s="359">
        <f>E1103+7</f>
        <v>44273</v>
      </c>
      <c r="F1104" s="359">
        <f>F1103+7</f>
        <v>44277</v>
      </c>
      <c r="G1104" s="359">
        <f>G1103+7</f>
        <v>44298</v>
      </c>
    </row>
    <row r="1105" spans="1:9">
      <c r="A1105" s="381"/>
      <c r="B1105" s="397" t="s">
        <v>175</v>
      </c>
      <c r="C1105" s="407" t="s">
        <v>1175</v>
      </c>
      <c r="D1105" s="360"/>
      <c r="E1105" s="359">
        <f>E1104+7</f>
        <v>44280</v>
      </c>
      <c r="F1105" s="359">
        <f>F1104+7</f>
        <v>44284</v>
      </c>
      <c r="G1105" s="359">
        <f>G1104+7</f>
        <v>44305</v>
      </c>
    </row>
    <row r="1106" spans="1:9">
      <c r="A1106" s="381"/>
      <c r="B1106" s="374"/>
      <c r="C1106" s="385"/>
      <c r="D1106" s="373"/>
      <c r="E1106" s="373"/>
      <c r="F1106" s="372"/>
      <c r="G1106" s="372"/>
      <c r="H1106" s="400"/>
    </row>
    <row r="1107" spans="1:9">
      <c r="A1107" s="381" t="s">
        <v>120</v>
      </c>
      <c r="B1107" s="412"/>
      <c r="C1107" s="412"/>
      <c r="D1107" s="402"/>
      <c r="E1107" s="402"/>
      <c r="F1107" s="381"/>
      <c r="G1107" s="411"/>
      <c r="H1107" s="400"/>
    </row>
    <row r="1108" spans="1:9">
      <c r="A1108" s="381"/>
      <c r="B1108" s="368" t="s">
        <v>25</v>
      </c>
      <c r="C1108" s="368" t="s">
        <v>26</v>
      </c>
      <c r="D1108" s="367" t="s">
        <v>27</v>
      </c>
      <c r="E1108" s="364" t="s">
        <v>161</v>
      </c>
      <c r="F1108" s="364" t="s">
        <v>161</v>
      </c>
      <c r="G1108" s="364" t="s">
        <v>223</v>
      </c>
      <c r="H1108" s="364" t="s">
        <v>120</v>
      </c>
    </row>
    <row r="1109" spans="1:9" ht="16.5" customHeight="1">
      <c r="A1109" s="381"/>
      <c r="B1109" s="366"/>
      <c r="C1109" s="366"/>
      <c r="D1109" s="365"/>
      <c r="E1109" s="364" t="s">
        <v>1055</v>
      </c>
      <c r="F1109" s="364" t="s">
        <v>29</v>
      </c>
      <c r="G1109" s="364" t="s">
        <v>30</v>
      </c>
      <c r="H1109" s="364" t="s">
        <v>30</v>
      </c>
    </row>
    <row r="1110" spans="1:9">
      <c r="A1110" s="381"/>
      <c r="B1110" s="361" t="s">
        <v>33</v>
      </c>
      <c r="C1110" s="407" t="s">
        <v>1180</v>
      </c>
      <c r="D1110" s="363" t="s">
        <v>1179</v>
      </c>
      <c r="E1110" s="359">
        <v>44252</v>
      </c>
      <c r="F1110" s="359">
        <v>44256</v>
      </c>
      <c r="G1110" s="359">
        <f>F1110+21</f>
        <v>44277</v>
      </c>
      <c r="H1110" s="378" t="s">
        <v>1174</v>
      </c>
    </row>
    <row r="1111" spans="1:9">
      <c r="A1111" s="381"/>
      <c r="B1111" s="397" t="s">
        <v>1178</v>
      </c>
      <c r="C1111" s="407" t="s">
        <v>279</v>
      </c>
      <c r="D1111" s="362"/>
      <c r="E1111" s="359">
        <f>E1110+7</f>
        <v>44259</v>
      </c>
      <c r="F1111" s="359">
        <f>F1110+7</f>
        <v>44263</v>
      </c>
      <c r="G1111" s="359">
        <f>G1110+7</f>
        <v>44284</v>
      </c>
      <c r="H1111" s="361" t="s">
        <v>1174</v>
      </c>
    </row>
    <row r="1112" spans="1:9">
      <c r="A1112" s="381"/>
      <c r="B1112" s="397" t="s">
        <v>1177</v>
      </c>
      <c r="C1112" s="407" t="s">
        <v>1176</v>
      </c>
      <c r="D1112" s="362"/>
      <c r="E1112" s="359">
        <f>E1111+7</f>
        <v>44266</v>
      </c>
      <c r="F1112" s="359">
        <f>F1111+7</f>
        <v>44270</v>
      </c>
      <c r="G1112" s="359">
        <f>G1111+7</f>
        <v>44291</v>
      </c>
      <c r="H1112" s="377" t="s">
        <v>1174</v>
      </c>
    </row>
    <row r="1113" spans="1:9">
      <c r="A1113" s="381"/>
      <c r="B1113" s="397" t="s">
        <v>1131</v>
      </c>
      <c r="C1113" s="407"/>
      <c r="D1113" s="362"/>
      <c r="E1113" s="359">
        <f>E1112+7</f>
        <v>44273</v>
      </c>
      <c r="F1113" s="359">
        <f>F1112+7</f>
        <v>44277</v>
      </c>
      <c r="G1113" s="359">
        <f>G1112+7</f>
        <v>44298</v>
      </c>
      <c r="H1113" s="377" t="s">
        <v>1174</v>
      </c>
    </row>
    <row r="1114" spans="1:9">
      <c r="A1114" s="381"/>
      <c r="B1114" s="397" t="s">
        <v>175</v>
      </c>
      <c r="C1114" s="407" t="s">
        <v>1175</v>
      </c>
      <c r="D1114" s="360"/>
      <c r="E1114" s="359">
        <f>E1113+7</f>
        <v>44280</v>
      </c>
      <c r="F1114" s="359">
        <f>F1113+7</f>
        <v>44284</v>
      </c>
      <c r="G1114" s="359">
        <f>G1113+7</f>
        <v>44305</v>
      </c>
      <c r="H1114" s="377" t="s">
        <v>1174</v>
      </c>
    </row>
    <row r="1115" spans="1:9">
      <c r="A1115" s="381" t="s">
        <v>227</v>
      </c>
      <c r="B1115" s="370"/>
      <c r="C1115" s="370"/>
      <c r="D1115" s="369"/>
      <c r="E1115" s="369"/>
      <c r="F1115" s="369"/>
      <c r="G1115" s="369"/>
      <c r="H1115" s="369"/>
    </row>
    <row r="1116" spans="1:9">
      <c r="A1116" s="369"/>
      <c r="B1116" s="368" t="s">
        <v>25</v>
      </c>
      <c r="C1116" s="368" t="s">
        <v>26</v>
      </c>
      <c r="D1116" s="367" t="s">
        <v>27</v>
      </c>
      <c r="E1116" s="364" t="s">
        <v>161</v>
      </c>
      <c r="F1116" s="364" t="s">
        <v>161</v>
      </c>
      <c r="G1116" s="364" t="s">
        <v>227</v>
      </c>
      <c r="H1116" s="369"/>
      <c r="I1116" s="410"/>
    </row>
    <row r="1117" spans="1:9">
      <c r="A1117" s="369"/>
      <c r="B1117" s="366"/>
      <c r="C1117" s="366"/>
      <c r="D1117" s="365"/>
      <c r="E1117" s="364" t="s">
        <v>1055</v>
      </c>
      <c r="F1117" s="364" t="s">
        <v>29</v>
      </c>
      <c r="G1117" s="364" t="s">
        <v>30</v>
      </c>
      <c r="H1117" s="369"/>
    </row>
    <row r="1118" spans="1:9" ht="16.5" customHeight="1">
      <c r="A1118" s="369"/>
      <c r="B1118" s="378" t="s">
        <v>1173</v>
      </c>
      <c r="C1118" s="378" t="s">
        <v>1168</v>
      </c>
      <c r="D1118" s="363" t="s">
        <v>1172</v>
      </c>
      <c r="E1118" s="359">
        <v>44257</v>
      </c>
      <c r="F1118" s="359">
        <v>44261</v>
      </c>
      <c r="G1118" s="359">
        <f>F1118+21</f>
        <v>44282</v>
      </c>
      <c r="H1118" s="369"/>
    </row>
    <row r="1119" spans="1:9">
      <c r="A1119" s="369"/>
      <c r="B1119" s="378" t="s">
        <v>1171</v>
      </c>
      <c r="C1119" s="378" t="s">
        <v>1170</v>
      </c>
      <c r="D1119" s="362"/>
      <c r="E1119" s="359">
        <f>E1118+7</f>
        <v>44264</v>
      </c>
      <c r="F1119" s="359">
        <f>F1118+7</f>
        <v>44268</v>
      </c>
      <c r="G1119" s="359">
        <f>G1118+7</f>
        <v>44289</v>
      </c>
      <c r="H1119" s="369"/>
    </row>
    <row r="1120" spans="1:9">
      <c r="A1120" s="369"/>
      <c r="B1120" s="378" t="s">
        <v>1169</v>
      </c>
      <c r="C1120" s="378" t="s">
        <v>1168</v>
      </c>
      <c r="D1120" s="362"/>
      <c r="E1120" s="359">
        <f>E1119+7</f>
        <v>44271</v>
      </c>
      <c r="F1120" s="359">
        <f>F1119+7</f>
        <v>44275</v>
      </c>
      <c r="G1120" s="359">
        <f>G1119+7</f>
        <v>44296</v>
      </c>
      <c r="H1120" s="369"/>
    </row>
    <row r="1121" spans="1:8">
      <c r="A1121" s="369"/>
      <c r="B1121" s="378" t="s">
        <v>1167</v>
      </c>
      <c r="C1121" s="378" t="s">
        <v>1166</v>
      </c>
      <c r="D1121" s="360"/>
      <c r="E1121" s="359">
        <f>E1120+7</f>
        <v>44278</v>
      </c>
      <c r="F1121" s="359">
        <f>F1120+7</f>
        <v>44282</v>
      </c>
      <c r="G1121" s="359">
        <f>G1120+7</f>
        <v>44303</v>
      </c>
      <c r="H1121" s="369"/>
    </row>
    <row r="1122" spans="1:8">
      <c r="A1122" s="369"/>
      <c r="B1122" s="374"/>
      <c r="C1122" s="385"/>
      <c r="D1122" s="373"/>
      <c r="E1122" s="372"/>
      <c r="F1122" s="372"/>
      <c r="G1122" s="372"/>
      <c r="H1122" s="369"/>
    </row>
    <row r="1123" spans="1:8">
      <c r="A1123" s="381" t="s">
        <v>228</v>
      </c>
      <c r="B1123" s="370"/>
      <c r="C1123" s="370"/>
      <c r="D1123" s="369"/>
      <c r="E1123" s="369"/>
      <c r="F1123" s="369"/>
      <c r="G1123" s="369"/>
      <c r="H1123" s="369"/>
    </row>
    <row r="1124" spans="1:8">
      <c r="A1124" s="369"/>
      <c r="B1124" s="368" t="s">
        <v>25</v>
      </c>
      <c r="C1124" s="368" t="s">
        <v>26</v>
      </c>
      <c r="D1124" s="367" t="s">
        <v>27</v>
      </c>
      <c r="E1124" s="364" t="s">
        <v>161</v>
      </c>
      <c r="F1124" s="364" t="s">
        <v>161</v>
      </c>
      <c r="G1124" s="364" t="s">
        <v>227</v>
      </c>
      <c r="H1124" s="364" t="s">
        <v>228</v>
      </c>
    </row>
    <row r="1125" spans="1:8">
      <c r="A1125" s="369"/>
      <c r="B1125" s="366"/>
      <c r="C1125" s="366"/>
      <c r="D1125" s="365"/>
      <c r="E1125" s="364" t="s">
        <v>1055</v>
      </c>
      <c r="F1125" s="364" t="s">
        <v>29</v>
      </c>
      <c r="G1125" s="364" t="s">
        <v>30</v>
      </c>
      <c r="H1125" s="364" t="s">
        <v>30</v>
      </c>
    </row>
    <row r="1126" spans="1:8" ht="16.5" customHeight="1">
      <c r="A1126" s="369"/>
      <c r="B1126" s="378" t="s">
        <v>1173</v>
      </c>
      <c r="C1126" s="378" t="s">
        <v>1168</v>
      </c>
      <c r="D1126" s="363" t="s">
        <v>1172</v>
      </c>
      <c r="E1126" s="359">
        <v>44257</v>
      </c>
      <c r="F1126" s="359">
        <v>44261</v>
      </c>
      <c r="G1126" s="359">
        <f>F1126+21</f>
        <v>44282</v>
      </c>
      <c r="H1126" s="409" t="s">
        <v>1165</v>
      </c>
    </row>
    <row r="1127" spans="1:8">
      <c r="A1127" s="369"/>
      <c r="B1127" s="378" t="s">
        <v>1171</v>
      </c>
      <c r="C1127" s="378" t="s">
        <v>1170</v>
      </c>
      <c r="D1127" s="362"/>
      <c r="E1127" s="359">
        <f>E1126+7</f>
        <v>44264</v>
      </c>
      <c r="F1127" s="359">
        <f>F1126+7</f>
        <v>44268</v>
      </c>
      <c r="G1127" s="359">
        <f>G1126+7</f>
        <v>44289</v>
      </c>
      <c r="H1127" s="409" t="s">
        <v>1165</v>
      </c>
    </row>
    <row r="1128" spans="1:8">
      <c r="A1128" s="369"/>
      <c r="B1128" s="378" t="s">
        <v>1169</v>
      </c>
      <c r="C1128" s="378" t="s">
        <v>1168</v>
      </c>
      <c r="D1128" s="362"/>
      <c r="E1128" s="359">
        <f>E1127+7</f>
        <v>44271</v>
      </c>
      <c r="F1128" s="359">
        <f>F1127+7</f>
        <v>44275</v>
      </c>
      <c r="G1128" s="359">
        <f>G1127+7</f>
        <v>44296</v>
      </c>
      <c r="H1128" s="409" t="s">
        <v>1165</v>
      </c>
    </row>
    <row r="1129" spans="1:8">
      <c r="A1129" s="369"/>
      <c r="B1129" s="378" t="s">
        <v>1167</v>
      </c>
      <c r="C1129" s="378" t="s">
        <v>1166</v>
      </c>
      <c r="D1129" s="360"/>
      <c r="E1129" s="359">
        <f>E1128+7</f>
        <v>44278</v>
      </c>
      <c r="F1129" s="359">
        <f>F1128+7</f>
        <v>44282</v>
      </c>
      <c r="G1129" s="359">
        <f>G1128+7</f>
        <v>44303</v>
      </c>
      <c r="H1129" s="409" t="s">
        <v>1165</v>
      </c>
    </row>
    <row r="1130" spans="1:8">
      <c r="A1130" s="369"/>
      <c r="B1130" s="374"/>
      <c r="C1130" s="385"/>
      <c r="D1130" s="373"/>
      <c r="E1130" s="372"/>
      <c r="F1130" s="372"/>
      <c r="G1130" s="372"/>
      <c r="H1130" s="369"/>
    </row>
    <row r="1131" spans="1:8">
      <c r="A1131" s="381" t="s">
        <v>123</v>
      </c>
      <c r="B1131" s="370"/>
      <c r="C1131" s="370"/>
      <c r="D1131" s="369"/>
      <c r="E1131" s="369"/>
      <c r="F1131" s="369"/>
      <c r="G1131" s="369"/>
      <c r="H1131" s="369"/>
    </row>
    <row r="1132" spans="1:8">
      <c r="A1132" s="369"/>
      <c r="B1132" s="368" t="s">
        <v>25</v>
      </c>
      <c r="C1132" s="368" t="s">
        <v>26</v>
      </c>
      <c r="D1132" s="367" t="s">
        <v>27</v>
      </c>
      <c r="E1132" s="364" t="s">
        <v>161</v>
      </c>
      <c r="F1132" s="364" t="s">
        <v>161</v>
      </c>
      <c r="G1132" s="408" t="s">
        <v>224</v>
      </c>
      <c r="H1132" s="369"/>
    </row>
    <row r="1133" spans="1:8">
      <c r="A1133" s="369"/>
      <c r="B1133" s="366"/>
      <c r="C1133" s="366"/>
      <c r="D1133" s="365"/>
      <c r="E1133" s="364" t="s">
        <v>1055</v>
      </c>
      <c r="F1133" s="364" t="s">
        <v>29</v>
      </c>
      <c r="G1133" s="364" t="s">
        <v>30</v>
      </c>
      <c r="H1133" s="369"/>
    </row>
    <row r="1134" spans="1:8">
      <c r="A1134" s="369"/>
      <c r="B1134" s="378" t="s">
        <v>1164</v>
      </c>
      <c r="C1134" s="407" t="s">
        <v>1163</v>
      </c>
      <c r="D1134" s="363" t="s">
        <v>1162</v>
      </c>
      <c r="E1134" s="359">
        <v>44259</v>
      </c>
      <c r="F1134" s="359">
        <v>44262</v>
      </c>
      <c r="G1134" s="359">
        <f>F1134+22</f>
        <v>44284</v>
      </c>
      <c r="H1134" s="369"/>
    </row>
    <row r="1135" spans="1:8">
      <c r="A1135" s="369"/>
      <c r="B1135" s="361" t="s">
        <v>1161</v>
      </c>
      <c r="C1135" s="407" t="s">
        <v>1160</v>
      </c>
      <c r="D1135" s="362"/>
      <c r="E1135" s="359">
        <f>E1134+7</f>
        <v>44266</v>
      </c>
      <c r="F1135" s="359">
        <f>F1134+7</f>
        <v>44269</v>
      </c>
      <c r="G1135" s="359">
        <f>G1134+7</f>
        <v>44291</v>
      </c>
      <c r="H1135" s="369"/>
    </row>
    <row r="1136" spans="1:8">
      <c r="A1136" s="369"/>
      <c r="B1136" s="361" t="s">
        <v>1159</v>
      </c>
      <c r="C1136" s="407" t="s">
        <v>1158</v>
      </c>
      <c r="D1136" s="362"/>
      <c r="E1136" s="359">
        <f>E1135+7</f>
        <v>44273</v>
      </c>
      <c r="F1136" s="359">
        <f>F1135+7</f>
        <v>44276</v>
      </c>
      <c r="G1136" s="359">
        <f>G1135+7</f>
        <v>44298</v>
      </c>
      <c r="H1136" s="369"/>
    </row>
    <row r="1137" spans="1:10">
      <c r="A1137" s="369"/>
      <c r="B1137" s="377" t="s">
        <v>1157</v>
      </c>
      <c r="C1137" s="407" t="s">
        <v>1156</v>
      </c>
      <c r="D1137" s="360"/>
      <c r="E1137" s="359">
        <f>E1136+7</f>
        <v>44280</v>
      </c>
      <c r="F1137" s="359">
        <f>F1136+7</f>
        <v>44283</v>
      </c>
      <c r="G1137" s="359">
        <f>G1136+7</f>
        <v>44305</v>
      </c>
      <c r="H1137" s="369"/>
    </row>
    <row r="1138" spans="1:10">
      <c r="A1138" s="369"/>
      <c r="B1138" s="374"/>
      <c r="C1138" s="374"/>
      <c r="D1138" s="406"/>
      <c r="E1138" s="372"/>
      <c r="F1138" s="372"/>
      <c r="G1138" s="372"/>
      <c r="H1138" s="369"/>
    </row>
    <row r="1139" spans="1:10">
      <c r="A1139" s="381" t="s">
        <v>121</v>
      </c>
      <c r="B1139" s="370"/>
      <c r="C1139" s="370"/>
      <c r="D1139" s="369"/>
      <c r="E1139" s="369"/>
      <c r="F1139" s="369"/>
      <c r="G1139" s="369"/>
      <c r="H1139" s="369"/>
    </row>
    <row r="1140" spans="1:10">
      <c r="A1140" s="369"/>
      <c r="B1140" s="368" t="s">
        <v>25</v>
      </c>
      <c r="C1140" s="368" t="s">
        <v>26</v>
      </c>
      <c r="D1140" s="367" t="s">
        <v>27</v>
      </c>
      <c r="E1140" s="364" t="s">
        <v>161</v>
      </c>
      <c r="F1140" s="364" t="s">
        <v>161</v>
      </c>
      <c r="G1140" s="408" t="s">
        <v>121</v>
      </c>
      <c r="H1140" s="369"/>
      <c r="J1140" s="381"/>
    </row>
    <row r="1141" spans="1:10">
      <c r="A1141" s="369"/>
      <c r="B1141" s="366"/>
      <c r="C1141" s="366"/>
      <c r="D1141" s="365"/>
      <c r="E1141" s="364" t="s">
        <v>1055</v>
      </c>
      <c r="F1141" s="364" t="s">
        <v>29</v>
      </c>
      <c r="G1141" s="364" t="s">
        <v>30</v>
      </c>
      <c r="H1141" s="369"/>
    </row>
    <row r="1142" spans="1:10">
      <c r="A1142" s="369"/>
      <c r="B1142" s="378" t="s">
        <v>1164</v>
      </c>
      <c r="C1142" s="407" t="s">
        <v>1163</v>
      </c>
      <c r="D1142" s="363" t="s">
        <v>1162</v>
      </c>
      <c r="E1142" s="359">
        <v>44259</v>
      </c>
      <c r="F1142" s="359">
        <v>44262</v>
      </c>
      <c r="G1142" s="359">
        <f>F1142+22</f>
        <v>44284</v>
      </c>
      <c r="H1142" s="369"/>
    </row>
    <row r="1143" spans="1:10">
      <c r="A1143" s="369"/>
      <c r="B1143" s="361" t="s">
        <v>1161</v>
      </c>
      <c r="C1143" s="407" t="s">
        <v>1160</v>
      </c>
      <c r="D1143" s="362"/>
      <c r="E1143" s="359">
        <f>E1142+7</f>
        <v>44266</v>
      </c>
      <c r="F1143" s="359">
        <f>F1142+7</f>
        <v>44269</v>
      </c>
      <c r="G1143" s="359">
        <f>G1142+7</f>
        <v>44291</v>
      </c>
      <c r="H1143" s="369"/>
    </row>
    <row r="1144" spans="1:10">
      <c r="A1144" s="369"/>
      <c r="B1144" s="361" t="s">
        <v>1159</v>
      </c>
      <c r="C1144" s="407" t="s">
        <v>1158</v>
      </c>
      <c r="D1144" s="362"/>
      <c r="E1144" s="359">
        <f>E1143+7</f>
        <v>44273</v>
      </c>
      <c r="F1144" s="359">
        <f>F1143+7</f>
        <v>44276</v>
      </c>
      <c r="G1144" s="359">
        <f>G1143+7</f>
        <v>44298</v>
      </c>
      <c r="H1144" s="369"/>
    </row>
    <row r="1145" spans="1:10">
      <c r="A1145" s="369"/>
      <c r="B1145" s="377" t="s">
        <v>1157</v>
      </c>
      <c r="C1145" s="407" t="s">
        <v>1156</v>
      </c>
      <c r="D1145" s="360"/>
      <c r="E1145" s="359">
        <f>E1144+7</f>
        <v>44280</v>
      </c>
      <c r="F1145" s="359">
        <f>F1144+7</f>
        <v>44283</v>
      </c>
      <c r="G1145" s="359">
        <f>G1144+7</f>
        <v>44305</v>
      </c>
      <c r="H1145" s="369"/>
    </row>
    <row r="1146" spans="1:10">
      <c r="A1146" s="369"/>
      <c r="B1146" s="374"/>
      <c r="C1146" s="374"/>
      <c r="D1146" s="406"/>
      <c r="E1146" s="372"/>
      <c r="F1146" s="372"/>
      <c r="G1146" s="372"/>
      <c r="H1146" s="369"/>
    </row>
    <row r="1147" spans="1:10">
      <c r="B1147" s="405"/>
      <c r="C1147" s="405"/>
      <c r="E1147" s="372"/>
      <c r="F1147" s="372"/>
      <c r="G1147" s="372"/>
    </row>
    <row r="1148" spans="1:10">
      <c r="A1148" s="369"/>
      <c r="B1148" s="370"/>
      <c r="C1148" s="370"/>
      <c r="D1148" s="369"/>
      <c r="E1148" s="369"/>
      <c r="F1148" s="369"/>
      <c r="G1148" s="369"/>
      <c r="H1148" s="369"/>
      <c r="J1148" s="369"/>
    </row>
    <row r="1149" spans="1:10">
      <c r="A1149" s="404" t="s">
        <v>143</v>
      </c>
      <c r="B1149" s="404"/>
      <c r="C1149" s="404"/>
      <c r="D1149" s="404"/>
      <c r="E1149" s="404"/>
      <c r="F1149" s="404"/>
      <c r="G1149" s="404"/>
      <c r="H1149" s="403"/>
      <c r="J1149" s="369"/>
    </row>
    <row r="1150" spans="1:10">
      <c r="A1150" s="381" t="s">
        <v>145</v>
      </c>
      <c r="B1150" s="402"/>
      <c r="C1150" s="402"/>
      <c r="D1150" s="402"/>
      <c r="E1150" s="402"/>
      <c r="F1150" s="401"/>
      <c r="G1150" s="381"/>
      <c r="H1150" s="400"/>
      <c r="J1150" s="369"/>
    </row>
    <row r="1151" spans="1:10">
      <c r="A1151" s="369"/>
      <c r="B1151" s="374"/>
      <c r="C1151" s="398"/>
      <c r="D1151" s="373"/>
      <c r="E1151" s="372"/>
      <c r="F1151" s="372"/>
      <c r="G1151" s="372"/>
      <c r="H1151" s="369"/>
      <c r="I1151" s="399"/>
      <c r="J1151" s="369"/>
    </row>
    <row r="1152" spans="1:10">
      <c r="A1152" s="369"/>
      <c r="B1152" s="368" t="s">
        <v>25</v>
      </c>
      <c r="C1152" s="368" t="s">
        <v>26</v>
      </c>
      <c r="D1152" s="367" t="s">
        <v>27</v>
      </c>
      <c r="E1152" s="364" t="s">
        <v>161</v>
      </c>
      <c r="F1152" s="364" t="s">
        <v>161</v>
      </c>
      <c r="G1152" s="364" t="s">
        <v>1129</v>
      </c>
      <c r="H1152" s="369"/>
      <c r="I1152" s="399"/>
      <c r="J1152" s="369"/>
    </row>
    <row r="1153" spans="1:10">
      <c r="A1153" s="369"/>
      <c r="B1153" s="366"/>
      <c r="C1153" s="366"/>
      <c r="D1153" s="365"/>
      <c r="E1153" s="364" t="s">
        <v>1055</v>
      </c>
      <c r="F1153" s="364" t="s">
        <v>29</v>
      </c>
      <c r="G1153" s="364" t="s">
        <v>30</v>
      </c>
      <c r="H1153" s="369"/>
      <c r="I1153" s="399"/>
      <c r="J1153" s="369"/>
    </row>
    <row r="1154" spans="1:10">
      <c r="A1154" s="369"/>
      <c r="B1154" s="397" t="s">
        <v>170</v>
      </c>
      <c r="C1154" s="361" t="s">
        <v>1155</v>
      </c>
      <c r="D1154" s="363" t="s">
        <v>1154</v>
      </c>
      <c r="E1154" s="359">
        <v>44253</v>
      </c>
      <c r="F1154" s="359">
        <v>44257</v>
      </c>
      <c r="G1154" s="359">
        <f>F1154+13</f>
        <v>44270</v>
      </c>
      <c r="H1154" s="369"/>
      <c r="I1154" s="369"/>
      <c r="J1154" s="369"/>
    </row>
    <row r="1155" spans="1:10">
      <c r="A1155" s="369"/>
      <c r="B1155" s="361" t="s">
        <v>276</v>
      </c>
      <c r="C1155" s="361" t="s">
        <v>240</v>
      </c>
      <c r="D1155" s="362"/>
      <c r="E1155" s="359">
        <f>E1154+7</f>
        <v>44260</v>
      </c>
      <c r="F1155" s="359">
        <f>F1154+7</f>
        <v>44264</v>
      </c>
      <c r="G1155" s="359">
        <f>G1154+7</f>
        <v>44277</v>
      </c>
      <c r="H1155" s="369"/>
      <c r="I1155" s="369"/>
      <c r="J1155" s="369"/>
    </row>
    <row r="1156" spans="1:10">
      <c r="A1156" s="369"/>
      <c r="B1156" s="361" t="s">
        <v>60</v>
      </c>
      <c r="C1156" s="361" t="s">
        <v>834</v>
      </c>
      <c r="D1156" s="362"/>
      <c r="E1156" s="359">
        <f>E1155+7</f>
        <v>44267</v>
      </c>
      <c r="F1156" s="359">
        <f>F1155+7</f>
        <v>44271</v>
      </c>
      <c r="G1156" s="359">
        <f>G1155+7</f>
        <v>44284</v>
      </c>
      <c r="H1156" s="369"/>
      <c r="I1156" s="369"/>
      <c r="J1156" s="369"/>
    </row>
    <row r="1157" spans="1:10">
      <c r="A1157" s="369"/>
      <c r="B1157" s="361" t="s">
        <v>605</v>
      </c>
      <c r="C1157" s="361" t="s">
        <v>835</v>
      </c>
      <c r="D1157" s="362"/>
      <c r="E1157" s="359">
        <f>E1156+7</f>
        <v>44274</v>
      </c>
      <c r="F1157" s="359">
        <f>F1156+7</f>
        <v>44278</v>
      </c>
      <c r="G1157" s="359">
        <f>G1156+7</f>
        <v>44291</v>
      </c>
      <c r="H1157" s="369"/>
      <c r="I1157" s="369"/>
      <c r="J1157" s="369"/>
    </row>
    <row r="1158" spans="1:10">
      <c r="A1158" s="369"/>
      <c r="B1158" s="361" t="s">
        <v>280</v>
      </c>
      <c r="C1158" s="361" t="s">
        <v>631</v>
      </c>
      <c r="D1158" s="360"/>
      <c r="E1158" s="359">
        <f>E1157+7</f>
        <v>44281</v>
      </c>
      <c r="F1158" s="359">
        <f>F1157+7</f>
        <v>44285</v>
      </c>
      <c r="G1158" s="359">
        <f>G1157+7</f>
        <v>44298</v>
      </c>
      <c r="H1158" s="369"/>
      <c r="I1158" s="369"/>
      <c r="J1158" s="369"/>
    </row>
    <row r="1159" spans="1:10">
      <c r="A1159" s="369"/>
      <c r="B1159" s="374"/>
      <c r="C1159" s="398"/>
      <c r="D1159" s="373"/>
      <c r="E1159" s="372"/>
      <c r="F1159" s="372"/>
      <c r="G1159" s="372"/>
      <c r="H1159" s="369"/>
      <c r="I1159" s="369"/>
      <c r="J1159" s="369"/>
    </row>
    <row r="1160" spans="1:10">
      <c r="A1160" s="369"/>
      <c r="B1160" s="368" t="s">
        <v>25</v>
      </c>
      <c r="C1160" s="368" t="s">
        <v>26</v>
      </c>
      <c r="D1160" s="367" t="s">
        <v>27</v>
      </c>
      <c r="E1160" s="364" t="s">
        <v>161</v>
      </c>
      <c r="F1160" s="364" t="s">
        <v>161</v>
      </c>
      <c r="G1160" s="364" t="s">
        <v>1138</v>
      </c>
      <c r="H1160" s="369"/>
      <c r="I1160" s="369"/>
      <c r="J1160" s="369"/>
    </row>
    <row r="1161" spans="1:10">
      <c r="A1161" s="369"/>
      <c r="B1161" s="366"/>
      <c r="C1161" s="366"/>
      <c r="D1161" s="365"/>
      <c r="E1161" s="364" t="s">
        <v>1055</v>
      </c>
      <c r="F1161" s="364" t="s">
        <v>29</v>
      </c>
      <c r="G1161" s="364" t="s">
        <v>30</v>
      </c>
      <c r="H1161" s="369"/>
      <c r="I1161" s="369"/>
      <c r="J1161" s="369"/>
    </row>
    <row r="1162" spans="1:10">
      <c r="A1162" s="369"/>
      <c r="B1162" s="397" t="s">
        <v>1153</v>
      </c>
      <c r="C1162" s="361" t="s">
        <v>1152</v>
      </c>
      <c r="D1162" s="363" t="s">
        <v>1151</v>
      </c>
      <c r="E1162" s="359">
        <v>44253</v>
      </c>
      <c r="F1162" s="359">
        <v>44258</v>
      </c>
      <c r="G1162" s="359">
        <f>F1162+11</f>
        <v>44269</v>
      </c>
      <c r="H1162" s="369"/>
      <c r="I1162" s="369"/>
      <c r="J1162" s="369"/>
    </row>
    <row r="1163" spans="1:10">
      <c r="A1163" s="369"/>
      <c r="B1163" s="361" t="s">
        <v>1150</v>
      </c>
      <c r="C1163" s="361" t="s">
        <v>1149</v>
      </c>
      <c r="D1163" s="362"/>
      <c r="E1163" s="359">
        <f>E1162+7</f>
        <v>44260</v>
      </c>
      <c r="F1163" s="359">
        <f>F1162+7</f>
        <v>44265</v>
      </c>
      <c r="G1163" s="359">
        <f>G1162+7</f>
        <v>44276</v>
      </c>
      <c r="H1163" s="369"/>
      <c r="I1163" s="369"/>
      <c r="J1163" s="369"/>
    </row>
    <row r="1164" spans="1:10">
      <c r="A1164" s="369"/>
      <c r="B1164" s="361" t="s">
        <v>1148</v>
      </c>
      <c r="C1164" s="361" t="s">
        <v>1147</v>
      </c>
      <c r="D1164" s="362"/>
      <c r="E1164" s="359">
        <f>E1163+7</f>
        <v>44267</v>
      </c>
      <c r="F1164" s="359">
        <f>F1163+7</f>
        <v>44272</v>
      </c>
      <c r="G1164" s="359">
        <f>G1163+7</f>
        <v>44283</v>
      </c>
      <c r="H1164" s="369"/>
      <c r="I1164" s="369"/>
      <c r="J1164" s="369"/>
    </row>
    <row r="1165" spans="1:10">
      <c r="A1165" s="369"/>
      <c r="B1165" s="361" t="s">
        <v>1146</v>
      </c>
      <c r="C1165" s="361" t="s">
        <v>1145</v>
      </c>
      <c r="D1165" s="360"/>
      <c r="E1165" s="359">
        <f>E1164+7</f>
        <v>44274</v>
      </c>
      <c r="F1165" s="359">
        <f>F1164+7</f>
        <v>44279</v>
      </c>
      <c r="G1165" s="359">
        <f>G1164+7</f>
        <v>44290</v>
      </c>
      <c r="H1165" s="369"/>
      <c r="I1165" s="369"/>
      <c r="J1165" s="369"/>
    </row>
    <row r="1166" spans="1:10">
      <c r="A1166" s="369"/>
      <c r="B1166" s="374"/>
      <c r="C1166" s="374"/>
      <c r="D1166" s="373"/>
      <c r="E1166" s="372"/>
      <c r="F1166" s="372"/>
      <c r="G1166" s="372"/>
      <c r="H1166" s="369"/>
      <c r="I1166" s="369"/>
      <c r="J1166" s="369"/>
    </row>
    <row r="1167" spans="1:10">
      <c r="A1167" s="369"/>
      <c r="B1167" s="368" t="s">
        <v>25</v>
      </c>
      <c r="C1167" s="368" t="s">
        <v>26</v>
      </c>
      <c r="D1167" s="367" t="s">
        <v>27</v>
      </c>
      <c r="E1167" s="364" t="s">
        <v>161</v>
      </c>
      <c r="F1167" s="364" t="s">
        <v>161</v>
      </c>
      <c r="G1167" s="364" t="s">
        <v>1138</v>
      </c>
      <c r="H1167" s="369"/>
      <c r="I1167" s="369"/>
      <c r="J1167" s="369"/>
    </row>
    <row r="1168" spans="1:10">
      <c r="A1168" s="369"/>
      <c r="B1168" s="366"/>
      <c r="C1168" s="366"/>
      <c r="D1168" s="365"/>
      <c r="E1168" s="364" t="s">
        <v>1055</v>
      </c>
      <c r="F1168" s="364" t="s">
        <v>29</v>
      </c>
      <c r="G1168" s="364" t="s">
        <v>30</v>
      </c>
      <c r="H1168" s="369"/>
      <c r="I1168" s="369"/>
      <c r="J1168" s="369"/>
    </row>
    <row r="1169" spans="1:10">
      <c r="A1169" s="369"/>
      <c r="B1169" s="378" t="s">
        <v>1120</v>
      </c>
      <c r="C1169" s="361" t="s">
        <v>237</v>
      </c>
      <c r="D1169" s="363" t="s">
        <v>1119</v>
      </c>
      <c r="E1169" s="359">
        <v>44256</v>
      </c>
      <c r="F1169" s="359">
        <v>44259</v>
      </c>
      <c r="G1169" s="359">
        <f>F1169+14</f>
        <v>44273</v>
      </c>
      <c r="H1169" s="369"/>
      <c r="I1169" s="369"/>
      <c r="J1169" s="369"/>
    </row>
    <row r="1170" spans="1:10">
      <c r="A1170" s="369"/>
      <c r="B1170" s="361" t="s">
        <v>1118</v>
      </c>
      <c r="C1170" s="361" t="s">
        <v>237</v>
      </c>
      <c r="D1170" s="362"/>
      <c r="E1170" s="359">
        <f>E1169+7</f>
        <v>44263</v>
      </c>
      <c r="F1170" s="359">
        <f>F1169+7</f>
        <v>44266</v>
      </c>
      <c r="G1170" s="359">
        <f>G1169+7</f>
        <v>44280</v>
      </c>
      <c r="H1170" s="369"/>
      <c r="I1170" s="369"/>
      <c r="J1170" s="369"/>
    </row>
    <row r="1171" spans="1:10">
      <c r="A1171" s="369"/>
      <c r="B1171" s="361" t="s">
        <v>1117</v>
      </c>
      <c r="C1171" s="361" t="s">
        <v>237</v>
      </c>
      <c r="D1171" s="362"/>
      <c r="E1171" s="359">
        <f>E1170+7</f>
        <v>44270</v>
      </c>
      <c r="F1171" s="359">
        <f>F1170+7</f>
        <v>44273</v>
      </c>
      <c r="G1171" s="359">
        <f>G1170+7</f>
        <v>44287</v>
      </c>
      <c r="H1171" s="369"/>
      <c r="I1171" s="369"/>
      <c r="J1171" s="369"/>
    </row>
    <row r="1172" spans="1:10">
      <c r="A1172" s="369"/>
      <c r="B1172" s="377" t="s">
        <v>1116</v>
      </c>
      <c r="C1172" s="361" t="s">
        <v>1115</v>
      </c>
      <c r="D1172" s="360"/>
      <c r="E1172" s="359">
        <f>E1171+7</f>
        <v>44277</v>
      </c>
      <c r="F1172" s="359">
        <f>F1171+7</f>
        <v>44280</v>
      </c>
      <c r="G1172" s="359">
        <f>G1171+7</f>
        <v>44294</v>
      </c>
      <c r="H1172" s="369"/>
      <c r="I1172" s="369"/>
      <c r="J1172" s="369"/>
    </row>
    <row r="1173" spans="1:10">
      <c r="A1173" s="369"/>
      <c r="B1173" s="370"/>
      <c r="C1173" s="370"/>
      <c r="D1173" s="369"/>
      <c r="E1173" s="369"/>
      <c r="F1173" s="369"/>
      <c r="G1173" s="369"/>
      <c r="H1173" s="369"/>
      <c r="I1173" s="369"/>
    </row>
    <row r="1174" spans="1:10">
      <c r="A1174" s="369"/>
      <c r="B1174" s="368" t="s">
        <v>25</v>
      </c>
      <c r="C1174" s="368" t="s">
        <v>26</v>
      </c>
      <c r="D1174" s="367" t="s">
        <v>27</v>
      </c>
      <c r="E1174" s="364" t="s">
        <v>161</v>
      </c>
      <c r="F1174" s="364" t="s">
        <v>161</v>
      </c>
      <c r="G1174" s="364" t="s">
        <v>1144</v>
      </c>
      <c r="H1174" s="369"/>
      <c r="I1174" s="369"/>
    </row>
    <row r="1175" spans="1:10">
      <c r="A1175" s="369"/>
      <c r="B1175" s="366"/>
      <c r="C1175" s="366"/>
      <c r="D1175" s="365"/>
      <c r="E1175" s="364" t="s">
        <v>1055</v>
      </c>
      <c r="F1175" s="364" t="s">
        <v>29</v>
      </c>
      <c r="G1175" s="364" t="s">
        <v>30</v>
      </c>
      <c r="H1175" s="369"/>
      <c r="I1175" s="369"/>
    </row>
    <row r="1176" spans="1:10">
      <c r="A1176" s="369"/>
      <c r="B1176" s="378" t="s">
        <v>811</v>
      </c>
      <c r="C1176" s="361" t="s">
        <v>1143</v>
      </c>
      <c r="D1176" s="363" t="s">
        <v>1142</v>
      </c>
      <c r="E1176" s="359">
        <v>44259</v>
      </c>
      <c r="F1176" s="359">
        <v>44262</v>
      </c>
      <c r="G1176" s="359">
        <f>F1176+14</f>
        <v>44276</v>
      </c>
      <c r="H1176" s="369"/>
      <c r="I1176" s="369"/>
    </row>
    <row r="1177" spans="1:10">
      <c r="A1177" s="369"/>
      <c r="B1177" s="361" t="s">
        <v>812</v>
      </c>
      <c r="C1177" s="361" t="s">
        <v>1141</v>
      </c>
      <c r="D1177" s="362"/>
      <c r="E1177" s="359">
        <f>E1176+7</f>
        <v>44266</v>
      </c>
      <c r="F1177" s="359">
        <f>F1176+7</f>
        <v>44269</v>
      </c>
      <c r="G1177" s="359">
        <f>F1177+14</f>
        <v>44283</v>
      </c>
      <c r="H1177" s="369"/>
      <c r="I1177" s="369"/>
    </row>
    <row r="1178" spans="1:10">
      <c r="A1178" s="369"/>
      <c r="B1178" s="361" t="s">
        <v>596</v>
      </c>
      <c r="C1178" s="361" t="s">
        <v>1140</v>
      </c>
      <c r="D1178" s="362"/>
      <c r="E1178" s="359">
        <f>E1177+7</f>
        <v>44273</v>
      </c>
      <c r="F1178" s="359">
        <f>F1177+7</f>
        <v>44276</v>
      </c>
      <c r="G1178" s="359">
        <f>F1178+14</f>
        <v>44290</v>
      </c>
      <c r="H1178" s="369"/>
      <c r="I1178" s="369"/>
    </row>
    <row r="1179" spans="1:10">
      <c r="A1179" s="369"/>
      <c r="B1179" s="377" t="s">
        <v>293</v>
      </c>
      <c r="C1179" s="361" t="s">
        <v>1139</v>
      </c>
      <c r="D1179" s="360"/>
      <c r="E1179" s="359">
        <f>E1178+7</f>
        <v>44280</v>
      </c>
      <c r="F1179" s="359">
        <f>F1178+7</f>
        <v>44283</v>
      </c>
      <c r="G1179" s="359">
        <f>F1179+14</f>
        <v>44297</v>
      </c>
      <c r="H1179" s="369"/>
      <c r="I1179" s="369"/>
    </row>
    <row r="1180" spans="1:10">
      <c r="A1180" s="369"/>
      <c r="B1180" s="374"/>
      <c r="C1180" s="374"/>
      <c r="D1180" s="373"/>
      <c r="E1180" s="372"/>
      <c r="F1180" s="372"/>
      <c r="G1180" s="372"/>
      <c r="H1180" s="369"/>
      <c r="I1180" s="369"/>
    </row>
    <row r="1181" spans="1:10">
      <c r="A1181" s="369"/>
      <c r="B1181" s="368" t="s">
        <v>25</v>
      </c>
      <c r="C1181" s="368" t="s">
        <v>26</v>
      </c>
      <c r="D1181" s="367" t="s">
        <v>27</v>
      </c>
      <c r="E1181" s="364" t="s">
        <v>161</v>
      </c>
      <c r="F1181" s="364" t="s">
        <v>161</v>
      </c>
      <c r="G1181" s="364" t="s">
        <v>1138</v>
      </c>
      <c r="H1181" s="369"/>
      <c r="I1181" s="369"/>
    </row>
    <row r="1182" spans="1:10">
      <c r="A1182" s="369"/>
      <c r="B1182" s="366"/>
      <c r="C1182" s="366"/>
      <c r="D1182" s="365"/>
      <c r="E1182" s="364" t="s">
        <v>1055</v>
      </c>
      <c r="F1182" s="364" t="s">
        <v>29</v>
      </c>
      <c r="G1182" s="364" t="s">
        <v>30</v>
      </c>
      <c r="H1182" s="369"/>
      <c r="I1182" s="369"/>
    </row>
    <row r="1183" spans="1:10">
      <c r="A1183" s="369"/>
      <c r="B1183" s="361" t="s">
        <v>57</v>
      </c>
      <c r="C1183" s="361" t="s">
        <v>905</v>
      </c>
      <c r="D1183" s="396"/>
      <c r="E1183" s="359">
        <v>44258</v>
      </c>
      <c r="F1183" s="359">
        <v>44262</v>
      </c>
      <c r="G1183" s="359">
        <f>F1183+14</f>
        <v>44276</v>
      </c>
      <c r="H1183" s="369"/>
      <c r="I1183" s="369"/>
    </row>
    <row r="1184" spans="1:10">
      <c r="A1184" s="369"/>
      <c r="B1184" s="361" t="s">
        <v>903</v>
      </c>
      <c r="C1184" s="361" t="s">
        <v>633</v>
      </c>
      <c r="D1184" s="362" t="s">
        <v>1137</v>
      </c>
      <c r="E1184" s="359">
        <f>E1183+7</f>
        <v>44265</v>
      </c>
      <c r="F1184" s="359">
        <f>F1183+7</f>
        <v>44269</v>
      </c>
      <c r="G1184" s="359">
        <f>G1183+7</f>
        <v>44283</v>
      </c>
      <c r="H1184" s="369"/>
      <c r="I1184" s="369"/>
    </row>
    <row r="1185" spans="1:9">
      <c r="A1185" s="369"/>
      <c r="B1185" s="378" t="s">
        <v>904</v>
      </c>
      <c r="C1185" s="361" t="s">
        <v>248</v>
      </c>
      <c r="D1185" s="362"/>
      <c r="E1185" s="359">
        <f>E1184+7</f>
        <v>44272</v>
      </c>
      <c r="F1185" s="359">
        <f>F1184+7</f>
        <v>44276</v>
      </c>
      <c r="G1185" s="359">
        <f>G1184+7</f>
        <v>44290</v>
      </c>
      <c r="H1185" s="369"/>
      <c r="I1185" s="369"/>
    </row>
    <row r="1186" spans="1:9">
      <c r="A1186" s="369"/>
      <c r="B1186" s="378" t="s">
        <v>113</v>
      </c>
      <c r="C1186" s="361" t="s">
        <v>633</v>
      </c>
      <c r="D1186" s="360"/>
      <c r="E1186" s="359">
        <f>E1185+7</f>
        <v>44279</v>
      </c>
      <c r="F1186" s="359">
        <f>F1185+7</f>
        <v>44283</v>
      </c>
      <c r="G1186" s="359">
        <f>G1185+7</f>
        <v>44297</v>
      </c>
      <c r="H1186" s="369"/>
      <c r="I1186" s="369"/>
    </row>
    <row r="1187" spans="1:9">
      <c r="A1187" s="369"/>
      <c r="B1187" s="395"/>
      <c r="C1187" s="374"/>
      <c r="D1187" s="373"/>
      <c r="E1187" s="372"/>
      <c r="F1187" s="372"/>
      <c r="G1187" s="372"/>
      <c r="H1187" s="369"/>
      <c r="I1187" s="369"/>
    </row>
    <row r="1188" spans="1:9">
      <c r="A1188" s="369"/>
      <c r="B1188" s="368" t="s">
        <v>25</v>
      </c>
      <c r="C1188" s="368" t="s">
        <v>26</v>
      </c>
      <c r="D1188" s="367" t="s">
        <v>27</v>
      </c>
      <c r="E1188" s="364" t="s">
        <v>161</v>
      </c>
      <c r="F1188" s="364" t="s">
        <v>161</v>
      </c>
      <c r="G1188" s="364" t="s">
        <v>1121</v>
      </c>
      <c r="H1188" s="369"/>
      <c r="I1188" s="369"/>
    </row>
    <row r="1189" spans="1:9">
      <c r="A1189" s="369"/>
      <c r="B1189" s="366"/>
      <c r="C1189" s="366"/>
      <c r="D1189" s="365"/>
      <c r="E1189" s="364" t="s">
        <v>1055</v>
      </c>
      <c r="F1189" s="364" t="s">
        <v>29</v>
      </c>
      <c r="G1189" s="364" t="s">
        <v>30</v>
      </c>
      <c r="H1189" s="369"/>
      <c r="I1189" s="369"/>
    </row>
    <row r="1190" spans="1:9">
      <c r="A1190" s="369"/>
      <c r="B1190" s="378" t="s">
        <v>1127</v>
      </c>
      <c r="C1190" s="378" t="s">
        <v>235</v>
      </c>
      <c r="D1190" s="363" t="s">
        <v>1126</v>
      </c>
      <c r="E1190" s="359">
        <v>44257</v>
      </c>
      <c r="F1190" s="359">
        <v>44261</v>
      </c>
      <c r="G1190" s="359">
        <f>F1190+14</f>
        <v>44275</v>
      </c>
      <c r="H1190" s="369"/>
      <c r="I1190" s="369"/>
    </row>
    <row r="1191" spans="1:9">
      <c r="A1191" s="369"/>
      <c r="B1191" s="361" t="s">
        <v>1125</v>
      </c>
      <c r="C1191" s="361" t="s">
        <v>1122</v>
      </c>
      <c r="D1191" s="362"/>
      <c r="E1191" s="359">
        <f>E1190+7</f>
        <v>44264</v>
      </c>
      <c r="F1191" s="359">
        <f>F1190+7</f>
        <v>44268</v>
      </c>
      <c r="G1191" s="359">
        <f>G1190+7</f>
        <v>44282</v>
      </c>
      <c r="H1191" s="369"/>
      <c r="I1191" s="369"/>
    </row>
    <row r="1192" spans="1:9">
      <c r="A1192" s="369"/>
      <c r="B1192" s="361" t="s">
        <v>1124</v>
      </c>
      <c r="C1192" s="377" t="s">
        <v>1123</v>
      </c>
      <c r="D1192" s="362"/>
      <c r="E1192" s="359">
        <f>E1191+7</f>
        <v>44271</v>
      </c>
      <c r="F1192" s="359">
        <f>F1191+7</f>
        <v>44275</v>
      </c>
      <c r="G1192" s="359">
        <f>G1191+7</f>
        <v>44289</v>
      </c>
      <c r="H1192" s="369"/>
      <c r="I1192" s="369"/>
    </row>
    <row r="1193" spans="1:9">
      <c r="A1193" s="369"/>
      <c r="B1193" s="361" t="s">
        <v>150</v>
      </c>
      <c r="C1193" s="377" t="s">
        <v>1122</v>
      </c>
      <c r="D1193" s="360"/>
      <c r="E1193" s="359">
        <f>E1192+7</f>
        <v>44278</v>
      </c>
      <c r="F1193" s="359">
        <f>F1192+7</f>
        <v>44282</v>
      </c>
      <c r="G1193" s="359">
        <f>G1192+7</f>
        <v>44296</v>
      </c>
      <c r="H1193" s="369"/>
      <c r="I1193" s="369"/>
    </row>
    <row r="1194" spans="1:9">
      <c r="A1194" s="369"/>
      <c r="B1194" s="394"/>
      <c r="C1194" s="394"/>
      <c r="D1194" s="389"/>
      <c r="E1194" s="389"/>
      <c r="F1194" s="388"/>
      <c r="G1194" s="388"/>
      <c r="H1194" s="369"/>
      <c r="I1194" s="369"/>
    </row>
    <row r="1195" spans="1:9">
      <c r="A1195" s="381" t="s">
        <v>1136</v>
      </c>
      <c r="B1195" s="370"/>
      <c r="C1195" s="390"/>
      <c r="D1195" s="389"/>
      <c r="E1195" s="389"/>
      <c r="F1195" s="393"/>
      <c r="G1195" s="393"/>
      <c r="H1195" s="369"/>
      <c r="I1195" s="369"/>
    </row>
    <row r="1196" spans="1:9">
      <c r="A1196" s="369"/>
      <c r="B1196" s="368" t="s">
        <v>25</v>
      </c>
      <c r="C1196" s="368" t="s">
        <v>26</v>
      </c>
      <c r="D1196" s="367" t="s">
        <v>27</v>
      </c>
      <c r="E1196" s="364" t="s">
        <v>161</v>
      </c>
      <c r="F1196" s="364" t="s">
        <v>161</v>
      </c>
      <c r="G1196" s="364" t="s">
        <v>1136</v>
      </c>
      <c r="H1196" s="369"/>
      <c r="I1196" s="369"/>
    </row>
    <row r="1197" spans="1:9">
      <c r="A1197" s="369"/>
      <c r="B1197" s="366"/>
      <c r="C1197" s="366"/>
      <c r="D1197" s="365"/>
      <c r="E1197" s="364" t="s">
        <v>1055</v>
      </c>
      <c r="F1197" s="364" t="s">
        <v>29</v>
      </c>
      <c r="G1197" s="364" t="s">
        <v>30</v>
      </c>
      <c r="H1197" s="369"/>
      <c r="I1197" s="369"/>
    </row>
    <row r="1198" spans="1:9">
      <c r="A1198" s="369"/>
      <c r="B1198" s="378" t="s">
        <v>1120</v>
      </c>
      <c r="C1198" s="361" t="s">
        <v>237</v>
      </c>
      <c r="D1198" s="363" t="s">
        <v>1119</v>
      </c>
      <c r="E1198" s="359">
        <v>44256</v>
      </c>
      <c r="F1198" s="359">
        <v>44259</v>
      </c>
      <c r="G1198" s="359">
        <f>F1198+19</f>
        <v>44278</v>
      </c>
      <c r="H1198" s="369"/>
      <c r="I1198" s="369"/>
    </row>
    <row r="1199" spans="1:9">
      <c r="A1199" s="369"/>
      <c r="B1199" s="361" t="s">
        <v>1118</v>
      </c>
      <c r="C1199" s="361" t="s">
        <v>237</v>
      </c>
      <c r="D1199" s="362"/>
      <c r="E1199" s="359">
        <f>E1198+7</f>
        <v>44263</v>
      </c>
      <c r="F1199" s="359">
        <f>F1198+7</f>
        <v>44266</v>
      </c>
      <c r="G1199" s="359">
        <f>G1198+7</f>
        <v>44285</v>
      </c>
      <c r="H1199" s="369"/>
      <c r="I1199" s="369"/>
    </row>
    <row r="1200" spans="1:9">
      <c r="A1200" s="369"/>
      <c r="B1200" s="361" t="s">
        <v>1117</v>
      </c>
      <c r="C1200" s="361" t="s">
        <v>237</v>
      </c>
      <c r="D1200" s="362"/>
      <c r="E1200" s="359">
        <f>E1199+7</f>
        <v>44270</v>
      </c>
      <c r="F1200" s="359">
        <f>F1199+7</f>
        <v>44273</v>
      </c>
      <c r="G1200" s="359">
        <f>G1199+7</f>
        <v>44292</v>
      </c>
      <c r="H1200" s="369"/>
      <c r="I1200" s="369"/>
    </row>
    <row r="1201" spans="1:9">
      <c r="A1201" s="369"/>
      <c r="B1201" s="377" t="s">
        <v>1116</v>
      </c>
      <c r="C1201" s="361" t="s">
        <v>1115</v>
      </c>
      <c r="D1201" s="360"/>
      <c r="E1201" s="359">
        <f>E1200+7</f>
        <v>44277</v>
      </c>
      <c r="F1201" s="359">
        <f>F1200+7</f>
        <v>44280</v>
      </c>
      <c r="G1201" s="359">
        <f>G1200+7</f>
        <v>44299</v>
      </c>
      <c r="H1201" s="369"/>
      <c r="I1201" s="369"/>
    </row>
    <row r="1202" spans="1:9">
      <c r="A1202" s="369"/>
      <c r="B1202" s="374"/>
      <c r="C1202" s="385"/>
      <c r="D1202" s="373"/>
      <c r="E1202" s="372"/>
      <c r="F1202" s="372"/>
      <c r="G1202" s="372"/>
      <c r="H1202" s="392"/>
      <c r="I1202" s="369"/>
    </row>
    <row r="1203" spans="1:9">
      <c r="A1203" s="376" t="s">
        <v>1135</v>
      </c>
      <c r="B1203" s="374"/>
      <c r="C1203" s="374"/>
      <c r="D1203" s="373"/>
      <c r="E1203" s="372"/>
      <c r="F1203" s="372"/>
      <c r="G1203" s="372"/>
      <c r="H1203" s="372"/>
      <c r="I1203" s="369"/>
    </row>
    <row r="1204" spans="1:9">
      <c r="A1204" s="369"/>
      <c r="B1204" s="368" t="s">
        <v>25</v>
      </c>
      <c r="C1204" s="368" t="s">
        <v>26</v>
      </c>
      <c r="D1204" s="367" t="s">
        <v>27</v>
      </c>
      <c r="E1204" s="364" t="s">
        <v>161</v>
      </c>
      <c r="F1204" s="364" t="s">
        <v>161</v>
      </c>
      <c r="G1204" s="364" t="s">
        <v>1135</v>
      </c>
      <c r="H1204" s="372"/>
      <c r="I1204" s="369"/>
    </row>
    <row r="1205" spans="1:9">
      <c r="A1205" s="369"/>
      <c r="B1205" s="366"/>
      <c r="C1205" s="366"/>
      <c r="D1205" s="365"/>
      <c r="E1205" s="364" t="s">
        <v>1055</v>
      </c>
      <c r="F1205" s="364" t="s">
        <v>29</v>
      </c>
      <c r="G1205" s="364" t="s">
        <v>30</v>
      </c>
      <c r="H1205" s="372"/>
      <c r="I1205" s="369"/>
    </row>
    <row r="1206" spans="1:9">
      <c r="A1206" s="369"/>
      <c r="B1206" s="378" t="s">
        <v>1131</v>
      </c>
      <c r="C1206" s="361"/>
      <c r="D1206" s="363" t="s">
        <v>1134</v>
      </c>
      <c r="E1206" s="359">
        <v>44253</v>
      </c>
      <c r="F1206" s="359">
        <v>44257</v>
      </c>
      <c r="G1206" s="359">
        <f>F1206+14</f>
        <v>44271</v>
      </c>
      <c r="H1206" s="372"/>
      <c r="I1206" s="369"/>
    </row>
    <row r="1207" spans="1:9">
      <c r="A1207" s="381"/>
      <c r="B1207" s="361" t="s">
        <v>591</v>
      </c>
      <c r="C1207" s="361" t="s">
        <v>1133</v>
      </c>
      <c r="D1207" s="362"/>
      <c r="E1207" s="359">
        <f>E1206+7</f>
        <v>44260</v>
      </c>
      <c r="F1207" s="359">
        <f>F1206+7</f>
        <v>44264</v>
      </c>
      <c r="G1207" s="359">
        <f>G1206+7</f>
        <v>44278</v>
      </c>
      <c r="H1207" s="388"/>
      <c r="I1207" s="369"/>
    </row>
    <row r="1208" spans="1:9">
      <c r="A1208" s="381"/>
      <c r="B1208" s="361" t="s">
        <v>141</v>
      </c>
      <c r="C1208" s="361" t="s">
        <v>1132</v>
      </c>
      <c r="D1208" s="362"/>
      <c r="E1208" s="359">
        <f>E1207+7</f>
        <v>44267</v>
      </c>
      <c r="F1208" s="359">
        <f>F1207+7</f>
        <v>44271</v>
      </c>
      <c r="G1208" s="359">
        <f>G1207+7</f>
        <v>44285</v>
      </c>
      <c r="H1208" s="388"/>
      <c r="I1208" s="369"/>
    </row>
    <row r="1209" spans="1:9">
      <c r="A1209" s="381"/>
      <c r="B1209" s="361" t="s">
        <v>1131</v>
      </c>
      <c r="C1209" s="361"/>
      <c r="D1209" s="362"/>
      <c r="E1209" s="359">
        <f>E1208+7</f>
        <v>44274</v>
      </c>
      <c r="F1209" s="359">
        <f>F1208+7</f>
        <v>44278</v>
      </c>
      <c r="G1209" s="359">
        <f>G1208+7</f>
        <v>44292</v>
      </c>
      <c r="H1209" s="388"/>
      <c r="I1209" s="369"/>
    </row>
    <row r="1210" spans="1:9">
      <c r="A1210" s="381"/>
      <c r="B1210" s="361" t="s">
        <v>1131</v>
      </c>
      <c r="C1210" s="361"/>
      <c r="D1210" s="360"/>
      <c r="E1210" s="359">
        <f>E1209+7</f>
        <v>44281</v>
      </c>
      <c r="F1210" s="359">
        <f>F1209+7</f>
        <v>44285</v>
      </c>
      <c r="G1210" s="359">
        <f>G1209+7</f>
        <v>44299</v>
      </c>
      <c r="H1210" s="392"/>
      <c r="I1210" s="369"/>
    </row>
    <row r="1211" spans="1:9">
      <c r="A1211" s="381"/>
      <c r="B1211" s="387"/>
      <c r="C1211" s="374"/>
      <c r="D1211" s="373"/>
      <c r="E1211" s="372"/>
      <c r="F1211" s="372"/>
      <c r="G1211" s="372"/>
      <c r="H1211" s="392"/>
      <c r="I1211" s="369"/>
    </row>
    <row r="1212" spans="1:9">
      <c r="A1212" s="381" t="s">
        <v>1130</v>
      </c>
      <c r="B1212" s="387"/>
      <c r="C1212" s="374"/>
      <c r="D1212" s="373"/>
      <c r="E1212" s="372"/>
      <c r="F1212" s="372"/>
      <c r="G1212" s="372"/>
      <c r="H1212" s="392"/>
      <c r="I1212" s="369"/>
    </row>
    <row r="1213" spans="1:9">
      <c r="A1213" s="381"/>
      <c r="B1213" s="368" t="s">
        <v>25</v>
      </c>
      <c r="C1213" s="368" t="s">
        <v>26</v>
      </c>
      <c r="D1213" s="367" t="s">
        <v>27</v>
      </c>
      <c r="E1213" s="364" t="s">
        <v>161</v>
      </c>
      <c r="F1213" s="364" t="s">
        <v>161</v>
      </c>
      <c r="G1213" s="364" t="s">
        <v>1130</v>
      </c>
      <c r="H1213" s="392"/>
      <c r="I1213" s="369"/>
    </row>
    <row r="1214" spans="1:9">
      <c r="A1214" s="381"/>
      <c r="B1214" s="366"/>
      <c r="C1214" s="366"/>
      <c r="D1214" s="365"/>
      <c r="E1214" s="364" t="s">
        <v>1055</v>
      </c>
      <c r="F1214" s="364" t="s">
        <v>29</v>
      </c>
      <c r="G1214" s="364" t="s">
        <v>30</v>
      </c>
      <c r="H1214" s="392"/>
      <c r="I1214" s="369"/>
    </row>
    <row r="1215" spans="1:9">
      <c r="A1215" s="381"/>
      <c r="B1215" s="378" t="s">
        <v>1065</v>
      </c>
      <c r="C1215" s="378" t="s">
        <v>3</v>
      </c>
      <c r="D1215" s="363" t="s">
        <v>1064</v>
      </c>
      <c r="E1215" s="359">
        <v>44257</v>
      </c>
      <c r="F1215" s="359">
        <v>44261</v>
      </c>
      <c r="G1215" s="359">
        <f>F1215+17</f>
        <v>44278</v>
      </c>
      <c r="H1215" s="392"/>
      <c r="I1215" s="369"/>
    </row>
    <row r="1216" spans="1:9">
      <c r="A1216" s="381"/>
      <c r="B1216" s="361" t="s">
        <v>1063</v>
      </c>
      <c r="C1216" s="361" t="s">
        <v>1062</v>
      </c>
      <c r="D1216" s="362"/>
      <c r="E1216" s="359">
        <f>E1215+7</f>
        <v>44264</v>
      </c>
      <c r="F1216" s="359">
        <f>F1215+7</f>
        <v>44268</v>
      </c>
      <c r="G1216" s="359">
        <f>G1215+7</f>
        <v>44285</v>
      </c>
      <c r="H1216" s="392"/>
      <c r="I1216" s="369"/>
    </row>
    <row r="1217" spans="1:9">
      <c r="A1217" s="381"/>
      <c r="B1217" s="361" t="s">
        <v>1061</v>
      </c>
      <c r="C1217" s="377" t="s">
        <v>1060</v>
      </c>
      <c r="D1217" s="362"/>
      <c r="E1217" s="359">
        <f>E1216+7</f>
        <v>44271</v>
      </c>
      <c r="F1217" s="359">
        <f>F1216+7</f>
        <v>44275</v>
      </c>
      <c r="G1217" s="359">
        <f>G1216+7</f>
        <v>44292</v>
      </c>
      <c r="H1217" s="392"/>
      <c r="I1217" s="369"/>
    </row>
    <row r="1218" spans="1:9">
      <c r="A1218" s="381"/>
      <c r="B1218" s="361" t="s">
        <v>1059</v>
      </c>
      <c r="C1218" s="377" t="s">
        <v>53</v>
      </c>
      <c r="D1218" s="360"/>
      <c r="E1218" s="359">
        <f>E1217+7</f>
        <v>44278</v>
      </c>
      <c r="F1218" s="359">
        <f>F1217+7</f>
        <v>44282</v>
      </c>
      <c r="G1218" s="359">
        <f>G1217+7</f>
        <v>44299</v>
      </c>
      <c r="H1218" s="392"/>
      <c r="I1218" s="369"/>
    </row>
    <row r="1219" spans="1:9">
      <c r="A1219" s="381"/>
      <c r="B1219" s="370"/>
      <c r="C1219" s="370"/>
      <c r="D1219" s="373"/>
      <c r="E1219" s="372"/>
      <c r="F1219" s="372"/>
      <c r="G1219" s="370"/>
      <c r="H1219" s="373"/>
      <c r="I1219" s="369"/>
    </row>
    <row r="1220" spans="1:9">
      <c r="A1220" s="381" t="s">
        <v>1128</v>
      </c>
      <c r="B1220" s="370"/>
      <c r="C1220" s="370"/>
      <c r="D1220" s="373"/>
      <c r="E1220" s="372"/>
      <c r="F1220" s="372"/>
      <c r="G1220" s="370"/>
      <c r="H1220" s="373"/>
      <c r="I1220" s="369"/>
    </row>
    <row r="1221" spans="1:9">
      <c r="A1221" s="381"/>
      <c r="B1221" s="368" t="s">
        <v>25</v>
      </c>
      <c r="C1221" s="368" t="s">
        <v>26</v>
      </c>
      <c r="D1221" s="367" t="s">
        <v>27</v>
      </c>
      <c r="E1221" s="364" t="s">
        <v>161</v>
      </c>
      <c r="F1221" s="364" t="s">
        <v>161</v>
      </c>
      <c r="G1221" s="364" t="s">
        <v>1129</v>
      </c>
      <c r="H1221" s="364" t="s">
        <v>1128</v>
      </c>
      <c r="I1221" s="369"/>
    </row>
    <row r="1222" spans="1:9">
      <c r="A1222" s="381"/>
      <c r="B1222" s="366"/>
      <c r="C1222" s="366"/>
      <c r="D1222" s="365"/>
      <c r="E1222" s="364" t="s">
        <v>1055</v>
      </c>
      <c r="F1222" s="364" t="s">
        <v>29</v>
      </c>
      <c r="G1222" s="364" t="s">
        <v>30</v>
      </c>
      <c r="H1222" s="364" t="s">
        <v>30</v>
      </c>
      <c r="I1222" s="369"/>
    </row>
    <row r="1223" spans="1:9">
      <c r="A1223" s="381"/>
      <c r="B1223" s="378" t="s">
        <v>1127</v>
      </c>
      <c r="C1223" s="378" t="s">
        <v>235</v>
      </c>
      <c r="D1223" s="363" t="s">
        <v>1126</v>
      </c>
      <c r="E1223" s="359">
        <v>44257</v>
      </c>
      <c r="F1223" s="359">
        <v>44261</v>
      </c>
      <c r="G1223" s="359">
        <f>F1223+14</f>
        <v>44275</v>
      </c>
      <c r="H1223" s="359" t="s">
        <v>1114</v>
      </c>
      <c r="I1223" s="369"/>
    </row>
    <row r="1224" spans="1:9">
      <c r="A1224" s="369"/>
      <c r="B1224" s="361" t="s">
        <v>1125</v>
      </c>
      <c r="C1224" s="361" t="s">
        <v>1122</v>
      </c>
      <c r="D1224" s="362"/>
      <c r="E1224" s="359">
        <f>E1223+7</f>
        <v>44264</v>
      </c>
      <c r="F1224" s="359">
        <f>F1223+7</f>
        <v>44268</v>
      </c>
      <c r="G1224" s="359">
        <f>G1223+7</f>
        <v>44282</v>
      </c>
      <c r="H1224" s="359" t="s">
        <v>1114</v>
      </c>
      <c r="I1224" s="369"/>
    </row>
    <row r="1225" spans="1:9">
      <c r="A1225" s="369"/>
      <c r="B1225" s="361" t="s">
        <v>1124</v>
      </c>
      <c r="C1225" s="377" t="s">
        <v>1123</v>
      </c>
      <c r="D1225" s="362"/>
      <c r="E1225" s="359">
        <f>E1224+7</f>
        <v>44271</v>
      </c>
      <c r="F1225" s="359">
        <f>F1224+7</f>
        <v>44275</v>
      </c>
      <c r="G1225" s="359">
        <f>G1224+7</f>
        <v>44289</v>
      </c>
      <c r="H1225" s="359" t="s">
        <v>1114</v>
      </c>
      <c r="I1225" s="369"/>
    </row>
    <row r="1226" spans="1:9">
      <c r="A1226" s="369"/>
      <c r="B1226" s="361" t="s">
        <v>150</v>
      </c>
      <c r="C1226" s="377" t="s">
        <v>1122</v>
      </c>
      <c r="D1226" s="360"/>
      <c r="E1226" s="359">
        <f>E1225+7</f>
        <v>44278</v>
      </c>
      <c r="F1226" s="359">
        <f>F1225+7</f>
        <v>44282</v>
      </c>
      <c r="G1226" s="359">
        <f>G1225+7</f>
        <v>44296</v>
      </c>
      <c r="H1226" s="359" t="s">
        <v>1114</v>
      </c>
      <c r="I1226" s="369"/>
    </row>
    <row r="1227" spans="1:9">
      <c r="A1227" s="369"/>
      <c r="B1227" s="374"/>
      <c r="C1227" s="385"/>
      <c r="D1227" s="373"/>
      <c r="E1227" s="372"/>
      <c r="F1227" s="372"/>
      <c r="G1227" s="372"/>
      <c r="H1227" s="372"/>
      <c r="I1227" s="369"/>
    </row>
    <row r="1228" spans="1:9">
      <c r="A1228" s="376" t="s">
        <v>250</v>
      </c>
      <c r="B1228" s="391"/>
      <c r="C1228" s="390"/>
      <c r="D1228" s="389"/>
      <c r="E1228" s="389"/>
      <c r="F1228" s="388"/>
      <c r="G1228" s="389"/>
      <c r="H1228" s="388"/>
      <c r="I1228" s="369"/>
    </row>
    <row r="1229" spans="1:9">
      <c r="A1229" s="369"/>
      <c r="B1229" s="381"/>
      <c r="C1229" s="381"/>
      <c r="D1229" s="369"/>
      <c r="E1229" s="369"/>
      <c r="F1229" s="369"/>
      <c r="G1229" s="372"/>
      <c r="H1229" s="375"/>
      <c r="I1229" s="369"/>
    </row>
    <row r="1230" spans="1:9">
      <c r="A1230" s="369"/>
      <c r="B1230" s="368" t="s">
        <v>25</v>
      </c>
      <c r="C1230" s="368" t="s">
        <v>26</v>
      </c>
      <c r="D1230" s="367" t="s">
        <v>27</v>
      </c>
      <c r="E1230" s="364" t="s">
        <v>161</v>
      </c>
      <c r="F1230" s="364" t="s">
        <v>161</v>
      </c>
      <c r="G1230" s="364" t="s">
        <v>1121</v>
      </c>
      <c r="H1230" s="364" t="s">
        <v>250</v>
      </c>
      <c r="I1230" s="369"/>
    </row>
    <row r="1231" spans="1:9">
      <c r="A1231" s="369"/>
      <c r="B1231" s="366"/>
      <c r="C1231" s="366"/>
      <c r="D1231" s="365"/>
      <c r="E1231" s="364" t="s">
        <v>1055</v>
      </c>
      <c r="F1231" s="364" t="s">
        <v>29</v>
      </c>
      <c r="G1231" s="364" t="s">
        <v>30</v>
      </c>
      <c r="H1231" s="364" t="s">
        <v>30</v>
      </c>
      <c r="I1231" s="369"/>
    </row>
    <row r="1232" spans="1:9">
      <c r="A1232" s="369"/>
      <c r="B1232" s="378" t="s">
        <v>1127</v>
      </c>
      <c r="C1232" s="378" t="s">
        <v>235</v>
      </c>
      <c r="D1232" s="363" t="s">
        <v>1126</v>
      </c>
      <c r="E1232" s="359">
        <v>44257</v>
      </c>
      <c r="F1232" s="359">
        <v>44261</v>
      </c>
      <c r="G1232" s="359">
        <f>F1232+14</f>
        <v>44275</v>
      </c>
      <c r="H1232" s="359" t="s">
        <v>1114</v>
      </c>
      <c r="I1232" s="369"/>
    </row>
    <row r="1233" spans="1:9">
      <c r="A1233" s="369"/>
      <c r="B1233" s="361" t="s">
        <v>1125</v>
      </c>
      <c r="C1233" s="361" t="s">
        <v>1122</v>
      </c>
      <c r="D1233" s="362"/>
      <c r="E1233" s="359">
        <f>E1232+7</f>
        <v>44264</v>
      </c>
      <c r="F1233" s="359">
        <f>F1232+7</f>
        <v>44268</v>
      </c>
      <c r="G1233" s="359">
        <f>G1232+7</f>
        <v>44282</v>
      </c>
      <c r="H1233" s="359" t="s">
        <v>1114</v>
      </c>
      <c r="I1233" s="369"/>
    </row>
    <row r="1234" spans="1:9">
      <c r="A1234" s="381"/>
      <c r="B1234" s="361" t="s">
        <v>1124</v>
      </c>
      <c r="C1234" s="377" t="s">
        <v>1123</v>
      </c>
      <c r="D1234" s="362"/>
      <c r="E1234" s="359">
        <f>E1233+7</f>
        <v>44271</v>
      </c>
      <c r="F1234" s="359">
        <f>F1233+7</f>
        <v>44275</v>
      </c>
      <c r="G1234" s="359">
        <f>G1233+7</f>
        <v>44289</v>
      </c>
      <c r="H1234" s="359" t="s">
        <v>1114</v>
      </c>
      <c r="I1234" s="369"/>
    </row>
    <row r="1235" spans="1:9">
      <c r="A1235" s="381"/>
      <c r="B1235" s="361" t="s">
        <v>150</v>
      </c>
      <c r="C1235" s="377" t="s">
        <v>1122</v>
      </c>
      <c r="D1235" s="360"/>
      <c r="E1235" s="359">
        <f>E1234+7</f>
        <v>44278</v>
      </c>
      <c r="F1235" s="359">
        <f>F1234+7</f>
        <v>44282</v>
      </c>
      <c r="G1235" s="359">
        <f>G1234+7</f>
        <v>44296</v>
      </c>
      <c r="H1235" s="359" t="s">
        <v>1114</v>
      </c>
      <c r="I1235" s="369"/>
    </row>
    <row r="1236" spans="1:9">
      <c r="A1236" s="369"/>
      <c r="B1236" s="387"/>
      <c r="C1236" s="374"/>
      <c r="D1236" s="373"/>
      <c r="E1236" s="372"/>
      <c r="F1236" s="372"/>
      <c r="G1236" s="372"/>
      <c r="H1236" s="386"/>
      <c r="I1236" s="369"/>
    </row>
    <row r="1237" spans="1:9">
      <c r="A1237" s="369"/>
      <c r="B1237" s="368" t="s">
        <v>25</v>
      </c>
      <c r="C1237" s="368" t="s">
        <v>26</v>
      </c>
      <c r="D1237" s="367" t="s">
        <v>27</v>
      </c>
      <c r="E1237" s="364" t="s">
        <v>161</v>
      </c>
      <c r="F1237" s="364" t="s">
        <v>161</v>
      </c>
      <c r="G1237" s="364" t="s">
        <v>1121</v>
      </c>
      <c r="H1237" s="364" t="s">
        <v>250</v>
      </c>
      <c r="I1237" s="369"/>
    </row>
    <row r="1238" spans="1:9">
      <c r="A1238" s="369"/>
      <c r="B1238" s="366"/>
      <c r="C1238" s="366"/>
      <c r="D1238" s="365"/>
      <c r="E1238" s="364" t="s">
        <v>1055</v>
      </c>
      <c r="F1238" s="364" t="s">
        <v>29</v>
      </c>
      <c r="G1238" s="364" t="s">
        <v>30</v>
      </c>
      <c r="H1238" s="364" t="s">
        <v>30</v>
      </c>
      <c r="I1238" s="369"/>
    </row>
    <row r="1239" spans="1:9">
      <c r="A1239" s="369"/>
      <c r="B1239" s="378" t="s">
        <v>1120</v>
      </c>
      <c r="C1239" s="361" t="s">
        <v>237</v>
      </c>
      <c r="D1239" s="363" t="s">
        <v>1119</v>
      </c>
      <c r="E1239" s="359">
        <v>44256</v>
      </c>
      <c r="F1239" s="359">
        <v>44259</v>
      </c>
      <c r="G1239" s="359">
        <f>F1239+14</f>
        <v>44273</v>
      </c>
      <c r="H1239" s="359" t="s">
        <v>1114</v>
      </c>
      <c r="I1239" s="369"/>
    </row>
    <row r="1240" spans="1:9">
      <c r="A1240" s="369"/>
      <c r="B1240" s="361" t="s">
        <v>1118</v>
      </c>
      <c r="C1240" s="361" t="s">
        <v>237</v>
      </c>
      <c r="D1240" s="362"/>
      <c r="E1240" s="359">
        <f>E1239+7</f>
        <v>44263</v>
      </c>
      <c r="F1240" s="359">
        <f>F1239+7</f>
        <v>44266</v>
      </c>
      <c r="G1240" s="359">
        <f>G1239+7</f>
        <v>44280</v>
      </c>
      <c r="H1240" s="359" t="s">
        <v>1114</v>
      </c>
      <c r="I1240" s="369"/>
    </row>
    <row r="1241" spans="1:9">
      <c r="A1241" s="369"/>
      <c r="B1241" s="361" t="s">
        <v>1117</v>
      </c>
      <c r="C1241" s="361" t="s">
        <v>237</v>
      </c>
      <c r="D1241" s="362"/>
      <c r="E1241" s="359">
        <f>E1240+7</f>
        <v>44270</v>
      </c>
      <c r="F1241" s="359">
        <f>F1240+7</f>
        <v>44273</v>
      </c>
      <c r="G1241" s="359">
        <f>G1240+7</f>
        <v>44287</v>
      </c>
      <c r="H1241" s="359" t="s">
        <v>1114</v>
      </c>
      <c r="I1241" s="369"/>
    </row>
    <row r="1242" spans="1:9">
      <c r="A1242" s="369"/>
      <c r="B1242" s="377" t="s">
        <v>1116</v>
      </c>
      <c r="C1242" s="361" t="s">
        <v>1115</v>
      </c>
      <c r="D1242" s="360"/>
      <c r="E1242" s="359">
        <f>E1241+7</f>
        <v>44277</v>
      </c>
      <c r="F1242" s="359">
        <f>F1241+7</f>
        <v>44280</v>
      </c>
      <c r="G1242" s="359">
        <f>G1241+7</f>
        <v>44294</v>
      </c>
      <c r="H1242" s="359" t="s">
        <v>1114</v>
      </c>
      <c r="I1242" s="369"/>
    </row>
    <row r="1243" spans="1:9">
      <c r="A1243" s="369"/>
      <c r="B1243" s="374"/>
      <c r="C1243" s="374"/>
      <c r="D1243" s="373"/>
      <c r="E1243" s="372"/>
      <c r="F1243" s="372"/>
      <c r="G1243" s="372"/>
      <c r="H1243" s="372"/>
      <c r="I1243" s="369"/>
    </row>
    <row r="1244" spans="1:9">
      <c r="A1244" s="369" t="s">
        <v>1113</v>
      </c>
      <c r="B1244" s="374"/>
      <c r="C1244" s="374"/>
      <c r="D1244" s="373"/>
      <c r="E1244" s="372"/>
      <c r="F1244" s="372"/>
      <c r="G1244" s="372"/>
      <c r="H1244" s="372"/>
      <c r="I1244" s="369"/>
    </row>
    <row r="1245" spans="1:9">
      <c r="A1245" s="369"/>
      <c r="B1245" s="368" t="s">
        <v>25</v>
      </c>
      <c r="C1245" s="368" t="s">
        <v>26</v>
      </c>
      <c r="D1245" s="367" t="s">
        <v>27</v>
      </c>
      <c r="E1245" s="364" t="s">
        <v>161</v>
      </c>
      <c r="F1245" s="364" t="s">
        <v>161</v>
      </c>
      <c r="G1245" s="364" t="s">
        <v>1113</v>
      </c>
      <c r="H1245" s="369"/>
      <c r="I1245" s="369"/>
    </row>
    <row r="1246" spans="1:9">
      <c r="A1246" s="369"/>
      <c r="B1246" s="366"/>
      <c r="C1246" s="366"/>
      <c r="D1246" s="365"/>
      <c r="E1246" s="364" t="s">
        <v>1055</v>
      </c>
      <c r="F1246" s="364" t="s">
        <v>29</v>
      </c>
      <c r="G1246" s="364" t="s">
        <v>30</v>
      </c>
      <c r="H1246" s="369"/>
      <c r="I1246" s="369"/>
    </row>
    <row r="1247" spans="1:9">
      <c r="A1247" s="369"/>
      <c r="B1247" s="378" t="s">
        <v>1111</v>
      </c>
      <c r="C1247" s="378" t="s">
        <v>1110</v>
      </c>
      <c r="D1247" s="363" t="s">
        <v>1112</v>
      </c>
      <c r="E1247" s="359">
        <v>44252</v>
      </c>
      <c r="F1247" s="359">
        <v>44256</v>
      </c>
      <c r="G1247" s="359">
        <f>F1247+30</f>
        <v>44286</v>
      </c>
      <c r="H1247" s="369"/>
      <c r="I1247" s="369"/>
    </row>
    <row r="1248" spans="1:9">
      <c r="A1248" s="369"/>
      <c r="B1248" s="361" t="s">
        <v>600</v>
      </c>
      <c r="C1248" s="361" t="s">
        <v>1108</v>
      </c>
      <c r="D1248" s="362"/>
      <c r="E1248" s="359">
        <f>E1247+7</f>
        <v>44259</v>
      </c>
      <c r="F1248" s="359">
        <f>F1247+7</f>
        <v>44263</v>
      </c>
      <c r="G1248" s="359">
        <f>G1247+7</f>
        <v>44293</v>
      </c>
      <c r="H1248" s="369"/>
      <c r="I1248" s="369"/>
    </row>
    <row r="1249" spans="1:9">
      <c r="A1249" s="369"/>
      <c r="B1249" s="361" t="s">
        <v>11</v>
      </c>
      <c r="C1249" s="377" t="s">
        <v>1107</v>
      </c>
      <c r="D1249" s="362"/>
      <c r="E1249" s="359">
        <f>E1248+7</f>
        <v>44266</v>
      </c>
      <c r="F1249" s="359">
        <f>F1248+7</f>
        <v>44270</v>
      </c>
      <c r="G1249" s="359">
        <f>G1248+7</f>
        <v>44300</v>
      </c>
      <c r="H1249" s="369"/>
      <c r="I1249" s="369"/>
    </row>
    <row r="1250" spans="1:9">
      <c r="A1250" s="369"/>
      <c r="B1250" s="361" t="s">
        <v>166</v>
      </c>
      <c r="C1250" s="377" t="s">
        <v>1106</v>
      </c>
      <c r="D1250" s="362"/>
      <c r="E1250" s="359">
        <f>E1249+7</f>
        <v>44273</v>
      </c>
      <c r="F1250" s="359">
        <f>F1249+7</f>
        <v>44277</v>
      </c>
      <c r="G1250" s="359">
        <f>G1249+7</f>
        <v>44307</v>
      </c>
      <c r="H1250" s="369"/>
      <c r="I1250" s="369"/>
    </row>
    <row r="1251" spans="1:9">
      <c r="A1251" s="369"/>
      <c r="B1251" s="361" t="s">
        <v>1105</v>
      </c>
      <c r="C1251" s="377"/>
      <c r="D1251" s="360"/>
      <c r="E1251" s="359">
        <f>E1250+7</f>
        <v>44280</v>
      </c>
      <c r="F1251" s="359">
        <f>F1250+7</f>
        <v>44284</v>
      </c>
      <c r="G1251" s="359">
        <f>G1250+7</f>
        <v>44314</v>
      </c>
      <c r="H1251" s="369"/>
      <c r="I1251" s="369"/>
    </row>
    <row r="1252" spans="1:9">
      <c r="A1252" s="369"/>
      <c r="B1252" s="374"/>
      <c r="C1252" s="385"/>
      <c r="D1252" s="373"/>
      <c r="E1252" s="372"/>
      <c r="F1252" s="372"/>
      <c r="G1252" s="372"/>
      <c r="H1252" s="369"/>
      <c r="I1252" s="369"/>
    </row>
    <row r="1253" spans="1:9">
      <c r="A1253" s="376" t="s">
        <v>152</v>
      </c>
      <c r="B1253" s="370"/>
      <c r="C1253" s="370"/>
      <c r="D1253" s="369"/>
      <c r="E1253" s="369"/>
      <c r="F1253" s="369"/>
      <c r="G1253" s="369"/>
      <c r="H1253" s="369"/>
      <c r="I1253" s="369"/>
    </row>
    <row r="1254" spans="1:9">
      <c r="A1254" s="369"/>
      <c r="B1254" s="368" t="s">
        <v>25</v>
      </c>
      <c r="C1254" s="368" t="s">
        <v>26</v>
      </c>
      <c r="D1254" s="367" t="s">
        <v>27</v>
      </c>
      <c r="E1254" s="364" t="s">
        <v>161</v>
      </c>
      <c r="F1254" s="364" t="s">
        <v>161</v>
      </c>
      <c r="G1254" s="364" t="s">
        <v>247</v>
      </c>
      <c r="H1254" s="369"/>
      <c r="I1254" s="369"/>
    </row>
    <row r="1255" spans="1:9">
      <c r="A1255" s="369"/>
      <c r="B1255" s="366"/>
      <c r="C1255" s="366"/>
      <c r="D1255" s="365"/>
      <c r="E1255" s="364" t="s">
        <v>1055</v>
      </c>
      <c r="F1255" s="364" t="s">
        <v>29</v>
      </c>
      <c r="G1255" s="364" t="s">
        <v>30</v>
      </c>
      <c r="H1255" s="369"/>
      <c r="I1255" s="369"/>
    </row>
    <row r="1256" spans="1:9">
      <c r="A1256" s="369"/>
      <c r="B1256" s="378" t="s">
        <v>1111</v>
      </c>
      <c r="C1256" s="378" t="s">
        <v>1110</v>
      </c>
      <c r="D1256" s="363" t="s">
        <v>1109</v>
      </c>
      <c r="E1256" s="359">
        <v>44252</v>
      </c>
      <c r="F1256" s="359">
        <v>44256</v>
      </c>
      <c r="G1256" s="359">
        <f>F1256+32</f>
        <v>44288</v>
      </c>
      <c r="H1256" s="369"/>
      <c r="I1256" s="369"/>
    </row>
    <row r="1257" spans="1:9">
      <c r="A1257" s="369"/>
      <c r="B1257" s="361" t="s">
        <v>600</v>
      </c>
      <c r="C1257" s="361" t="s">
        <v>1108</v>
      </c>
      <c r="D1257" s="362"/>
      <c r="E1257" s="359">
        <f>E1256+7</f>
        <v>44259</v>
      </c>
      <c r="F1257" s="359">
        <f>F1256+7</f>
        <v>44263</v>
      </c>
      <c r="G1257" s="359">
        <f>G1256+7</f>
        <v>44295</v>
      </c>
      <c r="H1257" s="369"/>
      <c r="I1257" s="369"/>
    </row>
    <row r="1258" spans="1:9">
      <c r="A1258" s="369"/>
      <c r="B1258" s="361" t="s">
        <v>11</v>
      </c>
      <c r="C1258" s="377" t="s">
        <v>1107</v>
      </c>
      <c r="D1258" s="362"/>
      <c r="E1258" s="359">
        <f>E1257+7</f>
        <v>44266</v>
      </c>
      <c r="F1258" s="359">
        <f>F1257+7</f>
        <v>44270</v>
      </c>
      <c r="G1258" s="359">
        <f>G1257+7</f>
        <v>44302</v>
      </c>
      <c r="H1258" s="369"/>
      <c r="I1258" s="369"/>
    </row>
    <row r="1259" spans="1:9">
      <c r="A1259" s="369"/>
      <c r="B1259" s="361" t="s">
        <v>166</v>
      </c>
      <c r="C1259" s="377" t="s">
        <v>1106</v>
      </c>
      <c r="D1259" s="362"/>
      <c r="E1259" s="359">
        <f>E1258+7</f>
        <v>44273</v>
      </c>
      <c r="F1259" s="359">
        <f>F1258+7</f>
        <v>44277</v>
      </c>
      <c r="G1259" s="359">
        <f>G1258+7</f>
        <v>44309</v>
      </c>
      <c r="H1259" s="369"/>
      <c r="I1259" s="369"/>
    </row>
    <row r="1260" spans="1:9">
      <c r="A1260" s="369"/>
      <c r="B1260" s="361" t="s">
        <v>1105</v>
      </c>
      <c r="C1260" s="377"/>
      <c r="D1260" s="360"/>
      <c r="E1260" s="359">
        <f>E1259+7</f>
        <v>44280</v>
      </c>
      <c r="F1260" s="359">
        <f>F1259+7</f>
        <v>44284</v>
      </c>
      <c r="G1260" s="359">
        <f>G1259+7</f>
        <v>44316</v>
      </c>
      <c r="H1260" s="369"/>
      <c r="I1260" s="369"/>
    </row>
    <row r="1261" spans="1:9">
      <c r="A1261" s="369"/>
      <c r="B1261" s="374"/>
      <c r="C1261" s="384"/>
      <c r="D1261" s="373"/>
      <c r="E1261" s="372"/>
      <c r="F1261" s="372"/>
      <c r="G1261" s="372"/>
      <c r="H1261" s="369"/>
      <c r="I1261" s="369"/>
    </row>
    <row r="1262" spans="1:9">
      <c r="A1262" s="369"/>
      <c r="B1262" s="368" t="s">
        <v>25</v>
      </c>
      <c r="C1262" s="368" t="s">
        <v>26</v>
      </c>
      <c r="D1262" s="367" t="s">
        <v>27</v>
      </c>
      <c r="E1262" s="364" t="s">
        <v>161</v>
      </c>
      <c r="F1262" s="364" t="s">
        <v>161</v>
      </c>
      <c r="G1262" s="364" t="s">
        <v>247</v>
      </c>
      <c r="H1262" s="369"/>
      <c r="I1262" s="369"/>
    </row>
    <row r="1263" spans="1:9">
      <c r="A1263" s="369"/>
      <c r="B1263" s="366"/>
      <c r="C1263" s="366"/>
      <c r="D1263" s="365"/>
      <c r="E1263" s="364" t="s">
        <v>1055</v>
      </c>
      <c r="F1263" s="364" t="s">
        <v>29</v>
      </c>
      <c r="G1263" s="364" t="s">
        <v>30</v>
      </c>
      <c r="H1263" s="369"/>
      <c r="I1263" s="369"/>
    </row>
    <row r="1264" spans="1:9">
      <c r="A1264" s="369"/>
      <c r="B1264" s="378" t="s">
        <v>1104</v>
      </c>
      <c r="C1264" s="378" t="s">
        <v>158</v>
      </c>
      <c r="D1264" s="363" t="s">
        <v>1103</v>
      </c>
      <c r="E1264" s="359">
        <v>44253</v>
      </c>
      <c r="F1264" s="359">
        <v>44259</v>
      </c>
      <c r="G1264" s="359">
        <f>F1264+25</f>
        <v>44284</v>
      </c>
      <c r="H1264" s="369"/>
      <c r="I1264" s="369"/>
    </row>
    <row r="1265" spans="1:9">
      <c r="A1265" s="369"/>
      <c r="B1265" s="361" t="s">
        <v>1102</v>
      </c>
      <c r="C1265" s="361" t="s">
        <v>893</v>
      </c>
      <c r="D1265" s="362"/>
      <c r="E1265" s="359">
        <f>E1264+7</f>
        <v>44260</v>
      </c>
      <c r="F1265" s="359">
        <f>F1264+7</f>
        <v>44266</v>
      </c>
      <c r="G1265" s="359">
        <f>G1264+7</f>
        <v>44291</v>
      </c>
      <c r="H1265" s="369"/>
      <c r="I1265" s="369"/>
    </row>
    <row r="1266" spans="1:9">
      <c r="A1266" s="369"/>
      <c r="B1266" s="361" t="s">
        <v>1101</v>
      </c>
      <c r="C1266" s="377" t="s">
        <v>153</v>
      </c>
      <c r="D1266" s="362"/>
      <c r="E1266" s="359">
        <f>E1265+7</f>
        <v>44267</v>
      </c>
      <c r="F1266" s="359">
        <f>F1265+7</f>
        <v>44273</v>
      </c>
      <c r="G1266" s="359">
        <f>G1265+7</f>
        <v>44298</v>
      </c>
      <c r="H1266" s="369"/>
      <c r="I1266" s="369"/>
    </row>
    <row r="1267" spans="1:9">
      <c r="A1267" s="369"/>
      <c r="B1267" s="361" t="s">
        <v>1100</v>
      </c>
      <c r="C1267" s="377" t="s">
        <v>241</v>
      </c>
      <c r="D1267" s="360"/>
      <c r="E1267" s="359">
        <f>E1266+7</f>
        <v>44274</v>
      </c>
      <c r="F1267" s="359">
        <f>F1266+7</f>
        <v>44280</v>
      </c>
      <c r="G1267" s="359">
        <f>G1266+7</f>
        <v>44305</v>
      </c>
      <c r="H1267" s="369"/>
      <c r="I1267" s="369"/>
    </row>
    <row r="1268" spans="1:9">
      <c r="A1268" s="369"/>
      <c r="B1268" s="369"/>
      <c r="C1268" s="383"/>
      <c r="D1268" s="369"/>
      <c r="E1268" s="369"/>
      <c r="F1268" s="382"/>
      <c r="G1268" s="369"/>
      <c r="H1268" s="369"/>
      <c r="I1268" s="369"/>
    </row>
    <row r="1269" spans="1:9">
      <c r="A1269" s="369"/>
      <c r="B1269" s="368" t="s">
        <v>25</v>
      </c>
      <c r="C1269" s="368" t="s">
        <v>26</v>
      </c>
      <c r="D1269" s="367" t="s">
        <v>27</v>
      </c>
      <c r="E1269" s="364" t="s">
        <v>161</v>
      </c>
      <c r="F1269" s="364" t="s">
        <v>161</v>
      </c>
      <c r="G1269" s="364" t="s">
        <v>247</v>
      </c>
      <c r="H1269" s="369"/>
      <c r="I1269" s="369"/>
    </row>
    <row r="1270" spans="1:9">
      <c r="A1270" s="369"/>
      <c r="B1270" s="366"/>
      <c r="C1270" s="366"/>
      <c r="D1270" s="365"/>
      <c r="E1270" s="364" t="s">
        <v>1055</v>
      </c>
      <c r="F1270" s="364" t="s">
        <v>29</v>
      </c>
      <c r="G1270" s="364" t="s">
        <v>30</v>
      </c>
      <c r="H1270" s="369"/>
      <c r="I1270" s="369"/>
    </row>
    <row r="1271" spans="1:9">
      <c r="A1271" s="369"/>
      <c r="B1271" s="361" t="s">
        <v>602</v>
      </c>
      <c r="C1271" s="377" t="s">
        <v>1099</v>
      </c>
      <c r="D1271" s="363" t="s">
        <v>1098</v>
      </c>
      <c r="E1271" s="359">
        <v>44257</v>
      </c>
      <c r="F1271" s="359">
        <v>44261</v>
      </c>
      <c r="G1271" s="359">
        <f>F1271+26</f>
        <v>44287</v>
      </c>
      <c r="H1271" s="369"/>
      <c r="I1271" s="369"/>
    </row>
    <row r="1272" spans="1:9">
      <c r="A1272" s="369"/>
      <c r="B1272" s="361" t="s">
        <v>1097</v>
      </c>
      <c r="C1272" s="377" t="s">
        <v>242</v>
      </c>
      <c r="D1272" s="362"/>
      <c r="E1272" s="359">
        <f>E1271+7</f>
        <v>44264</v>
      </c>
      <c r="F1272" s="359">
        <f>F1271+7</f>
        <v>44268</v>
      </c>
      <c r="G1272" s="359">
        <f>G1271+7</f>
        <v>44294</v>
      </c>
      <c r="H1272" s="369"/>
      <c r="I1272" s="369"/>
    </row>
    <row r="1273" spans="1:9">
      <c r="A1273" s="369"/>
      <c r="B1273" s="361" t="s">
        <v>829</v>
      </c>
      <c r="C1273" s="377" t="s">
        <v>832</v>
      </c>
      <c r="D1273" s="362"/>
      <c r="E1273" s="359">
        <f>E1272+7</f>
        <v>44271</v>
      </c>
      <c r="F1273" s="359">
        <f>F1272+7</f>
        <v>44275</v>
      </c>
      <c r="G1273" s="359">
        <f>G1272+7</f>
        <v>44301</v>
      </c>
      <c r="H1273" s="369"/>
      <c r="I1273" s="369"/>
    </row>
    <row r="1274" spans="1:9">
      <c r="A1274" s="369"/>
      <c r="B1274" s="361" t="s">
        <v>168</v>
      </c>
      <c r="C1274" s="377" t="s">
        <v>242</v>
      </c>
      <c r="D1274" s="360"/>
      <c r="E1274" s="359">
        <f>E1273+7</f>
        <v>44278</v>
      </c>
      <c r="F1274" s="359">
        <f>F1273+7</f>
        <v>44282</v>
      </c>
      <c r="G1274" s="359">
        <f>G1273+7</f>
        <v>44308</v>
      </c>
      <c r="H1274" s="369"/>
      <c r="I1274" s="369"/>
    </row>
    <row r="1275" spans="1:9">
      <c r="A1275" s="369"/>
      <c r="B1275" s="374"/>
      <c r="C1275" s="374"/>
      <c r="D1275" s="373"/>
      <c r="E1275" s="372"/>
      <c r="F1275" s="372"/>
      <c r="G1275" s="372"/>
      <c r="H1275" s="369"/>
      <c r="I1275" s="369"/>
    </row>
    <row r="1276" spans="1:9">
      <c r="A1276" s="376" t="s">
        <v>251</v>
      </c>
      <c r="B1276" s="370"/>
      <c r="C1276" s="370"/>
      <c r="D1276" s="369"/>
      <c r="E1276" s="369"/>
      <c r="F1276" s="369"/>
      <c r="G1276" s="369"/>
      <c r="H1276" s="369"/>
      <c r="I1276" s="369"/>
    </row>
    <row r="1277" spans="1:9">
      <c r="A1277" s="369"/>
      <c r="B1277" s="368" t="s">
        <v>25</v>
      </c>
      <c r="C1277" s="368" t="s">
        <v>26</v>
      </c>
      <c r="D1277" s="367" t="s">
        <v>27</v>
      </c>
      <c r="E1277" s="364" t="s">
        <v>161</v>
      </c>
      <c r="F1277" s="364" t="s">
        <v>161</v>
      </c>
      <c r="G1277" s="364" t="s">
        <v>251</v>
      </c>
      <c r="H1277" s="369"/>
      <c r="I1277" s="369"/>
    </row>
    <row r="1278" spans="1:9">
      <c r="A1278" s="369"/>
      <c r="B1278" s="366"/>
      <c r="C1278" s="366"/>
      <c r="D1278" s="365"/>
      <c r="E1278" s="364" t="s">
        <v>1055</v>
      </c>
      <c r="F1278" s="364" t="s">
        <v>29</v>
      </c>
      <c r="G1278" s="364" t="s">
        <v>30</v>
      </c>
      <c r="H1278" s="369"/>
      <c r="I1278" s="369"/>
    </row>
    <row r="1279" spans="1:9">
      <c r="A1279" s="369"/>
      <c r="B1279" s="361" t="s">
        <v>1013</v>
      </c>
      <c r="C1279" s="377" t="s">
        <v>1096</v>
      </c>
      <c r="D1279" s="363" t="s">
        <v>1095</v>
      </c>
      <c r="E1279" s="359">
        <v>44256</v>
      </c>
      <c r="F1279" s="359">
        <v>44259</v>
      </c>
      <c r="G1279" s="359">
        <f>F1279+36</f>
        <v>44295</v>
      </c>
      <c r="H1279" s="369"/>
      <c r="I1279" s="369"/>
    </row>
    <row r="1280" spans="1:9">
      <c r="A1280" s="381"/>
      <c r="B1280" s="361" t="s">
        <v>1014</v>
      </c>
      <c r="C1280" s="377" t="s">
        <v>1094</v>
      </c>
      <c r="D1280" s="362"/>
      <c r="E1280" s="359">
        <f>E1279+7</f>
        <v>44263</v>
      </c>
      <c r="F1280" s="359">
        <f>F1279+7</f>
        <v>44266</v>
      </c>
      <c r="G1280" s="359">
        <f>G1279+7</f>
        <v>44302</v>
      </c>
      <c r="H1280" s="369"/>
      <c r="I1280" s="369"/>
    </row>
    <row r="1281" spans="1:9">
      <c r="A1281" s="381"/>
      <c r="B1281" s="361" t="s">
        <v>1015</v>
      </c>
      <c r="C1281" s="377" t="s">
        <v>1093</v>
      </c>
      <c r="D1281" s="362"/>
      <c r="E1281" s="359">
        <f>E1280+7</f>
        <v>44270</v>
      </c>
      <c r="F1281" s="359">
        <f>F1280+7</f>
        <v>44273</v>
      </c>
      <c r="G1281" s="359">
        <f>G1280+7</f>
        <v>44309</v>
      </c>
      <c r="H1281" s="369"/>
      <c r="I1281" s="369"/>
    </row>
    <row r="1282" spans="1:9">
      <c r="A1282" s="381"/>
      <c r="B1282" s="361" t="s">
        <v>1016</v>
      </c>
      <c r="C1282" s="377" t="s">
        <v>1092</v>
      </c>
      <c r="D1282" s="360"/>
      <c r="E1282" s="359">
        <f>E1281+7</f>
        <v>44277</v>
      </c>
      <c r="F1282" s="359">
        <f>F1281+7</f>
        <v>44280</v>
      </c>
      <c r="G1282" s="359">
        <f>G1281+7</f>
        <v>44316</v>
      </c>
      <c r="H1282" s="369"/>
      <c r="I1282" s="369"/>
    </row>
    <row r="1283" spans="1:9">
      <c r="A1283" s="381"/>
      <c r="B1283" s="374"/>
      <c r="C1283" s="374"/>
      <c r="D1283" s="373"/>
      <c r="E1283" s="372"/>
      <c r="F1283" s="372"/>
      <c r="G1283" s="372"/>
      <c r="H1283" s="369"/>
      <c r="I1283" s="369"/>
    </row>
    <row r="1284" spans="1:9">
      <c r="A1284" s="381" t="s">
        <v>1091</v>
      </c>
      <c r="B1284" s="374"/>
      <c r="C1284" s="374"/>
      <c r="D1284" s="373"/>
      <c r="E1284" s="372"/>
      <c r="F1284" s="372"/>
      <c r="G1284" s="372"/>
      <c r="H1284" s="369"/>
      <c r="I1284" s="369"/>
    </row>
    <row r="1285" spans="1:9">
      <c r="A1285" s="381"/>
      <c r="B1285" s="368" t="s">
        <v>25</v>
      </c>
      <c r="C1285" s="368" t="s">
        <v>26</v>
      </c>
      <c r="D1285" s="367" t="s">
        <v>27</v>
      </c>
      <c r="E1285" s="364" t="s">
        <v>161</v>
      </c>
      <c r="F1285" s="364" t="s">
        <v>161</v>
      </c>
      <c r="G1285" s="364" t="s">
        <v>1091</v>
      </c>
      <c r="H1285" s="369"/>
      <c r="I1285" s="369"/>
    </row>
    <row r="1286" spans="1:9">
      <c r="A1286" s="381"/>
      <c r="B1286" s="366"/>
      <c r="C1286" s="366"/>
      <c r="D1286" s="365"/>
      <c r="E1286" s="364" t="s">
        <v>1055</v>
      </c>
      <c r="F1286" s="364" t="s">
        <v>29</v>
      </c>
      <c r="G1286" s="364" t="s">
        <v>30</v>
      </c>
      <c r="H1286" s="369"/>
      <c r="I1286" s="369"/>
    </row>
    <row r="1287" spans="1:9">
      <c r="A1287" s="381"/>
      <c r="B1287" s="361" t="s">
        <v>1090</v>
      </c>
      <c r="C1287" s="377" t="s">
        <v>240</v>
      </c>
      <c r="D1287" s="363" t="s">
        <v>1089</v>
      </c>
      <c r="E1287" s="359">
        <v>44252</v>
      </c>
      <c r="F1287" s="359">
        <v>44256</v>
      </c>
      <c r="G1287" s="359">
        <f>F1287+30</f>
        <v>44286</v>
      </c>
      <c r="H1287" s="369"/>
      <c r="I1287" s="369"/>
    </row>
    <row r="1288" spans="1:9">
      <c r="A1288" s="381"/>
      <c r="B1288" s="361" t="s">
        <v>1088</v>
      </c>
      <c r="C1288" s="377" t="s">
        <v>135</v>
      </c>
      <c r="D1288" s="362"/>
      <c r="E1288" s="359">
        <f>E1287+7</f>
        <v>44259</v>
      </c>
      <c r="F1288" s="359">
        <f>F1287+7</f>
        <v>44263</v>
      </c>
      <c r="G1288" s="359">
        <f>G1287+7</f>
        <v>44293</v>
      </c>
      <c r="H1288" s="369"/>
      <c r="I1288" s="369"/>
    </row>
    <row r="1289" spans="1:9">
      <c r="A1289" s="381"/>
      <c r="B1289" s="361" t="s">
        <v>1087</v>
      </c>
      <c r="C1289" s="377" t="s">
        <v>238</v>
      </c>
      <c r="D1289" s="362"/>
      <c r="E1289" s="359">
        <f>E1288+7</f>
        <v>44266</v>
      </c>
      <c r="F1289" s="359">
        <f>F1288+7</f>
        <v>44270</v>
      </c>
      <c r="G1289" s="359">
        <f>G1288+7</f>
        <v>44300</v>
      </c>
      <c r="H1289" s="369"/>
      <c r="I1289" s="369"/>
    </row>
    <row r="1290" spans="1:9">
      <c r="A1290" s="381"/>
      <c r="B1290" s="361" t="s">
        <v>1086</v>
      </c>
      <c r="C1290" s="377" t="s">
        <v>241</v>
      </c>
      <c r="D1290" s="362"/>
      <c r="E1290" s="359">
        <f>E1289+7</f>
        <v>44273</v>
      </c>
      <c r="F1290" s="359">
        <f>F1289+7</f>
        <v>44277</v>
      </c>
      <c r="G1290" s="359">
        <f>G1289+7</f>
        <v>44307</v>
      </c>
      <c r="H1290" s="369"/>
      <c r="I1290" s="369"/>
    </row>
    <row r="1291" spans="1:9">
      <c r="A1291" s="381"/>
      <c r="B1291" s="361" t="s">
        <v>1085</v>
      </c>
      <c r="C1291" s="377" t="s">
        <v>1084</v>
      </c>
      <c r="D1291" s="360"/>
      <c r="E1291" s="359">
        <f>E1290+7</f>
        <v>44280</v>
      </c>
      <c r="F1291" s="359">
        <f>F1290+7</f>
        <v>44284</v>
      </c>
      <c r="G1291" s="359">
        <f>G1290+7</f>
        <v>44314</v>
      </c>
      <c r="H1291" s="369"/>
      <c r="I1291" s="369"/>
    </row>
    <row r="1292" spans="1:9">
      <c r="A1292" s="369"/>
      <c r="B1292" s="374"/>
      <c r="C1292" s="374"/>
      <c r="D1292" s="373"/>
      <c r="E1292" s="372"/>
      <c r="F1292" s="372"/>
      <c r="G1292" s="372"/>
      <c r="H1292" s="375"/>
      <c r="I1292" s="369"/>
    </row>
    <row r="1293" spans="1:9">
      <c r="A1293" s="376" t="s">
        <v>1083</v>
      </c>
      <c r="B1293" s="374"/>
      <c r="C1293" s="374"/>
      <c r="D1293" s="373"/>
      <c r="E1293" s="372"/>
      <c r="F1293" s="372"/>
      <c r="G1293" s="372"/>
      <c r="H1293" s="375"/>
      <c r="I1293" s="369"/>
    </row>
    <row r="1294" spans="1:9">
      <c r="A1294" s="369"/>
      <c r="B1294" s="368" t="s">
        <v>25</v>
      </c>
      <c r="C1294" s="368" t="s">
        <v>26</v>
      </c>
      <c r="D1294" s="367" t="s">
        <v>27</v>
      </c>
      <c r="E1294" s="364" t="s">
        <v>161</v>
      </c>
      <c r="F1294" s="364" t="s">
        <v>161</v>
      </c>
      <c r="G1294" s="364" t="s">
        <v>1083</v>
      </c>
      <c r="H1294" s="375"/>
      <c r="I1294" s="369"/>
    </row>
    <row r="1295" spans="1:9">
      <c r="A1295" s="369"/>
      <c r="B1295" s="366"/>
      <c r="C1295" s="366"/>
      <c r="D1295" s="365"/>
      <c r="E1295" s="364" t="s">
        <v>1055</v>
      </c>
      <c r="F1295" s="364" t="s">
        <v>29</v>
      </c>
      <c r="G1295" s="364" t="s">
        <v>30</v>
      </c>
      <c r="H1295" s="375"/>
      <c r="I1295" s="369"/>
    </row>
    <row r="1296" spans="1:9">
      <c r="A1296" s="369"/>
      <c r="B1296" s="361" t="s">
        <v>1082</v>
      </c>
      <c r="C1296" s="377" t="s">
        <v>603</v>
      </c>
      <c r="D1296" s="363" t="s">
        <v>1081</v>
      </c>
      <c r="E1296" s="359">
        <v>44256</v>
      </c>
      <c r="F1296" s="359">
        <v>44260</v>
      </c>
      <c r="G1296" s="359">
        <f>F1296+39</f>
        <v>44299</v>
      </c>
      <c r="H1296" s="375"/>
      <c r="I1296" s="369"/>
    </row>
    <row r="1297" spans="1:9">
      <c r="A1297" s="369"/>
      <c r="B1297" s="361" t="s">
        <v>1080</v>
      </c>
      <c r="C1297" s="377" t="s">
        <v>1079</v>
      </c>
      <c r="D1297" s="362"/>
      <c r="E1297" s="359">
        <f>E1296+7</f>
        <v>44263</v>
      </c>
      <c r="F1297" s="359">
        <f>F1296+7</f>
        <v>44267</v>
      </c>
      <c r="G1297" s="359">
        <f>G1296+7</f>
        <v>44306</v>
      </c>
      <c r="H1297" s="375"/>
      <c r="I1297" s="369"/>
    </row>
    <row r="1298" spans="1:9">
      <c r="A1298" s="369"/>
      <c r="B1298" s="361" t="s">
        <v>1078</v>
      </c>
      <c r="C1298" s="377" t="s">
        <v>1077</v>
      </c>
      <c r="D1298" s="362"/>
      <c r="E1298" s="359">
        <f>E1297+7</f>
        <v>44270</v>
      </c>
      <c r="F1298" s="359">
        <f>F1297+7</f>
        <v>44274</v>
      </c>
      <c r="G1298" s="359">
        <f>G1297+7</f>
        <v>44313</v>
      </c>
      <c r="H1298" s="375"/>
      <c r="I1298" s="369"/>
    </row>
    <row r="1299" spans="1:9">
      <c r="A1299" s="369"/>
      <c r="B1299" s="361" t="s">
        <v>1076</v>
      </c>
      <c r="C1299" s="377" t="s">
        <v>1075</v>
      </c>
      <c r="D1299" s="360"/>
      <c r="E1299" s="359">
        <f>E1298+7</f>
        <v>44277</v>
      </c>
      <c r="F1299" s="359">
        <f>F1298+7</f>
        <v>44281</v>
      </c>
      <c r="G1299" s="359">
        <f>G1298+7</f>
        <v>44320</v>
      </c>
      <c r="H1299" s="375"/>
      <c r="I1299" s="369"/>
    </row>
    <row r="1300" spans="1:9">
      <c r="A1300" s="369"/>
      <c r="B1300" s="374"/>
      <c r="C1300" s="374"/>
      <c r="D1300" s="373"/>
      <c r="E1300" s="372"/>
      <c r="F1300" s="372"/>
      <c r="G1300" s="372"/>
      <c r="H1300" s="375"/>
      <c r="I1300" s="369"/>
    </row>
    <row r="1301" spans="1:9">
      <c r="A1301" s="380" t="s">
        <v>1074</v>
      </c>
      <c r="B1301" s="380"/>
      <c r="C1301" s="380"/>
      <c r="D1301" s="379"/>
      <c r="E1301" s="379"/>
      <c r="F1301" s="379"/>
      <c r="G1301" s="379"/>
      <c r="H1301" s="375"/>
      <c r="I1301" s="369"/>
    </row>
    <row r="1302" spans="1:9">
      <c r="A1302" s="376" t="s">
        <v>1066</v>
      </c>
      <c r="B1302" s="370"/>
      <c r="C1302" s="370"/>
      <c r="D1302" s="369"/>
      <c r="E1302" s="369"/>
      <c r="F1302" s="369"/>
      <c r="G1302" s="369"/>
      <c r="H1302" s="375"/>
      <c r="I1302" s="369"/>
    </row>
    <row r="1303" spans="1:9">
      <c r="A1303" s="369"/>
      <c r="B1303" s="368" t="s">
        <v>25</v>
      </c>
      <c r="C1303" s="368" t="s">
        <v>26</v>
      </c>
      <c r="D1303" s="367" t="s">
        <v>27</v>
      </c>
      <c r="E1303" s="364" t="s">
        <v>161</v>
      </c>
      <c r="F1303" s="364" t="s">
        <v>161</v>
      </c>
      <c r="G1303" s="364" t="s">
        <v>1066</v>
      </c>
      <c r="H1303" s="375"/>
      <c r="I1303" s="369"/>
    </row>
    <row r="1304" spans="1:9">
      <c r="A1304" s="369"/>
      <c r="B1304" s="366"/>
      <c r="C1304" s="366"/>
      <c r="D1304" s="365"/>
      <c r="E1304" s="364" t="s">
        <v>1055</v>
      </c>
      <c r="F1304" s="364" t="s">
        <v>29</v>
      </c>
      <c r="G1304" s="364" t="s">
        <v>30</v>
      </c>
      <c r="H1304" s="375"/>
      <c r="I1304" s="369"/>
    </row>
    <row r="1305" spans="1:9">
      <c r="A1305" s="369"/>
      <c r="B1305" s="361" t="s">
        <v>1073</v>
      </c>
      <c r="C1305" s="361" t="s">
        <v>1068</v>
      </c>
      <c r="D1305" s="363" t="s">
        <v>1072</v>
      </c>
      <c r="E1305" s="359">
        <v>44252</v>
      </c>
      <c r="F1305" s="359">
        <v>44257</v>
      </c>
      <c r="G1305" s="359">
        <f>F1305+13</f>
        <v>44270</v>
      </c>
      <c r="H1305" s="375"/>
      <c r="I1305" s="369"/>
    </row>
    <row r="1306" spans="1:9">
      <c r="A1306" s="369"/>
      <c r="B1306" s="361" t="s">
        <v>1071</v>
      </c>
      <c r="C1306" s="361" t="s">
        <v>1068</v>
      </c>
      <c r="D1306" s="362"/>
      <c r="E1306" s="359">
        <f>E1305+7</f>
        <v>44259</v>
      </c>
      <c r="F1306" s="359">
        <f>F1305+7</f>
        <v>44264</v>
      </c>
      <c r="G1306" s="359">
        <f>G1305+7</f>
        <v>44277</v>
      </c>
      <c r="H1306" s="375"/>
      <c r="I1306" s="369"/>
    </row>
    <row r="1307" spans="1:9">
      <c r="A1307" s="369"/>
      <c r="B1307" s="361" t="s">
        <v>1070</v>
      </c>
      <c r="C1307" s="361" t="s">
        <v>1068</v>
      </c>
      <c r="D1307" s="362"/>
      <c r="E1307" s="359">
        <f>E1306+7</f>
        <v>44266</v>
      </c>
      <c r="F1307" s="359">
        <f>F1306+7</f>
        <v>44271</v>
      </c>
      <c r="G1307" s="359">
        <f>G1306+7</f>
        <v>44284</v>
      </c>
      <c r="H1307" s="375"/>
      <c r="I1307" s="369"/>
    </row>
    <row r="1308" spans="1:9">
      <c r="A1308" s="369"/>
      <c r="B1308" s="361" t="s">
        <v>1069</v>
      </c>
      <c r="C1308" s="361" t="s">
        <v>1068</v>
      </c>
      <c r="D1308" s="362"/>
      <c r="E1308" s="359">
        <f>E1307+7</f>
        <v>44273</v>
      </c>
      <c r="F1308" s="359">
        <f>F1307+7</f>
        <v>44278</v>
      </c>
      <c r="G1308" s="359">
        <f>G1307+7</f>
        <v>44291</v>
      </c>
      <c r="H1308" s="375"/>
      <c r="I1308" s="369"/>
    </row>
    <row r="1309" spans="1:9">
      <c r="A1309" s="369"/>
      <c r="B1309" s="361" t="s">
        <v>1067</v>
      </c>
      <c r="C1309" s="361" t="s">
        <v>794</v>
      </c>
      <c r="D1309" s="360"/>
      <c r="E1309" s="359">
        <f>E1308+7</f>
        <v>44280</v>
      </c>
      <c r="F1309" s="359">
        <f>F1308+7</f>
        <v>44285</v>
      </c>
      <c r="G1309" s="359">
        <f>G1308+7</f>
        <v>44298</v>
      </c>
      <c r="H1309" s="375"/>
      <c r="I1309" s="369"/>
    </row>
    <row r="1310" spans="1:9">
      <c r="A1310" s="369"/>
      <c r="B1310" s="374"/>
      <c r="C1310" s="374"/>
      <c r="D1310" s="373"/>
      <c r="E1310" s="372"/>
      <c r="F1310" s="372"/>
      <c r="G1310" s="372"/>
      <c r="H1310" s="375"/>
      <c r="I1310" s="369"/>
    </row>
    <row r="1311" spans="1:9">
      <c r="A1311" s="369"/>
      <c r="B1311" s="368" t="s">
        <v>25</v>
      </c>
      <c r="C1311" s="368" t="s">
        <v>26</v>
      </c>
      <c r="D1311" s="367" t="s">
        <v>27</v>
      </c>
      <c r="E1311" s="364" t="s">
        <v>161</v>
      </c>
      <c r="F1311" s="364" t="s">
        <v>161</v>
      </c>
      <c r="G1311" s="364" t="s">
        <v>1066</v>
      </c>
      <c r="H1311" s="375"/>
      <c r="I1311" s="369"/>
    </row>
    <row r="1312" spans="1:9">
      <c r="A1312" s="369"/>
      <c r="B1312" s="366"/>
      <c r="C1312" s="366"/>
      <c r="D1312" s="365"/>
      <c r="E1312" s="364" t="s">
        <v>1055</v>
      </c>
      <c r="F1312" s="364" t="s">
        <v>29</v>
      </c>
      <c r="G1312" s="364" t="s">
        <v>30</v>
      </c>
      <c r="H1312" s="375"/>
      <c r="I1312" s="369"/>
    </row>
    <row r="1313" spans="1:9">
      <c r="A1313" s="369"/>
      <c r="B1313" s="378" t="s">
        <v>1065</v>
      </c>
      <c r="C1313" s="378" t="s">
        <v>3</v>
      </c>
      <c r="D1313" s="363" t="s">
        <v>1064</v>
      </c>
      <c r="E1313" s="359">
        <v>44257</v>
      </c>
      <c r="F1313" s="359">
        <v>44261</v>
      </c>
      <c r="G1313" s="359">
        <f>F1313+14</f>
        <v>44275</v>
      </c>
      <c r="H1313" s="375"/>
      <c r="I1313" s="369"/>
    </row>
    <row r="1314" spans="1:9" ht="16.5" customHeight="1">
      <c r="A1314" s="369"/>
      <c r="B1314" s="361" t="s">
        <v>1063</v>
      </c>
      <c r="C1314" s="361" t="s">
        <v>1062</v>
      </c>
      <c r="D1314" s="362"/>
      <c r="E1314" s="359">
        <f>E1313+7</f>
        <v>44264</v>
      </c>
      <c r="F1314" s="359">
        <f>F1313+7</f>
        <v>44268</v>
      </c>
      <c r="G1314" s="359">
        <f>G1313+7</f>
        <v>44282</v>
      </c>
      <c r="H1314" s="375"/>
      <c r="I1314" s="369"/>
    </row>
    <row r="1315" spans="1:9">
      <c r="A1315" s="369"/>
      <c r="B1315" s="361" t="s">
        <v>1061</v>
      </c>
      <c r="C1315" s="377" t="s">
        <v>1060</v>
      </c>
      <c r="D1315" s="362"/>
      <c r="E1315" s="359">
        <f>E1314+7</f>
        <v>44271</v>
      </c>
      <c r="F1315" s="359">
        <f>F1314+7</f>
        <v>44275</v>
      </c>
      <c r="G1315" s="359">
        <f>G1314+7</f>
        <v>44289</v>
      </c>
      <c r="H1315" s="375"/>
      <c r="I1315" s="369"/>
    </row>
    <row r="1316" spans="1:9">
      <c r="A1316" s="369"/>
      <c r="B1316" s="361" t="s">
        <v>1059</v>
      </c>
      <c r="C1316" s="377" t="s">
        <v>53</v>
      </c>
      <c r="D1316" s="360"/>
      <c r="E1316" s="359">
        <f>E1315+7</f>
        <v>44278</v>
      </c>
      <c r="F1316" s="359">
        <f>F1315+7</f>
        <v>44282</v>
      </c>
      <c r="G1316" s="359">
        <f>G1315+7</f>
        <v>44296</v>
      </c>
      <c r="H1316" s="375"/>
      <c r="I1316" s="369"/>
    </row>
    <row r="1317" spans="1:9">
      <c r="A1317" s="376" t="s">
        <v>263</v>
      </c>
      <c r="B1317" s="357"/>
      <c r="C1317" s="357"/>
      <c r="D1317" s="369"/>
      <c r="E1317" s="369"/>
      <c r="F1317" s="369"/>
      <c r="G1317" s="369"/>
      <c r="H1317" s="375"/>
      <c r="I1317" s="369"/>
    </row>
    <row r="1318" spans="1:9">
      <c r="B1318" s="374"/>
      <c r="C1318" s="374"/>
      <c r="D1318" s="373"/>
      <c r="E1318" s="372"/>
      <c r="F1318" s="372"/>
      <c r="G1318" s="372"/>
      <c r="H1318" s="372"/>
    </row>
    <row r="1319" spans="1:9">
      <c r="B1319" s="368" t="s">
        <v>25</v>
      </c>
      <c r="C1319" s="368" t="s">
        <v>26</v>
      </c>
      <c r="D1319" s="367" t="s">
        <v>27</v>
      </c>
      <c r="E1319" s="364" t="s">
        <v>161</v>
      </c>
      <c r="F1319" s="364" t="s">
        <v>161</v>
      </c>
      <c r="G1319" s="364" t="s">
        <v>1057</v>
      </c>
      <c r="H1319" s="364" t="s">
        <v>263</v>
      </c>
    </row>
    <row r="1320" spans="1:9">
      <c r="B1320" s="366"/>
      <c r="C1320" s="366"/>
      <c r="D1320" s="365"/>
      <c r="E1320" s="364" t="s">
        <v>1055</v>
      </c>
      <c r="F1320" s="364" t="s">
        <v>29</v>
      </c>
      <c r="G1320" s="364" t="s">
        <v>30</v>
      </c>
      <c r="H1320" s="364" t="s">
        <v>30</v>
      </c>
    </row>
    <row r="1321" spans="1:9" ht="16.5" customHeight="1">
      <c r="B1321" s="361" t="s">
        <v>1054</v>
      </c>
      <c r="C1321" s="361" t="s">
        <v>1053</v>
      </c>
      <c r="D1321" s="363" t="s">
        <v>1052</v>
      </c>
      <c r="E1321" s="359">
        <v>44256</v>
      </c>
      <c r="F1321" s="359">
        <v>44261</v>
      </c>
      <c r="G1321" s="359">
        <f>F1321+12</f>
        <v>44273</v>
      </c>
      <c r="H1321" s="359" t="s">
        <v>1046</v>
      </c>
    </row>
    <row r="1322" spans="1:9">
      <c r="B1322" s="361" t="s">
        <v>1051</v>
      </c>
      <c r="C1322" s="361" t="s">
        <v>1050</v>
      </c>
      <c r="D1322" s="362"/>
      <c r="E1322" s="359">
        <f>E1321+7</f>
        <v>44263</v>
      </c>
      <c r="F1322" s="359">
        <f>F1321+7</f>
        <v>44268</v>
      </c>
      <c r="G1322" s="359">
        <f>G1321+7</f>
        <v>44280</v>
      </c>
      <c r="H1322" s="359" t="s">
        <v>1046</v>
      </c>
    </row>
    <row r="1323" spans="1:9" ht="16.5" customHeight="1">
      <c r="B1323" s="361" t="s">
        <v>1049</v>
      </c>
      <c r="C1323" s="361" t="s">
        <v>1048</v>
      </c>
      <c r="D1323" s="362"/>
      <c r="E1323" s="359">
        <f>E1322+7</f>
        <v>44270</v>
      </c>
      <c r="F1323" s="359">
        <f>F1322+7</f>
        <v>44275</v>
      </c>
      <c r="G1323" s="359">
        <f>G1322+7</f>
        <v>44287</v>
      </c>
      <c r="H1323" s="359" t="s">
        <v>1046</v>
      </c>
    </row>
    <row r="1324" spans="1:9">
      <c r="B1324" s="361" t="s">
        <v>1047</v>
      </c>
      <c r="C1324" s="361" t="s">
        <v>893</v>
      </c>
      <c r="D1324" s="360"/>
      <c r="E1324" s="359">
        <f>E1323+7</f>
        <v>44277</v>
      </c>
      <c r="F1324" s="359">
        <f>F1323+7</f>
        <v>44282</v>
      </c>
      <c r="G1324" s="359">
        <f>G1323+7</f>
        <v>44294</v>
      </c>
      <c r="H1324" s="359" t="s">
        <v>1046</v>
      </c>
    </row>
    <row r="1325" spans="1:9">
      <c r="B1325" s="374"/>
      <c r="C1325" s="374"/>
      <c r="D1325" s="373"/>
      <c r="E1325" s="372"/>
      <c r="F1325" s="372"/>
      <c r="G1325" s="372"/>
      <c r="H1325" s="372"/>
    </row>
    <row r="1326" spans="1:9">
      <c r="A1326" s="371" t="s">
        <v>1058</v>
      </c>
      <c r="B1326" s="370"/>
      <c r="C1326" s="370"/>
      <c r="D1326" s="369"/>
      <c r="E1326" s="369"/>
      <c r="F1326" s="369"/>
      <c r="G1326" s="369"/>
    </row>
    <row r="1327" spans="1:9">
      <c r="B1327" s="370"/>
      <c r="C1327" s="370"/>
      <c r="D1327" s="369"/>
      <c r="E1327" s="369"/>
      <c r="F1327" s="369"/>
      <c r="G1327" s="369"/>
    </row>
    <row r="1328" spans="1:9">
      <c r="B1328" s="368" t="s">
        <v>25</v>
      </c>
      <c r="C1328" s="368" t="s">
        <v>26</v>
      </c>
      <c r="D1328" s="367" t="s">
        <v>27</v>
      </c>
      <c r="E1328" s="364" t="s">
        <v>161</v>
      </c>
      <c r="F1328" s="364" t="s">
        <v>161</v>
      </c>
      <c r="G1328" s="364" t="s">
        <v>1057</v>
      </c>
      <c r="H1328" s="364" t="s">
        <v>1056</v>
      </c>
    </row>
    <row r="1329" spans="2:8">
      <c r="B1329" s="366"/>
      <c r="C1329" s="366"/>
      <c r="D1329" s="365"/>
      <c r="E1329" s="364" t="s">
        <v>1055</v>
      </c>
      <c r="F1329" s="364" t="s">
        <v>29</v>
      </c>
      <c r="G1329" s="364" t="s">
        <v>30</v>
      </c>
      <c r="H1329" s="364" t="s">
        <v>30</v>
      </c>
    </row>
    <row r="1330" spans="2:8">
      <c r="B1330" s="361" t="s">
        <v>1054</v>
      </c>
      <c r="C1330" s="361" t="s">
        <v>1053</v>
      </c>
      <c r="D1330" s="363" t="s">
        <v>1052</v>
      </c>
      <c r="E1330" s="359">
        <v>44256</v>
      </c>
      <c r="F1330" s="359">
        <v>44261</v>
      </c>
      <c r="G1330" s="359">
        <f>F1330+12</f>
        <v>44273</v>
      </c>
      <c r="H1330" s="359" t="s">
        <v>1046</v>
      </c>
    </row>
    <row r="1331" spans="2:8">
      <c r="B1331" s="361" t="s">
        <v>1051</v>
      </c>
      <c r="C1331" s="361" t="s">
        <v>1050</v>
      </c>
      <c r="D1331" s="362"/>
      <c r="E1331" s="359">
        <f>E1330+7</f>
        <v>44263</v>
      </c>
      <c r="F1331" s="359">
        <f>F1330+7</f>
        <v>44268</v>
      </c>
      <c r="G1331" s="359">
        <f>G1330+7</f>
        <v>44280</v>
      </c>
      <c r="H1331" s="359" t="s">
        <v>1046</v>
      </c>
    </row>
    <row r="1332" spans="2:8">
      <c r="B1332" s="361" t="s">
        <v>1049</v>
      </c>
      <c r="C1332" s="361" t="s">
        <v>1048</v>
      </c>
      <c r="D1332" s="362"/>
      <c r="E1332" s="359">
        <f>E1331+7</f>
        <v>44270</v>
      </c>
      <c r="F1332" s="359">
        <f>F1331+7</f>
        <v>44275</v>
      </c>
      <c r="G1332" s="359">
        <f>G1331+7</f>
        <v>44287</v>
      </c>
      <c r="H1332" s="359" t="s">
        <v>1046</v>
      </c>
    </row>
    <row r="1333" spans="2:8">
      <c r="B1333" s="361" t="s">
        <v>1047</v>
      </c>
      <c r="C1333" s="361" t="s">
        <v>893</v>
      </c>
      <c r="D1333" s="360"/>
      <c r="E1333" s="359">
        <f>E1332+7</f>
        <v>44277</v>
      </c>
      <c r="F1333" s="359">
        <f>F1332+7</f>
        <v>44282</v>
      </c>
      <c r="G1333" s="359">
        <f>G1332+7</f>
        <v>44294</v>
      </c>
      <c r="H1333" s="359" t="s">
        <v>1046</v>
      </c>
    </row>
  </sheetData>
  <mergeCells count="643">
    <mergeCell ref="D1330:D1333"/>
    <mergeCell ref="D1296:D1299"/>
    <mergeCell ref="B1303:B1304"/>
    <mergeCell ref="C1303:C1304"/>
    <mergeCell ref="D1303:D1304"/>
    <mergeCell ref="D1305:D1309"/>
    <mergeCell ref="B1311:B1312"/>
    <mergeCell ref="C1311:C1312"/>
    <mergeCell ref="D1311:D1312"/>
    <mergeCell ref="D1313:D1316"/>
    <mergeCell ref="B1319:B1320"/>
    <mergeCell ref="C1319:C1320"/>
    <mergeCell ref="D1319:D1320"/>
    <mergeCell ref="D1321:D1324"/>
    <mergeCell ref="B1328:B1329"/>
    <mergeCell ref="C1328:C1329"/>
    <mergeCell ref="D1328:D1329"/>
    <mergeCell ref="D1279:D1282"/>
    <mergeCell ref="B1285:B1286"/>
    <mergeCell ref="C1285:C1286"/>
    <mergeCell ref="D1285:D1286"/>
    <mergeCell ref="D1287:D1291"/>
    <mergeCell ref="B1294:B1295"/>
    <mergeCell ref="C1294:C1295"/>
    <mergeCell ref="D1294:D1295"/>
    <mergeCell ref="D1264:D1267"/>
    <mergeCell ref="B1269:B1270"/>
    <mergeCell ref="C1269:C1270"/>
    <mergeCell ref="D1269:D1270"/>
    <mergeCell ref="D1271:D1274"/>
    <mergeCell ref="B1277:B1278"/>
    <mergeCell ref="C1277:C1278"/>
    <mergeCell ref="D1277:D1278"/>
    <mergeCell ref="D1247:D1251"/>
    <mergeCell ref="B1254:B1255"/>
    <mergeCell ref="C1254:C1255"/>
    <mergeCell ref="D1254:D1255"/>
    <mergeCell ref="D1256:D1260"/>
    <mergeCell ref="B1262:B1263"/>
    <mergeCell ref="C1262:C1263"/>
    <mergeCell ref="D1262:D1263"/>
    <mergeCell ref="D1232:D1235"/>
    <mergeCell ref="B1237:B1238"/>
    <mergeCell ref="C1237:C1238"/>
    <mergeCell ref="D1237:D1238"/>
    <mergeCell ref="D1239:D1242"/>
    <mergeCell ref="B1245:B1246"/>
    <mergeCell ref="C1245:C1246"/>
    <mergeCell ref="D1245:D1246"/>
    <mergeCell ref="D1215:D1218"/>
    <mergeCell ref="B1221:B1222"/>
    <mergeCell ref="C1221:C1222"/>
    <mergeCell ref="D1221:D1222"/>
    <mergeCell ref="D1223:D1226"/>
    <mergeCell ref="B1230:B1231"/>
    <mergeCell ref="C1230:C1231"/>
    <mergeCell ref="D1230:D1231"/>
    <mergeCell ref="D1198:D1201"/>
    <mergeCell ref="B1204:B1205"/>
    <mergeCell ref="C1204:C1205"/>
    <mergeCell ref="D1204:D1205"/>
    <mergeCell ref="D1206:D1210"/>
    <mergeCell ref="B1213:B1214"/>
    <mergeCell ref="C1213:C1214"/>
    <mergeCell ref="D1213:D1214"/>
    <mergeCell ref="D1124:D1125"/>
    <mergeCell ref="D1126:D1129"/>
    <mergeCell ref="B1108:B1109"/>
    <mergeCell ref="C1108:C1109"/>
    <mergeCell ref="D1108:D1109"/>
    <mergeCell ref="D1196:D1197"/>
    <mergeCell ref="D1110:D1114"/>
    <mergeCell ref="B1132:B1133"/>
    <mergeCell ref="C1132:C1133"/>
    <mergeCell ref="D1132:D1133"/>
    <mergeCell ref="D1134:D1137"/>
    <mergeCell ref="B1140:B1141"/>
    <mergeCell ref="C1140:C1141"/>
    <mergeCell ref="D1140:D1141"/>
    <mergeCell ref="D1118:D1121"/>
    <mergeCell ref="B1124:B1125"/>
    <mergeCell ref="D1093:D1096"/>
    <mergeCell ref="B1099:B1100"/>
    <mergeCell ref="C1099:C1100"/>
    <mergeCell ref="D1099:D1100"/>
    <mergeCell ref="B1083:B1084"/>
    <mergeCell ref="D1101:D1105"/>
    <mergeCell ref="D1074:D1078"/>
    <mergeCell ref="C1083:C1084"/>
    <mergeCell ref="D1083:D1084"/>
    <mergeCell ref="D1085:D1089"/>
    <mergeCell ref="B1091:B1092"/>
    <mergeCell ref="C1091:C1092"/>
    <mergeCell ref="D1091:D1092"/>
    <mergeCell ref="B1064:B1065"/>
    <mergeCell ref="C1064:C1065"/>
    <mergeCell ref="D1064:D1065"/>
    <mergeCell ref="D1066:D1070"/>
    <mergeCell ref="B1072:B1073"/>
    <mergeCell ref="C1072:C1073"/>
    <mergeCell ref="D1072:D1073"/>
    <mergeCell ref="D1034:D1037"/>
    <mergeCell ref="B1039:B1040"/>
    <mergeCell ref="C1039:C1040"/>
    <mergeCell ref="D1039:D1040"/>
    <mergeCell ref="D1041:D1044"/>
    <mergeCell ref="A1063:B1063"/>
    <mergeCell ref="C1008:C1009"/>
    <mergeCell ref="D1008:D1009"/>
    <mergeCell ref="D1010:D1013"/>
    <mergeCell ref="B992:B993"/>
    <mergeCell ref="C992:C993"/>
    <mergeCell ref="D992:D993"/>
    <mergeCell ref="D986:D990"/>
    <mergeCell ref="D994:D998"/>
    <mergeCell ref="B1016:B1017"/>
    <mergeCell ref="C1016:C1017"/>
    <mergeCell ref="D1016:D1017"/>
    <mergeCell ref="D1018:D1021"/>
    <mergeCell ref="C1000:C1001"/>
    <mergeCell ref="D1000:D1001"/>
    <mergeCell ref="D1002:D1005"/>
    <mergeCell ref="B1008:B1009"/>
    <mergeCell ref="D971:D975"/>
    <mergeCell ref="B977:B978"/>
    <mergeCell ref="C977:C978"/>
    <mergeCell ref="D977:D978"/>
    <mergeCell ref="D979:D982"/>
    <mergeCell ref="B984:B985"/>
    <mergeCell ref="C984:C985"/>
    <mergeCell ref="D984:D985"/>
    <mergeCell ref="D955:D959"/>
    <mergeCell ref="B961:B962"/>
    <mergeCell ref="C961:C962"/>
    <mergeCell ref="D961:D962"/>
    <mergeCell ref="D963:D966"/>
    <mergeCell ref="B969:B970"/>
    <mergeCell ref="C969:C970"/>
    <mergeCell ref="D969:D970"/>
    <mergeCell ref="D901:D904"/>
    <mergeCell ref="B942:B943"/>
    <mergeCell ref="C942:C943"/>
    <mergeCell ref="D942:D943"/>
    <mergeCell ref="D944:D948"/>
    <mergeCell ref="B953:B954"/>
    <mergeCell ref="C953:C954"/>
    <mergeCell ref="D953:D954"/>
    <mergeCell ref="D885:D888"/>
    <mergeCell ref="B891:B892"/>
    <mergeCell ref="C891:C892"/>
    <mergeCell ref="D891:D892"/>
    <mergeCell ref="D893:D897"/>
    <mergeCell ref="B899:B900"/>
    <mergeCell ref="C899:C900"/>
    <mergeCell ref="D899:D900"/>
    <mergeCell ref="D870:D874"/>
    <mergeCell ref="B876:B877"/>
    <mergeCell ref="C876:C877"/>
    <mergeCell ref="D876:D877"/>
    <mergeCell ref="D878:D881"/>
    <mergeCell ref="B883:B884"/>
    <mergeCell ref="C883:C884"/>
    <mergeCell ref="D883:D884"/>
    <mergeCell ref="B837:B838"/>
    <mergeCell ref="C837:C838"/>
    <mergeCell ref="D837:D838"/>
    <mergeCell ref="D839:D842"/>
    <mergeCell ref="A844:B844"/>
    <mergeCell ref="B868:B869"/>
    <mergeCell ref="C868:C869"/>
    <mergeCell ref="D868:D869"/>
    <mergeCell ref="B1000:B1001"/>
    <mergeCell ref="D806:D810"/>
    <mergeCell ref="B812:B813"/>
    <mergeCell ref="C812:C813"/>
    <mergeCell ref="D812:D813"/>
    <mergeCell ref="D814:D818"/>
    <mergeCell ref="B820:B821"/>
    <mergeCell ref="C820:C821"/>
    <mergeCell ref="D820:D821"/>
    <mergeCell ref="D822:D826"/>
    <mergeCell ref="C1181:C1182"/>
    <mergeCell ref="D1181:D1182"/>
    <mergeCell ref="D1184:D1186"/>
    <mergeCell ref="C1196:C1197"/>
    <mergeCell ref="D1142:D1145"/>
    <mergeCell ref="A1149:G1149"/>
    <mergeCell ref="B1152:B1153"/>
    <mergeCell ref="C1152:C1153"/>
    <mergeCell ref="D1152:D1153"/>
    <mergeCell ref="D1154:D1158"/>
    <mergeCell ref="B1188:B1189"/>
    <mergeCell ref="C1188:C1189"/>
    <mergeCell ref="D1188:D1189"/>
    <mergeCell ref="D1190:D1193"/>
    <mergeCell ref="B1196:B1197"/>
    <mergeCell ref="B1174:B1175"/>
    <mergeCell ref="C1174:C1175"/>
    <mergeCell ref="D1174:D1175"/>
    <mergeCell ref="D1176:D1179"/>
    <mergeCell ref="B1181:B1182"/>
    <mergeCell ref="D930:D933"/>
    <mergeCell ref="B935:B936"/>
    <mergeCell ref="C935:C936"/>
    <mergeCell ref="D935:D936"/>
    <mergeCell ref="D794:D795"/>
    <mergeCell ref="D796:D800"/>
    <mergeCell ref="B829:B830"/>
    <mergeCell ref="C829:C830"/>
    <mergeCell ref="D829:D830"/>
    <mergeCell ref="D831:D834"/>
    <mergeCell ref="D915:D918"/>
    <mergeCell ref="B921:B922"/>
    <mergeCell ref="C921:C922"/>
    <mergeCell ref="D921:D922"/>
    <mergeCell ref="D923:D926"/>
    <mergeCell ref="B928:B929"/>
    <mergeCell ref="C928:C929"/>
    <mergeCell ref="D928:D929"/>
    <mergeCell ref="C906:C907"/>
    <mergeCell ref="D906:D907"/>
    <mergeCell ref="D908:D911"/>
    <mergeCell ref="B913:B914"/>
    <mergeCell ref="C913:C914"/>
    <mergeCell ref="D913:D914"/>
    <mergeCell ref="D1162:D1165"/>
    <mergeCell ref="B1167:B1168"/>
    <mergeCell ref="C1167:C1168"/>
    <mergeCell ref="D1167:D1168"/>
    <mergeCell ref="D1169:D1172"/>
    <mergeCell ref="B1116:B1117"/>
    <mergeCell ref="C1116:C1117"/>
    <mergeCell ref="D1116:D1117"/>
    <mergeCell ref="B1160:B1161"/>
    <mergeCell ref="C1124:C1125"/>
    <mergeCell ref="D1057:D1061"/>
    <mergeCell ref="B1023:B1024"/>
    <mergeCell ref="C1023:C1024"/>
    <mergeCell ref="D1023:D1024"/>
    <mergeCell ref="C1160:C1161"/>
    <mergeCell ref="D1160:D1161"/>
    <mergeCell ref="D1025:D1029"/>
    <mergeCell ref="B1032:B1033"/>
    <mergeCell ref="C1032:C1033"/>
    <mergeCell ref="D1032:D1033"/>
    <mergeCell ref="D855:D858"/>
    <mergeCell ref="B1046:B1047"/>
    <mergeCell ref="C1046:C1047"/>
    <mergeCell ref="D1046:D1047"/>
    <mergeCell ref="D1048:D1052"/>
    <mergeCell ref="B1055:B1056"/>
    <mergeCell ref="C1055:C1056"/>
    <mergeCell ref="D1055:D1056"/>
    <mergeCell ref="D937:D940"/>
    <mergeCell ref="B906:B907"/>
    <mergeCell ref="C845:C846"/>
    <mergeCell ref="D845:D846"/>
    <mergeCell ref="D847:D851"/>
    <mergeCell ref="B853:B854"/>
    <mergeCell ref="C853:C854"/>
    <mergeCell ref="D853:D854"/>
    <mergeCell ref="D862:D865"/>
    <mergeCell ref="A784:B784"/>
    <mergeCell ref="B785:B786"/>
    <mergeCell ref="C785:C786"/>
    <mergeCell ref="D785:D786"/>
    <mergeCell ref="A802:G802"/>
    <mergeCell ref="B804:B805"/>
    <mergeCell ref="A793:B793"/>
    <mergeCell ref="B794:B795"/>
    <mergeCell ref="C794:C795"/>
    <mergeCell ref="D475:D479"/>
    <mergeCell ref="D448:D449"/>
    <mergeCell ref="D456:D457"/>
    <mergeCell ref="B860:B861"/>
    <mergeCell ref="C860:C861"/>
    <mergeCell ref="D860:D861"/>
    <mergeCell ref="C804:C805"/>
    <mergeCell ref="D804:D805"/>
    <mergeCell ref="D787:D791"/>
    <mergeCell ref="B845:B846"/>
    <mergeCell ref="D490:D491"/>
    <mergeCell ref="D483:D487"/>
    <mergeCell ref="B481:B482"/>
    <mergeCell ref="C465:C466"/>
    <mergeCell ref="D431:D432"/>
    <mergeCell ref="C440:C441"/>
    <mergeCell ref="C490:C491"/>
    <mergeCell ref="C473:C474"/>
    <mergeCell ref="D481:D482"/>
    <mergeCell ref="D473:D474"/>
    <mergeCell ref="D565:D569"/>
    <mergeCell ref="D616:D617"/>
    <mergeCell ref="D584:D588"/>
    <mergeCell ref="D601:D605"/>
    <mergeCell ref="D590:D591"/>
    <mergeCell ref="D592:D596"/>
    <mergeCell ref="C517:C518"/>
    <mergeCell ref="D519:D523"/>
    <mergeCell ref="D508:D509"/>
    <mergeCell ref="D510:D514"/>
    <mergeCell ref="D536:D537"/>
    <mergeCell ref="D545:D546"/>
    <mergeCell ref="D517:D518"/>
    <mergeCell ref="B652:B653"/>
    <mergeCell ref="C652:C653"/>
    <mergeCell ref="D652:D653"/>
    <mergeCell ref="B687:B688"/>
    <mergeCell ref="C687:C688"/>
    <mergeCell ref="D752:D756"/>
    <mergeCell ref="D714:D715"/>
    <mergeCell ref="D716:D720"/>
    <mergeCell ref="B750:B751"/>
    <mergeCell ref="C406:C407"/>
    <mergeCell ref="D758:D759"/>
    <mergeCell ref="A633:G633"/>
    <mergeCell ref="B635:B636"/>
    <mergeCell ref="C635:C636"/>
    <mergeCell ref="B607:B608"/>
    <mergeCell ref="D725:D729"/>
    <mergeCell ref="D734:D738"/>
    <mergeCell ref="B616:B617"/>
    <mergeCell ref="C616:C617"/>
    <mergeCell ref="D563:D564"/>
    <mergeCell ref="D465:D466"/>
    <mergeCell ref="B440:B441"/>
    <mergeCell ref="D492:D496"/>
    <mergeCell ref="D458:D462"/>
    <mergeCell ref="C456:C457"/>
    <mergeCell ref="D529:D533"/>
    <mergeCell ref="D499:D500"/>
    <mergeCell ref="D467:D471"/>
    <mergeCell ref="D501:D505"/>
    <mergeCell ref="D114:D118"/>
    <mergeCell ref="D49:D50"/>
    <mergeCell ref="D250:D254"/>
    <mergeCell ref="B517:B518"/>
    <mergeCell ref="B536:B537"/>
    <mergeCell ref="C527:C528"/>
    <mergeCell ref="C536:C537"/>
    <mergeCell ref="B406:B407"/>
    <mergeCell ref="B361:B362"/>
    <mergeCell ref="D353:D354"/>
    <mergeCell ref="B275:B276"/>
    <mergeCell ref="D77:D81"/>
    <mergeCell ref="D178:D182"/>
    <mergeCell ref="D196:D200"/>
    <mergeCell ref="D31:D32"/>
    <mergeCell ref="D24:D28"/>
    <mergeCell ref="D40:D41"/>
    <mergeCell ref="D33:D37"/>
    <mergeCell ref="D87:D91"/>
    <mergeCell ref="D103:D104"/>
    <mergeCell ref="D132:D136"/>
    <mergeCell ref="D372:D376"/>
    <mergeCell ref="D399:D403"/>
    <mergeCell ref="D408:D412"/>
    <mergeCell ref="D406:D407"/>
    <mergeCell ref="D397:D398"/>
    <mergeCell ref="D160:D164"/>
    <mergeCell ref="D158:D159"/>
    <mergeCell ref="D363:D367"/>
    <mergeCell ref="D75:D76"/>
    <mergeCell ref="D96:D100"/>
    <mergeCell ref="D105:D109"/>
    <mergeCell ref="D130:D131"/>
    <mergeCell ref="D203:D204"/>
    <mergeCell ref="D149:D150"/>
    <mergeCell ref="D139:D140"/>
    <mergeCell ref="D85:D86"/>
    <mergeCell ref="D169:D173"/>
    <mergeCell ref="D194:D195"/>
    <mergeCell ref="D267:D268"/>
    <mergeCell ref="D275:D276"/>
    <mergeCell ref="C267:C268"/>
    <mergeCell ref="C275:C276"/>
    <mergeCell ref="B414:B415"/>
    <mergeCell ref="D94:D95"/>
    <mergeCell ref="D112:D113"/>
    <mergeCell ref="D167:D168"/>
    <mergeCell ref="D123:D127"/>
    <mergeCell ref="D141:D145"/>
    <mergeCell ref="D414:D415"/>
    <mergeCell ref="D416:D420"/>
    <mergeCell ref="C422:C423"/>
    <mergeCell ref="D422:D423"/>
    <mergeCell ref="D442:D446"/>
    <mergeCell ref="D450:D454"/>
    <mergeCell ref="C414:C415"/>
    <mergeCell ref="D440:D441"/>
    <mergeCell ref="D424:D428"/>
    <mergeCell ref="D433:D437"/>
    <mergeCell ref="D285:D289"/>
    <mergeCell ref="D329:D333"/>
    <mergeCell ref="D335:D336"/>
    <mergeCell ref="D344:D345"/>
    <mergeCell ref="D312:D316"/>
    <mergeCell ref="B397:B398"/>
    <mergeCell ref="B370:B371"/>
    <mergeCell ref="C379:C380"/>
    <mergeCell ref="C353:C354"/>
    <mergeCell ref="D59:D63"/>
    <mergeCell ref="B112:B113"/>
    <mergeCell ref="B292:B293"/>
    <mergeCell ref="D283:D284"/>
    <mergeCell ref="D355:D359"/>
    <mergeCell ref="C397:C398"/>
    <mergeCell ref="C370:C371"/>
    <mergeCell ref="D346:D350"/>
    <mergeCell ref="D318:D319"/>
    <mergeCell ref="D337:D341"/>
    <mergeCell ref="C318:C319"/>
    <mergeCell ref="B318:B319"/>
    <mergeCell ref="A308:G308"/>
    <mergeCell ref="B267:B268"/>
    <mergeCell ref="D294:D298"/>
    <mergeCell ref="D269:D273"/>
    <mergeCell ref="D292:D293"/>
    <mergeCell ref="D310:D311"/>
    <mergeCell ref="D302:D306"/>
    <mergeCell ref="C283:C284"/>
    <mergeCell ref="D277:D281"/>
    <mergeCell ref="A291:C291"/>
    <mergeCell ref="B327:B328"/>
    <mergeCell ref="C292:C293"/>
    <mergeCell ref="B300:B301"/>
    <mergeCell ref="D327:D328"/>
    <mergeCell ref="C300:C301"/>
    <mergeCell ref="B310:B311"/>
    <mergeCell ref="C310:C311"/>
    <mergeCell ref="D300:D301"/>
    <mergeCell ref="B75:B76"/>
    <mergeCell ref="B149:B150"/>
    <mergeCell ref="B94:B95"/>
    <mergeCell ref="B103:B104"/>
    <mergeCell ref="B85:B86"/>
    <mergeCell ref="B66:B67"/>
    <mergeCell ref="C248:C249"/>
    <mergeCell ref="C167:C168"/>
    <mergeCell ref="C176:C177"/>
    <mergeCell ref="D121:D122"/>
    <mergeCell ref="B158:B159"/>
    <mergeCell ref="A166:B166"/>
    <mergeCell ref="B139:B140"/>
    <mergeCell ref="B130:B131"/>
    <mergeCell ref="B121:B122"/>
    <mergeCell ref="D151:D155"/>
    <mergeCell ref="D232:D236"/>
    <mergeCell ref="D241:D245"/>
    <mergeCell ref="C221:C222"/>
    <mergeCell ref="D214:D218"/>
    <mergeCell ref="D239:D240"/>
    <mergeCell ref="D212:D213"/>
    <mergeCell ref="D221:D222"/>
    <mergeCell ref="D230:D231"/>
    <mergeCell ref="C212:C213"/>
    <mergeCell ref="C121:C122"/>
    <mergeCell ref="C149:C150"/>
    <mergeCell ref="C112:C113"/>
    <mergeCell ref="C130:C131"/>
    <mergeCell ref="C203:C204"/>
    <mergeCell ref="C139:C140"/>
    <mergeCell ref="C158:C159"/>
    <mergeCell ref="D187:D191"/>
    <mergeCell ref="D205:D209"/>
    <mergeCell ref="D185:D186"/>
    <mergeCell ref="B203:B204"/>
    <mergeCell ref="B185:B186"/>
    <mergeCell ref="C94:C95"/>
    <mergeCell ref="B176:B177"/>
    <mergeCell ref="B167:B168"/>
    <mergeCell ref="C103:C104"/>
    <mergeCell ref="A111:B111"/>
    <mergeCell ref="C85:C86"/>
    <mergeCell ref="D22:D23"/>
    <mergeCell ref="C57:C58"/>
    <mergeCell ref="C257:C258"/>
    <mergeCell ref="B248:B249"/>
    <mergeCell ref="D257:D258"/>
    <mergeCell ref="C31:C32"/>
    <mergeCell ref="C239:C240"/>
    <mergeCell ref="C230:C231"/>
    <mergeCell ref="D176:D177"/>
    <mergeCell ref="D57:D58"/>
    <mergeCell ref="D8:D12"/>
    <mergeCell ref="D42:D46"/>
    <mergeCell ref="D51:D55"/>
    <mergeCell ref="D16:D20"/>
    <mergeCell ref="C75:C76"/>
    <mergeCell ref="C40:C41"/>
    <mergeCell ref="C49:C50"/>
    <mergeCell ref="C14:C15"/>
    <mergeCell ref="C22:C23"/>
    <mergeCell ref="B49:B50"/>
    <mergeCell ref="B57:B58"/>
    <mergeCell ref="C6:C7"/>
    <mergeCell ref="B6:B7"/>
    <mergeCell ref="B14:B15"/>
    <mergeCell ref="B22:B23"/>
    <mergeCell ref="B31:B32"/>
    <mergeCell ref="J1:K1"/>
    <mergeCell ref="A1:G1"/>
    <mergeCell ref="A2:B2"/>
    <mergeCell ref="A3:G3"/>
    <mergeCell ref="D6:D7"/>
    <mergeCell ref="B40:B41"/>
    <mergeCell ref="D14:D15"/>
    <mergeCell ref="C194:C195"/>
    <mergeCell ref="C327:C328"/>
    <mergeCell ref="D320:D324"/>
    <mergeCell ref="D370:D371"/>
    <mergeCell ref="D379:D380"/>
    <mergeCell ref="D259:D263"/>
    <mergeCell ref="A265:G265"/>
    <mergeCell ref="B283:B284"/>
    <mergeCell ref="D248:D249"/>
    <mergeCell ref="D223:D227"/>
    <mergeCell ref="D361:D362"/>
    <mergeCell ref="C344:C345"/>
    <mergeCell ref="B344:B345"/>
    <mergeCell ref="B335:B336"/>
    <mergeCell ref="C335:C336"/>
    <mergeCell ref="B353:B354"/>
    <mergeCell ref="B448:B449"/>
    <mergeCell ref="B456:B457"/>
    <mergeCell ref="B465:B466"/>
    <mergeCell ref="C431:C432"/>
    <mergeCell ref="B257:B258"/>
    <mergeCell ref="C185:C186"/>
    <mergeCell ref="B239:B240"/>
    <mergeCell ref="B230:B231"/>
    <mergeCell ref="B212:B213"/>
    <mergeCell ref="B221:B222"/>
    <mergeCell ref="B422:B423"/>
    <mergeCell ref="C448:C449"/>
    <mergeCell ref="C508:C509"/>
    <mergeCell ref="C499:C500"/>
    <mergeCell ref="B499:B500"/>
    <mergeCell ref="B508:B509"/>
    <mergeCell ref="B473:B474"/>
    <mergeCell ref="B490:B491"/>
    <mergeCell ref="C481:C482"/>
    <mergeCell ref="B431:B432"/>
    <mergeCell ref="D390:D394"/>
    <mergeCell ref="C714:C715"/>
    <mergeCell ref="B545:B546"/>
    <mergeCell ref="C545:C546"/>
    <mergeCell ref="B554:B555"/>
    <mergeCell ref="C563:C564"/>
    <mergeCell ref="D556:D560"/>
    <mergeCell ref="B572:B573"/>
    <mergeCell ref="D572:D573"/>
    <mergeCell ref="D547:D551"/>
    <mergeCell ref="C66:C67"/>
    <mergeCell ref="D66:D67"/>
    <mergeCell ref="D68:D72"/>
    <mergeCell ref="B388:B389"/>
    <mergeCell ref="C388:C389"/>
    <mergeCell ref="D388:D389"/>
    <mergeCell ref="B194:B195"/>
    <mergeCell ref="D381:D385"/>
    <mergeCell ref="B379:B380"/>
    <mergeCell ref="C361:C362"/>
    <mergeCell ref="B527:B528"/>
    <mergeCell ref="D538:D542"/>
    <mergeCell ref="D527:D528"/>
    <mergeCell ref="A580:G580"/>
    <mergeCell ref="D732:D733"/>
    <mergeCell ref="D741:D742"/>
    <mergeCell ref="D554:D555"/>
    <mergeCell ref="C554:C555"/>
    <mergeCell ref="B563:B564"/>
    <mergeCell ref="D574:D578"/>
    <mergeCell ref="D646:D650"/>
    <mergeCell ref="B599:B600"/>
    <mergeCell ref="C599:C600"/>
    <mergeCell ref="D599:D600"/>
    <mergeCell ref="C590:C591"/>
    <mergeCell ref="D607:D608"/>
    <mergeCell ref="B625:B626"/>
    <mergeCell ref="D618:D622"/>
    <mergeCell ref="D627:D631"/>
    <mergeCell ref="D609:D613"/>
    <mergeCell ref="B582:B583"/>
    <mergeCell ref="C582:C583"/>
    <mergeCell ref="D582:D583"/>
    <mergeCell ref="B590:B591"/>
    <mergeCell ref="D635:D636"/>
    <mergeCell ref="B644:B645"/>
    <mergeCell ref="C644:C645"/>
    <mergeCell ref="D644:D645"/>
    <mergeCell ref="C625:C626"/>
    <mergeCell ref="D625:D626"/>
    <mergeCell ref="D637:D641"/>
    <mergeCell ref="D760:D764"/>
    <mergeCell ref="B732:B733"/>
    <mergeCell ref="C732:C733"/>
    <mergeCell ref="B741:B742"/>
    <mergeCell ref="C741:C742"/>
    <mergeCell ref="B758:B759"/>
    <mergeCell ref="C758:C759"/>
    <mergeCell ref="B776:B777"/>
    <mergeCell ref="C776:C777"/>
    <mergeCell ref="D776:D777"/>
    <mergeCell ref="A704:B704"/>
    <mergeCell ref="B705:B706"/>
    <mergeCell ref="C705:C706"/>
    <mergeCell ref="D705:D706"/>
    <mergeCell ref="D750:D751"/>
    <mergeCell ref="D743:D747"/>
    <mergeCell ref="B661:B662"/>
    <mergeCell ref="C661:C662"/>
    <mergeCell ref="D661:D662"/>
    <mergeCell ref="B767:B768"/>
    <mergeCell ref="B723:B724"/>
    <mergeCell ref="C572:C573"/>
    <mergeCell ref="C767:C768"/>
    <mergeCell ref="D767:D768"/>
    <mergeCell ref="B678:B679"/>
    <mergeCell ref="C607:C608"/>
    <mergeCell ref="B696:B697"/>
    <mergeCell ref="C696:C697"/>
    <mergeCell ref="D669:D670"/>
    <mergeCell ref="D663:D667"/>
    <mergeCell ref="B669:B670"/>
    <mergeCell ref="C669:C670"/>
    <mergeCell ref="D696:D697"/>
    <mergeCell ref="D678:D679"/>
    <mergeCell ref="C678:C679"/>
    <mergeCell ref="A713:B713"/>
    <mergeCell ref="B714:B715"/>
    <mergeCell ref="C723:C724"/>
    <mergeCell ref="D723:D724"/>
    <mergeCell ref="C750:C751"/>
    <mergeCell ref="D769:D773"/>
    <mergeCell ref="D778:D782"/>
    <mergeCell ref="D654:D658"/>
    <mergeCell ref="D680:D684"/>
    <mergeCell ref="D698:D702"/>
    <mergeCell ref="D689:D693"/>
    <mergeCell ref="D671:D675"/>
    <mergeCell ref="D707:D711"/>
    <mergeCell ref="D687:D688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3"/>
  <sheetViews>
    <sheetView workbookViewId="0">
      <selection activeCell="A29" sqref="A29"/>
    </sheetView>
  </sheetViews>
  <sheetFormatPr defaultRowHeight="12.75"/>
  <cols>
    <col min="1" max="1" width="18.125" style="482" customWidth="1"/>
    <col min="2" max="2" width="29" style="482" customWidth="1"/>
    <col min="3" max="3" width="15.125" style="482" customWidth="1"/>
    <col min="4" max="4" width="18.375" style="482" customWidth="1"/>
    <col min="5" max="5" width="16" style="482" customWidth="1"/>
    <col min="6" max="6" width="23.625" style="482" customWidth="1"/>
    <col min="7" max="7" width="22.75" style="482" customWidth="1"/>
    <col min="8" max="16384" width="9" style="482"/>
  </cols>
  <sheetData>
    <row r="1" spans="1:7" ht="51" customHeight="1">
      <c r="A1" s="616" t="s">
        <v>2194</v>
      </c>
      <c r="B1" s="616"/>
      <c r="C1" s="616"/>
      <c r="D1" s="616"/>
      <c r="E1" s="616"/>
      <c r="F1" s="616"/>
      <c r="G1" s="616"/>
    </row>
    <row r="2" spans="1:7" ht="18.75">
      <c r="A2" s="615" t="s">
        <v>22</v>
      </c>
      <c r="B2" s="614"/>
      <c r="C2" s="610"/>
      <c r="D2" s="610"/>
      <c r="E2" s="613"/>
      <c r="F2" s="610"/>
      <c r="G2" s="612" t="s">
        <v>2193</v>
      </c>
    </row>
    <row r="3" spans="1:7">
      <c r="A3" s="611"/>
      <c r="B3" s="610"/>
      <c r="C3" s="610"/>
      <c r="D3" s="610"/>
      <c r="E3" s="610"/>
      <c r="F3" s="610"/>
      <c r="G3" s="610"/>
    </row>
    <row r="4" spans="1:7" ht="15.75">
      <c r="A4" s="609" t="s">
        <v>23</v>
      </c>
      <c r="B4" s="609"/>
      <c r="C4" s="609"/>
      <c r="D4" s="609"/>
      <c r="E4" s="609"/>
      <c r="F4" s="609"/>
      <c r="G4" s="609"/>
    </row>
    <row r="5" spans="1:7">
      <c r="A5" s="496"/>
      <c r="B5" s="498" t="s">
        <v>2192</v>
      </c>
      <c r="C5" s="543"/>
      <c r="D5" s="608"/>
      <c r="E5" s="542"/>
      <c r="F5" s="608"/>
      <c r="G5" s="607"/>
    </row>
    <row r="6" spans="1:7">
      <c r="B6" s="498"/>
      <c r="C6" s="543"/>
      <c r="D6" s="608"/>
      <c r="E6" s="542"/>
      <c r="F6" s="608"/>
      <c r="G6" s="607"/>
    </row>
    <row r="7" spans="1:7">
      <c r="A7" s="496" t="s">
        <v>2191</v>
      </c>
      <c r="B7" s="564" t="s">
        <v>2139</v>
      </c>
      <c r="C7" s="564" t="s">
        <v>2138</v>
      </c>
      <c r="D7" s="564" t="s">
        <v>2137</v>
      </c>
      <c r="E7" s="564" t="s">
        <v>1925</v>
      </c>
      <c r="F7" s="537" t="s">
        <v>2135</v>
      </c>
      <c r="G7" s="537" t="s">
        <v>2188</v>
      </c>
    </row>
    <row r="8" spans="1:7" ht="15.75" customHeight="1">
      <c r="A8" s="496" t="s">
        <v>2003</v>
      </c>
      <c r="B8" s="562"/>
      <c r="C8" s="562"/>
      <c r="D8" s="562"/>
      <c r="E8" s="562"/>
      <c r="F8" s="537" t="s">
        <v>2164</v>
      </c>
      <c r="G8" s="537" t="s">
        <v>2163</v>
      </c>
    </row>
    <row r="9" spans="1:7" ht="15.75" customHeight="1">
      <c r="A9" s="496"/>
      <c r="B9" s="590" t="s">
        <v>32</v>
      </c>
      <c r="C9" s="590" t="s">
        <v>203</v>
      </c>
      <c r="D9" s="605" t="s">
        <v>1962</v>
      </c>
      <c r="E9" s="590">
        <v>44251</v>
      </c>
      <c r="F9" s="590">
        <v>44258</v>
      </c>
      <c r="G9" s="590">
        <v>44287</v>
      </c>
    </row>
    <row r="10" spans="1:7" ht="15.75" customHeight="1">
      <c r="A10" s="496"/>
      <c r="B10" s="590" t="s">
        <v>563</v>
      </c>
      <c r="C10" s="590" t="s">
        <v>2172</v>
      </c>
      <c r="D10" s="605" t="s">
        <v>1962</v>
      </c>
      <c r="E10" s="590">
        <v>44258</v>
      </c>
      <c r="F10" s="590">
        <v>44265</v>
      </c>
      <c r="G10" s="590">
        <v>44294</v>
      </c>
    </row>
    <row r="11" spans="1:7" ht="13.5" customHeight="1">
      <c r="A11" s="606"/>
      <c r="B11" s="590" t="s">
        <v>564</v>
      </c>
      <c r="C11" s="590" t="s">
        <v>2170</v>
      </c>
      <c r="D11" s="605" t="s">
        <v>1962</v>
      </c>
      <c r="E11" s="590">
        <v>44265</v>
      </c>
      <c r="F11" s="590">
        <v>44272</v>
      </c>
      <c r="G11" s="590">
        <v>44301</v>
      </c>
    </row>
    <row r="12" spans="1:7" ht="13.5" customHeight="1">
      <c r="A12" s="606"/>
      <c r="B12" s="590" t="s">
        <v>2190</v>
      </c>
      <c r="C12" s="590" t="s">
        <v>2168</v>
      </c>
      <c r="D12" s="605" t="s">
        <v>1962</v>
      </c>
      <c r="E12" s="590">
        <v>44272</v>
      </c>
      <c r="F12" s="590">
        <v>44279</v>
      </c>
      <c r="G12" s="590">
        <v>44308</v>
      </c>
    </row>
    <row r="13" spans="1:7" s="592" customFormat="1" ht="13.5">
      <c r="B13" s="590" t="s">
        <v>751</v>
      </c>
      <c r="C13" s="590" t="s">
        <v>2166</v>
      </c>
      <c r="D13" s="605" t="s">
        <v>1962</v>
      </c>
      <c r="E13" s="590">
        <v>44279</v>
      </c>
      <c r="F13" s="590">
        <v>44286</v>
      </c>
      <c r="G13" s="590">
        <v>44315</v>
      </c>
    </row>
    <row r="14" spans="1:7" ht="15.75" customHeight="1">
      <c r="A14" s="496"/>
      <c r="B14" s="590"/>
      <c r="C14" s="590"/>
      <c r="D14" s="605" t="s">
        <v>1962</v>
      </c>
      <c r="E14" s="590">
        <v>44286</v>
      </c>
      <c r="F14" s="590">
        <v>44293</v>
      </c>
      <c r="G14" s="590">
        <v>44322</v>
      </c>
    </row>
    <row r="15" spans="1:7" s="592" customFormat="1" ht="13.5"/>
    <row r="16" spans="1:7" ht="13.5" customHeight="1">
      <c r="A16" s="496" t="s">
        <v>2189</v>
      </c>
      <c r="B16" s="564" t="s">
        <v>2139</v>
      </c>
      <c r="C16" s="564" t="s">
        <v>2138</v>
      </c>
      <c r="D16" s="564" t="s">
        <v>2137</v>
      </c>
      <c r="E16" s="564" t="s">
        <v>1925</v>
      </c>
      <c r="F16" s="537" t="s">
        <v>2135</v>
      </c>
      <c r="G16" s="537" t="s">
        <v>2188</v>
      </c>
    </row>
    <row r="17" spans="1:7" ht="13.5" customHeight="1">
      <c r="A17" s="604"/>
      <c r="B17" s="562"/>
      <c r="C17" s="562"/>
      <c r="D17" s="562"/>
      <c r="E17" s="562"/>
      <c r="F17" s="537" t="s">
        <v>2164</v>
      </c>
      <c r="G17" s="537" t="s">
        <v>2163</v>
      </c>
    </row>
    <row r="18" spans="1:7" ht="13.5" customHeight="1">
      <c r="A18" s="603" t="s">
        <v>2119</v>
      </c>
      <c r="B18" s="590" t="s">
        <v>2127</v>
      </c>
      <c r="C18" s="590" t="s">
        <v>2126</v>
      </c>
      <c r="D18" s="537" t="s">
        <v>1935</v>
      </c>
      <c r="E18" s="590">
        <v>44253</v>
      </c>
      <c r="F18" s="590">
        <v>44262</v>
      </c>
      <c r="G18" s="590">
        <v>44291</v>
      </c>
    </row>
    <row r="19" spans="1:7" ht="13.5" customHeight="1">
      <c r="A19" s="603"/>
      <c r="B19" s="590" t="s">
        <v>2125</v>
      </c>
      <c r="C19" s="590" t="s">
        <v>2124</v>
      </c>
      <c r="D19" s="537" t="s">
        <v>1935</v>
      </c>
      <c r="E19" s="590">
        <v>44260</v>
      </c>
      <c r="F19" s="590">
        <v>44269</v>
      </c>
      <c r="G19" s="590">
        <v>44298</v>
      </c>
    </row>
    <row r="20" spans="1:7" ht="13.5" customHeight="1">
      <c r="A20" s="603"/>
      <c r="B20" s="590" t="s">
        <v>2123</v>
      </c>
      <c r="C20" s="590" t="s">
        <v>2122</v>
      </c>
      <c r="D20" s="537" t="s">
        <v>1935</v>
      </c>
      <c r="E20" s="590">
        <v>44267</v>
      </c>
      <c r="F20" s="590">
        <v>44276</v>
      </c>
      <c r="G20" s="590">
        <v>44305</v>
      </c>
    </row>
    <row r="21" spans="1:7" ht="13.5" customHeight="1">
      <c r="A21" s="603" t="s">
        <v>2119</v>
      </c>
      <c r="B21" s="590" t="s">
        <v>2121</v>
      </c>
      <c r="C21" s="590" t="s">
        <v>2120</v>
      </c>
      <c r="D21" s="537" t="s">
        <v>1935</v>
      </c>
      <c r="E21" s="590">
        <v>44274</v>
      </c>
      <c r="F21" s="590">
        <v>44283</v>
      </c>
      <c r="G21" s="590">
        <v>44312</v>
      </c>
    </row>
    <row r="22" spans="1:7" ht="13.5" customHeight="1">
      <c r="A22" s="603" t="s">
        <v>2119</v>
      </c>
      <c r="B22" s="590" t="s">
        <v>2118</v>
      </c>
      <c r="C22" s="590" t="s">
        <v>2117</v>
      </c>
      <c r="D22" s="537" t="s">
        <v>1935</v>
      </c>
      <c r="E22" s="590">
        <v>44281</v>
      </c>
      <c r="F22" s="590">
        <v>44290</v>
      </c>
      <c r="G22" s="590">
        <v>44319</v>
      </c>
    </row>
    <row r="23" spans="1:7" ht="13.5" customHeight="1">
      <c r="A23" s="603"/>
      <c r="B23" s="554"/>
      <c r="C23" s="554"/>
      <c r="D23" s="560"/>
      <c r="E23" s="554"/>
      <c r="F23" s="554"/>
      <c r="G23" s="554"/>
    </row>
    <row r="24" spans="1:7" ht="13.5" customHeight="1">
      <c r="A24" s="603" t="s">
        <v>2187</v>
      </c>
      <c r="B24" s="564" t="s">
        <v>2139</v>
      </c>
      <c r="C24" s="564" t="s">
        <v>2138</v>
      </c>
      <c r="D24" s="564" t="s">
        <v>2137</v>
      </c>
      <c r="E24" s="564" t="s">
        <v>1925</v>
      </c>
      <c r="F24" s="537" t="s">
        <v>2135</v>
      </c>
      <c r="G24" s="537" t="s">
        <v>2186</v>
      </c>
    </row>
    <row r="25" spans="1:7" ht="13.5" customHeight="1">
      <c r="A25" s="603" t="s">
        <v>2185</v>
      </c>
      <c r="B25" s="562"/>
      <c r="C25" s="562"/>
      <c r="D25" s="562"/>
      <c r="E25" s="562"/>
      <c r="F25" s="537" t="s">
        <v>2164</v>
      </c>
      <c r="G25" s="537" t="s">
        <v>2163</v>
      </c>
    </row>
    <row r="26" spans="1:7" s="592" customFormat="1" ht="13.5">
      <c r="A26" s="482"/>
      <c r="B26" s="590" t="s">
        <v>2184</v>
      </c>
      <c r="C26" s="590" t="s">
        <v>2122</v>
      </c>
      <c r="D26" s="537" t="s">
        <v>1935</v>
      </c>
      <c r="E26" s="590">
        <v>44250</v>
      </c>
      <c r="F26" s="590">
        <v>44262</v>
      </c>
      <c r="G26" s="590">
        <v>44286</v>
      </c>
    </row>
    <row r="27" spans="1:7" ht="13.5" customHeight="1">
      <c r="A27" s="603"/>
      <c r="B27" s="590" t="s">
        <v>2183</v>
      </c>
      <c r="C27" s="590" t="s">
        <v>2182</v>
      </c>
      <c r="D27" s="537" t="s">
        <v>1935</v>
      </c>
      <c r="E27" s="590">
        <v>44257</v>
      </c>
      <c r="F27" s="590">
        <v>44269</v>
      </c>
      <c r="G27" s="590">
        <v>44293</v>
      </c>
    </row>
    <row r="28" spans="1:7" ht="13.5" customHeight="1">
      <c r="A28" s="603"/>
      <c r="B28" s="590" t="s">
        <v>580</v>
      </c>
      <c r="C28" s="590" t="s">
        <v>2181</v>
      </c>
      <c r="D28" s="537" t="s">
        <v>1935</v>
      </c>
      <c r="E28" s="590">
        <v>44264</v>
      </c>
      <c r="F28" s="590">
        <v>44276</v>
      </c>
      <c r="G28" s="590">
        <v>44300</v>
      </c>
    </row>
    <row r="29" spans="1:7" ht="13.5" customHeight="1">
      <c r="A29" s="603"/>
      <c r="B29" s="590" t="s">
        <v>674</v>
      </c>
      <c r="C29" s="590" t="s">
        <v>2180</v>
      </c>
      <c r="D29" s="537" t="s">
        <v>1935</v>
      </c>
      <c r="E29" s="590">
        <v>44271</v>
      </c>
      <c r="F29" s="590">
        <v>44283</v>
      </c>
      <c r="G29" s="590">
        <v>44307</v>
      </c>
    </row>
    <row r="30" spans="1:7" ht="13.5" customHeight="1">
      <c r="A30" s="603"/>
      <c r="B30" s="590" t="s">
        <v>675</v>
      </c>
      <c r="C30" s="590" t="s">
        <v>2179</v>
      </c>
      <c r="D30" s="537" t="s">
        <v>1935</v>
      </c>
      <c r="E30" s="590">
        <v>44278</v>
      </c>
      <c r="F30" s="590">
        <v>44290</v>
      </c>
      <c r="G30" s="590">
        <v>44314</v>
      </c>
    </row>
    <row r="32" spans="1:7" ht="12.75" customHeight="1">
      <c r="A32" s="601" t="s">
        <v>171</v>
      </c>
      <c r="B32" s="565" t="s">
        <v>25</v>
      </c>
      <c r="C32" s="565" t="s">
        <v>26</v>
      </c>
      <c r="D32" s="565" t="s">
        <v>27</v>
      </c>
      <c r="E32" s="565" t="s">
        <v>1925</v>
      </c>
      <c r="F32" s="602" t="s">
        <v>259</v>
      </c>
      <c r="G32" s="602" t="s">
        <v>40</v>
      </c>
    </row>
    <row r="33" spans="1:7" ht="14.25" customHeight="1">
      <c r="A33" s="601" t="s">
        <v>2098</v>
      </c>
      <c r="B33" s="565"/>
      <c r="C33" s="565"/>
      <c r="D33" s="565"/>
      <c r="E33" s="565"/>
      <c r="F33" s="590" t="s">
        <v>29</v>
      </c>
      <c r="G33" s="590" t="s">
        <v>30</v>
      </c>
    </row>
    <row r="34" spans="1:7" ht="13.5" customHeight="1">
      <c r="A34" s="601"/>
      <c r="B34" s="590" t="s">
        <v>2178</v>
      </c>
      <c r="C34" s="590" t="s">
        <v>236</v>
      </c>
      <c r="D34" s="537" t="s">
        <v>1922</v>
      </c>
      <c r="E34" s="590">
        <v>44250</v>
      </c>
      <c r="F34" s="590">
        <v>44256</v>
      </c>
      <c r="G34" s="590">
        <v>44279</v>
      </c>
    </row>
    <row r="35" spans="1:7" s="592" customFormat="1" ht="13.5">
      <c r="B35" s="590" t="s">
        <v>569</v>
      </c>
      <c r="C35" s="590" t="s">
        <v>69</v>
      </c>
      <c r="D35" s="537" t="s">
        <v>1922</v>
      </c>
      <c r="E35" s="590">
        <f>E34+7</f>
        <v>44257</v>
      </c>
      <c r="F35" s="590">
        <f>F34+7</f>
        <v>44263</v>
      </c>
      <c r="G35" s="590">
        <f>G34+7</f>
        <v>44286</v>
      </c>
    </row>
    <row r="36" spans="1:7" s="592" customFormat="1" ht="13.5">
      <c r="B36" s="590" t="s">
        <v>741</v>
      </c>
      <c r="C36" s="590" t="s">
        <v>217</v>
      </c>
      <c r="D36" s="537" t="s">
        <v>1922</v>
      </c>
      <c r="E36" s="590">
        <f>E35+7</f>
        <v>44264</v>
      </c>
      <c r="F36" s="590">
        <f>F35+7</f>
        <v>44270</v>
      </c>
      <c r="G36" s="590">
        <f>G35+7</f>
        <v>44293</v>
      </c>
    </row>
    <row r="37" spans="1:7" ht="13.5" customHeight="1">
      <c r="A37" s="601"/>
      <c r="B37" s="590" t="s">
        <v>742</v>
      </c>
      <c r="C37" s="590" t="s">
        <v>71</v>
      </c>
      <c r="D37" s="537" t="s">
        <v>1922</v>
      </c>
      <c r="E37" s="590">
        <f>E36+7</f>
        <v>44271</v>
      </c>
      <c r="F37" s="590">
        <f>F36+7</f>
        <v>44277</v>
      </c>
      <c r="G37" s="590">
        <f>G36+7</f>
        <v>44300</v>
      </c>
    </row>
    <row r="38" spans="1:7" ht="13.5" customHeight="1">
      <c r="A38" s="601"/>
      <c r="B38" s="590" t="s">
        <v>743</v>
      </c>
      <c r="C38" s="590" t="s">
        <v>216</v>
      </c>
      <c r="D38" s="537" t="s">
        <v>1922</v>
      </c>
      <c r="E38" s="590">
        <f>E37+7</f>
        <v>44278</v>
      </c>
      <c r="F38" s="590">
        <f>F37+7</f>
        <v>44284</v>
      </c>
      <c r="G38" s="590">
        <f>G37+7</f>
        <v>44307</v>
      </c>
    </row>
    <row r="39" spans="1:7" ht="13.5" customHeight="1">
      <c r="A39" s="601"/>
      <c r="B39" s="590"/>
      <c r="C39" s="590"/>
      <c r="D39" s="537" t="s">
        <v>1922</v>
      </c>
      <c r="E39" s="590">
        <f>E38+7</f>
        <v>44285</v>
      </c>
      <c r="F39" s="590">
        <f>F38+7</f>
        <v>44291</v>
      </c>
      <c r="G39" s="590">
        <f>G38+7</f>
        <v>44314</v>
      </c>
    </row>
    <row r="40" spans="1:7" s="592" customFormat="1" ht="13.5">
      <c r="A40" s="482"/>
      <c r="B40" s="482"/>
      <c r="C40" s="482"/>
      <c r="D40" s="482"/>
      <c r="E40" s="482"/>
      <c r="F40" s="482"/>
      <c r="G40" s="482"/>
    </row>
    <row r="41" spans="1:7">
      <c r="A41" s="496" t="s">
        <v>2177</v>
      </c>
      <c r="B41" s="564" t="s">
        <v>2139</v>
      </c>
      <c r="C41" s="564" t="s">
        <v>2138</v>
      </c>
      <c r="D41" s="564" t="s">
        <v>2137</v>
      </c>
      <c r="E41" s="600" t="s">
        <v>1925</v>
      </c>
      <c r="F41" s="537" t="s">
        <v>2135</v>
      </c>
      <c r="G41" s="537" t="s">
        <v>2176</v>
      </c>
    </row>
    <row r="42" spans="1:7" ht="12.75" customHeight="1">
      <c r="A42" s="496" t="s">
        <v>2175</v>
      </c>
      <c r="B42" s="562"/>
      <c r="C42" s="562"/>
      <c r="D42" s="562"/>
      <c r="E42" s="599"/>
      <c r="F42" s="537" t="s">
        <v>2164</v>
      </c>
      <c r="G42" s="537" t="s">
        <v>2163</v>
      </c>
    </row>
    <row r="43" spans="1:7" ht="12.75" customHeight="1">
      <c r="A43" s="530"/>
      <c r="B43" s="590"/>
      <c r="C43" s="590"/>
      <c r="D43" s="564" t="s">
        <v>2174</v>
      </c>
      <c r="E43" s="590">
        <v>44251</v>
      </c>
      <c r="F43" s="590">
        <v>44257</v>
      </c>
      <c r="G43" s="590">
        <v>44285</v>
      </c>
    </row>
    <row r="44" spans="1:7" ht="12.75" customHeight="1">
      <c r="A44" s="530"/>
      <c r="B44" s="590" t="s">
        <v>2173</v>
      </c>
      <c r="C44" s="590" t="s">
        <v>2172</v>
      </c>
      <c r="D44" s="563"/>
      <c r="E44" s="590">
        <v>44258</v>
      </c>
      <c r="F44" s="590">
        <v>44264</v>
      </c>
      <c r="G44" s="590">
        <v>44292</v>
      </c>
    </row>
    <row r="45" spans="1:7" ht="12.75" customHeight="1">
      <c r="A45" s="530" t="s">
        <v>2119</v>
      </c>
      <c r="B45" s="590" t="s">
        <v>2171</v>
      </c>
      <c r="C45" s="590" t="s">
        <v>2170</v>
      </c>
      <c r="D45" s="563"/>
      <c r="E45" s="590">
        <v>44265</v>
      </c>
      <c r="F45" s="590">
        <v>44271</v>
      </c>
      <c r="G45" s="590">
        <v>44299</v>
      </c>
    </row>
    <row r="46" spans="1:7" ht="12.75" customHeight="1">
      <c r="A46" s="530" t="s">
        <v>2119</v>
      </c>
      <c r="B46" s="590" t="s">
        <v>2169</v>
      </c>
      <c r="C46" s="590" t="s">
        <v>2168</v>
      </c>
      <c r="D46" s="563"/>
      <c r="E46" s="590">
        <v>44272</v>
      </c>
      <c r="F46" s="590">
        <v>44278</v>
      </c>
      <c r="G46" s="590">
        <v>44306</v>
      </c>
    </row>
    <row r="47" spans="1:7" ht="12.75" customHeight="1">
      <c r="A47" s="530" t="s">
        <v>2119</v>
      </c>
      <c r="B47" s="590" t="s">
        <v>2167</v>
      </c>
      <c r="C47" s="590" t="s">
        <v>2166</v>
      </c>
      <c r="D47" s="563"/>
      <c r="E47" s="590">
        <v>44279</v>
      </c>
      <c r="F47" s="590">
        <v>44285</v>
      </c>
      <c r="G47" s="590">
        <v>44313</v>
      </c>
    </row>
    <row r="48" spans="1:7" ht="12.75" customHeight="1">
      <c r="A48" s="530"/>
      <c r="B48" s="590"/>
      <c r="C48" s="590"/>
      <c r="D48" s="562"/>
      <c r="E48" s="590">
        <v>44286</v>
      </c>
      <c r="F48" s="590">
        <v>44292</v>
      </c>
      <c r="G48" s="590">
        <v>44320</v>
      </c>
    </row>
    <row r="49" spans="1:7" ht="12.75" customHeight="1"/>
    <row r="50" spans="1:7">
      <c r="A50" s="496" t="s">
        <v>2165</v>
      </c>
      <c r="B50" s="564" t="s">
        <v>2139</v>
      </c>
      <c r="C50" s="564" t="s">
        <v>2138</v>
      </c>
      <c r="D50" s="564" t="s">
        <v>2137</v>
      </c>
      <c r="E50" s="600" t="s">
        <v>1925</v>
      </c>
      <c r="F50" s="537" t="s">
        <v>2135</v>
      </c>
      <c r="G50" s="537" t="s">
        <v>2165</v>
      </c>
    </row>
    <row r="51" spans="1:7" ht="12.75" customHeight="1">
      <c r="A51" s="496" t="s">
        <v>2103</v>
      </c>
      <c r="B51" s="562"/>
      <c r="C51" s="562"/>
      <c r="D51" s="562"/>
      <c r="E51" s="599"/>
      <c r="F51" s="537" t="s">
        <v>2164</v>
      </c>
      <c r="G51" s="537" t="s">
        <v>2163</v>
      </c>
    </row>
    <row r="52" spans="1:7" ht="12.75" customHeight="1">
      <c r="B52" s="590" t="s">
        <v>2162</v>
      </c>
      <c r="C52" s="590" t="s">
        <v>243</v>
      </c>
      <c r="D52" s="564" t="s">
        <v>2161</v>
      </c>
      <c r="E52" s="598">
        <v>44246</v>
      </c>
      <c r="F52" s="590">
        <v>44256</v>
      </c>
      <c r="G52" s="590">
        <v>44281</v>
      </c>
    </row>
    <row r="53" spans="1:7" ht="12.75" customHeight="1">
      <c r="A53" s="496"/>
      <c r="B53" s="590" t="s">
        <v>2160</v>
      </c>
      <c r="C53" s="590" t="s">
        <v>2159</v>
      </c>
      <c r="D53" s="563"/>
      <c r="E53" s="590">
        <f>E52+7</f>
        <v>44253</v>
      </c>
      <c r="F53" s="590">
        <f>F52+7</f>
        <v>44263</v>
      </c>
      <c r="G53" s="590">
        <f>G52+7</f>
        <v>44288</v>
      </c>
    </row>
    <row r="54" spans="1:7" ht="12.75" customHeight="1">
      <c r="A54" s="496"/>
      <c r="B54" s="590" t="s">
        <v>2158</v>
      </c>
      <c r="C54" s="590" t="s">
        <v>2157</v>
      </c>
      <c r="D54" s="563"/>
      <c r="E54" s="590">
        <f>E53+7</f>
        <v>44260</v>
      </c>
      <c r="F54" s="590">
        <f>F53+7</f>
        <v>44270</v>
      </c>
      <c r="G54" s="590">
        <f>G53+7</f>
        <v>44295</v>
      </c>
    </row>
    <row r="55" spans="1:7" ht="12.75" customHeight="1">
      <c r="A55" s="530"/>
      <c r="B55" s="590" t="s">
        <v>2156</v>
      </c>
      <c r="C55" s="590" t="s">
        <v>2155</v>
      </c>
      <c r="D55" s="563"/>
      <c r="E55" s="590">
        <f>E54+7</f>
        <v>44267</v>
      </c>
      <c r="F55" s="590">
        <f>F54+7</f>
        <v>44277</v>
      </c>
      <c r="G55" s="590">
        <f>G54+7</f>
        <v>44302</v>
      </c>
    </row>
    <row r="56" spans="1:7" ht="12.75" customHeight="1">
      <c r="A56" s="530"/>
      <c r="B56" s="590" t="s">
        <v>2154</v>
      </c>
      <c r="C56" s="590" t="s">
        <v>112</v>
      </c>
      <c r="D56" s="563"/>
      <c r="E56" s="590">
        <f>E55+7</f>
        <v>44274</v>
      </c>
      <c r="F56" s="590">
        <f>F55+7</f>
        <v>44284</v>
      </c>
      <c r="G56" s="590">
        <f>G55+7</f>
        <v>44309</v>
      </c>
    </row>
    <row r="57" spans="1:7" ht="12.75" customHeight="1">
      <c r="B57" s="590" t="s">
        <v>2153</v>
      </c>
      <c r="C57" s="590" t="s">
        <v>2152</v>
      </c>
      <c r="D57" s="562"/>
      <c r="E57" s="590">
        <f>E56+7</f>
        <v>44281</v>
      </c>
      <c r="F57" s="590">
        <f>F56+7</f>
        <v>44291</v>
      </c>
      <c r="G57" s="590">
        <f>G56+7</f>
        <v>44316</v>
      </c>
    </row>
    <row r="58" spans="1:7">
      <c r="B58" s="597"/>
      <c r="C58" s="597"/>
      <c r="D58" s="597"/>
      <c r="E58" s="597"/>
      <c r="F58" s="597"/>
      <c r="G58" s="597"/>
    </row>
    <row r="59" spans="1:7">
      <c r="A59" s="496" t="s">
        <v>2151</v>
      </c>
      <c r="B59" s="565" t="s">
        <v>25</v>
      </c>
      <c r="C59" s="565" t="s">
        <v>26</v>
      </c>
      <c r="D59" s="565" t="s">
        <v>27</v>
      </c>
      <c r="E59" s="565" t="s">
        <v>1925</v>
      </c>
      <c r="F59" s="537" t="s">
        <v>259</v>
      </c>
      <c r="G59" s="537" t="s">
        <v>44</v>
      </c>
    </row>
    <row r="60" spans="1:7">
      <c r="A60" s="496" t="s">
        <v>2003</v>
      </c>
      <c r="B60" s="565"/>
      <c r="C60" s="565"/>
      <c r="D60" s="565"/>
      <c r="E60" s="565"/>
      <c r="F60" s="537" t="s">
        <v>29</v>
      </c>
      <c r="G60" s="537" t="s">
        <v>30</v>
      </c>
    </row>
    <row r="61" spans="1:7" ht="13.5" customHeight="1">
      <c r="B61" s="594" t="s">
        <v>740</v>
      </c>
      <c r="C61" s="594" t="s">
        <v>36</v>
      </c>
      <c r="D61" s="594" t="s">
        <v>2146</v>
      </c>
      <c r="E61" s="594">
        <v>44251</v>
      </c>
      <c r="F61" s="594">
        <v>44258</v>
      </c>
      <c r="G61" s="594">
        <v>44284</v>
      </c>
    </row>
    <row r="62" spans="1:7" ht="13.5" customHeight="1">
      <c r="B62" s="594" t="s">
        <v>574</v>
      </c>
      <c r="C62" s="594" t="s">
        <v>2150</v>
      </c>
      <c r="D62" s="594" t="s">
        <v>2149</v>
      </c>
      <c r="E62" s="594">
        <v>44258</v>
      </c>
      <c r="F62" s="594">
        <v>44265</v>
      </c>
      <c r="G62" s="594">
        <v>44291</v>
      </c>
    </row>
    <row r="63" spans="1:7" ht="13.5" customHeight="1">
      <c r="B63" s="594" t="s">
        <v>728</v>
      </c>
      <c r="C63" s="594" t="s">
        <v>185</v>
      </c>
      <c r="D63" s="594" t="s">
        <v>2146</v>
      </c>
      <c r="E63" s="594">
        <v>44265</v>
      </c>
      <c r="F63" s="594">
        <v>44272</v>
      </c>
      <c r="G63" s="594">
        <v>44298</v>
      </c>
    </row>
    <row r="64" spans="1:7" ht="13.5" customHeight="1">
      <c r="B64" s="594" t="s">
        <v>729</v>
      </c>
      <c r="C64" s="594" t="s">
        <v>2148</v>
      </c>
      <c r="D64" s="594" t="s">
        <v>2146</v>
      </c>
      <c r="E64" s="594">
        <v>44272</v>
      </c>
      <c r="F64" s="594">
        <v>44279</v>
      </c>
      <c r="G64" s="594">
        <v>44305</v>
      </c>
    </row>
    <row r="65" spans="1:7">
      <c r="A65" s="496" t="s">
        <v>2119</v>
      </c>
      <c r="B65" s="594" t="s">
        <v>730</v>
      </c>
      <c r="C65" s="594" t="s">
        <v>2147</v>
      </c>
      <c r="D65" s="594" t="s">
        <v>2146</v>
      </c>
      <c r="E65" s="594">
        <v>44279</v>
      </c>
      <c r="F65" s="594">
        <v>44286</v>
      </c>
      <c r="G65" s="594">
        <v>44312</v>
      </c>
    </row>
    <row r="66" spans="1:7" ht="13.5" customHeight="1">
      <c r="B66" s="594"/>
      <c r="C66" s="594"/>
      <c r="D66" s="594" t="s">
        <v>2146</v>
      </c>
      <c r="E66" s="594">
        <v>44286</v>
      </c>
      <c r="F66" s="594">
        <v>44293</v>
      </c>
      <c r="G66" s="594">
        <v>44319</v>
      </c>
    </row>
    <row r="67" spans="1:7" ht="13.5" customHeight="1">
      <c r="A67" s="496"/>
      <c r="B67" s="596"/>
      <c r="C67" s="596"/>
    </row>
    <row r="68" spans="1:7">
      <c r="A68" s="482" t="s">
        <v>45</v>
      </c>
      <c r="B68" s="539" t="s">
        <v>25</v>
      </c>
      <c r="C68" s="539" t="s">
        <v>26</v>
      </c>
      <c r="D68" s="539" t="s">
        <v>27</v>
      </c>
      <c r="E68" s="539" t="s">
        <v>1925</v>
      </c>
      <c r="F68" s="591" t="s">
        <v>259</v>
      </c>
      <c r="G68" s="591" t="s">
        <v>45</v>
      </c>
    </row>
    <row r="69" spans="1:7" ht="16.5" customHeight="1">
      <c r="A69" s="595" t="s">
        <v>2145</v>
      </c>
      <c r="B69" s="538"/>
      <c r="C69" s="538"/>
      <c r="D69" s="538"/>
      <c r="E69" s="538"/>
      <c r="F69" s="591" t="s">
        <v>29</v>
      </c>
      <c r="G69" s="591" t="s">
        <v>30</v>
      </c>
    </row>
    <row r="70" spans="1:7" ht="14.1" customHeight="1">
      <c r="A70" s="530" t="s">
        <v>2119</v>
      </c>
      <c r="B70" s="591"/>
      <c r="C70" s="591"/>
      <c r="D70" s="594" t="s">
        <v>2140</v>
      </c>
      <c r="E70" s="591">
        <v>44252</v>
      </c>
      <c r="F70" s="591">
        <v>44260</v>
      </c>
      <c r="G70" s="591">
        <v>44283</v>
      </c>
    </row>
    <row r="71" spans="1:7" ht="13.5" customHeight="1">
      <c r="A71" s="530"/>
      <c r="B71" s="591" t="s">
        <v>2144</v>
      </c>
      <c r="C71" s="591" t="s">
        <v>576</v>
      </c>
      <c r="D71" s="594" t="s">
        <v>2140</v>
      </c>
      <c r="E71" s="591">
        <v>44259</v>
      </c>
      <c r="F71" s="591">
        <v>44267</v>
      </c>
      <c r="G71" s="591">
        <v>44290</v>
      </c>
    </row>
    <row r="72" spans="1:7" ht="13.5" customHeight="1">
      <c r="A72" s="530"/>
      <c r="B72" s="591" t="s">
        <v>2143</v>
      </c>
      <c r="C72" s="591" t="s">
        <v>2142</v>
      </c>
      <c r="D72" s="594" t="s">
        <v>2140</v>
      </c>
      <c r="E72" s="591">
        <v>44266</v>
      </c>
      <c r="F72" s="591">
        <v>44274</v>
      </c>
      <c r="G72" s="591">
        <v>44297</v>
      </c>
    </row>
    <row r="73" spans="1:7" ht="13.5" customHeight="1">
      <c r="A73" s="530"/>
      <c r="B73" s="591" t="s">
        <v>734</v>
      </c>
      <c r="C73" s="591" t="s">
        <v>2141</v>
      </c>
      <c r="D73" s="594" t="s">
        <v>2140</v>
      </c>
      <c r="E73" s="591">
        <v>44273</v>
      </c>
      <c r="F73" s="591">
        <v>44281</v>
      </c>
      <c r="G73" s="591">
        <v>44304</v>
      </c>
    </row>
    <row r="74" spans="1:7" ht="14.1" customHeight="1">
      <c r="A74" s="530" t="s">
        <v>2119</v>
      </c>
      <c r="B74" s="591"/>
      <c r="C74" s="591"/>
      <c r="D74" s="594" t="s">
        <v>2140</v>
      </c>
      <c r="E74" s="591">
        <v>44280</v>
      </c>
      <c r="F74" s="591">
        <v>44288</v>
      </c>
      <c r="G74" s="591">
        <v>44311</v>
      </c>
    </row>
    <row r="75" spans="1:7" ht="12.75" customHeight="1">
      <c r="A75" s="496"/>
      <c r="B75" s="554"/>
      <c r="C75" s="554"/>
      <c r="D75" s="560"/>
      <c r="E75" s="554"/>
      <c r="F75" s="554"/>
      <c r="G75" s="554"/>
    </row>
    <row r="76" spans="1:7" ht="12.75" customHeight="1">
      <c r="A76" s="496" t="s">
        <v>2134</v>
      </c>
      <c r="B76" s="539" t="s">
        <v>2139</v>
      </c>
      <c r="C76" s="565" t="s">
        <v>2138</v>
      </c>
      <c r="D76" s="565" t="s">
        <v>2137</v>
      </c>
      <c r="E76" s="565" t="s">
        <v>2136</v>
      </c>
      <c r="F76" s="590" t="s">
        <v>2135</v>
      </c>
      <c r="G76" s="590" t="s">
        <v>2134</v>
      </c>
    </row>
    <row r="77" spans="1:7" ht="12.75" customHeight="1">
      <c r="A77" s="496" t="s">
        <v>1890</v>
      </c>
      <c r="B77" s="538"/>
      <c r="C77" s="565"/>
      <c r="D77" s="565"/>
      <c r="E77" s="565"/>
      <c r="F77" s="537" t="s">
        <v>29</v>
      </c>
      <c r="G77" s="537" t="s">
        <v>30</v>
      </c>
    </row>
    <row r="78" spans="1:7" ht="12.75" customHeight="1">
      <c r="A78" s="496"/>
      <c r="B78" s="590" t="s">
        <v>9</v>
      </c>
      <c r="C78" s="590" t="s">
        <v>243</v>
      </c>
      <c r="D78" s="590" t="s">
        <v>2132</v>
      </c>
      <c r="E78" s="590">
        <v>44252</v>
      </c>
      <c r="F78" s="590">
        <v>44259</v>
      </c>
      <c r="G78" s="590">
        <v>44281</v>
      </c>
    </row>
    <row r="79" spans="1:7" ht="12.75" customHeight="1">
      <c r="A79" s="496"/>
      <c r="B79" s="590" t="s">
        <v>573</v>
      </c>
      <c r="C79" s="590" t="s">
        <v>291</v>
      </c>
      <c r="D79" s="590" t="s">
        <v>2132</v>
      </c>
      <c r="E79" s="590">
        <v>44259</v>
      </c>
      <c r="F79" s="590">
        <v>44266</v>
      </c>
      <c r="G79" s="590">
        <v>44288</v>
      </c>
    </row>
    <row r="80" spans="1:7" ht="12.75" customHeight="1">
      <c r="B80" s="590" t="s">
        <v>719</v>
      </c>
      <c r="C80" s="590" t="s">
        <v>2133</v>
      </c>
      <c r="D80" s="590" t="s">
        <v>2132</v>
      </c>
      <c r="E80" s="590">
        <v>44266</v>
      </c>
      <c r="F80" s="590">
        <v>44273</v>
      </c>
      <c r="G80" s="590">
        <v>44295</v>
      </c>
    </row>
    <row r="81" spans="1:7" ht="12.75" customHeight="1">
      <c r="B81" s="590" t="s">
        <v>720</v>
      </c>
      <c r="C81" s="590" t="s">
        <v>71</v>
      </c>
      <c r="D81" s="590" t="s">
        <v>2132</v>
      </c>
      <c r="E81" s="590">
        <v>44273</v>
      </c>
      <c r="F81" s="590">
        <v>44280</v>
      </c>
      <c r="G81" s="590">
        <v>44302</v>
      </c>
    </row>
    <row r="82" spans="1:7" ht="12.75" customHeight="1">
      <c r="A82" s="496"/>
      <c r="B82" s="590"/>
      <c r="C82" s="590"/>
      <c r="D82" s="590" t="s">
        <v>2132</v>
      </c>
      <c r="E82" s="590">
        <v>44280</v>
      </c>
      <c r="F82" s="590">
        <v>44287</v>
      </c>
      <c r="G82" s="590">
        <v>44309</v>
      </c>
    </row>
    <row r="83" spans="1:7" ht="12.75" customHeight="1"/>
    <row r="84" spans="1:7">
      <c r="A84" s="593" t="s">
        <v>2131</v>
      </c>
      <c r="B84" s="565" t="s">
        <v>25</v>
      </c>
      <c r="C84" s="539" t="s">
        <v>26</v>
      </c>
      <c r="D84" s="539" t="s">
        <v>27</v>
      </c>
      <c r="E84" s="539" t="s">
        <v>2130</v>
      </c>
      <c r="F84" s="537" t="s">
        <v>259</v>
      </c>
      <c r="G84" s="537" t="s">
        <v>2129</v>
      </c>
    </row>
    <row r="85" spans="1:7">
      <c r="A85" s="496" t="s">
        <v>2128</v>
      </c>
      <c r="B85" s="565"/>
      <c r="C85" s="538"/>
      <c r="D85" s="538"/>
      <c r="E85" s="538"/>
      <c r="F85" s="591" t="s">
        <v>29</v>
      </c>
      <c r="G85" s="591" t="s">
        <v>30</v>
      </c>
    </row>
    <row r="86" spans="1:7" ht="13.5" customHeight="1">
      <c r="B86" s="590" t="s">
        <v>2127</v>
      </c>
      <c r="C86" s="590" t="s">
        <v>2126</v>
      </c>
      <c r="D86" s="537" t="s">
        <v>1935</v>
      </c>
      <c r="E86" s="591">
        <v>44256</v>
      </c>
      <c r="F86" s="591">
        <v>44262</v>
      </c>
      <c r="G86" s="591">
        <v>44285</v>
      </c>
    </row>
    <row r="87" spans="1:7" ht="13.5" customHeight="1">
      <c r="B87" s="590" t="s">
        <v>2125</v>
      </c>
      <c r="C87" s="590" t="s">
        <v>2124</v>
      </c>
      <c r="D87" s="537" t="s">
        <v>1935</v>
      </c>
      <c r="E87" s="591">
        <v>44263</v>
      </c>
      <c r="F87" s="591">
        <v>44269</v>
      </c>
      <c r="G87" s="591">
        <v>44292</v>
      </c>
    </row>
    <row r="88" spans="1:7" ht="13.5" customHeight="1">
      <c r="B88" s="590" t="s">
        <v>2123</v>
      </c>
      <c r="C88" s="590" t="s">
        <v>2122</v>
      </c>
      <c r="D88" s="537" t="s">
        <v>1935</v>
      </c>
      <c r="E88" s="591">
        <v>44270</v>
      </c>
      <c r="F88" s="591">
        <v>44276</v>
      </c>
      <c r="G88" s="591">
        <v>44299</v>
      </c>
    </row>
    <row r="89" spans="1:7" ht="13.5" customHeight="1">
      <c r="A89" s="482" t="s">
        <v>2119</v>
      </c>
      <c r="B89" s="590" t="s">
        <v>2121</v>
      </c>
      <c r="C89" s="590" t="s">
        <v>2120</v>
      </c>
      <c r="D89" s="537" t="s">
        <v>1935</v>
      </c>
      <c r="E89" s="591">
        <v>44277</v>
      </c>
      <c r="F89" s="591">
        <v>44283</v>
      </c>
      <c r="G89" s="591">
        <v>44306</v>
      </c>
    </row>
    <row r="90" spans="1:7" ht="13.5" customHeight="1">
      <c r="A90" s="482" t="s">
        <v>2119</v>
      </c>
      <c r="B90" s="590" t="s">
        <v>2118</v>
      </c>
      <c r="C90" s="590" t="s">
        <v>2117</v>
      </c>
      <c r="D90" s="537" t="s">
        <v>1935</v>
      </c>
      <c r="E90" s="591">
        <v>44284</v>
      </c>
      <c r="F90" s="591">
        <v>44290</v>
      </c>
      <c r="G90" s="591">
        <v>44313</v>
      </c>
    </row>
    <row r="91" spans="1:7" s="592" customFormat="1" ht="13.5"/>
    <row r="92" spans="1:7">
      <c r="A92" s="496" t="s">
        <v>2116</v>
      </c>
      <c r="B92" s="565" t="s">
        <v>25</v>
      </c>
      <c r="C92" s="565" t="s">
        <v>26</v>
      </c>
      <c r="D92" s="565" t="s">
        <v>27</v>
      </c>
      <c r="E92" s="565" t="s">
        <v>1925</v>
      </c>
      <c r="F92" s="537" t="s">
        <v>259</v>
      </c>
      <c r="G92" s="537" t="s">
        <v>61</v>
      </c>
    </row>
    <row r="93" spans="1:7">
      <c r="A93" s="496" t="s">
        <v>1890</v>
      </c>
      <c r="B93" s="565"/>
      <c r="C93" s="565"/>
      <c r="D93" s="565"/>
      <c r="E93" s="565"/>
      <c r="F93" s="591" t="s">
        <v>29</v>
      </c>
      <c r="G93" s="591" t="s">
        <v>30</v>
      </c>
    </row>
    <row r="94" spans="1:7" ht="13.5" customHeight="1">
      <c r="A94" s="496"/>
      <c r="B94" s="590" t="s">
        <v>2113</v>
      </c>
      <c r="C94" s="590" t="s">
        <v>2112</v>
      </c>
      <c r="D94" s="537" t="s">
        <v>2105</v>
      </c>
      <c r="E94" s="590">
        <v>44252</v>
      </c>
      <c r="F94" s="590">
        <v>44259</v>
      </c>
      <c r="G94" s="590">
        <v>44285</v>
      </c>
    </row>
    <row r="95" spans="1:7" ht="13.5" customHeight="1">
      <c r="A95" s="496"/>
      <c r="B95" s="590" t="s">
        <v>2111</v>
      </c>
      <c r="C95" s="590" t="s">
        <v>2110</v>
      </c>
      <c r="D95" s="537" t="s">
        <v>2105</v>
      </c>
      <c r="E95" s="590">
        <v>44259</v>
      </c>
      <c r="F95" s="590">
        <v>44266</v>
      </c>
      <c r="G95" s="590">
        <v>44292</v>
      </c>
    </row>
    <row r="96" spans="1:7" ht="13.5" customHeight="1">
      <c r="B96" s="590" t="s">
        <v>2109</v>
      </c>
      <c r="C96" s="590" t="s">
        <v>2108</v>
      </c>
      <c r="D96" s="537" t="s">
        <v>2105</v>
      </c>
      <c r="E96" s="590">
        <v>44266</v>
      </c>
      <c r="F96" s="590">
        <v>44273</v>
      </c>
      <c r="G96" s="590">
        <v>44299</v>
      </c>
    </row>
    <row r="97" spans="1:7" ht="13.5" customHeight="1">
      <c r="B97" s="590" t="s">
        <v>2107</v>
      </c>
      <c r="C97" s="590" t="s">
        <v>2106</v>
      </c>
      <c r="D97" s="537" t="s">
        <v>2105</v>
      </c>
      <c r="E97" s="590">
        <v>44273</v>
      </c>
      <c r="F97" s="590">
        <v>44280</v>
      </c>
      <c r="G97" s="590">
        <v>44306</v>
      </c>
    </row>
    <row r="98" spans="1:7" ht="13.5" customHeight="1">
      <c r="A98" s="496"/>
      <c r="B98" s="590"/>
      <c r="C98" s="590"/>
      <c r="D98" s="537" t="s">
        <v>2105</v>
      </c>
      <c r="E98" s="590">
        <v>44280</v>
      </c>
      <c r="F98" s="590">
        <v>44287</v>
      </c>
      <c r="G98" s="590">
        <v>44313</v>
      </c>
    </row>
    <row r="99" spans="1:7" ht="13.5" customHeight="1">
      <c r="E99" s="554"/>
      <c r="F99" s="554"/>
      <c r="G99" s="554"/>
    </row>
    <row r="100" spans="1:7" ht="13.5" customHeight="1">
      <c r="A100" s="496" t="s">
        <v>2115</v>
      </c>
      <c r="B100" s="565" t="s">
        <v>25</v>
      </c>
      <c r="C100" s="565" t="s">
        <v>26</v>
      </c>
      <c r="D100" s="565" t="s">
        <v>27</v>
      </c>
      <c r="E100" s="565" t="s">
        <v>1925</v>
      </c>
      <c r="F100" s="537" t="s">
        <v>259</v>
      </c>
      <c r="G100" s="537" t="s">
        <v>2114</v>
      </c>
    </row>
    <row r="101" spans="1:7" ht="13.5" customHeight="1">
      <c r="A101" s="496" t="s">
        <v>1890</v>
      </c>
      <c r="B101" s="565"/>
      <c r="C101" s="565"/>
      <c r="D101" s="565"/>
      <c r="E101" s="565"/>
      <c r="F101" s="591" t="s">
        <v>29</v>
      </c>
      <c r="G101" s="591" t="s">
        <v>30</v>
      </c>
    </row>
    <row r="102" spans="1:7" ht="13.5" customHeight="1">
      <c r="A102" s="496"/>
      <c r="B102" s="590" t="s">
        <v>2113</v>
      </c>
      <c r="C102" s="590" t="s">
        <v>2112</v>
      </c>
      <c r="D102" s="537" t="s">
        <v>2105</v>
      </c>
      <c r="E102" s="590">
        <v>44252</v>
      </c>
      <c r="F102" s="590">
        <v>44259</v>
      </c>
      <c r="G102" s="590">
        <v>44282</v>
      </c>
    </row>
    <row r="103" spans="1:7">
      <c r="A103" s="496"/>
      <c r="B103" s="590" t="s">
        <v>2111</v>
      </c>
      <c r="C103" s="590" t="s">
        <v>2110</v>
      </c>
      <c r="D103" s="537" t="s">
        <v>2105</v>
      </c>
      <c r="E103" s="590">
        <v>44259</v>
      </c>
      <c r="F103" s="590">
        <v>44266</v>
      </c>
      <c r="G103" s="590">
        <v>44289</v>
      </c>
    </row>
    <row r="104" spans="1:7" ht="13.5" customHeight="1">
      <c r="B104" s="590" t="s">
        <v>2109</v>
      </c>
      <c r="C104" s="590" t="s">
        <v>2108</v>
      </c>
      <c r="D104" s="537" t="s">
        <v>2105</v>
      </c>
      <c r="E104" s="590">
        <v>44266</v>
      </c>
      <c r="F104" s="590">
        <v>44273</v>
      </c>
      <c r="G104" s="590">
        <v>44296</v>
      </c>
    </row>
    <row r="105" spans="1:7" ht="13.5" customHeight="1">
      <c r="B105" s="590" t="s">
        <v>2107</v>
      </c>
      <c r="C105" s="590" t="s">
        <v>2106</v>
      </c>
      <c r="D105" s="537" t="s">
        <v>2105</v>
      </c>
      <c r="E105" s="590">
        <v>44273</v>
      </c>
      <c r="F105" s="590">
        <v>44280</v>
      </c>
      <c r="G105" s="590">
        <v>44303</v>
      </c>
    </row>
    <row r="106" spans="1:7" ht="13.5" customHeight="1">
      <c r="A106" s="496"/>
      <c r="B106" s="590"/>
      <c r="C106" s="590"/>
      <c r="D106" s="537" t="s">
        <v>2105</v>
      </c>
      <c r="E106" s="590">
        <v>44280</v>
      </c>
      <c r="F106" s="590">
        <v>44287</v>
      </c>
      <c r="G106" s="590">
        <v>44310</v>
      </c>
    </row>
    <row r="107" spans="1:7" ht="13.5" customHeight="1">
      <c r="B107" s="554"/>
      <c r="C107" s="554"/>
      <c r="D107" s="554"/>
      <c r="E107" s="554"/>
      <c r="F107" s="554"/>
      <c r="G107" s="554"/>
    </row>
    <row r="108" spans="1:7" ht="13.5" customHeight="1">
      <c r="A108" s="496" t="s">
        <v>2104</v>
      </c>
      <c r="B108" s="565" t="s">
        <v>25</v>
      </c>
      <c r="C108" s="565" t="s">
        <v>26</v>
      </c>
      <c r="D108" s="565" t="s">
        <v>27</v>
      </c>
      <c r="E108" s="565" t="s">
        <v>1925</v>
      </c>
      <c r="F108" s="537" t="s">
        <v>259</v>
      </c>
      <c r="G108" s="537" t="s">
        <v>177</v>
      </c>
    </row>
    <row r="109" spans="1:7" ht="13.5" customHeight="1">
      <c r="A109" s="496" t="s">
        <v>2103</v>
      </c>
      <c r="B109" s="565"/>
      <c r="C109" s="565"/>
      <c r="D109" s="565"/>
      <c r="E109" s="565"/>
      <c r="F109" s="537" t="s">
        <v>29</v>
      </c>
      <c r="G109" s="537" t="s">
        <v>30</v>
      </c>
    </row>
    <row r="110" spans="1:7" ht="13.5" customHeight="1">
      <c r="A110" s="496"/>
      <c r="B110" s="590" t="s">
        <v>582</v>
      </c>
      <c r="C110" s="590" t="s">
        <v>2102</v>
      </c>
      <c r="D110" s="590" t="s">
        <v>1896</v>
      </c>
      <c r="E110" s="590">
        <v>44253</v>
      </c>
      <c r="F110" s="590">
        <v>44261</v>
      </c>
      <c r="G110" s="590">
        <v>44286</v>
      </c>
    </row>
    <row r="111" spans="1:7" ht="13.5" customHeight="1">
      <c r="A111" s="496"/>
      <c r="B111" s="590"/>
      <c r="C111" s="590"/>
      <c r="D111" s="590" t="s">
        <v>1896</v>
      </c>
      <c r="E111" s="590">
        <v>44260</v>
      </c>
      <c r="F111" s="590">
        <v>44268</v>
      </c>
      <c r="G111" s="590">
        <v>44293</v>
      </c>
    </row>
    <row r="112" spans="1:7" ht="13.5" customHeight="1">
      <c r="A112" s="496"/>
      <c r="B112" s="590" t="s">
        <v>2101</v>
      </c>
      <c r="C112" s="590" t="s">
        <v>185</v>
      </c>
      <c r="D112" s="590" t="s">
        <v>1896</v>
      </c>
      <c r="E112" s="590">
        <v>44267</v>
      </c>
      <c r="F112" s="590">
        <v>44275</v>
      </c>
      <c r="G112" s="590">
        <v>44300</v>
      </c>
    </row>
    <row r="113" spans="1:7" ht="13.5" customHeight="1">
      <c r="A113" s="496"/>
      <c r="B113" s="590" t="s">
        <v>2100</v>
      </c>
      <c r="C113" s="590" t="s">
        <v>215</v>
      </c>
      <c r="D113" s="590" t="s">
        <v>1896</v>
      </c>
      <c r="E113" s="590">
        <v>44274</v>
      </c>
      <c r="F113" s="590">
        <v>44282</v>
      </c>
      <c r="G113" s="590">
        <v>44307</v>
      </c>
    </row>
    <row r="114" spans="1:7" ht="13.5" customHeight="1">
      <c r="A114" s="496"/>
      <c r="B114" s="590"/>
      <c r="C114" s="590"/>
      <c r="D114" s="590" t="s">
        <v>1896</v>
      </c>
      <c r="E114" s="590">
        <v>44281</v>
      </c>
      <c r="F114" s="590">
        <v>44289</v>
      </c>
      <c r="G114" s="590">
        <v>44314</v>
      </c>
    </row>
    <row r="115" spans="1:7">
      <c r="A115" s="496"/>
      <c r="B115" s="554"/>
      <c r="C115" s="554"/>
      <c r="D115" s="560"/>
      <c r="E115" s="554"/>
      <c r="F115" s="554"/>
      <c r="G115" s="554"/>
    </row>
    <row r="116" spans="1:7" ht="15.75">
      <c r="A116" s="566" t="s">
        <v>2099</v>
      </c>
      <c r="B116" s="566"/>
      <c r="C116" s="566"/>
      <c r="D116" s="566"/>
      <c r="E116" s="566"/>
      <c r="F116" s="566"/>
      <c r="G116" s="566"/>
    </row>
    <row r="117" spans="1:7">
      <c r="A117" s="584" t="s">
        <v>93</v>
      </c>
      <c r="B117" s="551" t="s">
        <v>25</v>
      </c>
      <c r="C117" s="551" t="s">
        <v>26</v>
      </c>
      <c r="D117" s="548" t="s">
        <v>2037</v>
      </c>
      <c r="E117" s="548" t="s">
        <v>1925</v>
      </c>
      <c r="F117" s="548" t="s">
        <v>259</v>
      </c>
      <c r="G117" s="548" t="s">
        <v>260</v>
      </c>
    </row>
    <row r="118" spans="1:7">
      <c r="A118" s="585" t="s">
        <v>2098</v>
      </c>
      <c r="B118" s="549"/>
      <c r="C118" s="549"/>
      <c r="D118" s="548"/>
      <c r="E118" s="548"/>
      <c r="F118" s="548" t="s">
        <v>2097</v>
      </c>
      <c r="G118" s="548" t="s">
        <v>2096</v>
      </c>
    </row>
    <row r="119" spans="1:7">
      <c r="A119" s="584"/>
      <c r="B119" s="548" t="s">
        <v>2095</v>
      </c>
      <c r="C119" s="548" t="s">
        <v>2094</v>
      </c>
      <c r="D119" s="548" t="s">
        <v>2089</v>
      </c>
      <c r="E119" s="548">
        <v>43866</v>
      </c>
      <c r="F119" s="548">
        <v>43871</v>
      </c>
      <c r="G119" s="548">
        <v>43875</v>
      </c>
    </row>
    <row r="120" spans="1:7">
      <c r="A120" s="584"/>
      <c r="B120" s="548" t="s">
        <v>2093</v>
      </c>
      <c r="C120" s="548" t="s">
        <v>2090</v>
      </c>
      <c r="D120" s="548" t="s">
        <v>2089</v>
      </c>
      <c r="E120" s="548">
        <f>E119+7</f>
        <v>43873</v>
      </c>
      <c r="F120" s="548">
        <f>F119+7</f>
        <v>43878</v>
      </c>
      <c r="G120" s="548">
        <f>G119+7</f>
        <v>43882</v>
      </c>
    </row>
    <row r="121" spans="1:7">
      <c r="A121" s="584"/>
      <c r="B121" s="548" t="s">
        <v>2092</v>
      </c>
      <c r="C121" s="548" t="s">
        <v>2090</v>
      </c>
      <c r="D121" s="548" t="s">
        <v>2089</v>
      </c>
      <c r="E121" s="548">
        <f>E120+7</f>
        <v>43880</v>
      </c>
      <c r="F121" s="548">
        <f>F120+7</f>
        <v>43885</v>
      </c>
      <c r="G121" s="548">
        <f>G120+7</f>
        <v>43889</v>
      </c>
    </row>
    <row r="122" spans="1:7">
      <c r="A122" s="584"/>
      <c r="B122" s="548" t="s">
        <v>2091</v>
      </c>
      <c r="C122" s="548" t="s">
        <v>2090</v>
      </c>
      <c r="D122" s="548" t="s">
        <v>2089</v>
      </c>
      <c r="E122" s="548">
        <f>E121+7</f>
        <v>43887</v>
      </c>
      <c r="F122" s="548">
        <f>F121+7</f>
        <v>43892</v>
      </c>
      <c r="G122" s="548">
        <f>G121+7</f>
        <v>43896</v>
      </c>
    </row>
    <row r="123" spans="1:7">
      <c r="A123" s="490"/>
      <c r="B123" s="589"/>
      <c r="C123" s="588"/>
      <c r="D123" s="587"/>
      <c r="E123" s="586"/>
      <c r="F123" s="586"/>
      <c r="G123" s="586"/>
    </row>
    <row r="124" spans="1:7">
      <c r="A124" s="584" t="s">
        <v>2088</v>
      </c>
      <c r="B124" s="525" t="s">
        <v>25</v>
      </c>
      <c r="C124" s="525" t="s">
        <v>26</v>
      </c>
      <c r="D124" s="525" t="s">
        <v>27</v>
      </c>
      <c r="E124" s="525" t="s">
        <v>1925</v>
      </c>
      <c r="F124" s="488" t="s">
        <v>259</v>
      </c>
      <c r="G124" s="488" t="s">
        <v>260</v>
      </c>
    </row>
    <row r="125" spans="1:7">
      <c r="A125" s="585" t="s">
        <v>2087</v>
      </c>
      <c r="B125" s="524"/>
      <c r="C125" s="524"/>
      <c r="D125" s="524"/>
      <c r="E125" s="524"/>
      <c r="F125" s="488" t="s">
        <v>29</v>
      </c>
      <c r="G125" s="488" t="s">
        <v>30</v>
      </c>
    </row>
    <row r="126" spans="1:7">
      <c r="A126" s="584"/>
      <c r="B126" s="522" t="s">
        <v>2080</v>
      </c>
      <c r="C126" s="522" t="s">
        <v>2086</v>
      </c>
      <c r="D126" s="583" t="s">
        <v>2076</v>
      </c>
      <c r="E126" s="522">
        <v>44252</v>
      </c>
      <c r="F126" s="522">
        <v>44258</v>
      </c>
      <c r="G126" s="522">
        <v>44263</v>
      </c>
    </row>
    <row r="127" spans="1:7">
      <c r="A127" s="584"/>
      <c r="B127" s="522" t="s">
        <v>2078</v>
      </c>
      <c r="C127" s="522" t="s">
        <v>2085</v>
      </c>
      <c r="D127" s="583" t="s">
        <v>2076</v>
      </c>
      <c r="E127" s="522">
        <v>44259</v>
      </c>
      <c r="F127" s="522">
        <v>44265</v>
      </c>
      <c r="G127" s="522">
        <v>44270</v>
      </c>
    </row>
    <row r="128" spans="1:7">
      <c r="A128" s="585" t="s">
        <v>267</v>
      </c>
      <c r="B128" s="522" t="s">
        <v>2084</v>
      </c>
      <c r="C128" s="522" t="s">
        <v>2083</v>
      </c>
      <c r="D128" s="583" t="s">
        <v>2076</v>
      </c>
      <c r="E128" s="522">
        <v>44266</v>
      </c>
      <c r="F128" s="522">
        <v>44272</v>
      </c>
      <c r="G128" s="522">
        <v>44277</v>
      </c>
    </row>
    <row r="129" spans="1:7">
      <c r="A129" s="585" t="s">
        <v>267</v>
      </c>
      <c r="B129" s="522" t="s">
        <v>2082</v>
      </c>
      <c r="C129" s="522" t="s">
        <v>2081</v>
      </c>
      <c r="D129" s="583" t="s">
        <v>2076</v>
      </c>
      <c r="E129" s="522">
        <v>44273</v>
      </c>
      <c r="F129" s="522">
        <v>44279</v>
      </c>
      <c r="G129" s="522">
        <v>44284</v>
      </c>
    </row>
    <row r="130" spans="1:7">
      <c r="A130" s="585" t="s">
        <v>267</v>
      </c>
      <c r="B130" s="522" t="s">
        <v>2080</v>
      </c>
      <c r="C130" s="522" t="s">
        <v>2079</v>
      </c>
      <c r="D130" s="583" t="s">
        <v>2076</v>
      </c>
      <c r="E130" s="522">
        <v>44280</v>
      </c>
      <c r="F130" s="522">
        <v>44286</v>
      </c>
      <c r="G130" s="522">
        <v>44291</v>
      </c>
    </row>
    <row r="131" spans="1:7">
      <c r="A131" s="584"/>
      <c r="B131" s="522" t="s">
        <v>2078</v>
      </c>
      <c r="C131" s="522" t="s">
        <v>2077</v>
      </c>
      <c r="D131" s="583" t="s">
        <v>2076</v>
      </c>
      <c r="E131" s="522">
        <v>44287</v>
      </c>
      <c r="F131" s="522">
        <v>44293</v>
      </c>
      <c r="G131" s="522">
        <v>44298</v>
      </c>
    </row>
    <row r="132" spans="1:7">
      <c r="A132" s="560"/>
      <c r="B132" s="560"/>
      <c r="C132" s="560"/>
      <c r="D132" s="560"/>
      <c r="E132" s="581"/>
      <c r="F132" s="581"/>
      <c r="G132" s="581"/>
    </row>
    <row r="133" spans="1:7">
      <c r="A133" s="496" t="s">
        <v>2075</v>
      </c>
      <c r="B133" s="539" t="s">
        <v>25</v>
      </c>
      <c r="C133" s="539" t="s">
        <v>26</v>
      </c>
      <c r="D133" s="539" t="s">
        <v>27</v>
      </c>
      <c r="E133" s="539" t="s">
        <v>1925</v>
      </c>
      <c r="F133" s="537" t="s">
        <v>259</v>
      </c>
      <c r="G133" s="537" t="s">
        <v>2074</v>
      </c>
    </row>
    <row r="134" spans="1:7">
      <c r="A134" s="496" t="s">
        <v>1966</v>
      </c>
      <c r="B134" s="538"/>
      <c r="C134" s="538"/>
      <c r="D134" s="538"/>
      <c r="E134" s="538"/>
      <c r="F134" s="537" t="s">
        <v>29</v>
      </c>
      <c r="G134" s="537" t="s">
        <v>30</v>
      </c>
    </row>
    <row r="135" spans="1:7" ht="13.5" customHeight="1">
      <c r="A135" s="496" t="s">
        <v>2073</v>
      </c>
      <c r="B135" s="533" t="s">
        <v>2068</v>
      </c>
      <c r="C135" s="533" t="s">
        <v>2072</v>
      </c>
      <c r="D135" s="564" t="s">
        <v>2014</v>
      </c>
      <c r="E135" s="533">
        <v>44249</v>
      </c>
      <c r="F135" s="533">
        <v>44256</v>
      </c>
      <c r="G135" s="533">
        <v>44260</v>
      </c>
    </row>
    <row r="136" spans="1:7" ht="13.5" customHeight="1">
      <c r="B136" s="533" t="s">
        <v>2066</v>
      </c>
      <c r="C136" s="533" t="s">
        <v>2071</v>
      </c>
      <c r="D136" s="563"/>
      <c r="E136" s="533">
        <f>E135+7</f>
        <v>44256</v>
      </c>
      <c r="F136" s="533">
        <f>F135+7</f>
        <v>44263</v>
      </c>
      <c r="G136" s="533">
        <f>G135+7</f>
        <v>44267</v>
      </c>
    </row>
    <row r="137" spans="1:7" ht="13.5" customHeight="1">
      <c r="B137" s="533" t="s">
        <v>2070</v>
      </c>
      <c r="C137" s="533" t="s">
        <v>2069</v>
      </c>
      <c r="D137" s="563"/>
      <c r="E137" s="533">
        <f>E136+7</f>
        <v>44263</v>
      </c>
      <c r="F137" s="533">
        <f>F136+7</f>
        <v>44270</v>
      </c>
      <c r="G137" s="533">
        <f>G136+7</f>
        <v>44274</v>
      </c>
    </row>
    <row r="138" spans="1:7" ht="13.5" customHeight="1">
      <c r="B138" s="533" t="s">
        <v>2068</v>
      </c>
      <c r="C138" s="533" t="s">
        <v>2067</v>
      </c>
      <c r="D138" s="563"/>
      <c r="E138" s="533">
        <f>E137+7</f>
        <v>44270</v>
      </c>
      <c r="F138" s="533">
        <f>F137+7</f>
        <v>44277</v>
      </c>
      <c r="G138" s="533">
        <f>G137+7</f>
        <v>44281</v>
      </c>
    </row>
    <row r="139" spans="1:7" ht="13.5" customHeight="1">
      <c r="B139" s="533" t="s">
        <v>2066</v>
      </c>
      <c r="C139" s="533" t="s">
        <v>2065</v>
      </c>
      <c r="D139" s="563"/>
      <c r="E139" s="533">
        <f>E138+7</f>
        <v>44277</v>
      </c>
      <c r="F139" s="533">
        <f>F138+7</f>
        <v>44284</v>
      </c>
      <c r="G139" s="533">
        <f>G138+7</f>
        <v>44288</v>
      </c>
    </row>
    <row r="140" spans="1:7" ht="13.5" customHeight="1">
      <c r="B140" s="533"/>
      <c r="C140" s="533"/>
      <c r="D140" s="562"/>
      <c r="E140" s="533">
        <f>E139+7</f>
        <v>44284</v>
      </c>
      <c r="F140" s="533">
        <f>F139+7</f>
        <v>44291</v>
      </c>
      <c r="G140" s="533">
        <f>G139+7</f>
        <v>44295</v>
      </c>
    </row>
    <row r="142" spans="1:7">
      <c r="A142" s="496" t="s">
        <v>2064</v>
      </c>
      <c r="B142" s="494" t="s">
        <v>25</v>
      </c>
      <c r="C142" s="494" t="s">
        <v>26</v>
      </c>
      <c r="D142" s="489" t="s">
        <v>27</v>
      </c>
      <c r="E142" s="489" t="s">
        <v>1925</v>
      </c>
      <c r="F142" s="488" t="s">
        <v>259</v>
      </c>
      <c r="G142" s="488" t="s">
        <v>234</v>
      </c>
    </row>
    <row r="143" spans="1:7">
      <c r="A143" s="496" t="s">
        <v>2063</v>
      </c>
      <c r="B143" s="494"/>
      <c r="C143" s="494"/>
      <c r="D143" s="489"/>
      <c r="E143" s="489"/>
      <c r="F143" s="488" t="s">
        <v>29</v>
      </c>
      <c r="G143" s="488" t="s">
        <v>30</v>
      </c>
    </row>
    <row r="144" spans="1:7" ht="13.5" customHeight="1">
      <c r="A144" s="482" t="s">
        <v>2062</v>
      </c>
      <c r="B144" s="522" t="s">
        <v>864</v>
      </c>
      <c r="C144" s="522" t="s">
        <v>2061</v>
      </c>
      <c r="D144" s="532" t="s">
        <v>2014</v>
      </c>
      <c r="E144" s="522">
        <v>44256</v>
      </c>
      <c r="F144" s="522">
        <v>44262</v>
      </c>
      <c r="G144" s="522">
        <v>44268</v>
      </c>
    </row>
    <row r="145" spans="1:7" ht="13.5" customHeight="1">
      <c r="B145" s="522" t="s">
        <v>865</v>
      </c>
      <c r="C145" s="522" t="s">
        <v>867</v>
      </c>
      <c r="D145" s="531"/>
      <c r="E145" s="522">
        <v>44263</v>
      </c>
      <c r="F145" s="522">
        <v>44269</v>
      </c>
      <c r="G145" s="522">
        <v>44275</v>
      </c>
    </row>
    <row r="146" spans="1:7" ht="13.5" customHeight="1">
      <c r="B146" s="522" t="s">
        <v>616</v>
      </c>
      <c r="C146" s="522" t="s">
        <v>2060</v>
      </c>
      <c r="D146" s="531"/>
      <c r="E146" s="522">
        <v>44270</v>
      </c>
      <c r="F146" s="522">
        <v>44276</v>
      </c>
      <c r="G146" s="522">
        <v>44282</v>
      </c>
    </row>
    <row r="147" spans="1:7" ht="13.5" customHeight="1">
      <c r="B147" s="522" t="s">
        <v>866</v>
      </c>
      <c r="C147" s="522" t="s">
        <v>869</v>
      </c>
      <c r="D147" s="531"/>
      <c r="E147" s="522">
        <v>44277</v>
      </c>
      <c r="F147" s="522">
        <v>44283</v>
      </c>
      <c r="G147" s="522">
        <v>44289</v>
      </c>
    </row>
    <row r="148" spans="1:7" ht="13.5" customHeight="1">
      <c r="B148" s="522"/>
      <c r="C148" s="522"/>
      <c r="D148" s="529"/>
      <c r="E148" s="522">
        <v>44284</v>
      </c>
      <c r="F148" s="522">
        <v>44290</v>
      </c>
      <c r="G148" s="522">
        <v>44296</v>
      </c>
    </row>
    <row r="149" spans="1:7" ht="13.5" customHeight="1">
      <c r="B149" s="581"/>
      <c r="C149" s="581"/>
      <c r="D149" s="582"/>
      <c r="E149" s="581"/>
      <c r="F149" s="581"/>
      <c r="G149" s="581"/>
    </row>
    <row r="150" spans="1:7" ht="13.5" customHeight="1">
      <c r="A150" s="496" t="s">
        <v>2059</v>
      </c>
      <c r="B150" s="489" t="s">
        <v>25</v>
      </c>
      <c r="C150" s="489" t="s">
        <v>26</v>
      </c>
      <c r="D150" s="489" t="s">
        <v>27</v>
      </c>
      <c r="E150" s="489" t="s">
        <v>1925</v>
      </c>
      <c r="F150" s="488" t="s">
        <v>259</v>
      </c>
      <c r="G150" s="488" t="s">
        <v>2058</v>
      </c>
    </row>
    <row r="151" spans="1:7" ht="13.5" customHeight="1">
      <c r="A151" s="496" t="s">
        <v>2057</v>
      </c>
      <c r="B151" s="489"/>
      <c r="C151" s="489"/>
      <c r="D151" s="489"/>
      <c r="E151" s="489"/>
      <c r="F151" s="488" t="s">
        <v>29</v>
      </c>
      <c r="G151" s="488" t="s">
        <v>30</v>
      </c>
    </row>
    <row r="152" spans="1:7" ht="13.5" customHeight="1">
      <c r="A152" s="496"/>
      <c r="B152" s="522" t="s">
        <v>2049</v>
      </c>
      <c r="C152" s="522" t="s">
        <v>2056</v>
      </c>
      <c r="D152" s="532" t="s">
        <v>1959</v>
      </c>
      <c r="E152" s="522">
        <v>43886</v>
      </c>
      <c r="F152" s="522">
        <v>44258</v>
      </c>
      <c r="G152" s="522">
        <v>44264</v>
      </c>
    </row>
    <row r="153" spans="1:7" ht="13.5" customHeight="1">
      <c r="A153" s="496"/>
      <c r="B153" s="522" t="s">
        <v>2055</v>
      </c>
      <c r="C153" s="522" t="s">
        <v>2054</v>
      </c>
      <c r="D153" s="531"/>
      <c r="E153" s="522">
        <v>43893</v>
      </c>
      <c r="F153" s="522">
        <v>44265</v>
      </c>
      <c r="G153" s="522">
        <v>44271</v>
      </c>
    </row>
    <row r="154" spans="1:7" ht="13.5" customHeight="1">
      <c r="A154" s="496"/>
      <c r="B154" s="522" t="s">
        <v>2053</v>
      </c>
      <c r="C154" s="522" t="s">
        <v>2052</v>
      </c>
      <c r="D154" s="531"/>
      <c r="E154" s="522">
        <v>43900</v>
      </c>
      <c r="F154" s="522">
        <v>44272</v>
      </c>
      <c r="G154" s="522">
        <v>44278</v>
      </c>
    </row>
    <row r="155" spans="1:7" ht="13.5" customHeight="1">
      <c r="A155" s="496"/>
      <c r="B155" s="522" t="s">
        <v>2051</v>
      </c>
      <c r="C155" s="522" t="s">
        <v>2050</v>
      </c>
      <c r="D155" s="531"/>
      <c r="E155" s="522">
        <v>43907</v>
      </c>
      <c r="F155" s="522">
        <v>44279</v>
      </c>
      <c r="G155" s="522">
        <v>44285</v>
      </c>
    </row>
    <row r="156" spans="1:7" ht="13.5" customHeight="1">
      <c r="A156" s="496"/>
      <c r="B156" s="522" t="s">
        <v>2049</v>
      </c>
      <c r="C156" s="522" t="s">
        <v>2048</v>
      </c>
      <c r="D156" s="531"/>
      <c r="E156" s="522">
        <v>43914</v>
      </c>
      <c r="F156" s="522">
        <v>44286</v>
      </c>
      <c r="G156" s="522">
        <v>44292</v>
      </c>
    </row>
    <row r="157" spans="1:7" ht="13.5" customHeight="1">
      <c r="A157" s="496"/>
      <c r="B157" s="522"/>
      <c r="C157" s="522"/>
      <c r="D157" s="529"/>
      <c r="E157" s="522">
        <v>43921</v>
      </c>
      <c r="F157" s="522">
        <v>44293</v>
      </c>
      <c r="G157" s="522">
        <v>44299</v>
      </c>
    </row>
    <row r="158" spans="1:7">
      <c r="A158" s="496"/>
      <c r="B158" s="496"/>
      <c r="C158" s="496"/>
      <c r="D158" s="496"/>
      <c r="E158" s="579"/>
      <c r="F158" s="579"/>
      <c r="G158" s="579"/>
    </row>
    <row r="159" spans="1:7">
      <c r="A159" s="496" t="s">
        <v>2047</v>
      </c>
      <c r="B159" s="507" t="s">
        <v>25</v>
      </c>
      <c r="C159" s="507" t="s">
        <v>26</v>
      </c>
      <c r="D159" s="525" t="s">
        <v>27</v>
      </c>
      <c r="E159" s="525" t="s">
        <v>1925</v>
      </c>
      <c r="F159" s="488" t="s">
        <v>259</v>
      </c>
      <c r="G159" s="488" t="s">
        <v>119</v>
      </c>
    </row>
    <row r="160" spans="1:7">
      <c r="A160" s="496" t="s">
        <v>2046</v>
      </c>
      <c r="B160" s="506"/>
      <c r="C160" s="506"/>
      <c r="D160" s="524"/>
      <c r="E160" s="524"/>
      <c r="F160" s="488" t="s">
        <v>29</v>
      </c>
      <c r="G160" s="488" t="s">
        <v>30</v>
      </c>
    </row>
    <row r="161" spans="1:7" ht="13.5" customHeight="1">
      <c r="A161" s="496"/>
      <c r="B161" s="522"/>
      <c r="C161" s="522"/>
      <c r="D161" s="532" t="s">
        <v>1959</v>
      </c>
      <c r="E161" s="522">
        <v>43887</v>
      </c>
      <c r="F161" s="522">
        <v>44258</v>
      </c>
      <c r="G161" s="522">
        <v>44272</v>
      </c>
    </row>
    <row r="162" spans="1:7" ht="13.5" customHeight="1">
      <c r="A162" s="496"/>
      <c r="B162" s="522" t="s">
        <v>5</v>
      </c>
      <c r="C162" s="522" t="s">
        <v>587</v>
      </c>
      <c r="D162" s="531"/>
      <c r="E162" s="522">
        <v>43894</v>
      </c>
      <c r="F162" s="522">
        <v>44265</v>
      </c>
      <c r="G162" s="522">
        <v>44279</v>
      </c>
    </row>
    <row r="163" spans="1:7" ht="12.75" customHeight="1">
      <c r="A163" s="496"/>
      <c r="B163" s="522" t="s">
        <v>2045</v>
      </c>
      <c r="C163" s="522" t="s">
        <v>208</v>
      </c>
      <c r="D163" s="531"/>
      <c r="E163" s="522">
        <v>43901</v>
      </c>
      <c r="F163" s="522">
        <v>44272</v>
      </c>
      <c r="G163" s="522">
        <v>44286</v>
      </c>
    </row>
    <row r="164" spans="1:7" ht="12.75" customHeight="1">
      <c r="A164" s="496"/>
      <c r="B164" s="522" t="s">
        <v>698</v>
      </c>
      <c r="C164" s="522" t="s">
        <v>585</v>
      </c>
      <c r="D164" s="531"/>
      <c r="E164" s="522">
        <v>43908</v>
      </c>
      <c r="F164" s="522">
        <v>44279</v>
      </c>
      <c r="G164" s="522">
        <v>44293</v>
      </c>
    </row>
    <row r="165" spans="1:7" ht="12.75" customHeight="1">
      <c r="B165" s="522"/>
      <c r="C165" s="522"/>
      <c r="D165" s="531"/>
      <c r="E165" s="522">
        <v>43915</v>
      </c>
      <c r="F165" s="522">
        <v>44286</v>
      </c>
      <c r="G165" s="522">
        <v>44300</v>
      </c>
    </row>
    <row r="166" spans="1:7" ht="13.5" customHeight="1">
      <c r="A166" s="496"/>
      <c r="B166" s="522"/>
      <c r="C166" s="522"/>
      <c r="D166" s="529"/>
      <c r="E166" s="522">
        <v>43922</v>
      </c>
      <c r="F166" s="522">
        <v>44293</v>
      </c>
      <c r="G166" s="522">
        <v>44307</v>
      </c>
    </row>
    <row r="167" spans="1:7">
      <c r="A167" s="496"/>
      <c r="B167" s="579"/>
      <c r="C167" s="579"/>
      <c r="D167" s="580"/>
      <c r="E167" s="579"/>
      <c r="F167" s="579"/>
      <c r="G167" s="579"/>
    </row>
    <row r="168" spans="1:7">
      <c r="A168" s="496" t="s">
        <v>2017</v>
      </c>
      <c r="B168" s="507" t="s">
        <v>25</v>
      </c>
      <c r="C168" s="507" t="s">
        <v>26</v>
      </c>
      <c r="D168" s="525" t="s">
        <v>2037</v>
      </c>
      <c r="E168" s="525" t="s">
        <v>1925</v>
      </c>
      <c r="F168" s="488" t="s">
        <v>259</v>
      </c>
      <c r="G168" s="488" t="s">
        <v>119</v>
      </c>
    </row>
    <row r="169" spans="1:7">
      <c r="A169" s="496"/>
      <c r="B169" s="506"/>
      <c r="C169" s="506"/>
      <c r="D169" s="524"/>
      <c r="E169" s="524"/>
      <c r="F169" s="488" t="s">
        <v>29</v>
      </c>
      <c r="G169" s="488" t="s">
        <v>30</v>
      </c>
    </row>
    <row r="170" spans="1:7" ht="13.5" customHeight="1">
      <c r="B170" s="522" t="s">
        <v>2044</v>
      </c>
      <c r="C170" s="522" t="s">
        <v>2043</v>
      </c>
      <c r="D170" s="532" t="s">
        <v>147</v>
      </c>
      <c r="E170" s="522">
        <v>43890</v>
      </c>
      <c r="F170" s="522">
        <v>44261</v>
      </c>
      <c r="G170" s="522">
        <v>44277</v>
      </c>
    </row>
    <row r="171" spans="1:7" ht="13.5" customHeight="1">
      <c r="A171" s="496"/>
      <c r="B171" s="522" t="s">
        <v>2042</v>
      </c>
      <c r="C171" s="522" t="s">
        <v>2041</v>
      </c>
      <c r="D171" s="531"/>
      <c r="E171" s="522">
        <v>43897</v>
      </c>
      <c r="F171" s="522">
        <v>44268</v>
      </c>
      <c r="G171" s="522">
        <v>44284</v>
      </c>
    </row>
    <row r="172" spans="1:7" ht="13.5" customHeight="1">
      <c r="A172" s="496"/>
      <c r="B172" s="522"/>
      <c r="C172" s="522"/>
      <c r="D172" s="531"/>
      <c r="E172" s="522">
        <v>43904</v>
      </c>
      <c r="F172" s="522">
        <v>44275</v>
      </c>
      <c r="G172" s="522">
        <v>44291</v>
      </c>
    </row>
    <row r="173" spans="1:7" ht="13.5" customHeight="1">
      <c r="A173" s="496"/>
      <c r="B173" s="522" t="s">
        <v>2040</v>
      </c>
      <c r="C173" s="522" t="s">
        <v>2039</v>
      </c>
      <c r="D173" s="531"/>
      <c r="E173" s="522">
        <v>43911</v>
      </c>
      <c r="F173" s="522">
        <v>44282</v>
      </c>
      <c r="G173" s="522">
        <v>44298</v>
      </c>
    </row>
    <row r="174" spans="1:7" ht="13.5" customHeight="1">
      <c r="B174" s="522"/>
      <c r="C174" s="522"/>
      <c r="D174" s="529"/>
      <c r="E174" s="522">
        <v>43918</v>
      </c>
      <c r="F174" s="522">
        <v>44289</v>
      </c>
      <c r="G174" s="522">
        <v>44305</v>
      </c>
    </row>
    <row r="175" spans="1:7" ht="13.5" customHeight="1">
      <c r="A175" s="496"/>
      <c r="B175" s="577"/>
      <c r="C175" s="577"/>
      <c r="D175" s="578"/>
      <c r="E175" s="577"/>
      <c r="F175" s="577"/>
      <c r="G175" s="577"/>
    </row>
    <row r="176" spans="1:7" ht="13.5" customHeight="1">
      <c r="A176" s="496" t="s">
        <v>2038</v>
      </c>
      <c r="B176" s="507" t="s">
        <v>25</v>
      </c>
      <c r="C176" s="507" t="s">
        <v>26</v>
      </c>
      <c r="D176" s="525" t="s">
        <v>2037</v>
      </c>
      <c r="E176" s="525" t="s">
        <v>1925</v>
      </c>
      <c r="F176" s="488" t="s">
        <v>259</v>
      </c>
      <c r="G176" s="488" t="s">
        <v>2036</v>
      </c>
    </row>
    <row r="177" spans="1:7" ht="13.5" customHeight="1">
      <c r="A177" s="496" t="s">
        <v>2035</v>
      </c>
      <c r="B177" s="506"/>
      <c r="C177" s="506"/>
      <c r="D177" s="524"/>
      <c r="E177" s="524"/>
      <c r="F177" s="488" t="s">
        <v>29</v>
      </c>
      <c r="G177" s="488" t="s">
        <v>30</v>
      </c>
    </row>
    <row r="178" spans="1:7" ht="13.5" customHeight="1">
      <c r="A178" s="496"/>
      <c r="B178" s="522" t="s">
        <v>2034</v>
      </c>
      <c r="C178" s="522" t="s">
        <v>1237</v>
      </c>
      <c r="D178" s="532" t="s">
        <v>2033</v>
      </c>
      <c r="E178" s="522">
        <v>44039</v>
      </c>
      <c r="F178" s="522">
        <v>44043</v>
      </c>
      <c r="G178" s="522">
        <v>44055</v>
      </c>
    </row>
    <row r="179" spans="1:7" ht="13.5" customHeight="1">
      <c r="A179" s="496"/>
      <c r="B179" s="522" t="s">
        <v>2032</v>
      </c>
      <c r="C179" s="522" t="s">
        <v>2031</v>
      </c>
      <c r="D179" s="531"/>
      <c r="E179" s="522">
        <v>44046</v>
      </c>
      <c r="F179" s="522">
        <v>44050</v>
      </c>
      <c r="G179" s="522">
        <v>44062</v>
      </c>
    </row>
    <row r="180" spans="1:7" ht="13.5" customHeight="1">
      <c r="A180" s="496"/>
      <c r="B180" s="522" t="s">
        <v>2030</v>
      </c>
      <c r="C180" s="522" t="s">
        <v>2029</v>
      </c>
      <c r="D180" s="531"/>
      <c r="E180" s="522">
        <v>44053</v>
      </c>
      <c r="F180" s="522">
        <v>44057</v>
      </c>
      <c r="G180" s="522">
        <v>44069</v>
      </c>
    </row>
    <row r="181" spans="1:7" ht="13.5" customHeight="1">
      <c r="A181" s="496"/>
      <c r="B181" s="522" t="s">
        <v>2028</v>
      </c>
      <c r="C181" s="522" t="s">
        <v>2027</v>
      </c>
      <c r="D181" s="531"/>
      <c r="E181" s="522">
        <v>44060</v>
      </c>
      <c r="F181" s="522">
        <v>44064</v>
      </c>
      <c r="G181" s="522">
        <v>44076</v>
      </c>
    </row>
    <row r="182" spans="1:7" ht="13.5" customHeight="1">
      <c r="A182" s="496"/>
      <c r="B182" s="522" t="s">
        <v>2026</v>
      </c>
      <c r="C182" s="522" t="s">
        <v>2025</v>
      </c>
      <c r="D182" s="531"/>
      <c r="E182" s="522">
        <v>44067</v>
      </c>
      <c r="F182" s="522">
        <v>44071</v>
      </c>
      <c r="G182" s="522">
        <v>44083</v>
      </c>
    </row>
    <row r="183" spans="1:7" ht="13.5" customHeight="1">
      <c r="A183" s="496"/>
      <c r="B183" s="522"/>
      <c r="C183" s="522"/>
      <c r="D183" s="529"/>
      <c r="E183" s="522">
        <v>44074</v>
      </c>
      <c r="F183" s="522">
        <v>44078</v>
      </c>
      <c r="G183" s="522">
        <v>44090</v>
      </c>
    </row>
    <row r="184" spans="1:7" ht="13.5">
      <c r="B184" s="576"/>
      <c r="C184" s="574"/>
      <c r="D184" s="575"/>
      <c r="E184" s="526"/>
      <c r="F184" s="526"/>
      <c r="G184" s="526"/>
    </row>
    <row r="185" spans="1:7">
      <c r="A185" s="502" t="s">
        <v>2024</v>
      </c>
      <c r="B185" s="539" t="s">
        <v>25</v>
      </c>
      <c r="C185" s="539" t="s">
        <v>26</v>
      </c>
      <c r="D185" s="539" t="s">
        <v>27</v>
      </c>
      <c r="E185" s="539" t="s">
        <v>1925</v>
      </c>
      <c r="F185" s="537" t="s">
        <v>259</v>
      </c>
      <c r="G185" s="537" t="s">
        <v>219</v>
      </c>
    </row>
    <row r="186" spans="1:7">
      <c r="A186" s="496" t="s">
        <v>2023</v>
      </c>
      <c r="B186" s="538"/>
      <c r="C186" s="538"/>
      <c r="D186" s="538"/>
      <c r="E186" s="538"/>
      <c r="F186" s="537" t="s">
        <v>29</v>
      </c>
      <c r="G186" s="537" t="s">
        <v>30</v>
      </c>
    </row>
    <row r="187" spans="1:7" ht="13.5" customHeight="1">
      <c r="A187" s="496"/>
      <c r="B187" s="567"/>
      <c r="C187" s="567"/>
      <c r="D187" s="570" t="s">
        <v>2022</v>
      </c>
      <c r="E187" s="567">
        <v>44251</v>
      </c>
      <c r="F187" s="567">
        <v>44256</v>
      </c>
      <c r="G187" s="567">
        <v>44266</v>
      </c>
    </row>
    <row r="188" spans="1:7" ht="13.5" customHeight="1">
      <c r="A188" s="496"/>
      <c r="B188" s="567" t="s">
        <v>1252</v>
      </c>
      <c r="C188" s="567" t="s">
        <v>63</v>
      </c>
      <c r="D188" s="569"/>
      <c r="E188" s="567">
        <v>44258</v>
      </c>
      <c r="F188" s="567">
        <v>44263</v>
      </c>
      <c r="G188" s="567">
        <v>44273</v>
      </c>
    </row>
    <row r="189" spans="1:7" ht="13.5" customHeight="1">
      <c r="A189" s="496"/>
      <c r="B189" s="567" t="s">
        <v>261</v>
      </c>
      <c r="C189" s="567" t="s">
        <v>203</v>
      </c>
      <c r="D189" s="569"/>
      <c r="E189" s="567">
        <v>44265</v>
      </c>
      <c r="F189" s="567">
        <v>44270</v>
      </c>
      <c r="G189" s="567">
        <v>44280</v>
      </c>
    </row>
    <row r="190" spans="1:7" ht="12.75" customHeight="1">
      <c r="A190" s="496"/>
      <c r="B190" s="567" t="s">
        <v>2021</v>
      </c>
      <c r="C190" s="567" t="s">
        <v>2020</v>
      </c>
      <c r="D190" s="569"/>
      <c r="E190" s="567">
        <v>44272</v>
      </c>
      <c r="F190" s="567">
        <v>44277</v>
      </c>
      <c r="G190" s="567">
        <v>44287</v>
      </c>
    </row>
    <row r="191" spans="1:7" ht="12.75" customHeight="1">
      <c r="A191" s="496"/>
      <c r="B191" s="567" t="s">
        <v>594</v>
      </c>
      <c r="C191" s="567" t="s">
        <v>86</v>
      </c>
      <c r="D191" s="569"/>
      <c r="E191" s="567">
        <v>44279</v>
      </c>
      <c r="F191" s="567">
        <v>44284</v>
      </c>
      <c r="G191" s="567">
        <v>44294</v>
      </c>
    </row>
    <row r="192" spans="1:7" ht="13.5" customHeight="1">
      <c r="A192" s="496"/>
      <c r="B192" s="567" t="s">
        <v>960</v>
      </c>
      <c r="C192" s="567" t="s">
        <v>1288</v>
      </c>
      <c r="D192" s="568"/>
      <c r="E192" s="567">
        <v>44286</v>
      </c>
      <c r="F192" s="567">
        <v>44291</v>
      </c>
      <c r="G192" s="567">
        <v>44301</v>
      </c>
    </row>
    <row r="193" spans="1:7">
      <c r="A193" s="530"/>
      <c r="B193" s="574"/>
      <c r="C193" s="574"/>
      <c r="D193" s="573"/>
      <c r="E193" s="572"/>
      <c r="F193" s="554"/>
      <c r="G193" s="554"/>
    </row>
    <row r="194" spans="1:7" ht="15.75">
      <c r="A194" s="566" t="s">
        <v>110</v>
      </c>
      <c r="B194" s="566"/>
      <c r="C194" s="566"/>
      <c r="D194" s="566"/>
      <c r="E194" s="566"/>
      <c r="F194" s="566"/>
      <c r="G194" s="566"/>
    </row>
    <row r="195" spans="1:7" ht="14.1" customHeight="1">
      <c r="A195" s="496" t="s">
        <v>2016</v>
      </c>
      <c r="B195" s="539" t="s">
        <v>25</v>
      </c>
      <c r="C195" s="539" t="s">
        <v>26</v>
      </c>
      <c r="D195" s="539" t="s">
        <v>27</v>
      </c>
      <c r="E195" s="539" t="s">
        <v>1925</v>
      </c>
      <c r="F195" s="537" t="s">
        <v>259</v>
      </c>
      <c r="G195" s="537" t="s">
        <v>2016</v>
      </c>
    </row>
    <row r="196" spans="1:7" ht="14.1" customHeight="1">
      <c r="A196" s="496" t="s">
        <v>1890</v>
      </c>
      <c r="B196" s="538"/>
      <c r="C196" s="538"/>
      <c r="D196" s="538"/>
      <c r="E196" s="538"/>
      <c r="F196" s="537" t="s">
        <v>29</v>
      </c>
      <c r="G196" s="537" t="s">
        <v>30</v>
      </c>
    </row>
    <row r="197" spans="1:7" ht="14.1" customHeight="1">
      <c r="A197" s="496"/>
      <c r="B197" s="571" t="s">
        <v>2019</v>
      </c>
      <c r="C197" s="571" t="s">
        <v>2018</v>
      </c>
      <c r="D197" s="570" t="s">
        <v>1896</v>
      </c>
      <c r="E197" s="567">
        <v>44161</v>
      </c>
      <c r="F197" s="567">
        <v>44168</v>
      </c>
      <c r="G197" s="567">
        <v>44181</v>
      </c>
    </row>
    <row r="198" spans="1:7" ht="14.1" customHeight="1">
      <c r="A198" s="496"/>
      <c r="B198" s="567"/>
      <c r="C198" s="567"/>
      <c r="D198" s="569"/>
      <c r="E198" s="567">
        <v>44168</v>
      </c>
      <c r="F198" s="567">
        <v>44175</v>
      </c>
      <c r="G198" s="567">
        <v>44188</v>
      </c>
    </row>
    <row r="199" spans="1:7" ht="14.1" customHeight="1">
      <c r="A199" s="496"/>
      <c r="B199" s="567"/>
      <c r="C199" s="567"/>
      <c r="D199" s="569"/>
      <c r="E199" s="567">
        <v>44175</v>
      </c>
      <c r="F199" s="567">
        <v>44182</v>
      </c>
      <c r="G199" s="567">
        <v>44195</v>
      </c>
    </row>
    <row r="200" spans="1:7" ht="14.1" customHeight="1">
      <c r="A200" s="496"/>
      <c r="B200" s="567"/>
      <c r="C200" s="567"/>
      <c r="D200" s="569"/>
      <c r="E200" s="567">
        <v>44182</v>
      </c>
      <c r="F200" s="567">
        <v>44189</v>
      </c>
      <c r="G200" s="567">
        <v>44202</v>
      </c>
    </row>
    <row r="201" spans="1:7" ht="14.1" customHeight="1">
      <c r="A201" s="496"/>
      <c r="B201" s="567"/>
      <c r="C201" s="567"/>
      <c r="D201" s="569"/>
      <c r="E201" s="567">
        <v>44189</v>
      </c>
      <c r="F201" s="567">
        <v>44196</v>
      </c>
      <c r="G201" s="567">
        <v>44209</v>
      </c>
    </row>
    <row r="202" spans="1:7" ht="14.1" customHeight="1">
      <c r="A202" s="496"/>
      <c r="B202" s="567"/>
      <c r="C202" s="567"/>
      <c r="D202" s="568"/>
      <c r="E202" s="567">
        <v>44196</v>
      </c>
      <c r="F202" s="567">
        <v>44203</v>
      </c>
      <c r="G202" s="567">
        <v>44216</v>
      </c>
    </row>
    <row r="203" spans="1:7" ht="14.1" customHeight="1">
      <c r="A203" s="496"/>
      <c r="B203" s="496"/>
      <c r="C203" s="544"/>
      <c r="D203" s="543"/>
      <c r="E203" s="542"/>
    </row>
    <row r="204" spans="1:7" ht="14.1" customHeight="1">
      <c r="A204" s="496" t="s">
        <v>2017</v>
      </c>
      <c r="B204" s="539" t="s">
        <v>25</v>
      </c>
      <c r="C204" s="539" t="s">
        <v>26</v>
      </c>
      <c r="D204" s="539" t="s">
        <v>27</v>
      </c>
      <c r="E204" s="539" t="s">
        <v>1925</v>
      </c>
      <c r="F204" s="537" t="s">
        <v>259</v>
      </c>
      <c r="G204" s="537" t="s">
        <v>2016</v>
      </c>
    </row>
    <row r="205" spans="1:7" ht="14.1" customHeight="1">
      <c r="A205" s="496"/>
      <c r="B205" s="538"/>
      <c r="C205" s="538"/>
      <c r="D205" s="538"/>
      <c r="E205" s="538"/>
      <c r="F205" s="537" t="s">
        <v>29</v>
      </c>
      <c r="G205" s="537" t="s">
        <v>30</v>
      </c>
    </row>
    <row r="206" spans="1:7" ht="13.5" customHeight="1">
      <c r="A206" s="496"/>
      <c r="B206" s="567" t="s">
        <v>621</v>
      </c>
      <c r="C206" s="567" t="s">
        <v>2015</v>
      </c>
      <c r="D206" s="570" t="s">
        <v>2014</v>
      </c>
      <c r="E206" s="567">
        <v>44256</v>
      </c>
      <c r="F206" s="567">
        <v>44261</v>
      </c>
      <c r="G206" s="567">
        <v>44276</v>
      </c>
    </row>
    <row r="207" spans="1:7" ht="13.5" customHeight="1">
      <c r="A207" s="496"/>
      <c r="B207" s="567" t="s">
        <v>952</v>
      </c>
      <c r="C207" s="567" t="s">
        <v>2013</v>
      </c>
      <c r="D207" s="569"/>
      <c r="E207" s="567">
        <v>44263</v>
      </c>
      <c r="F207" s="567">
        <v>44268</v>
      </c>
      <c r="G207" s="567">
        <v>44283</v>
      </c>
    </row>
    <row r="208" spans="1:7" ht="13.5" customHeight="1">
      <c r="A208" s="496"/>
      <c r="B208" s="567" t="s">
        <v>2012</v>
      </c>
      <c r="C208" s="567" t="s">
        <v>2011</v>
      </c>
      <c r="D208" s="569"/>
      <c r="E208" s="567">
        <v>44270</v>
      </c>
      <c r="F208" s="567">
        <v>44275</v>
      </c>
      <c r="G208" s="567">
        <v>44290</v>
      </c>
    </row>
    <row r="209" spans="1:7" ht="13.5" customHeight="1">
      <c r="A209" s="496"/>
      <c r="B209" s="567" t="s">
        <v>620</v>
      </c>
      <c r="C209" s="567" t="s">
        <v>2010</v>
      </c>
      <c r="D209" s="569"/>
      <c r="E209" s="567">
        <v>44277</v>
      </c>
      <c r="F209" s="567">
        <v>44282</v>
      </c>
      <c r="G209" s="567">
        <v>44297</v>
      </c>
    </row>
    <row r="210" spans="1:7" ht="13.5" customHeight="1">
      <c r="A210" s="496"/>
      <c r="B210" s="567" t="s">
        <v>2009</v>
      </c>
      <c r="C210" s="567" t="s">
        <v>2008</v>
      </c>
      <c r="D210" s="568"/>
      <c r="E210" s="567">
        <v>44284</v>
      </c>
      <c r="F210" s="567">
        <v>44289</v>
      </c>
      <c r="G210" s="567">
        <v>44304</v>
      </c>
    </row>
    <row r="211" spans="1:7">
      <c r="A211" s="496"/>
      <c r="B211" s="554"/>
      <c r="C211" s="554"/>
    </row>
    <row r="212" spans="1:7" ht="15.75">
      <c r="A212" s="566" t="s">
        <v>124</v>
      </c>
      <c r="B212" s="566"/>
      <c r="C212" s="566"/>
      <c r="D212" s="566"/>
      <c r="E212" s="566"/>
      <c r="F212" s="566"/>
      <c r="G212" s="566"/>
    </row>
    <row r="213" spans="1:7">
      <c r="A213" s="496" t="s">
        <v>2007</v>
      </c>
      <c r="B213" s="539" t="s">
        <v>25</v>
      </c>
      <c r="C213" s="539" t="s">
        <v>26</v>
      </c>
      <c r="D213" s="539" t="s">
        <v>27</v>
      </c>
      <c r="E213" s="539" t="s">
        <v>1925</v>
      </c>
      <c r="F213" s="537" t="s">
        <v>259</v>
      </c>
      <c r="G213" s="537" t="s">
        <v>139</v>
      </c>
    </row>
    <row r="214" spans="1:7">
      <c r="A214" s="495" t="s">
        <v>2006</v>
      </c>
      <c r="B214" s="538"/>
      <c r="C214" s="538"/>
      <c r="D214" s="538"/>
      <c r="E214" s="538"/>
      <c r="F214" s="537" t="s">
        <v>29</v>
      </c>
      <c r="G214" s="537" t="s">
        <v>30</v>
      </c>
    </row>
    <row r="215" spans="1:7" ht="13.5" customHeight="1">
      <c r="A215" s="496"/>
      <c r="B215" s="533" t="s">
        <v>1978</v>
      </c>
      <c r="C215" s="533" t="s">
        <v>1977</v>
      </c>
      <c r="D215" s="537" t="s">
        <v>1922</v>
      </c>
      <c r="E215" s="533">
        <v>44250</v>
      </c>
      <c r="F215" s="533">
        <v>44257</v>
      </c>
      <c r="G215" s="533">
        <v>44280</v>
      </c>
    </row>
    <row r="216" spans="1:7" ht="13.5" customHeight="1">
      <c r="A216" s="496"/>
      <c r="B216" s="533" t="s">
        <v>1975</v>
      </c>
      <c r="C216" s="533" t="s">
        <v>1974</v>
      </c>
      <c r="D216" s="537" t="s">
        <v>1922</v>
      </c>
      <c r="E216" s="533">
        <v>44257</v>
      </c>
      <c r="F216" s="533">
        <v>44264</v>
      </c>
      <c r="G216" s="533">
        <v>44287</v>
      </c>
    </row>
    <row r="217" spans="1:7" ht="13.5" customHeight="1">
      <c r="A217" s="496"/>
      <c r="B217" s="533" t="s">
        <v>1973</v>
      </c>
      <c r="C217" s="533" t="s">
        <v>1972</v>
      </c>
      <c r="D217" s="537" t="s">
        <v>1922</v>
      </c>
      <c r="E217" s="533">
        <v>44264</v>
      </c>
      <c r="F217" s="533">
        <v>44271</v>
      </c>
      <c r="G217" s="533">
        <v>44294</v>
      </c>
    </row>
    <row r="218" spans="1:7" ht="13.5" customHeight="1">
      <c r="A218" s="496"/>
      <c r="B218" s="533" t="s">
        <v>1971</v>
      </c>
      <c r="C218" s="533" t="s">
        <v>1970</v>
      </c>
      <c r="D218" s="537" t="s">
        <v>1922</v>
      </c>
      <c r="E218" s="533">
        <v>44271</v>
      </c>
      <c r="F218" s="533">
        <v>44278</v>
      </c>
      <c r="G218" s="533">
        <v>44301</v>
      </c>
    </row>
    <row r="219" spans="1:7" ht="13.5" customHeight="1">
      <c r="A219" s="496"/>
      <c r="B219" s="533" t="s">
        <v>1969</v>
      </c>
      <c r="C219" s="533" t="s">
        <v>1968</v>
      </c>
      <c r="D219" s="537" t="s">
        <v>1922</v>
      </c>
      <c r="E219" s="533">
        <v>44278</v>
      </c>
      <c r="F219" s="533">
        <v>44285</v>
      </c>
      <c r="G219" s="533">
        <v>44308</v>
      </c>
    </row>
    <row r="220" spans="1:7" ht="13.5" customHeight="1">
      <c r="A220" s="496"/>
      <c r="B220" s="533"/>
      <c r="C220" s="533"/>
      <c r="D220" s="537" t="s">
        <v>1922</v>
      </c>
      <c r="E220" s="533">
        <v>44285</v>
      </c>
      <c r="F220" s="533">
        <v>44292</v>
      </c>
      <c r="G220" s="533">
        <v>44315</v>
      </c>
    </row>
    <row r="222" spans="1:7">
      <c r="A222" s="496" t="s">
        <v>2005</v>
      </c>
      <c r="B222" s="565" t="s">
        <v>25</v>
      </c>
      <c r="C222" s="539" t="s">
        <v>26</v>
      </c>
      <c r="D222" s="539" t="s">
        <v>27</v>
      </c>
      <c r="E222" s="539" t="s">
        <v>1925</v>
      </c>
      <c r="F222" s="537" t="s">
        <v>259</v>
      </c>
      <c r="G222" s="537" t="s">
        <v>128</v>
      </c>
    </row>
    <row r="223" spans="1:7">
      <c r="A223" s="496" t="s">
        <v>2003</v>
      </c>
      <c r="B223" s="565"/>
      <c r="C223" s="538"/>
      <c r="D223" s="538"/>
      <c r="E223" s="538"/>
      <c r="F223" s="537" t="s">
        <v>29</v>
      </c>
      <c r="G223" s="537" t="s">
        <v>30</v>
      </c>
    </row>
    <row r="224" spans="1:7" ht="13.5" customHeight="1">
      <c r="A224" s="530"/>
      <c r="B224" s="561" t="s">
        <v>2002</v>
      </c>
      <c r="C224" s="561" t="s">
        <v>2001</v>
      </c>
      <c r="D224" s="564" t="s">
        <v>1962</v>
      </c>
      <c r="E224" s="561">
        <v>44251</v>
      </c>
      <c r="F224" s="561">
        <v>44258</v>
      </c>
      <c r="G224" s="561">
        <v>44293</v>
      </c>
    </row>
    <row r="225" spans="1:7" ht="13.5" customHeight="1">
      <c r="A225" s="530"/>
      <c r="B225" s="561" t="s">
        <v>881</v>
      </c>
      <c r="C225" s="561" t="s">
        <v>885</v>
      </c>
      <c r="D225" s="563"/>
      <c r="E225" s="561">
        <f>E224+7</f>
        <v>44258</v>
      </c>
      <c r="F225" s="561">
        <f>F224+7</f>
        <v>44265</v>
      </c>
      <c r="G225" s="561">
        <f>G224+7</f>
        <v>44300</v>
      </c>
    </row>
    <row r="226" spans="1:7" ht="13.5" customHeight="1">
      <c r="A226" s="496"/>
      <c r="B226" s="561" t="s">
        <v>882</v>
      </c>
      <c r="C226" s="561" t="s">
        <v>2000</v>
      </c>
      <c r="D226" s="563"/>
      <c r="E226" s="561">
        <f>E225+7</f>
        <v>44265</v>
      </c>
      <c r="F226" s="561">
        <f>F225+7</f>
        <v>44272</v>
      </c>
      <c r="G226" s="561">
        <f>G225+7</f>
        <v>44307</v>
      </c>
    </row>
    <row r="227" spans="1:7" ht="13.5" customHeight="1">
      <c r="A227" s="496"/>
      <c r="B227" s="561" t="s">
        <v>883</v>
      </c>
      <c r="C227" s="561" t="s">
        <v>15</v>
      </c>
      <c r="D227" s="563"/>
      <c r="E227" s="561">
        <f>E226+7</f>
        <v>44272</v>
      </c>
      <c r="F227" s="561">
        <f>F226+7</f>
        <v>44279</v>
      </c>
      <c r="G227" s="561">
        <f>G226+7</f>
        <v>44314</v>
      </c>
    </row>
    <row r="228" spans="1:7" ht="13.5" customHeight="1">
      <c r="A228" s="496"/>
      <c r="B228" s="561" t="s">
        <v>884</v>
      </c>
      <c r="C228" s="561" t="s">
        <v>1999</v>
      </c>
      <c r="D228" s="563"/>
      <c r="E228" s="561">
        <f>E227+7</f>
        <v>44279</v>
      </c>
      <c r="F228" s="561">
        <f>F227+7</f>
        <v>44286</v>
      </c>
      <c r="G228" s="561">
        <f>G227+7</f>
        <v>44321</v>
      </c>
    </row>
    <row r="229" spans="1:7" ht="13.5" customHeight="1">
      <c r="A229" s="530"/>
      <c r="B229" s="561"/>
      <c r="C229" s="561"/>
      <c r="D229" s="562"/>
      <c r="E229" s="561">
        <f>E228+7</f>
        <v>44286</v>
      </c>
      <c r="F229" s="561">
        <f>F228+7</f>
        <v>44293</v>
      </c>
      <c r="G229" s="561">
        <f>G228+7</f>
        <v>44328</v>
      </c>
    </row>
    <row r="230" spans="1:7" ht="13.5" customHeight="1">
      <c r="A230" s="496"/>
      <c r="B230" s="559"/>
      <c r="C230" s="559"/>
      <c r="D230" s="560"/>
      <c r="E230" s="559"/>
      <c r="F230" s="559"/>
      <c r="G230" s="559"/>
    </row>
    <row r="231" spans="1:7" ht="13.5" customHeight="1">
      <c r="A231" s="496" t="s">
        <v>1998</v>
      </c>
      <c r="B231" s="565" t="s">
        <v>25</v>
      </c>
      <c r="C231" s="539" t="s">
        <v>26</v>
      </c>
      <c r="D231" s="539" t="s">
        <v>27</v>
      </c>
      <c r="E231" s="539" t="s">
        <v>1925</v>
      </c>
      <c r="F231" s="537" t="s">
        <v>259</v>
      </c>
      <c r="G231" s="537" t="s">
        <v>128</v>
      </c>
    </row>
    <row r="232" spans="1:7" ht="13.5" customHeight="1">
      <c r="A232" s="496"/>
      <c r="B232" s="565"/>
      <c r="C232" s="538"/>
      <c r="D232" s="538"/>
      <c r="E232" s="538"/>
      <c r="F232" s="537" t="s">
        <v>29</v>
      </c>
      <c r="G232" s="537" t="s">
        <v>30</v>
      </c>
    </row>
    <row r="233" spans="1:7" ht="13.5" customHeight="1">
      <c r="A233" s="496"/>
      <c r="B233" s="561" t="s">
        <v>1997</v>
      </c>
      <c r="C233" s="561" t="s">
        <v>1996</v>
      </c>
      <c r="D233" s="564" t="s">
        <v>1887</v>
      </c>
      <c r="E233" s="561">
        <v>44253</v>
      </c>
      <c r="F233" s="561">
        <v>44260</v>
      </c>
      <c r="G233" s="561">
        <v>44300</v>
      </c>
    </row>
    <row r="234" spans="1:7" ht="13.5" customHeight="1">
      <c r="A234" s="496"/>
      <c r="B234" s="561" t="s">
        <v>1995</v>
      </c>
      <c r="C234" s="561" t="s">
        <v>1994</v>
      </c>
      <c r="D234" s="563"/>
      <c r="E234" s="561">
        <v>44260</v>
      </c>
      <c r="F234" s="561">
        <v>44267</v>
      </c>
      <c r="G234" s="561">
        <v>44307</v>
      </c>
    </row>
    <row r="235" spans="1:7" ht="13.5" customHeight="1">
      <c r="A235" s="496"/>
      <c r="B235" s="561" t="s">
        <v>1993</v>
      </c>
      <c r="C235" s="561" t="s">
        <v>1992</v>
      </c>
      <c r="D235" s="563"/>
      <c r="E235" s="561">
        <v>44267</v>
      </c>
      <c r="F235" s="561">
        <v>44274</v>
      </c>
      <c r="G235" s="561">
        <v>44314</v>
      </c>
    </row>
    <row r="236" spans="1:7" ht="13.5" customHeight="1">
      <c r="A236" s="496"/>
      <c r="B236" s="561" t="s">
        <v>1991</v>
      </c>
      <c r="C236" s="561" t="s">
        <v>1990</v>
      </c>
      <c r="D236" s="563"/>
      <c r="E236" s="561">
        <v>44274</v>
      </c>
      <c r="F236" s="561">
        <v>44281</v>
      </c>
      <c r="G236" s="561">
        <v>44321</v>
      </c>
    </row>
    <row r="237" spans="1:7" ht="13.5" customHeight="1">
      <c r="A237" s="496"/>
      <c r="B237" s="561" t="s">
        <v>1989</v>
      </c>
      <c r="C237" s="561" t="s">
        <v>1988</v>
      </c>
      <c r="D237" s="562"/>
      <c r="E237" s="561">
        <v>44281</v>
      </c>
      <c r="F237" s="561">
        <v>44288</v>
      </c>
      <c r="G237" s="561">
        <v>44328</v>
      </c>
    </row>
    <row r="238" spans="1:7">
      <c r="A238" s="496"/>
      <c r="B238" s="496"/>
      <c r="C238" s="544"/>
      <c r="D238" s="496"/>
      <c r="E238" s="542"/>
      <c r="F238" s="541"/>
      <c r="G238" s="541"/>
    </row>
    <row r="239" spans="1:7">
      <c r="A239" s="496" t="s">
        <v>130</v>
      </c>
      <c r="B239" s="539" t="s">
        <v>25</v>
      </c>
      <c r="C239" s="539" t="s">
        <v>26</v>
      </c>
      <c r="D239" s="539" t="s">
        <v>27</v>
      </c>
      <c r="E239" s="539" t="s">
        <v>1925</v>
      </c>
      <c r="F239" s="537" t="s">
        <v>259</v>
      </c>
      <c r="G239" s="537" t="s">
        <v>131</v>
      </c>
    </row>
    <row r="240" spans="1:7">
      <c r="A240" s="496" t="s">
        <v>2003</v>
      </c>
      <c r="B240" s="538"/>
      <c r="C240" s="538"/>
      <c r="D240" s="538"/>
      <c r="E240" s="538"/>
      <c r="F240" s="537" t="s">
        <v>29</v>
      </c>
      <c r="G240" s="537" t="s">
        <v>30</v>
      </c>
    </row>
    <row r="241" spans="1:7" ht="13.5" customHeight="1">
      <c r="A241" s="530"/>
      <c r="B241" s="561" t="s">
        <v>2002</v>
      </c>
      <c r="C241" s="561" t="s">
        <v>2001</v>
      </c>
      <c r="D241" s="564" t="s">
        <v>1962</v>
      </c>
      <c r="E241" s="561">
        <v>44251</v>
      </c>
      <c r="F241" s="561">
        <v>44258</v>
      </c>
      <c r="G241" s="561">
        <v>44287</v>
      </c>
    </row>
    <row r="242" spans="1:7" ht="13.5" customHeight="1">
      <c r="A242" s="530"/>
      <c r="B242" s="561" t="s">
        <v>881</v>
      </c>
      <c r="C242" s="561" t="s">
        <v>885</v>
      </c>
      <c r="D242" s="563"/>
      <c r="E242" s="561">
        <v>44258</v>
      </c>
      <c r="F242" s="561">
        <v>44265</v>
      </c>
      <c r="G242" s="561">
        <v>44294</v>
      </c>
    </row>
    <row r="243" spans="1:7" ht="13.5" customHeight="1">
      <c r="A243" s="530"/>
      <c r="B243" s="561" t="s">
        <v>882</v>
      </c>
      <c r="C243" s="561" t="s">
        <v>2000</v>
      </c>
      <c r="D243" s="563"/>
      <c r="E243" s="561">
        <v>44265</v>
      </c>
      <c r="F243" s="561">
        <v>44272</v>
      </c>
      <c r="G243" s="561">
        <v>44301</v>
      </c>
    </row>
    <row r="244" spans="1:7" ht="13.5" customHeight="1">
      <c r="A244" s="530"/>
      <c r="B244" s="561" t="s">
        <v>883</v>
      </c>
      <c r="C244" s="561" t="s">
        <v>15</v>
      </c>
      <c r="D244" s="563"/>
      <c r="E244" s="561">
        <v>44272</v>
      </c>
      <c r="F244" s="561">
        <v>44279</v>
      </c>
      <c r="G244" s="561">
        <v>44308</v>
      </c>
    </row>
    <row r="245" spans="1:7" ht="13.5" customHeight="1">
      <c r="A245" s="496"/>
      <c r="B245" s="561" t="s">
        <v>884</v>
      </c>
      <c r="C245" s="561" t="s">
        <v>1999</v>
      </c>
      <c r="D245" s="563"/>
      <c r="E245" s="561">
        <v>44279</v>
      </c>
      <c r="F245" s="561">
        <v>44286</v>
      </c>
      <c r="G245" s="561">
        <v>44315</v>
      </c>
    </row>
    <row r="246" spans="1:7" ht="13.5" customHeight="1">
      <c r="A246" s="530"/>
      <c r="B246" s="561"/>
      <c r="C246" s="561"/>
      <c r="D246" s="562"/>
      <c r="E246" s="561">
        <v>44286</v>
      </c>
      <c r="F246" s="561">
        <v>44293</v>
      </c>
      <c r="G246" s="561">
        <v>44322</v>
      </c>
    </row>
    <row r="247" spans="1:7" ht="13.5" customHeight="1">
      <c r="A247" s="496"/>
      <c r="B247" s="559"/>
      <c r="C247" s="559"/>
      <c r="D247" s="560"/>
      <c r="E247" s="559"/>
      <c r="F247" s="559"/>
      <c r="G247" s="559"/>
    </row>
    <row r="248" spans="1:7" ht="13.5" customHeight="1">
      <c r="A248" s="496" t="s">
        <v>1998</v>
      </c>
      <c r="B248" s="539" t="s">
        <v>25</v>
      </c>
      <c r="C248" s="539" t="s">
        <v>26</v>
      </c>
      <c r="D248" s="539" t="s">
        <v>27</v>
      </c>
      <c r="E248" s="539" t="s">
        <v>1925</v>
      </c>
      <c r="F248" s="537" t="s">
        <v>259</v>
      </c>
      <c r="G248" s="537" t="s">
        <v>131</v>
      </c>
    </row>
    <row r="249" spans="1:7" ht="13.5" customHeight="1">
      <c r="A249" s="496"/>
      <c r="B249" s="538"/>
      <c r="C249" s="538"/>
      <c r="D249" s="538"/>
      <c r="E249" s="538"/>
      <c r="F249" s="537" t="s">
        <v>29</v>
      </c>
      <c r="G249" s="537" t="s">
        <v>30</v>
      </c>
    </row>
    <row r="250" spans="1:7" ht="13.5" customHeight="1">
      <c r="A250" s="496"/>
      <c r="B250" s="561" t="s">
        <v>1997</v>
      </c>
      <c r="C250" s="561" t="s">
        <v>1996</v>
      </c>
      <c r="D250" s="564" t="s">
        <v>1887</v>
      </c>
      <c r="E250" s="561">
        <v>44253</v>
      </c>
      <c r="F250" s="561">
        <v>44260</v>
      </c>
      <c r="G250" s="561">
        <v>44290</v>
      </c>
    </row>
    <row r="251" spans="1:7" ht="13.5" customHeight="1">
      <c r="A251" s="496"/>
      <c r="B251" s="561" t="s">
        <v>1995</v>
      </c>
      <c r="C251" s="561" t="s">
        <v>1994</v>
      </c>
      <c r="D251" s="563"/>
      <c r="E251" s="561">
        <v>44260</v>
      </c>
      <c r="F251" s="561">
        <v>44267</v>
      </c>
      <c r="G251" s="561">
        <v>44297</v>
      </c>
    </row>
    <row r="252" spans="1:7" ht="13.5" customHeight="1">
      <c r="A252" s="496"/>
      <c r="B252" s="561" t="s">
        <v>1993</v>
      </c>
      <c r="C252" s="561" t="s">
        <v>1992</v>
      </c>
      <c r="D252" s="563"/>
      <c r="E252" s="561">
        <v>44267</v>
      </c>
      <c r="F252" s="561">
        <v>44274</v>
      </c>
      <c r="G252" s="561">
        <v>44304</v>
      </c>
    </row>
    <row r="253" spans="1:7" ht="13.5" customHeight="1">
      <c r="A253" s="496"/>
      <c r="B253" s="561" t="s">
        <v>1991</v>
      </c>
      <c r="C253" s="561" t="s">
        <v>1990</v>
      </c>
      <c r="D253" s="563"/>
      <c r="E253" s="561">
        <v>44274</v>
      </c>
      <c r="F253" s="561">
        <v>44281</v>
      </c>
      <c r="G253" s="561">
        <v>44311</v>
      </c>
    </row>
    <row r="254" spans="1:7" ht="13.5" customHeight="1">
      <c r="A254" s="496"/>
      <c r="B254" s="561" t="s">
        <v>1989</v>
      </c>
      <c r="C254" s="561" t="s">
        <v>1988</v>
      </c>
      <c r="D254" s="562"/>
      <c r="E254" s="561">
        <v>44281</v>
      </c>
      <c r="F254" s="561">
        <v>44288</v>
      </c>
      <c r="G254" s="561">
        <v>44318</v>
      </c>
    </row>
    <row r="255" spans="1:7" ht="13.5" customHeight="1">
      <c r="B255" s="559"/>
      <c r="C255" s="559"/>
      <c r="D255" s="560"/>
      <c r="E255" s="559"/>
      <c r="F255" s="559"/>
      <c r="G255" s="559"/>
    </row>
    <row r="256" spans="1:7" ht="13.5" customHeight="1">
      <c r="A256" s="496" t="s">
        <v>2004</v>
      </c>
      <c r="B256" s="539" t="s">
        <v>25</v>
      </c>
      <c r="C256" s="539" t="s">
        <v>26</v>
      </c>
      <c r="D256" s="539" t="s">
        <v>27</v>
      </c>
      <c r="E256" s="539" t="s">
        <v>1925</v>
      </c>
      <c r="F256" s="537" t="s">
        <v>259</v>
      </c>
      <c r="G256" s="537" t="s">
        <v>127</v>
      </c>
    </row>
    <row r="257" spans="1:7" ht="13.5" customHeight="1">
      <c r="A257" s="496" t="s">
        <v>2003</v>
      </c>
      <c r="B257" s="538"/>
      <c r="C257" s="538"/>
      <c r="D257" s="538"/>
      <c r="E257" s="538"/>
      <c r="F257" s="537" t="s">
        <v>29</v>
      </c>
      <c r="G257" s="537" t="s">
        <v>30</v>
      </c>
    </row>
    <row r="258" spans="1:7" ht="13.5" customHeight="1">
      <c r="A258" s="530"/>
      <c r="B258" s="561" t="s">
        <v>2002</v>
      </c>
      <c r="C258" s="561" t="s">
        <v>2001</v>
      </c>
      <c r="D258" s="564" t="s">
        <v>1962</v>
      </c>
      <c r="E258" s="561">
        <v>44251</v>
      </c>
      <c r="F258" s="561">
        <v>44258</v>
      </c>
      <c r="G258" s="561">
        <v>44295</v>
      </c>
    </row>
    <row r="259" spans="1:7" ht="13.5" customHeight="1">
      <c r="A259" s="530"/>
      <c r="B259" s="561" t="s">
        <v>881</v>
      </c>
      <c r="C259" s="561" t="s">
        <v>885</v>
      </c>
      <c r="D259" s="563"/>
      <c r="E259" s="561">
        <f>E258+7</f>
        <v>44258</v>
      </c>
      <c r="F259" s="561">
        <f>F258+7</f>
        <v>44265</v>
      </c>
      <c r="G259" s="561">
        <f>G258+7</f>
        <v>44302</v>
      </c>
    </row>
    <row r="260" spans="1:7" ht="13.5" customHeight="1">
      <c r="A260" s="530"/>
      <c r="B260" s="561" t="s">
        <v>882</v>
      </c>
      <c r="C260" s="561" t="s">
        <v>2000</v>
      </c>
      <c r="D260" s="563"/>
      <c r="E260" s="561">
        <f>E259+7</f>
        <v>44265</v>
      </c>
      <c r="F260" s="561">
        <f>F259+7</f>
        <v>44272</v>
      </c>
      <c r="G260" s="561">
        <f>G259+7</f>
        <v>44309</v>
      </c>
    </row>
    <row r="261" spans="1:7" ht="13.5" customHeight="1">
      <c r="A261" s="530"/>
      <c r="B261" s="561" t="s">
        <v>883</v>
      </c>
      <c r="C261" s="561" t="s">
        <v>15</v>
      </c>
      <c r="D261" s="563"/>
      <c r="E261" s="561">
        <f>E260+7</f>
        <v>44272</v>
      </c>
      <c r="F261" s="561">
        <f>F260+7</f>
        <v>44279</v>
      </c>
      <c r="G261" s="561">
        <f>G260+7</f>
        <v>44316</v>
      </c>
    </row>
    <row r="262" spans="1:7" ht="13.5" customHeight="1">
      <c r="A262" s="530"/>
      <c r="B262" s="561" t="s">
        <v>884</v>
      </c>
      <c r="C262" s="561" t="s">
        <v>1999</v>
      </c>
      <c r="D262" s="563"/>
      <c r="E262" s="561">
        <f>E261+7</f>
        <v>44279</v>
      </c>
      <c r="F262" s="561">
        <f>F261+7</f>
        <v>44286</v>
      </c>
      <c r="G262" s="561">
        <f>G261+7</f>
        <v>44323</v>
      </c>
    </row>
    <row r="263" spans="1:7" ht="13.5" customHeight="1">
      <c r="A263" s="530"/>
      <c r="B263" s="561"/>
      <c r="C263" s="561"/>
      <c r="D263" s="562"/>
      <c r="E263" s="561">
        <f>E262+7</f>
        <v>44286</v>
      </c>
      <c r="F263" s="561">
        <f>F262+7</f>
        <v>44293</v>
      </c>
      <c r="G263" s="561">
        <f>G262+7</f>
        <v>44330</v>
      </c>
    </row>
    <row r="264" spans="1:7" ht="13.5" customHeight="1">
      <c r="A264" s="496"/>
      <c r="B264" s="559"/>
      <c r="C264" s="559"/>
      <c r="D264" s="560"/>
      <c r="E264" s="559"/>
      <c r="F264" s="559"/>
      <c r="G264" s="559"/>
    </row>
    <row r="265" spans="1:7" ht="13.5" customHeight="1">
      <c r="A265" s="496" t="s">
        <v>1998</v>
      </c>
      <c r="B265" s="539" t="s">
        <v>25</v>
      </c>
      <c r="C265" s="539" t="s">
        <v>26</v>
      </c>
      <c r="D265" s="539" t="s">
        <v>27</v>
      </c>
      <c r="E265" s="539" t="s">
        <v>1925</v>
      </c>
      <c r="F265" s="537" t="s">
        <v>259</v>
      </c>
      <c r="G265" s="537" t="s">
        <v>127</v>
      </c>
    </row>
    <row r="266" spans="1:7" ht="13.5" customHeight="1">
      <c r="A266" s="496"/>
      <c r="B266" s="538"/>
      <c r="C266" s="538"/>
      <c r="D266" s="538"/>
      <c r="E266" s="538"/>
      <c r="F266" s="537" t="s">
        <v>29</v>
      </c>
      <c r="G266" s="537" t="s">
        <v>30</v>
      </c>
    </row>
    <row r="267" spans="1:7" ht="13.5" customHeight="1">
      <c r="A267" s="496"/>
      <c r="B267" s="561" t="s">
        <v>1997</v>
      </c>
      <c r="C267" s="561" t="s">
        <v>1996</v>
      </c>
      <c r="D267" s="564" t="s">
        <v>1887</v>
      </c>
      <c r="E267" s="561">
        <v>44253</v>
      </c>
      <c r="F267" s="561">
        <v>44260</v>
      </c>
      <c r="G267" s="561">
        <v>44297</v>
      </c>
    </row>
    <row r="268" spans="1:7" ht="13.5" customHeight="1">
      <c r="A268" s="496"/>
      <c r="B268" s="561" t="s">
        <v>1995</v>
      </c>
      <c r="C268" s="561" t="s">
        <v>1994</v>
      </c>
      <c r="D268" s="563"/>
      <c r="E268" s="561">
        <v>44260</v>
      </c>
      <c r="F268" s="561">
        <v>44267</v>
      </c>
      <c r="G268" s="561">
        <v>44304</v>
      </c>
    </row>
    <row r="269" spans="1:7" ht="13.5" customHeight="1">
      <c r="A269" s="496"/>
      <c r="B269" s="561" t="s">
        <v>1993</v>
      </c>
      <c r="C269" s="561" t="s">
        <v>1992</v>
      </c>
      <c r="D269" s="563"/>
      <c r="E269" s="561">
        <v>44267</v>
      </c>
      <c r="F269" s="561">
        <v>44274</v>
      </c>
      <c r="G269" s="561">
        <v>44311</v>
      </c>
    </row>
    <row r="270" spans="1:7" ht="13.5" customHeight="1">
      <c r="A270" s="496"/>
      <c r="B270" s="561" t="s">
        <v>1991</v>
      </c>
      <c r="C270" s="561" t="s">
        <v>1990</v>
      </c>
      <c r="D270" s="563"/>
      <c r="E270" s="561">
        <v>44274</v>
      </c>
      <c r="F270" s="561">
        <v>44281</v>
      </c>
      <c r="G270" s="561">
        <v>44318</v>
      </c>
    </row>
    <row r="271" spans="1:7" ht="13.5" customHeight="1">
      <c r="A271" s="496"/>
      <c r="B271" s="561" t="s">
        <v>1989</v>
      </c>
      <c r="C271" s="561" t="s">
        <v>1988</v>
      </c>
      <c r="D271" s="562"/>
      <c r="E271" s="561">
        <v>44281</v>
      </c>
      <c r="F271" s="561">
        <v>44288</v>
      </c>
      <c r="G271" s="561">
        <v>44325</v>
      </c>
    </row>
    <row r="272" spans="1:7">
      <c r="A272" s="496"/>
      <c r="B272" s="560"/>
      <c r="C272" s="560"/>
      <c r="D272" s="543"/>
      <c r="E272" s="559"/>
      <c r="F272" s="558"/>
      <c r="G272" s="558"/>
    </row>
    <row r="273" spans="1:7">
      <c r="A273" s="496" t="s">
        <v>1987</v>
      </c>
      <c r="B273" s="525" t="s">
        <v>25</v>
      </c>
      <c r="C273" s="525" t="s">
        <v>26</v>
      </c>
      <c r="D273" s="525" t="s">
        <v>27</v>
      </c>
      <c r="E273" s="525" t="s">
        <v>1925</v>
      </c>
      <c r="F273" s="488" t="s">
        <v>259</v>
      </c>
      <c r="G273" s="488" t="s">
        <v>231</v>
      </c>
    </row>
    <row r="274" spans="1:7">
      <c r="A274" s="496" t="s">
        <v>1979</v>
      </c>
      <c r="B274" s="524"/>
      <c r="C274" s="524"/>
      <c r="D274" s="524"/>
      <c r="E274" s="524"/>
      <c r="F274" s="488" t="s">
        <v>29</v>
      </c>
      <c r="G274" s="488" t="s">
        <v>30</v>
      </c>
    </row>
    <row r="275" spans="1:7" ht="13.5" customHeight="1">
      <c r="A275" s="496"/>
      <c r="B275" s="533" t="s">
        <v>1978</v>
      </c>
      <c r="C275" s="533" t="s">
        <v>1977</v>
      </c>
      <c r="D275" s="557" t="s">
        <v>1962</v>
      </c>
      <c r="E275" s="548">
        <v>44250</v>
      </c>
      <c r="F275" s="548">
        <v>44257</v>
      </c>
      <c r="G275" s="548">
        <v>44289</v>
      </c>
    </row>
    <row r="276" spans="1:7" ht="13.5" customHeight="1">
      <c r="A276" s="496"/>
      <c r="B276" s="533" t="s">
        <v>1975</v>
      </c>
      <c r="C276" s="533" t="s">
        <v>1974</v>
      </c>
      <c r="D276" s="556"/>
      <c r="E276" s="548">
        <v>44257</v>
      </c>
      <c r="F276" s="548">
        <v>44264</v>
      </c>
      <c r="G276" s="548">
        <v>44296</v>
      </c>
    </row>
    <row r="277" spans="1:7" ht="13.5" customHeight="1">
      <c r="A277" s="496"/>
      <c r="B277" s="533" t="s">
        <v>1973</v>
      </c>
      <c r="C277" s="533" t="s">
        <v>1972</v>
      </c>
      <c r="D277" s="556"/>
      <c r="E277" s="548">
        <v>44264</v>
      </c>
      <c r="F277" s="548">
        <v>44271</v>
      </c>
      <c r="G277" s="548">
        <v>44303</v>
      </c>
    </row>
    <row r="278" spans="1:7" ht="13.5" customHeight="1">
      <c r="A278" s="496"/>
      <c r="B278" s="533" t="s">
        <v>1971</v>
      </c>
      <c r="C278" s="533" t="s">
        <v>1970</v>
      </c>
      <c r="D278" s="556"/>
      <c r="E278" s="548">
        <v>44271</v>
      </c>
      <c r="F278" s="548">
        <v>44278</v>
      </c>
      <c r="G278" s="548">
        <v>44310</v>
      </c>
    </row>
    <row r="279" spans="1:7" ht="13.5" customHeight="1">
      <c r="A279" s="496"/>
      <c r="B279" s="533" t="s">
        <v>1969</v>
      </c>
      <c r="C279" s="533" t="s">
        <v>1968</v>
      </c>
      <c r="D279" s="556"/>
      <c r="E279" s="548">
        <v>44278</v>
      </c>
      <c r="F279" s="548">
        <v>44285</v>
      </c>
      <c r="G279" s="548">
        <v>44317</v>
      </c>
    </row>
    <row r="280" spans="1:7" ht="13.5" customHeight="1">
      <c r="A280" s="496"/>
      <c r="B280" s="533"/>
      <c r="C280" s="533"/>
      <c r="D280" s="555"/>
      <c r="E280" s="548">
        <v>44285</v>
      </c>
      <c r="F280" s="548">
        <v>44292</v>
      </c>
      <c r="G280" s="548">
        <v>44324</v>
      </c>
    </row>
    <row r="281" spans="1:7">
      <c r="F281" s="554"/>
      <c r="G281" s="554"/>
    </row>
    <row r="282" spans="1:7">
      <c r="A282" s="496" t="s">
        <v>1986</v>
      </c>
      <c r="B282" s="525" t="s">
        <v>25</v>
      </c>
      <c r="C282" s="525" t="s">
        <v>26</v>
      </c>
      <c r="D282" s="525" t="s">
        <v>27</v>
      </c>
      <c r="E282" s="525" t="s">
        <v>1925</v>
      </c>
      <c r="F282" s="488" t="s">
        <v>259</v>
      </c>
      <c r="G282" s="488" t="s">
        <v>136</v>
      </c>
    </row>
    <row r="283" spans="1:7">
      <c r="A283" s="496" t="s">
        <v>1960</v>
      </c>
      <c r="B283" s="524"/>
      <c r="C283" s="524"/>
      <c r="D283" s="524"/>
      <c r="E283" s="524"/>
      <c r="F283" s="553" t="s">
        <v>29</v>
      </c>
      <c r="G283" s="553" t="s">
        <v>30</v>
      </c>
    </row>
    <row r="284" spans="1:7" ht="13.5" customHeight="1">
      <c r="B284" s="548" t="s">
        <v>895</v>
      </c>
      <c r="C284" s="548" t="s">
        <v>1985</v>
      </c>
      <c r="D284" s="551" t="s">
        <v>1962</v>
      </c>
      <c r="E284" s="548">
        <v>44250</v>
      </c>
      <c r="F284" s="548">
        <v>44256</v>
      </c>
      <c r="G284" s="548">
        <v>44292</v>
      </c>
    </row>
    <row r="285" spans="1:7" ht="13.5" customHeight="1">
      <c r="B285" s="548" t="s">
        <v>896</v>
      </c>
      <c r="C285" s="548" t="s">
        <v>1453</v>
      </c>
      <c r="D285" s="550"/>
      <c r="E285" s="548">
        <f>E284+7</f>
        <v>44257</v>
      </c>
      <c r="F285" s="548">
        <f>F284+7</f>
        <v>44263</v>
      </c>
      <c r="G285" s="548">
        <f>G284+7</f>
        <v>44299</v>
      </c>
    </row>
    <row r="286" spans="1:7" ht="13.5" customHeight="1">
      <c r="B286" s="548" t="s">
        <v>897</v>
      </c>
      <c r="C286" s="548" t="s">
        <v>1984</v>
      </c>
      <c r="D286" s="550"/>
      <c r="E286" s="548">
        <f>E285+7</f>
        <v>44264</v>
      </c>
      <c r="F286" s="548">
        <f>F285+7</f>
        <v>44270</v>
      </c>
      <c r="G286" s="548">
        <f>G285+7</f>
        <v>44306</v>
      </c>
    </row>
    <row r="287" spans="1:7" ht="13.5" customHeight="1">
      <c r="B287" s="548" t="s">
        <v>898</v>
      </c>
      <c r="C287" s="548" t="s">
        <v>902</v>
      </c>
      <c r="D287" s="550"/>
      <c r="E287" s="548">
        <f>E286+7</f>
        <v>44271</v>
      </c>
      <c r="F287" s="548">
        <f>F286+7</f>
        <v>44277</v>
      </c>
      <c r="G287" s="548">
        <f>G286+7</f>
        <v>44313</v>
      </c>
    </row>
    <row r="288" spans="1:7" ht="13.5" customHeight="1">
      <c r="B288" s="548" t="s">
        <v>1983</v>
      </c>
      <c r="C288" s="548" t="s">
        <v>1982</v>
      </c>
      <c r="D288" s="550"/>
      <c r="E288" s="548">
        <f>E287+7</f>
        <v>44278</v>
      </c>
      <c r="F288" s="548">
        <f>F287+7</f>
        <v>44284</v>
      </c>
      <c r="G288" s="548">
        <f>G287+7</f>
        <v>44320</v>
      </c>
    </row>
    <row r="289" spans="1:7" ht="13.5" customHeight="1">
      <c r="B289" s="548"/>
      <c r="C289" s="548"/>
      <c r="D289" s="549"/>
      <c r="E289" s="548">
        <f>E288+7</f>
        <v>44285</v>
      </c>
      <c r="F289" s="548">
        <f>F288+7</f>
        <v>44291</v>
      </c>
      <c r="G289" s="548">
        <f>G288+7</f>
        <v>44327</v>
      </c>
    </row>
    <row r="291" spans="1:7" s="497" customFormat="1">
      <c r="A291" s="496" t="s">
        <v>134</v>
      </c>
      <c r="B291" s="489" t="s">
        <v>25</v>
      </c>
      <c r="C291" s="489" t="s">
        <v>26</v>
      </c>
      <c r="D291" s="489" t="s">
        <v>27</v>
      </c>
      <c r="E291" s="489" t="s">
        <v>1925</v>
      </c>
      <c r="F291" s="488" t="s">
        <v>259</v>
      </c>
      <c r="G291" s="488" t="s">
        <v>134</v>
      </c>
    </row>
    <row r="292" spans="1:7">
      <c r="A292" s="552" t="s">
        <v>1981</v>
      </c>
      <c r="B292" s="489"/>
      <c r="C292" s="489"/>
      <c r="D292" s="489"/>
      <c r="E292" s="489"/>
      <c r="F292" s="488" t="s">
        <v>29</v>
      </c>
      <c r="G292" s="488" t="s">
        <v>30</v>
      </c>
    </row>
    <row r="293" spans="1:7" ht="13.5" customHeight="1">
      <c r="B293" s="533" t="s">
        <v>1978</v>
      </c>
      <c r="C293" s="533" t="s">
        <v>1977</v>
      </c>
      <c r="D293" s="551" t="s">
        <v>1962</v>
      </c>
      <c r="E293" s="548">
        <v>44250</v>
      </c>
      <c r="F293" s="548">
        <v>44257</v>
      </c>
      <c r="G293" s="548">
        <v>44293</v>
      </c>
    </row>
    <row r="294" spans="1:7" ht="13.5" customHeight="1">
      <c r="B294" s="533" t="s">
        <v>1975</v>
      </c>
      <c r="C294" s="533" t="s">
        <v>1974</v>
      </c>
      <c r="D294" s="550"/>
      <c r="E294" s="548">
        <v>44257</v>
      </c>
      <c r="F294" s="548">
        <v>44264</v>
      </c>
      <c r="G294" s="522">
        <v>44300</v>
      </c>
    </row>
    <row r="295" spans="1:7" ht="13.5" customHeight="1">
      <c r="B295" s="533" t="s">
        <v>1973</v>
      </c>
      <c r="C295" s="533" t="s">
        <v>1972</v>
      </c>
      <c r="D295" s="550"/>
      <c r="E295" s="548">
        <v>44264</v>
      </c>
      <c r="F295" s="548">
        <v>44271</v>
      </c>
      <c r="G295" s="522">
        <v>44307</v>
      </c>
    </row>
    <row r="296" spans="1:7" ht="13.5" customHeight="1">
      <c r="B296" s="533" t="s">
        <v>1971</v>
      </c>
      <c r="C296" s="533" t="s">
        <v>1970</v>
      </c>
      <c r="D296" s="550"/>
      <c r="E296" s="548">
        <v>44271</v>
      </c>
      <c r="F296" s="548">
        <v>44278</v>
      </c>
      <c r="G296" s="522">
        <v>44314</v>
      </c>
    </row>
    <row r="297" spans="1:7" ht="13.5" customHeight="1">
      <c r="B297" s="533" t="s">
        <v>1969</v>
      </c>
      <c r="C297" s="533" t="s">
        <v>1968</v>
      </c>
      <c r="D297" s="550"/>
      <c r="E297" s="548">
        <v>44278</v>
      </c>
      <c r="F297" s="548">
        <v>44285</v>
      </c>
      <c r="G297" s="522">
        <v>44321</v>
      </c>
    </row>
    <row r="298" spans="1:7" ht="13.5" customHeight="1">
      <c r="B298" s="533"/>
      <c r="C298" s="533"/>
      <c r="D298" s="549"/>
      <c r="E298" s="548">
        <v>44285</v>
      </c>
      <c r="F298" s="548">
        <v>44292</v>
      </c>
      <c r="G298" s="522">
        <v>44328</v>
      </c>
    </row>
    <row r="299" spans="1:7">
      <c r="A299" s="496"/>
      <c r="B299" s="496"/>
      <c r="C299" s="544"/>
      <c r="D299" s="543"/>
      <c r="E299" s="542"/>
      <c r="G299" s="497"/>
    </row>
    <row r="300" spans="1:7">
      <c r="A300" s="490" t="s">
        <v>1980</v>
      </c>
      <c r="B300" s="523" t="s">
        <v>25</v>
      </c>
      <c r="C300" s="523" t="s">
        <v>26</v>
      </c>
      <c r="D300" s="525" t="s">
        <v>27</v>
      </c>
      <c r="E300" s="525" t="s">
        <v>1925</v>
      </c>
      <c r="F300" s="488" t="s">
        <v>259</v>
      </c>
      <c r="G300" s="488" t="s">
        <v>2</v>
      </c>
    </row>
    <row r="301" spans="1:7">
      <c r="A301" s="547" t="s">
        <v>1979</v>
      </c>
      <c r="B301" s="521"/>
      <c r="C301" s="521"/>
      <c r="D301" s="524"/>
      <c r="E301" s="524"/>
      <c r="F301" s="488" t="s">
        <v>29</v>
      </c>
      <c r="G301" s="488" t="s">
        <v>30</v>
      </c>
    </row>
    <row r="302" spans="1:7" s="499" customFormat="1" ht="13.5" customHeight="1">
      <c r="A302" s="546"/>
      <c r="B302" s="533" t="s">
        <v>1978</v>
      </c>
      <c r="C302" s="533" t="s">
        <v>1977</v>
      </c>
      <c r="D302" s="504" t="s">
        <v>1976</v>
      </c>
      <c r="E302" s="545">
        <v>44250</v>
      </c>
      <c r="F302" s="545">
        <v>44257</v>
      </c>
      <c r="G302" s="545">
        <v>44298</v>
      </c>
    </row>
    <row r="303" spans="1:7" s="499" customFormat="1">
      <c r="A303" s="546"/>
      <c r="B303" s="533" t="s">
        <v>1975</v>
      </c>
      <c r="C303" s="533" t="s">
        <v>1974</v>
      </c>
      <c r="D303" s="503"/>
      <c r="E303" s="545">
        <v>44257</v>
      </c>
      <c r="F303" s="545">
        <v>44264</v>
      </c>
      <c r="G303" s="545">
        <v>44305</v>
      </c>
    </row>
    <row r="304" spans="1:7" s="499" customFormat="1" ht="13.5" customHeight="1">
      <c r="A304" s="546"/>
      <c r="B304" s="533" t="s">
        <v>1973</v>
      </c>
      <c r="C304" s="533" t="s">
        <v>1972</v>
      </c>
      <c r="D304" s="503"/>
      <c r="E304" s="545">
        <v>44264</v>
      </c>
      <c r="F304" s="545">
        <v>44271</v>
      </c>
      <c r="G304" s="545">
        <v>44312</v>
      </c>
    </row>
    <row r="305" spans="1:7" s="499" customFormat="1" ht="13.5" customHeight="1">
      <c r="A305" s="546"/>
      <c r="B305" s="533" t="s">
        <v>1971</v>
      </c>
      <c r="C305" s="533" t="s">
        <v>1970</v>
      </c>
      <c r="D305" s="503"/>
      <c r="E305" s="545">
        <v>44271</v>
      </c>
      <c r="F305" s="545">
        <v>44278</v>
      </c>
      <c r="G305" s="545">
        <v>44319</v>
      </c>
    </row>
    <row r="306" spans="1:7" s="499" customFormat="1" ht="13.5" customHeight="1">
      <c r="A306" s="546"/>
      <c r="B306" s="533" t="s">
        <v>1969</v>
      </c>
      <c r="C306" s="533" t="s">
        <v>1968</v>
      </c>
      <c r="D306" s="503"/>
      <c r="E306" s="545">
        <v>44278</v>
      </c>
      <c r="F306" s="545">
        <v>44285</v>
      </c>
      <c r="G306" s="545">
        <v>44326</v>
      </c>
    </row>
    <row r="307" spans="1:7" s="499" customFormat="1" ht="13.5" customHeight="1">
      <c r="A307" s="546"/>
      <c r="B307" s="533"/>
      <c r="C307" s="533"/>
      <c r="D307" s="501"/>
      <c r="E307" s="545">
        <v>44285</v>
      </c>
      <c r="F307" s="545">
        <v>44292</v>
      </c>
      <c r="G307" s="545">
        <v>44333</v>
      </c>
    </row>
    <row r="308" spans="1:7">
      <c r="B308" s="496"/>
      <c r="C308" s="544"/>
      <c r="D308" s="543"/>
      <c r="E308" s="542"/>
      <c r="F308" s="541"/>
      <c r="G308" s="541"/>
    </row>
    <row r="309" spans="1:7">
      <c r="A309" s="496" t="s">
        <v>1967</v>
      </c>
      <c r="B309" s="539" t="s">
        <v>25</v>
      </c>
      <c r="C309" s="539" t="s">
        <v>26</v>
      </c>
      <c r="D309" s="539" t="s">
        <v>27</v>
      </c>
      <c r="E309" s="539" t="s">
        <v>1925</v>
      </c>
      <c r="F309" s="537" t="s">
        <v>259</v>
      </c>
      <c r="G309" s="537" t="s">
        <v>239</v>
      </c>
    </row>
    <row r="310" spans="1:7">
      <c r="A310" s="496" t="s">
        <v>1966</v>
      </c>
      <c r="B310" s="538"/>
      <c r="C310" s="538"/>
      <c r="D310" s="538"/>
      <c r="E310" s="538"/>
      <c r="F310" s="537" t="s">
        <v>29</v>
      </c>
      <c r="G310" s="537" t="s">
        <v>30</v>
      </c>
    </row>
    <row r="311" spans="1:7" ht="13.5" customHeight="1">
      <c r="A311" s="482" t="s">
        <v>267</v>
      </c>
      <c r="B311" s="533" t="s">
        <v>1104</v>
      </c>
      <c r="C311" s="533" t="s">
        <v>158</v>
      </c>
      <c r="D311" s="540" t="s">
        <v>1962</v>
      </c>
      <c r="E311" s="533">
        <v>44250</v>
      </c>
      <c r="F311" s="533">
        <v>44256</v>
      </c>
      <c r="G311" s="533">
        <v>44280</v>
      </c>
    </row>
    <row r="312" spans="1:7" ht="13.5" customHeight="1">
      <c r="B312" s="533" t="s">
        <v>1102</v>
      </c>
      <c r="C312" s="533" t="s">
        <v>893</v>
      </c>
      <c r="D312" s="540" t="s">
        <v>1962</v>
      </c>
      <c r="E312" s="533">
        <v>44257</v>
      </c>
      <c r="F312" s="533">
        <v>44263</v>
      </c>
      <c r="G312" s="533">
        <v>44287</v>
      </c>
    </row>
    <row r="313" spans="1:7" ht="13.5" customHeight="1">
      <c r="B313" s="533" t="s">
        <v>1101</v>
      </c>
      <c r="C313" s="533" t="s">
        <v>153</v>
      </c>
      <c r="D313" s="540" t="s">
        <v>1962</v>
      </c>
      <c r="E313" s="533">
        <v>44264</v>
      </c>
      <c r="F313" s="533">
        <v>44270</v>
      </c>
      <c r="G313" s="533">
        <v>44294</v>
      </c>
    </row>
    <row r="314" spans="1:7" ht="13.5" customHeight="1">
      <c r="A314" s="482" t="s">
        <v>267</v>
      </c>
      <c r="B314" s="533" t="s">
        <v>1100</v>
      </c>
      <c r="C314" s="533" t="s">
        <v>241</v>
      </c>
      <c r="D314" s="540" t="s">
        <v>1962</v>
      </c>
      <c r="E314" s="533">
        <v>44271</v>
      </c>
      <c r="F314" s="533">
        <v>44277</v>
      </c>
      <c r="G314" s="533">
        <v>44301</v>
      </c>
    </row>
    <row r="315" spans="1:7" ht="13.5" customHeight="1">
      <c r="A315" s="482" t="s">
        <v>267</v>
      </c>
      <c r="B315" s="533" t="s">
        <v>1965</v>
      </c>
      <c r="C315" s="533" t="s">
        <v>1964</v>
      </c>
      <c r="D315" s="540" t="s">
        <v>1962</v>
      </c>
      <c r="E315" s="533">
        <v>44278</v>
      </c>
      <c r="F315" s="533">
        <v>44284</v>
      </c>
      <c r="G315" s="533">
        <v>44308</v>
      </c>
    </row>
    <row r="316" spans="1:7" ht="13.5" customHeight="1">
      <c r="A316" s="482" t="s">
        <v>267</v>
      </c>
      <c r="B316" s="533" t="s">
        <v>1963</v>
      </c>
      <c r="C316" s="533" t="s">
        <v>4</v>
      </c>
      <c r="D316" s="540" t="s">
        <v>1962</v>
      </c>
      <c r="E316" s="533">
        <v>44285</v>
      </c>
      <c r="F316" s="533">
        <v>44291</v>
      </c>
      <c r="G316" s="533">
        <v>44315</v>
      </c>
    </row>
    <row r="318" spans="1:7" ht="13.5" customHeight="1">
      <c r="A318" s="496" t="s">
        <v>1961</v>
      </c>
      <c r="B318" s="539" t="s">
        <v>25</v>
      </c>
      <c r="C318" s="539" t="s">
        <v>26</v>
      </c>
      <c r="D318" s="539" t="s">
        <v>27</v>
      </c>
      <c r="E318" s="539" t="s">
        <v>1925</v>
      </c>
      <c r="F318" s="537" t="s">
        <v>259</v>
      </c>
      <c r="G318" s="537" t="s">
        <v>1961</v>
      </c>
    </row>
    <row r="319" spans="1:7" ht="13.5" customHeight="1">
      <c r="A319" s="496" t="s">
        <v>1960</v>
      </c>
      <c r="B319" s="538"/>
      <c r="C319" s="538"/>
      <c r="D319" s="538"/>
      <c r="E319" s="538"/>
      <c r="F319" s="537" t="s">
        <v>29</v>
      </c>
      <c r="G319" s="537" t="s">
        <v>30</v>
      </c>
    </row>
    <row r="320" spans="1:7" ht="13.5" customHeight="1">
      <c r="B320" s="533"/>
      <c r="C320" s="533"/>
      <c r="D320" s="536" t="s">
        <v>1959</v>
      </c>
      <c r="E320" s="533">
        <v>44250</v>
      </c>
      <c r="F320" s="533">
        <v>44256</v>
      </c>
      <c r="G320" s="533">
        <v>44300</v>
      </c>
    </row>
    <row r="321" spans="1:7" ht="13.5" customHeight="1">
      <c r="B321" s="533" t="s">
        <v>1958</v>
      </c>
      <c r="C321" s="533" t="s">
        <v>1957</v>
      </c>
      <c r="D321" s="535"/>
      <c r="E321" s="533">
        <v>44257</v>
      </c>
      <c r="F321" s="533">
        <v>44263</v>
      </c>
      <c r="G321" s="533">
        <v>44307</v>
      </c>
    </row>
    <row r="322" spans="1:7" ht="13.5" customHeight="1">
      <c r="B322" s="533" t="s">
        <v>1956</v>
      </c>
      <c r="C322" s="533" t="s">
        <v>801</v>
      </c>
      <c r="D322" s="535"/>
      <c r="E322" s="533">
        <v>44264</v>
      </c>
      <c r="F322" s="533">
        <v>44270</v>
      </c>
      <c r="G322" s="533">
        <v>44314</v>
      </c>
    </row>
    <row r="323" spans="1:7" ht="13.5" customHeight="1">
      <c r="B323" s="533" t="s">
        <v>1955</v>
      </c>
      <c r="C323" s="533" t="s">
        <v>1954</v>
      </c>
      <c r="D323" s="535"/>
      <c r="E323" s="533">
        <v>44271</v>
      </c>
      <c r="F323" s="533">
        <v>44277</v>
      </c>
      <c r="G323" s="533">
        <v>44321</v>
      </c>
    </row>
    <row r="324" spans="1:7" ht="13.5" customHeight="1">
      <c r="B324" s="533" t="s">
        <v>1953</v>
      </c>
      <c r="C324" s="533" t="s">
        <v>1952</v>
      </c>
      <c r="D324" s="535"/>
      <c r="E324" s="533">
        <v>44278</v>
      </c>
      <c r="F324" s="533">
        <v>44284</v>
      </c>
      <c r="G324" s="533">
        <v>44328</v>
      </c>
    </row>
    <row r="325" spans="1:7" ht="13.5" customHeight="1">
      <c r="B325" s="533" t="s">
        <v>1951</v>
      </c>
      <c r="C325" s="533" t="s">
        <v>1950</v>
      </c>
      <c r="D325" s="534"/>
      <c r="E325" s="533">
        <v>44285</v>
      </c>
      <c r="F325" s="533">
        <v>44291</v>
      </c>
      <c r="G325" s="533">
        <v>44335</v>
      </c>
    </row>
    <row r="326" spans="1:7" ht="13.5" customHeight="1"/>
    <row r="327" spans="1:7">
      <c r="A327" s="496" t="s">
        <v>1939</v>
      </c>
      <c r="B327" s="525" t="s">
        <v>25</v>
      </c>
      <c r="C327" s="525" t="s">
        <v>26</v>
      </c>
      <c r="D327" s="525" t="s">
        <v>27</v>
      </c>
      <c r="E327" s="525" t="s">
        <v>1925</v>
      </c>
      <c r="F327" s="488" t="s">
        <v>259</v>
      </c>
      <c r="G327" s="488" t="s">
        <v>146</v>
      </c>
    </row>
    <row r="328" spans="1:7">
      <c r="A328" s="495" t="s">
        <v>1949</v>
      </c>
      <c r="B328" s="524"/>
      <c r="C328" s="524"/>
      <c r="D328" s="524"/>
      <c r="E328" s="524"/>
      <c r="F328" s="488" t="s">
        <v>29</v>
      </c>
      <c r="G328" s="488" t="s">
        <v>30</v>
      </c>
    </row>
    <row r="329" spans="1:7" ht="12.75" customHeight="1">
      <c r="A329" s="530"/>
      <c r="B329" s="522" t="s">
        <v>1948</v>
      </c>
      <c r="C329" s="522" t="s">
        <v>1947</v>
      </c>
      <c r="D329" s="532" t="s">
        <v>1946</v>
      </c>
      <c r="E329" s="522">
        <v>44256</v>
      </c>
      <c r="F329" s="522">
        <v>44262</v>
      </c>
      <c r="G329" s="522">
        <v>44277</v>
      </c>
    </row>
    <row r="330" spans="1:7" ht="12.75" customHeight="1">
      <c r="A330" s="530"/>
      <c r="B330" s="522" t="s">
        <v>1945</v>
      </c>
      <c r="C330" s="522" t="s">
        <v>1944</v>
      </c>
      <c r="D330" s="531"/>
      <c r="E330" s="522">
        <v>44263</v>
      </c>
      <c r="F330" s="522">
        <v>44269</v>
      </c>
      <c r="G330" s="522">
        <v>44284</v>
      </c>
    </row>
    <row r="331" spans="1:7" ht="12.75" customHeight="1">
      <c r="A331" s="530"/>
      <c r="B331" s="522" t="s">
        <v>1943</v>
      </c>
      <c r="C331" s="522" t="s">
        <v>1942</v>
      </c>
      <c r="D331" s="531"/>
      <c r="E331" s="522">
        <v>44270</v>
      </c>
      <c r="F331" s="522">
        <v>44276</v>
      </c>
      <c r="G331" s="522">
        <v>44291</v>
      </c>
    </row>
    <row r="332" spans="1:7" ht="12.75" customHeight="1">
      <c r="A332" s="530"/>
      <c r="B332" s="522" t="s">
        <v>1941</v>
      </c>
      <c r="C332" s="522" t="s">
        <v>1940</v>
      </c>
      <c r="D332" s="531"/>
      <c r="E332" s="522">
        <v>44277</v>
      </c>
      <c r="F332" s="522">
        <v>44283</v>
      </c>
      <c r="G332" s="522">
        <v>44298</v>
      </c>
    </row>
    <row r="333" spans="1:7" ht="12.75" customHeight="1">
      <c r="A333" s="530"/>
      <c r="B333" s="522"/>
      <c r="C333" s="522"/>
      <c r="D333" s="529"/>
      <c r="E333" s="522">
        <v>44284</v>
      </c>
      <c r="F333" s="522">
        <v>44290</v>
      </c>
      <c r="G333" s="522">
        <v>44305</v>
      </c>
    </row>
    <row r="334" spans="1:7">
      <c r="A334" s="496"/>
      <c r="C334" s="528"/>
      <c r="D334" s="527"/>
      <c r="E334" s="526"/>
    </row>
    <row r="335" spans="1:7" ht="12.75" customHeight="1">
      <c r="A335" s="496" t="s">
        <v>1939</v>
      </c>
      <c r="B335" s="525" t="s">
        <v>25</v>
      </c>
      <c r="C335" s="525" t="s">
        <v>26</v>
      </c>
      <c r="D335" s="525" t="s">
        <v>27</v>
      </c>
      <c r="E335" s="525" t="s">
        <v>1925</v>
      </c>
      <c r="F335" s="488" t="s">
        <v>259</v>
      </c>
      <c r="G335" s="488" t="s">
        <v>146</v>
      </c>
    </row>
    <row r="336" spans="1:7" ht="12.75" customHeight="1">
      <c r="A336" s="496" t="s">
        <v>1938</v>
      </c>
      <c r="B336" s="524"/>
      <c r="C336" s="524"/>
      <c r="D336" s="524"/>
      <c r="E336" s="524"/>
      <c r="F336" s="488" t="s">
        <v>29</v>
      </c>
      <c r="G336" s="488" t="s">
        <v>30</v>
      </c>
    </row>
    <row r="337" spans="1:7" ht="12.75" customHeight="1">
      <c r="B337" s="522" t="s">
        <v>1937</v>
      </c>
      <c r="C337" s="522" t="s">
        <v>1936</v>
      </c>
      <c r="D337" s="520" t="s">
        <v>1935</v>
      </c>
      <c r="E337" s="522">
        <v>44250</v>
      </c>
      <c r="F337" s="522">
        <v>44256</v>
      </c>
      <c r="G337" s="522">
        <v>44271</v>
      </c>
    </row>
    <row r="338" spans="1:7" ht="12.75" customHeight="1">
      <c r="B338" s="522" t="s">
        <v>1934</v>
      </c>
      <c r="C338" s="522" t="s">
        <v>1933</v>
      </c>
      <c r="D338" s="519"/>
      <c r="E338" s="522">
        <v>44257</v>
      </c>
      <c r="F338" s="522">
        <v>44263</v>
      </c>
      <c r="G338" s="522">
        <v>44278</v>
      </c>
    </row>
    <row r="339" spans="1:7" ht="12.75" customHeight="1">
      <c r="B339" s="522" t="s">
        <v>1932</v>
      </c>
      <c r="C339" s="522" t="s">
        <v>135</v>
      </c>
      <c r="D339" s="519"/>
      <c r="E339" s="522">
        <v>44264</v>
      </c>
      <c r="F339" s="522">
        <v>44270</v>
      </c>
      <c r="G339" s="522">
        <v>44285</v>
      </c>
    </row>
    <row r="340" spans="1:7" ht="12.75" customHeight="1">
      <c r="A340" s="496"/>
      <c r="B340" s="522" t="s">
        <v>1931</v>
      </c>
      <c r="C340" s="522" t="s">
        <v>1930</v>
      </c>
      <c r="D340" s="519"/>
      <c r="E340" s="522">
        <v>44271</v>
      </c>
      <c r="F340" s="522">
        <v>44277</v>
      </c>
      <c r="G340" s="522">
        <v>44292</v>
      </c>
    </row>
    <row r="341" spans="1:7" ht="12.75" customHeight="1">
      <c r="A341" s="496"/>
      <c r="B341" s="522" t="s">
        <v>1929</v>
      </c>
      <c r="C341" s="522" t="s">
        <v>1928</v>
      </c>
      <c r="D341" s="519"/>
      <c r="E341" s="522">
        <v>44278</v>
      </c>
      <c r="F341" s="522">
        <v>44284</v>
      </c>
      <c r="G341" s="522">
        <v>44299</v>
      </c>
    </row>
    <row r="342" spans="1:7" ht="12.75" customHeight="1">
      <c r="B342" s="522" t="s">
        <v>1927</v>
      </c>
      <c r="C342" s="522" t="s">
        <v>153</v>
      </c>
      <c r="D342" s="517"/>
      <c r="E342" s="522">
        <v>44285</v>
      </c>
      <c r="F342" s="522">
        <v>44291</v>
      </c>
      <c r="G342" s="522">
        <v>44306</v>
      </c>
    </row>
    <row r="343" spans="1:7" ht="12.75" customHeight="1"/>
    <row r="344" spans="1:7">
      <c r="A344" s="518" t="s">
        <v>1926</v>
      </c>
      <c r="B344" s="487" t="s">
        <v>25</v>
      </c>
      <c r="C344" s="487" t="s">
        <v>26</v>
      </c>
      <c r="D344" s="487" t="s">
        <v>27</v>
      </c>
      <c r="E344" s="523" t="s">
        <v>1925</v>
      </c>
      <c r="F344" s="522" t="s">
        <v>259</v>
      </c>
      <c r="G344" s="522" t="s">
        <v>146</v>
      </c>
    </row>
    <row r="345" spans="1:7" ht="12" customHeight="1">
      <c r="A345" s="518"/>
      <c r="B345" s="485"/>
      <c r="C345" s="485"/>
      <c r="D345" s="485"/>
      <c r="E345" s="521"/>
      <c r="F345" s="516" t="s">
        <v>29</v>
      </c>
      <c r="G345" s="488" t="s">
        <v>30</v>
      </c>
    </row>
    <row r="346" spans="1:7" ht="12" customHeight="1">
      <c r="A346" s="518"/>
      <c r="B346" s="516" t="s">
        <v>1924</v>
      </c>
      <c r="C346" s="516" t="s">
        <v>1923</v>
      </c>
      <c r="D346" s="520" t="s">
        <v>1922</v>
      </c>
      <c r="E346" s="516">
        <v>44253</v>
      </c>
      <c r="F346" s="516">
        <v>44260</v>
      </c>
      <c r="G346" s="516">
        <v>44275</v>
      </c>
    </row>
    <row r="347" spans="1:7" ht="12.75" customHeight="1">
      <c r="A347" s="518"/>
      <c r="B347" s="516" t="s">
        <v>1921</v>
      </c>
      <c r="C347" s="516" t="s">
        <v>1920</v>
      </c>
      <c r="D347" s="519"/>
      <c r="E347" s="516">
        <v>44260</v>
      </c>
      <c r="F347" s="516">
        <v>44267</v>
      </c>
      <c r="G347" s="516">
        <v>44282</v>
      </c>
    </row>
    <row r="348" spans="1:7" ht="12.75" customHeight="1">
      <c r="A348" s="518"/>
      <c r="B348" s="516" t="s">
        <v>1919</v>
      </c>
      <c r="C348" s="516" t="s">
        <v>1918</v>
      </c>
      <c r="D348" s="519"/>
      <c r="E348" s="516">
        <v>44267</v>
      </c>
      <c r="F348" s="516">
        <v>44274</v>
      </c>
      <c r="G348" s="516">
        <v>44289</v>
      </c>
    </row>
    <row r="349" spans="1:7" ht="12" customHeight="1">
      <c r="A349" s="518"/>
      <c r="B349" s="516" t="s">
        <v>1917</v>
      </c>
      <c r="C349" s="516" t="s">
        <v>1916</v>
      </c>
      <c r="D349" s="519"/>
      <c r="E349" s="516">
        <v>44274</v>
      </c>
      <c r="F349" s="516">
        <v>44281</v>
      </c>
      <c r="G349" s="516">
        <v>44296</v>
      </c>
    </row>
    <row r="350" spans="1:7" ht="12" customHeight="1">
      <c r="A350" s="518"/>
      <c r="B350" s="516"/>
      <c r="C350" s="516"/>
      <c r="D350" s="517"/>
      <c r="E350" s="516">
        <v>44281</v>
      </c>
      <c r="F350" s="516">
        <v>44288</v>
      </c>
      <c r="G350" s="516">
        <v>44303</v>
      </c>
    </row>
    <row r="351" spans="1:7" s="499" customFormat="1" ht="12.75" customHeight="1">
      <c r="B351" s="508"/>
      <c r="C351" s="508"/>
      <c r="D351" s="502"/>
      <c r="E351" s="502"/>
      <c r="F351" s="502"/>
      <c r="G351" s="502"/>
    </row>
    <row r="352" spans="1:7" s="499" customFormat="1" ht="12.75" customHeight="1">
      <c r="A352" s="502" t="s">
        <v>1915</v>
      </c>
      <c r="B352" s="515" t="s">
        <v>25</v>
      </c>
      <c r="C352" s="515" t="s">
        <v>26</v>
      </c>
      <c r="D352" s="515" t="s">
        <v>27</v>
      </c>
      <c r="E352" s="515" t="s">
        <v>1877</v>
      </c>
      <c r="F352" s="513" t="s">
        <v>259</v>
      </c>
      <c r="G352" s="513" t="s">
        <v>1914</v>
      </c>
    </row>
    <row r="353" spans="1:7" s="499" customFormat="1" ht="12.75" customHeight="1">
      <c r="A353" s="502" t="s">
        <v>1899</v>
      </c>
      <c r="B353" s="514"/>
      <c r="C353" s="514"/>
      <c r="D353" s="514"/>
      <c r="E353" s="514"/>
      <c r="F353" s="513" t="s">
        <v>29</v>
      </c>
      <c r="G353" s="513" t="s">
        <v>30</v>
      </c>
    </row>
    <row r="354" spans="1:7" s="499" customFormat="1" ht="12.75" customHeight="1">
      <c r="A354" s="502"/>
      <c r="B354" s="509" t="s">
        <v>301</v>
      </c>
      <c r="C354" s="509" t="s">
        <v>1911</v>
      </c>
      <c r="D354" s="512" t="s">
        <v>1910</v>
      </c>
      <c r="E354" s="509">
        <v>44250</v>
      </c>
      <c r="F354" s="509">
        <v>44257</v>
      </c>
      <c r="G354" s="509">
        <v>44277</v>
      </c>
    </row>
    <row r="355" spans="1:7" s="499" customFormat="1" ht="12.75" customHeight="1">
      <c r="A355" s="502"/>
      <c r="B355" s="509" t="s">
        <v>813</v>
      </c>
      <c r="C355" s="509" t="s">
        <v>1909</v>
      </c>
      <c r="D355" s="511"/>
      <c r="E355" s="509">
        <v>44257</v>
      </c>
      <c r="F355" s="509">
        <v>44264</v>
      </c>
      <c r="G355" s="509">
        <v>44284</v>
      </c>
    </row>
    <row r="356" spans="1:7" s="499" customFormat="1" ht="12.75" customHeight="1">
      <c r="A356" s="502"/>
      <c r="B356" s="509" t="s">
        <v>1908</v>
      </c>
      <c r="C356" s="509" t="s">
        <v>1907</v>
      </c>
      <c r="D356" s="511"/>
      <c r="E356" s="509">
        <v>44264</v>
      </c>
      <c r="F356" s="509">
        <v>44271</v>
      </c>
      <c r="G356" s="509">
        <v>44291</v>
      </c>
    </row>
    <row r="357" spans="1:7" s="499" customFormat="1" ht="12.75" customHeight="1">
      <c r="A357" s="502"/>
      <c r="B357" s="509" t="s">
        <v>1906</v>
      </c>
      <c r="C357" s="509" t="s">
        <v>1905</v>
      </c>
      <c r="D357" s="511"/>
      <c r="E357" s="509">
        <v>44271</v>
      </c>
      <c r="F357" s="509">
        <v>44278</v>
      </c>
      <c r="G357" s="509">
        <v>44298</v>
      </c>
    </row>
    <row r="358" spans="1:7" s="499" customFormat="1" ht="12.75" customHeight="1">
      <c r="A358" s="502"/>
      <c r="B358" s="509" t="s">
        <v>1904</v>
      </c>
      <c r="C358" s="509" t="s">
        <v>1903</v>
      </c>
      <c r="D358" s="511"/>
      <c r="E358" s="509">
        <v>44278</v>
      </c>
      <c r="F358" s="509">
        <v>44285</v>
      </c>
      <c r="G358" s="509">
        <v>44305</v>
      </c>
    </row>
    <row r="359" spans="1:7" s="499" customFormat="1" ht="12.75" customHeight="1">
      <c r="A359" s="502"/>
      <c r="B359" s="509" t="s">
        <v>1902</v>
      </c>
      <c r="C359" s="509" t="s">
        <v>1901</v>
      </c>
      <c r="D359" s="510"/>
      <c r="E359" s="509">
        <v>44285</v>
      </c>
      <c r="F359" s="509">
        <v>44292</v>
      </c>
      <c r="G359" s="509">
        <v>44312</v>
      </c>
    </row>
    <row r="360" spans="1:7" s="499" customFormat="1" ht="12.75" customHeight="1">
      <c r="A360" s="508"/>
      <c r="B360" s="508"/>
      <c r="C360" s="508"/>
      <c r="D360" s="508"/>
      <c r="E360" s="508"/>
      <c r="F360" s="508"/>
      <c r="G360" s="508"/>
    </row>
    <row r="361" spans="1:7" s="499" customFormat="1" ht="12.75" customHeight="1">
      <c r="A361" s="502" t="s">
        <v>1913</v>
      </c>
      <c r="B361" s="515" t="s">
        <v>25</v>
      </c>
      <c r="C361" s="515" t="s">
        <v>26</v>
      </c>
      <c r="D361" s="515" t="s">
        <v>27</v>
      </c>
      <c r="E361" s="515" t="s">
        <v>1877</v>
      </c>
      <c r="F361" s="513" t="s">
        <v>259</v>
      </c>
      <c r="G361" s="513" t="s">
        <v>1912</v>
      </c>
    </row>
    <row r="362" spans="1:7" s="499" customFormat="1" ht="12.75" customHeight="1">
      <c r="A362" s="502" t="s">
        <v>1899</v>
      </c>
      <c r="B362" s="514"/>
      <c r="C362" s="514"/>
      <c r="D362" s="514"/>
      <c r="E362" s="514"/>
      <c r="F362" s="513" t="s">
        <v>29</v>
      </c>
      <c r="G362" s="513" t="s">
        <v>30</v>
      </c>
    </row>
    <row r="363" spans="1:7" s="499" customFormat="1" ht="12.75" customHeight="1">
      <c r="A363" s="502"/>
      <c r="B363" s="509" t="s">
        <v>301</v>
      </c>
      <c r="C363" s="509" t="s">
        <v>1911</v>
      </c>
      <c r="D363" s="512" t="s">
        <v>1910</v>
      </c>
      <c r="E363" s="509">
        <v>44250</v>
      </c>
      <c r="F363" s="509">
        <v>44257</v>
      </c>
      <c r="G363" s="509">
        <v>44278</v>
      </c>
    </row>
    <row r="364" spans="1:7" s="499" customFormat="1" ht="12.75" customHeight="1">
      <c r="A364" s="502"/>
      <c r="B364" s="509" t="s">
        <v>813</v>
      </c>
      <c r="C364" s="509" t="s">
        <v>1909</v>
      </c>
      <c r="D364" s="511"/>
      <c r="E364" s="509">
        <v>44257</v>
      </c>
      <c r="F364" s="509">
        <v>44264</v>
      </c>
      <c r="G364" s="509">
        <v>44285</v>
      </c>
    </row>
    <row r="365" spans="1:7" s="499" customFormat="1" ht="13.5" customHeight="1">
      <c r="A365" s="502"/>
      <c r="B365" s="509" t="s">
        <v>1908</v>
      </c>
      <c r="C365" s="509" t="s">
        <v>1907</v>
      </c>
      <c r="D365" s="511"/>
      <c r="E365" s="509">
        <v>44264</v>
      </c>
      <c r="F365" s="509">
        <v>44271</v>
      </c>
      <c r="G365" s="509">
        <v>44292</v>
      </c>
    </row>
    <row r="366" spans="1:7" s="499" customFormat="1" ht="12.75" customHeight="1">
      <c r="A366" s="502"/>
      <c r="B366" s="509" t="s">
        <v>1906</v>
      </c>
      <c r="C366" s="509" t="s">
        <v>1905</v>
      </c>
      <c r="D366" s="511"/>
      <c r="E366" s="509">
        <v>44271</v>
      </c>
      <c r="F366" s="509">
        <v>44278</v>
      </c>
      <c r="G366" s="509">
        <v>44299</v>
      </c>
    </row>
    <row r="367" spans="1:7" s="499" customFormat="1" ht="12.75" customHeight="1">
      <c r="A367" s="502"/>
      <c r="B367" s="509" t="s">
        <v>1904</v>
      </c>
      <c r="C367" s="509" t="s">
        <v>1903</v>
      </c>
      <c r="D367" s="511"/>
      <c r="E367" s="509">
        <v>44278</v>
      </c>
      <c r="F367" s="509">
        <v>44285</v>
      </c>
      <c r="G367" s="509">
        <v>44306</v>
      </c>
    </row>
    <row r="368" spans="1:7" s="499" customFormat="1" ht="12.75" customHeight="1">
      <c r="A368" s="502"/>
      <c r="B368" s="509" t="s">
        <v>1902</v>
      </c>
      <c r="C368" s="509" t="s">
        <v>1901</v>
      </c>
      <c r="D368" s="510"/>
      <c r="E368" s="509">
        <v>44285</v>
      </c>
      <c r="F368" s="509">
        <v>44292</v>
      </c>
      <c r="G368" s="509">
        <v>44313</v>
      </c>
    </row>
    <row r="369" spans="1:7" s="499" customFormat="1" ht="12.75" customHeight="1">
      <c r="A369" s="502"/>
      <c r="B369" s="502"/>
      <c r="C369" s="502"/>
      <c r="D369" s="502"/>
      <c r="E369" s="508"/>
      <c r="F369" s="508"/>
      <c r="G369" s="508"/>
    </row>
    <row r="370" spans="1:7" s="499" customFormat="1" ht="12.75" customHeight="1">
      <c r="A370" s="502" t="s">
        <v>1900</v>
      </c>
      <c r="B370" s="507" t="s">
        <v>25</v>
      </c>
      <c r="C370" s="507" t="s">
        <v>26</v>
      </c>
      <c r="D370" s="494" t="s">
        <v>27</v>
      </c>
      <c r="E370" s="494" t="s">
        <v>1877</v>
      </c>
      <c r="F370" s="505" t="s">
        <v>259</v>
      </c>
      <c r="G370" s="505" t="s">
        <v>152</v>
      </c>
    </row>
    <row r="371" spans="1:7" s="499" customFormat="1" ht="12.75" customHeight="1">
      <c r="A371" s="502" t="s">
        <v>1899</v>
      </c>
      <c r="B371" s="506"/>
      <c r="C371" s="506"/>
      <c r="D371" s="494"/>
      <c r="E371" s="494"/>
      <c r="F371" s="505" t="s">
        <v>29</v>
      </c>
      <c r="G371" s="505" t="s">
        <v>30</v>
      </c>
    </row>
    <row r="372" spans="1:7" s="499" customFormat="1" ht="12.75" customHeight="1">
      <c r="A372" s="502"/>
      <c r="B372" s="500" t="s">
        <v>1898</v>
      </c>
      <c r="C372" s="500" t="s">
        <v>1897</v>
      </c>
      <c r="D372" s="504" t="s">
        <v>1896</v>
      </c>
      <c r="E372" s="500">
        <v>44222</v>
      </c>
      <c r="F372" s="500">
        <v>44229</v>
      </c>
      <c r="G372" s="500">
        <v>44260</v>
      </c>
    </row>
    <row r="373" spans="1:7" s="499" customFormat="1" ht="12.75" customHeight="1">
      <c r="A373" s="502"/>
      <c r="B373" s="500" t="s">
        <v>1895</v>
      </c>
      <c r="C373" s="500" t="s">
        <v>1894</v>
      </c>
      <c r="D373" s="503"/>
      <c r="E373" s="500">
        <v>44229</v>
      </c>
      <c r="F373" s="500">
        <v>44236</v>
      </c>
      <c r="G373" s="500">
        <v>44267</v>
      </c>
    </row>
    <row r="374" spans="1:7" s="499" customFormat="1" ht="12.75" customHeight="1">
      <c r="A374" s="502"/>
      <c r="B374" s="500" t="s">
        <v>1895</v>
      </c>
      <c r="C374" s="500" t="s">
        <v>1894</v>
      </c>
      <c r="D374" s="503"/>
      <c r="E374" s="500">
        <v>44236</v>
      </c>
      <c r="F374" s="500">
        <v>44243</v>
      </c>
      <c r="G374" s="500">
        <v>44274</v>
      </c>
    </row>
    <row r="375" spans="1:7" s="499" customFormat="1" ht="12.75" customHeight="1">
      <c r="A375" s="502"/>
      <c r="B375" s="500" t="s">
        <v>1893</v>
      </c>
      <c r="C375" s="500" t="s">
        <v>1892</v>
      </c>
      <c r="D375" s="503"/>
      <c r="E375" s="500">
        <v>44243</v>
      </c>
      <c r="F375" s="500">
        <v>44250</v>
      </c>
      <c r="G375" s="500">
        <v>44281</v>
      </c>
    </row>
    <row r="376" spans="1:7" s="499" customFormat="1" ht="12.75" customHeight="1">
      <c r="A376" s="502"/>
      <c r="B376" s="500"/>
      <c r="C376" s="500"/>
      <c r="D376" s="501"/>
      <c r="E376" s="500">
        <v>44250</v>
      </c>
      <c r="F376" s="500">
        <v>44257</v>
      </c>
      <c r="G376" s="500">
        <v>44288</v>
      </c>
    </row>
    <row r="377" spans="1:7">
      <c r="C377" s="498"/>
      <c r="D377" s="498"/>
      <c r="E377" s="498"/>
      <c r="G377" s="497"/>
    </row>
    <row r="378" spans="1:7">
      <c r="A378" s="496" t="s">
        <v>1891</v>
      </c>
      <c r="B378" s="494" t="s">
        <v>25</v>
      </c>
      <c r="C378" s="494" t="s">
        <v>26</v>
      </c>
      <c r="D378" s="493" t="s">
        <v>27</v>
      </c>
      <c r="E378" s="493" t="s">
        <v>1877</v>
      </c>
      <c r="F378" s="488" t="s">
        <v>259</v>
      </c>
      <c r="G378" s="488" t="s">
        <v>251</v>
      </c>
    </row>
    <row r="379" spans="1:7">
      <c r="A379" s="495" t="s">
        <v>1890</v>
      </c>
      <c r="B379" s="494"/>
      <c r="C379" s="494"/>
      <c r="D379" s="493"/>
      <c r="E379" s="493"/>
      <c r="F379" s="488" t="s">
        <v>29</v>
      </c>
      <c r="G379" s="488" t="s">
        <v>30</v>
      </c>
    </row>
    <row r="380" spans="1:7" ht="13.5" customHeight="1">
      <c r="B380" s="484" t="s">
        <v>1889</v>
      </c>
      <c r="C380" s="492" t="s">
        <v>1888</v>
      </c>
      <c r="D380" s="487" t="s">
        <v>1887</v>
      </c>
      <c r="E380" s="484">
        <v>44252</v>
      </c>
      <c r="F380" s="484">
        <v>44259</v>
      </c>
      <c r="G380" s="484">
        <v>44298</v>
      </c>
    </row>
    <row r="381" spans="1:7" ht="13.5" customHeight="1">
      <c r="B381" s="484" t="s">
        <v>1886</v>
      </c>
      <c r="C381" s="492" t="s">
        <v>1884</v>
      </c>
      <c r="D381" s="486"/>
      <c r="E381" s="484">
        <v>44259</v>
      </c>
      <c r="F381" s="484">
        <v>44266</v>
      </c>
      <c r="G381" s="484">
        <v>44305</v>
      </c>
    </row>
    <row r="382" spans="1:7" ht="14.25" customHeight="1">
      <c r="B382" s="484" t="s">
        <v>1885</v>
      </c>
      <c r="C382" s="492" t="s">
        <v>1884</v>
      </c>
      <c r="D382" s="486"/>
      <c r="E382" s="484">
        <v>44266</v>
      </c>
      <c r="F382" s="484">
        <v>44273</v>
      </c>
      <c r="G382" s="484">
        <v>44312</v>
      </c>
    </row>
    <row r="383" spans="1:7" ht="14.25" customHeight="1">
      <c r="B383" s="484" t="s">
        <v>1883</v>
      </c>
      <c r="C383" s="492" t="s">
        <v>1882</v>
      </c>
      <c r="D383" s="486"/>
      <c r="E383" s="484">
        <v>44273</v>
      </c>
      <c r="F383" s="484">
        <v>44280</v>
      </c>
      <c r="G383" s="484">
        <v>44319</v>
      </c>
    </row>
    <row r="384" spans="1:7" ht="13.5" customHeight="1">
      <c r="B384" s="484" t="s">
        <v>1881</v>
      </c>
      <c r="C384" s="492" t="s">
        <v>1880</v>
      </c>
      <c r="D384" s="485"/>
      <c r="E384" s="484">
        <v>44280</v>
      </c>
      <c r="F384" s="484">
        <v>44287</v>
      </c>
      <c r="G384" s="484">
        <v>44326</v>
      </c>
    </row>
    <row r="386" spans="1:7">
      <c r="A386" s="482" t="s">
        <v>1879</v>
      </c>
      <c r="B386" s="489" t="s">
        <v>25</v>
      </c>
      <c r="C386" s="489" t="s">
        <v>26</v>
      </c>
      <c r="D386" s="489" t="s">
        <v>27</v>
      </c>
      <c r="E386" s="489" t="s">
        <v>1877</v>
      </c>
      <c r="F386" s="488" t="s">
        <v>259</v>
      </c>
      <c r="G386" s="488" t="s">
        <v>80</v>
      </c>
    </row>
    <row r="387" spans="1:7">
      <c r="A387" s="482" t="s">
        <v>1876</v>
      </c>
      <c r="B387" s="489"/>
      <c r="C387" s="489"/>
      <c r="D387" s="489"/>
      <c r="E387" s="489"/>
      <c r="F387" s="488" t="s">
        <v>29</v>
      </c>
      <c r="G387" s="488" t="s">
        <v>30</v>
      </c>
    </row>
    <row r="388" spans="1:7" ht="13.5" customHeight="1">
      <c r="A388" s="491"/>
      <c r="B388" s="484" t="s">
        <v>1875</v>
      </c>
      <c r="C388" s="484" t="s">
        <v>1874</v>
      </c>
      <c r="D388" s="487" t="s">
        <v>1873</v>
      </c>
      <c r="E388" s="484">
        <v>119</v>
      </c>
      <c r="F388" s="484">
        <v>44256</v>
      </c>
      <c r="G388" s="484">
        <v>44268</v>
      </c>
    </row>
    <row r="389" spans="1:7" ht="13.5" customHeight="1">
      <c r="A389" s="491"/>
      <c r="B389" s="484" t="s">
        <v>1872</v>
      </c>
      <c r="C389" s="484" t="s">
        <v>1871</v>
      </c>
      <c r="D389" s="486"/>
      <c r="E389" s="484">
        <v>126</v>
      </c>
      <c r="F389" s="484">
        <v>44263</v>
      </c>
      <c r="G389" s="484">
        <v>44275</v>
      </c>
    </row>
    <row r="390" spans="1:7" ht="13.5" customHeight="1">
      <c r="A390" s="491"/>
      <c r="B390" s="484" t="s">
        <v>1870</v>
      </c>
      <c r="C390" s="484" t="s">
        <v>1869</v>
      </c>
      <c r="D390" s="486"/>
      <c r="E390" s="484">
        <v>133</v>
      </c>
      <c r="F390" s="484">
        <v>44270</v>
      </c>
      <c r="G390" s="484">
        <v>44282</v>
      </c>
    </row>
    <row r="391" spans="1:7" ht="13.5" customHeight="1">
      <c r="A391" s="491"/>
      <c r="B391" s="484" t="s">
        <v>1868</v>
      </c>
      <c r="C391" s="484" t="s">
        <v>1867</v>
      </c>
      <c r="D391" s="486"/>
      <c r="E391" s="484">
        <v>140</v>
      </c>
      <c r="F391" s="484">
        <v>44277</v>
      </c>
      <c r="G391" s="484">
        <v>44289</v>
      </c>
    </row>
    <row r="392" spans="1:7" ht="13.5" customHeight="1">
      <c r="A392" s="491"/>
      <c r="B392" s="484" t="s">
        <v>1866</v>
      </c>
      <c r="C392" s="484" t="s">
        <v>1865</v>
      </c>
      <c r="D392" s="486"/>
      <c r="E392" s="484">
        <v>147</v>
      </c>
      <c r="F392" s="484">
        <v>44284</v>
      </c>
      <c r="G392" s="484">
        <v>44296</v>
      </c>
    </row>
    <row r="393" spans="1:7" ht="13.5" customHeight="1">
      <c r="A393" s="491"/>
      <c r="B393" s="484" t="s">
        <v>1864</v>
      </c>
      <c r="C393" s="484" t="s">
        <v>1863</v>
      </c>
      <c r="D393" s="485"/>
      <c r="E393" s="484">
        <v>154</v>
      </c>
      <c r="F393" s="484">
        <v>44291</v>
      </c>
      <c r="G393" s="484">
        <v>44303</v>
      </c>
    </row>
    <row r="394" spans="1:7">
      <c r="B394" s="490"/>
      <c r="C394" s="490"/>
      <c r="D394" s="490"/>
      <c r="E394" s="490"/>
      <c r="F394" s="490"/>
      <c r="G394" s="490"/>
    </row>
    <row r="395" spans="1:7">
      <c r="A395" s="482" t="s">
        <v>1878</v>
      </c>
      <c r="B395" s="489" t="s">
        <v>25</v>
      </c>
      <c r="C395" s="489" t="s">
        <v>26</v>
      </c>
      <c r="D395" s="489" t="s">
        <v>27</v>
      </c>
      <c r="E395" s="489" t="s">
        <v>1877</v>
      </c>
      <c r="F395" s="488" t="s">
        <v>259</v>
      </c>
      <c r="G395" s="488" t="s">
        <v>78</v>
      </c>
    </row>
    <row r="396" spans="1:7">
      <c r="A396" s="482" t="s">
        <v>1876</v>
      </c>
      <c r="B396" s="489"/>
      <c r="C396" s="489"/>
      <c r="D396" s="489"/>
      <c r="E396" s="489"/>
      <c r="F396" s="488" t="s">
        <v>29</v>
      </c>
      <c r="G396" s="488" t="s">
        <v>30</v>
      </c>
    </row>
    <row r="397" spans="1:7" ht="13.5" customHeight="1">
      <c r="B397" s="484" t="s">
        <v>1875</v>
      </c>
      <c r="C397" s="484" t="s">
        <v>1874</v>
      </c>
      <c r="D397" s="487" t="s">
        <v>1873</v>
      </c>
      <c r="E397" s="484">
        <v>44251</v>
      </c>
      <c r="F397" s="484">
        <v>44256</v>
      </c>
      <c r="G397" s="484">
        <v>44272</v>
      </c>
    </row>
    <row r="398" spans="1:7" ht="13.5" customHeight="1">
      <c r="B398" s="484" t="s">
        <v>1872</v>
      </c>
      <c r="C398" s="484" t="s">
        <v>1871</v>
      </c>
      <c r="D398" s="486"/>
      <c r="E398" s="484">
        <v>44258</v>
      </c>
      <c r="F398" s="484">
        <v>44263</v>
      </c>
      <c r="G398" s="484">
        <v>44279</v>
      </c>
    </row>
    <row r="399" spans="1:7" ht="13.5" customHeight="1">
      <c r="B399" s="484" t="s">
        <v>1870</v>
      </c>
      <c r="C399" s="484" t="s">
        <v>1869</v>
      </c>
      <c r="D399" s="486"/>
      <c r="E399" s="484">
        <v>44265</v>
      </c>
      <c r="F399" s="484">
        <v>44270</v>
      </c>
      <c r="G399" s="484">
        <v>44286</v>
      </c>
    </row>
    <row r="400" spans="1:7" ht="13.5" customHeight="1">
      <c r="B400" s="484" t="s">
        <v>1868</v>
      </c>
      <c r="C400" s="484" t="s">
        <v>1867</v>
      </c>
      <c r="D400" s="486"/>
      <c r="E400" s="484">
        <v>44272</v>
      </c>
      <c r="F400" s="484">
        <v>44277</v>
      </c>
      <c r="G400" s="484">
        <v>44293</v>
      </c>
    </row>
    <row r="401" spans="2:7" ht="13.5" customHeight="1">
      <c r="B401" s="484" t="s">
        <v>1866</v>
      </c>
      <c r="C401" s="484" t="s">
        <v>1865</v>
      </c>
      <c r="D401" s="486"/>
      <c r="E401" s="484">
        <v>44279</v>
      </c>
      <c r="F401" s="484">
        <v>44284</v>
      </c>
      <c r="G401" s="484">
        <v>44300</v>
      </c>
    </row>
    <row r="402" spans="2:7" ht="13.5" customHeight="1">
      <c r="B402" s="484" t="s">
        <v>1864</v>
      </c>
      <c r="C402" s="484" t="s">
        <v>1863</v>
      </c>
      <c r="D402" s="485"/>
      <c r="E402" s="484">
        <v>44286</v>
      </c>
      <c r="F402" s="484">
        <v>44291</v>
      </c>
      <c r="G402" s="484">
        <v>44307</v>
      </c>
    </row>
    <row r="403" spans="2:7">
      <c r="C403" s="483"/>
    </row>
  </sheetData>
  <mergeCells count="215">
    <mergeCell ref="D370:D371"/>
    <mergeCell ref="D395:D396"/>
    <mergeCell ref="D344:D345"/>
    <mergeCell ref="D363:D368"/>
    <mergeCell ref="D388:D393"/>
    <mergeCell ref="D176:D177"/>
    <mergeCell ref="C361:C362"/>
    <mergeCell ref="C291:C292"/>
    <mergeCell ref="C168:C169"/>
    <mergeCell ref="D320:D325"/>
    <mergeCell ref="D329:D333"/>
    <mergeCell ref="D346:D350"/>
    <mergeCell ref="D354:D359"/>
    <mergeCell ref="D397:D402"/>
    <mergeCell ref="D380:D384"/>
    <mergeCell ref="D337:D342"/>
    <mergeCell ref="D206:D210"/>
    <mergeCell ref="D135:D140"/>
    <mergeCell ref="D144:D148"/>
    <mergeCell ref="D152:D157"/>
    <mergeCell ref="D352:D353"/>
    <mergeCell ref="D372:D376"/>
    <mergeCell ref="D378:D379"/>
    <mergeCell ref="D185:D186"/>
    <mergeCell ref="B256:B257"/>
    <mergeCell ref="C231:C232"/>
    <mergeCell ref="B204:B205"/>
    <mergeCell ref="C204:C205"/>
    <mergeCell ref="D204:D205"/>
    <mergeCell ref="C185:C186"/>
    <mergeCell ref="D233:D237"/>
    <mergeCell ref="D250:D254"/>
    <mergeCell ref="B273:B274"/>
    <mergeCell ref="B291:B292"/>
    <mergeCell ref="B239:B240"/>
    <mergeCell ref="B282:B283"/>
    <mergeCell ref="C300:C301"/>
    <mergeCell ref="D239:D240"/>
    <mergeCell ref="C239:C240"/>
    <mergeCell ref="D267:D271"/>
    <mergeCell ref="D284:D289"/>
    <mergeCell ref="D84:D85"/>
    <mergeCell ref="C84:C85"/>
    <mergeCell ref="C100:C101"/>
    <mergeCell ref="D150:D151"/>
    <mergeCell ref="B84:B85"/>
    <mergeCell ref="B92:B93"/>
    <mergeCell ref="D124:D125"/>
    <mergeCell ref="B100:B101"/>
    <mergeCell ref="B108:B109"/>
    <mergeCell ref="B124:B125"/>
    <mergeCell ref="C256:C257"/>
    <mergeCell ref="C176:C177"/>
    <mergeCell ref="E84:E85"/>
    <mergeCell ref="E92:E93"/>
    <mergeCell ref="C92:C93"/>
    <mergeCell ref="E150:E151"/>
    <mergeCell ref="C133:C134"/>
    <mergeCell ref="D142:D143"/>
    <mergeCell ref="D100:D101"/>
    <mergeCell ref="E142:E143"/>
    <mergeCell ref="B117:B118"/>
    <mergeCell ref="C108:C109"/>
    <mergeCell ref="C124:C125"/>
    <mergeCell ref="C117:C118"/>
    <mergeCell ref="B344:B345"/>
    <mergeCell ref="B265:B266"/>
    <mergeCell ref="C273:C274"/>
    <mergeCell ref="C265:C266"/>
    <mergeCell ref="B300:B301"/>
    <mergeCell ref="C282:C283"/>
    <mergeCell ref="D68:D69"/>
    <mergeCell ref="C68:C69"/>
    <mergeCell ref="B32:B33"/>
    <mergeCell ref="E76:E77"/>
    <mergeCell ref="D43:D48"/>
    <mergeCell ref="D52:D57"/>
    <mergeCell ref="C41:C42"/>
    <mergeCell ref="D76:D77"/>
    <mergeCell ref="C76:C77"/>
    <mergeCell ref="B76:B77"/>
    <mergeCell ref="D24:D25"/>
    <mergeCell ref="E24:E25"/>
    <mergeCell ref="E50:E51"/>
    <mergeCell ref="B50:B51"/>
    <mergeCell ref="C50:C51"/>
    <mergeCell ref="D50:D51"/>
    <mergeCell ref="B16:B17"/>
    <mergeCell ref="C16:C17"/>
    <mergeCell ref="D16:D17"/>
    <mergeCell ref="E16:E17"/>
    <mergeCell ref="E32:E33"/>
    <mergeCell ref="C32:C33"/>
    <mergeCell ref="B24:B25"/>
    <mergeCell ref="C24:C25"/>
    <mergeCell ref="E41:E42"/>
    <mergeCell ref="E68:E69"/>
    <mergeCell ref="B59:B60"/>
    <mergeCell ref="D59:D60"/>
    <mergeCell ref="E59:E60"/>
    <mergeCell ref="C7:C8"/>
    <mergeCell ref="D7:D8"/>
    <mergeCell ref="C59:C60"/>
    <mergeCell ref="D32:D33"/>
    <mergeCell ref="D41:D42"/>
    <mergeCell ref="B168:B169"/>
    <mergeCell ref="B370:B371"/>
    <mergeCell ref="C370:C371"/>
    <mergeCell ref="E248:E249"/>
    <mergeCell ref="A1:G1"/>
    <mergeCell ref="A4:G4"/>
    <mergeCell ref="B7:B8"/>
    <mergeCell ref="B41:B42"/>
    <mergeCell ref="B68:B69"/>
    <mergeCell ref="E7:E8"/>
    <mergeCell ref="B159:B160"/>
    <mergeCell ref="D133:D134"/>
    <mergeCell ref="C159:C160"/>
    <mergeCell ref="D159:D160"/>
    <mergeCell ref="B133:B134"/>
    <mergeCell ref="C142:C143"/>
    <mergeCell ref="B176:B177"/>
    <mergeCell ref="E344:E345"/>
    <mergeCell ref="E176:E177"/>
    <mergeCell ref="E133:E134"/>
    <mergeCell ref="E378:E379"/>
    <mergeCell ref="B378:B379"/>
    <mergeCell ref="C318:C319"/>
    <mergeCell ref="B352:B353"/>
    <mergeCell ref="B150:B151"/>
    <mergeCell ref="C150:C151"/>
    <mergeCell ref="E239:E240"/>
    <mergeCell ref="E222:E223"/>
    <mergeCell ref="D108:D109"/>
    <mergeCell ref="D231:D232"/>
    <mergeCell ref="E100:E101"/>
    <mergeCell ref="E124:E125"/>
    <mergeCell ref="E108:E109"/>
    <mergeCell ref="E168:E169"/>
    <mergeCell ref="D168:D169"/>
    <mergeCell ref="E159:E160"/>
    <mergeCell ref="D300:D301"/>
    <mergeCell ref="D361:D362"/>
    <mergeCell ref="E361:E362"/>
    <mergeCell ref="E273:E274"/>
    <mergeCell ref="E256:E257"/>
    <mergeCell ref="E282:E283"/>
    <mergeCell ref="E300:E301"/>
    <mergeCell ref="E291:E292"/>
    <mergeCell ref="E265:E266"/>
    <mergeCell ref="D224:D229"/>
    <mergeCell ref="D178:D183"/>
    <mergeCell ref="E370:E371"/>
    <mergeCell ref="D92:D93"/>
    <mergeCell ref="D256:D257"/>
    <mergeCell ref="D309:D310"/>
    <mergeCell ref="D273:D274"/>
    <mergeCell ref="D265:D266"/>
    <mergeCell ref="D282:D283"/>
    <mergeCell ref="D291:D292"/>
    <mergeCell ref="B142:B143"/>
    <mergeCell ref="E195:E196"/>
    <mergeCell ref="D222:D223"/>
    <mergeCell ref="E204:E205"/>
    <mergeCell ref="E213:E214"/>
    <mergeCell ref="D213:D214"/>
    <mergeCell ref="B185:B186"/>
    <mergeCell ref="D161:D166"/>
    <mergeCell ref="D170:D174"/>
    <mergeCell ref="D195:D196"/>
    <mergeCell ref="E185:E186"/>
    <mergeCell ref="D248:D249"/>
    <mergeCell ref="D275:D280"/>
    <mergeCell ref="D293:D298"/>
    <mergeCell ref="D302:D307"/>
    <mergeCell ref="D241:D246"/>
    <mergeCell ref="D258:D263"/>
    <mergeCell ref="E231:E232"/>
    <mergeCell ref="D197:D202"/>
    <mergeCell ref="D187:D192"/>
    <mergeCell ref="E309:E310"/>
    <mergeCell ref="D318:D319"/>
    <mergeCell ref="D335:D336"/>
    <mergeCell ref="E318:E319"/>
    <mergeCell ref="C335:C336"/>
    <mergeCell ref="E327:E328"/>
    <mergeCell ref="E335:E336"/>
    <mergeCell ref="D327:D328"/>
    <mergeCell ref="C309:C310"/>
    <mergeCell ref="B248:B249"/>
    <mergeCell ref="C248:C249"/>
    <mergeCell ref="C222:C223"/>
    <mergeCell ref="C378:C379"/>
    <mergeCell ref="B309:B310"/>
    <mergeCell ref="B327:B328"/>
    <mergeCell ref="B335:B336"/>
    <mergeCell ref="B318:B319"/>
    <mergeCell ref="C327:C328"/>
    <mergeCell ref="C344:C345"/>
    <mergeCell ref="B195:B196"/>
    <mergeCell ref="C195:C196"/>
    <mergeCell ref="C213:C214"/>
    <mergeCell ref="B222:B223"/>
    <mergeCell ref="B213:B214"/>
    <mergeCell ref="B231:B232"/>
    <mergeCell ref="E352:E353"/>
    <mergeCell ref="E395:E396"/>
    <mergeCell ref="C386:C387"/>
    <mergeCell ref="D386:D387"/>
    <mergeCell ref="B395:B396"/>
    <mergeCell ref="C395:C396"/>
    <mergeCell ref="B361:B362"/>
    <mergeCell ref="E386:E387"/>
    <mergeCell ref="B386:B387"/>
    <mergeCell ref="C352:C353"/>
  </mergeCells>
  <phoneticPr fontId="11" type="noConversion"/>
  <hyperlinks>
    <hyperlink ref="A100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19" r:id="rId2" display="https://www.vesselfinder.com/?imo=9810111"/>
    <hyperlink ref="B120" r:id="rId3" display="https://www.vesselfinder.com/?imo=9784233"/>
    <hyperlink ref="B121" r:id="rId4" display="https://www.vesselfinder.com/?imo=9810068"/>
    <hyperlink ref="B122" r:id="rId5" display="https://www.vesselfinder.com/?imo=9784245"/>
    <hyperlink ref="B197" r:id="rId6" tooltip="Please click here for Schedule details." display="javascript:void(0);"/>
    <hyperlink ref="C197" r:id="rId7" tooltip="Please click here for Schedule details." display="javascript:void(0);"/>
    <hyperlink ref="B372" r:id="rId8" tooltip="Please click here for Schedule details." display="javascript:void(0);"/>
    <hyperlink ref="C372" r:id="rId9" tooltip="Please click here for Schedule details." display="javascript:void(0);"/>
    <hyperlink ref="B373" r:id="rId10" tooltip="Please click here for Schedule details." display="javascript:void(0);"/>
    <hyperlink ref="C373" r:id="rId11" tooltip="Please click here for Schedule details." display="javascript:void(0);"/>
    <hyperlink ref="B374" r:id="rId12" tooltip="Please click here for Schedule details." display="javascript:void(0);"/>
    <hyperlink ref="C374" r:id="rId13" tooltip="Please click here for Schedule details." display="javascript:void(0);"/>
    <hyperlink ref="B375" r:id="rId14" tooltip="Please click here for Schedule details." display="javascript:void(0);"/>
    <hyperlink ref="C375" r:id="rId15" tooltip="Please click here for Schedule details." display="javascript:void(0);"/>
    <hyperlink ref="B110" r:id="rId16" tooltip="Please click here for Schedule details." display="javascript:void(0);"/>
    <hyperlink ref="C110" r:id="rId17" tooltip="Please click here for Schedule details." display="javascript:void(0);"/>
    <hyperlink ref="B112" r:id="rId18" tooltip="Please click here for Schedule details." display="javascript:void(0);"/>
    <hyperlink ref="C112" r:id="rId19" tooltip="Please click here for Schedule details." display="javascript:void(0);"/>
    <hyperlink ref="B113" r:id="rId20" tooltip="Please click here for Schedule details." display="javascript:void(0);"/>
    <hyperlink ref="C113" r:id="rId21" tooltip="Please click here for Schedule details." display="javascript:void(0);"/>
    <hyperlink ref="B321" r:id="rId22" display="javascript:void(0);"/>
    <hyperlink ref="C321" r:id="rId23" display="javascript:void(0);"/>
    <hyperlink ref="B322" r:id="rId24" display="javascript:void(0);"/>
    <hyperlink ref="C322" r:id="rId25" display="javascript:void(0);"/>
    <hyperlink ref="B323" r:id="rId26" display="javascript:void(0);"/>
    <hyperlink ref="C323" r:id="rId27" display="javascript:void(0);"/>
    <hyperlink ref="B324" r:id="rId28" display="javascript:void(0);"/>
    <hyperlink ref="C324" r:id="rId29" display="javascript:void(0);"/>
    <hyperlink ref="B325" r:id="rId30" display="javascript:void(0);"/>
    <hyperlink ref="C325" r:id="rId31" display="javascript:void(0);"/>
    <hyperlink ref="B354" r:id="rId32" display="javascript:void(0);"/>
    <hyperlink ref="C354" r:id="rId33" display="javascript:void(0);"/>
    <hyperlink ref="B355" r:id="rId34" display="javascript:void(0);"/>
    <hyperlink ref="C355" r:id="rId35" display="javascript:void(0);"/>
    <hyperlink ref="B356" r:id="rId36" display="javascript:void(0);"/>
    <hyperlink ref="C356" r:id="rId37" display="javascript:void(0);"/>
    <hyperlink ref="B357" r:id="rId38" display="javascript:void(0);"/>
    <hyperlink ref="C357" r:id="rId39" display="javascript:void(0);"/>
    <hyperlink ref="B358" r:id="rId40" display="javascript:void(0);"/>
    <hyperlink ref="C358" r:id="rId41" display="javascript:void(0);"/>
    <hyperlink ref="B359" r:id="rId42" display="javascript:void(0);"/>
    <hyperlink ref="C359" r:id="rId43" display="javascript:void(0);"/>
    <hyperlink ref="B363" r:id="rId44" display="javascript:void(0);"/>
    <hyperlink ref="C363" r:id="rId45" display="javascript:void(0);"/>
    <hyperlink ref="B364" r:id="rId46" display="javascript:void(0);"/>
    <hyperlink ref="C364" r:id="rId47" display="javascript:void(0);"/>
    <hyperlink ref="B365" r:id="rId48" display="javascript:void(0);"/>
    <hyperlink ref="C365" r:id="rId49" display="javascript:void(0);"/>
    <hyperlink ref="B366" r:id="rId50" display="javascript:void(0);"/>
    <hyperlink ref="C366" r:id="rId51" display="javascript:void(0);"/>
    <hyperlink ref="B367" r:id="rId52" display="javascript:void(0);"/>
    <hyperlink ref="C367" r:id="rId53" display="javascript:void(0);"/>
    <hyperlink ref="B368" r:id="rId54" display="javascript:void(0);"/>
    <hyperlink ref="C368" r:id="rId55" display="javascript:void(0);"/>
    <hyperlink ref="B388" r:id="rId56" display="javascript:void(0);"/>
    <hyperlink ref="C388" r:id="rId57" display="javascript:void(0);"/>
    <hyperlink ref="B389" r:id="rId58" display="javascript:void(0);"/>
    <hyperlink ref="C389" r:id="rId59" display="javascript:void(0);"/>
    <hyperlink ref="B390" r:id="rId60" display="javascript:void(0);"/>
    <hyperlink ref="C390" r:id="rId61" display="javascript:void(0);"/>
    <hyperlink ref="B391" r:id="rId62" display="javascript:void(0);"/>
    <hyperlink ref="C391" r:id="rId63" display="javascript:void(0);"/>
    <hyperlink ref="B392" r:id="rId64" display="javascript:void(0);"/>
    <hyperlink ref="C392" r:id="rId65" display="javascript:void(0);"/>
    <hyperlink ref="B393" r:id="rId66" display="javascript:void(0);"/>
    <hyperlink ref="C393" r:id="rId67" display="javascript:void(0);"/>
    <hyperlink ref="B397" r:id="rId68" display="javascript:void(0);"/>
    <hyperlink ref="C397" r:id="rId69" display="javascript:void(0);"/>
    <hyperlink ref="B398" r:id="rId70" display="javascript:void(0);"/>
    <hyperlink ref="C398" r:id="rId71" display="javascript:void(0);"/>
    <hyperlink ref="B399" r:id="rId72" display="javascript:void(0);"/>
    <hyperlink ref="C399" r:id="rId73" display="javascript:void(0);"/>
    <hyperlink ref="B400" r:id="rId74" display="javascript:void(0);"/>
    <hyperlink ref="C400" r:id="rId75" display="javascript:void(0);"/>
    <hyperlink ref="B401" r:id="rId76" display="javascript:void(0);"/>
    <hyperlink ref="C401" r:id="rId77" display="javascript:void(0);"/>
    <hyperlink ref="B402" r:id="rId78" display="javascript:void(0);"/>
    <hyperlink ref="C402" r:id="rId79" display="javascript:void(0);"/>
    <hyperlink ref="B380" r:id="rId80" display="https://www.zimchina.com/schedules/schedule-by-vessel?vesselcode=AX2&amp;voyageno=11"/>
    <hyperlink ref="B381" r:id="rId81" display="https://www.zimchina.com/schedules/schedule-by-vessel?vesselcode=LD2&amp;voyageno=12"/>
    <hyperlink ref="B382" r:id="rId82" display="https://www.zimchina.com/schedules/schedule-by-vessel?vesselcode=VHF&amp;voyageno=12"/>
    <hyperlink ref="B383" r:id="rId83" display="https://www.zimchina.com/schedules/schedule-by-vessel?vesselcode=MA4&amp;voyageno=22"/>
    <hyperlink ref="B384" r:id="rId84" display="https://www.zimchina.com/schedules/schedule-by-vessel?vesselcode=AM3&amp;voyageno=15"/>
    <hyperlink ref="B338" r:id="rId85" tooltip="Please click here for Schedule details." display="javascript:void(0);"/>
    <hyperlink ref="C338" r:id="rId86" tooltip="Please click here for Schedule details." display="javascript:void(0);"/>
    <hyperlink ref="B339" r:id="rId87" tooltip="Please click here for Schedule details." display="javascript:void(0);"/>
    <hyperlink ref="C339" r:id="rId88" tooltip="Please click here for Schedule details." display="javascript:void(0);"/>
    <hyperlink ref="B340" r:id="rId89" tooltip="Please click here for Schedule details." display="javascript:void(0);"/>
    <hyperlink ref="C340" r:id="rId90" tooltip="Please click here for Schedule details." display="javascript:void(0);"/>
    <hyperlink ref="B341" r:id="rId91" tooltip="Please click here for Schedule details." display="javascript:void(0);"/>
    <hyperlink ref="C341" r:id="rId92" tooltip="Please click here for Schedule details." display="javascript:void(0);"/>
    <hyperlink ref="B342" r:id="rId93" tooltip="Please click here for Schedule details." display="javascript:void(0);"/>
    <hyperlink ref="C342" r:id="rId94" tooltip="Please click here for Schedule details." display="javascript:void(0);"/>
    <hyperlink ref="B337" r:id="rId95" tooltip="Please click here for Schedule details." display="javascript:void(0);"/>
    <hyperlink ref="C337" r:id="rId96" tooltip="Please click here for Schedule details." display="javascript:void(0);"/>
    <hyperlink ref="B152" r:id="rId97" display="javascript:void(0);"/>
    <hyperlink ref="C152" r:id="rId98" display="javascript:void(0);"/>
    <hyperlink ref="B153" r:id="rId99" display="javascript:void(0);"/>
    <hyperlink ref="C153" r:id="rId100" display="javascript:void(0);"/>
    <hyperlink ref="B154" r:id="rId101" display="javascript:void(0);"/>
    <hyperlink ref="C154" r:id="rId102" display="javascript:void(0);"/>
    <hyperlink ref="B155" r:id="rId103" display="javascript:void(0);"/>
    <hyperlink ref="C155" r:id="rId104" display="javascript:void(0);"/>
    <hyperlink ref="B156" r:id="rId105" display="javascript:void(0);"/>
    <hyperlink ref="C156" r:id="rId106" display="javascript:void(0);"/>
  </hyperlinks>
  <pageMargins left="0.69930555555555596" right="0.69930555555555596" top="0.75" bottom="0.75" header="0.3" footer="0.3"/>
  <pageSetup paperSize="9" orientation="portrait" horizontalDpi="200" verticalDpi="300" r:id="rId107"/>
  <drawing r:id="rId108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1045"/>
  <sheetViews>
    <sheetView zoomScale="130" zoomScaleNormal="130" workbookViewId="0">
      <selection activeCell="B757" sqref="B757"/>
    </sheetView>
  </sheetViews>
  <sheetFormatPr defaultRowHeight="15.75"/>
  <cols>
    <col min="1" max="1" width="4.375" style="620" customWidth="1"/>
    <col min="2" max="2" width="43.875" style="619" customWidth="1"/>
    <col min="3" max="3" width="15.125" style="618" customWidth="1"/>
    <col min="4" max="4" width="13.75" style="617" bestFit="1" customWidth="1"/>
    <col min="5" max="5" width="14.875" style="617" customWidth="1"/>
    <col min="6" max="6" width="13.125" style="617" customWidth="1"/>
    <col min="7" max="7" width="18.625" style="617" customWidth="1"/>
    <col min="8" max="8" width="23.25" style="617" customWidth="1"/>
    <col min="9" max="16384" width="9" style="617"/>
  </cols>
  <sheetData>
    <row r="1" spans="1:7" ht="67.5" customHeight="1">
      <c r="A1" s="1015" t="s">
        <v>2791</v>
      </c>
      <c r="B1" s="1016"/>
      <c r="C1" s="1015"/>
      <c r="D1" s="1015"/>
      <c r="E1" s="1015"/>
      <c r="F1" s="1016"/>
      <c r="G1" s="1015"/>
    </row>
    <row r="2" spans="1:7" ht="33.75" customHeight="1">
      <c r="A2" s="1014" t="s">
        <v>22</v>
      </c>
      <c r="B2" s="1013"/>
      <c r="C2" s="1012"/>
      <c r="D2" s="1011"/>
      <c r="E2" s="1011"/>
      <c r="F2" s="1011"/>
      <c r="G2" s="1010">
        <v>44256</v>
      </c>
    </row>
    <row r="3" spans="1:7" s="618" customFormat="1" ht="21.75" customHeight="1">
      <c r="A3" s="1009"/>
      <c r="B3" s="1008"/>
      <c r="C3" s="1007"/>
      <c r="D3" s="1007"/>
      <c r="E3" s="1007"/>
      <c r="F3" s="1007"/>
      <c r="G3" s="1007"/>
    </row>
    <row r="4" spans="1:7" s="618" customFormat="1" ht="15" customHeight="1">
      <c r="A4" s="1006" t="s">
        <v>23</v>
      </c>
      <c r="B4" s="1006"/>
      <c r="C4" s="1006"/>
      <c r="D4" s="1006"/>
      <c r="E4" s="1006"/>
      <c r="F4" s="1006"/>
      <c r="G4" s="1006"/>
    </row>
    <row r="5" spans="1:7" s="708" customFormat="1" ht="15" customHeight="1">
      <c r="A5" s="1005" t="s">
        <v>2790</v>
      </c>
      <c r="B5" s="1005"/>
      <c r="C5" s="1004"/>
      <c r="D5" s="1003"/>
      <c r="E5" s="1003"/>
      <c r="F5" s="1002"/>
      <c r="G5" s="1002"/>
    </row>
    <row r="6" spans="1:7" s="628" customFormat="1" ht="15" customHeight="1">
      <c r="A6" s="958"/>
      <c r="B6" s="967" t="s">
        <v>25</v>
      </c>
      <c r="C6" s="964" t="s">
        <v>26</v>
      </c>
      <c r="D6" s="964" t="s">
        <v>2587</v>
      </c>
      <c r="E6" s="962" t="s">
        <v>2207</v>
      </c>
      <c r="F6" s="963" t="s">
        <v>8</v>
      </c>
      <c r="G6" s="962" t="s">
        <v>50</v>
      </c>
    </row>
    <row r="7" spans="1:7" s="628" customFormat="1" ht="15" customHeight="1">
      <c r="A7" s="958"/>
      <c r="B7" s="967"/>
      <c r="C7" s="964"/>
      <c r="D7" s="964"/>
      <c r="E7" s="962" t="s">
        <v>2206</v>
      </c>
      <c r="F7" s="963" t="s">
        <v>29</v>
      </c>
      <c r="G7" s="962" t="s">
        <v>30</v>
      </c>
    </row>
    <row r="8" spans="1:7" s="628" customFormat="1" ht="15" customHeight="1">
      <c r="A8" s="958"/>
      <c r="B8" s="724" t="s">
        <v>2434</v>
      </c>
      <c r="C8" s="724" t="s">
        <v>2335</v>
      </c>
      <c r="D8" s="922" t="s">
        <v>2789</v>
      </c>
      <c r="E8" s="1001">
        <f>F8-6</f>
        <v>44253</v>
      </c>
      <c r="F8" s="978">
        <v>44259</v>
      </c>
      <c r="G8" s="978">
        <f>F8+40</f>
        <v>44299</v>
      </c>
    </row>
    <row r="9" spans="1:7" s="628" customFormat="1" ht="15" customHeight="1">
      <c r="A9" s="958"/>
      <c r="B9" s="724" t="s">
        <v>2737</v>
      </c>
      <c r="C9" s="724" t="s">
        <v>2736</v>
      </c>
      <c r="D9" s="921"/>
      <c r="E9" s="1001">
        <f>F9-6</f>
        <v>44260</v>
      </c>
      <c r="F9" s="978">
        <f>F8+7</f>
        <v>44266</v>
      </c>
      <c r="G9" s="978">
        <f>F9+40</f>
        <v>44306</v>
      </c>
    </row>
    <row r="10" spans="1:7" s="628" customFormat="1" ht="15" customHeight="1">
      <c r="A10" s="958"/>
      <c r="B10" s="724" t="s">
        <v>2735</v>
      </c>
      <c r="C10" s="724" t="s">
        <v>2732</v>
      </c>
      <c r="D10" s="921"/>
      <c r="E10" s="1001">
        <f>F10-6</f>
        <v>44267</v>
      </c>
      <c r="F10" s="978">
        <f>F9+7</f>
        <v>44273</v>
      </c>
      <c r="G10" s="978">
        <f>F10+40</f>
        <v>44313</v>
      </c>
    </row>
    <row r="11" spans="1:7" s="628" customFormat="1" ht="15" customHeight="1">
      <c r="A11" s="958"/>
      <c r="B11" s="724" t="s">
        <v>2734</v>
      </c>
      <c r="C11" s="844" t="s">
        <v>2353</v>
      </c>
      <c r="D11" s="921"/>
      <c r="E11" s="1001">
        <f>F11-6</f>
        <v>44274</v>
      </c>
      <c r="F11" s="978">
        <f>F10+7</f>
        <v>44280</v>
      </c>
      <c r="G11" s="978">
        <f>F11+40</f>
        <v>44320</v>
      </c>
    </row>
    <row r="12" spans="1:7" s="628" customFormat="1" ht="15" customHeight="1">
      <c r="A12" s="958"/>
      <c r="B12" s="724" t="s">
        <v>2733</v>
      </c>
      <c r="C12" s="844" t="s">
        <v>2732</v>
      </c>
      <c r="D12" s="920"/>
      <c r="E12" s="1001">
        <f>F12-6</f>
        <v>44281</v>
      </c>
      <c r="F12" s="978">
        <f>F11+7</f>
        <v>44287</v>
      </c>
      <c r="G12" s="978">
        <f>F12+40</f>
        <v>44327</v>
      </c>
    </row>
    <row r="13" spans="1:7" s="638" customFormat="1" ht="15" customHeight="1">
      <c r="A13" s="971" t="s">
        <v>2787</v>
      </c>
      <c r="B13" s="971"/>
      <c r="C13" s="984"/>
      <c r="D13" s="984"/>
      <c r="E13" s="969"/>
      <c r="F13" s="968"/>
      <c r="G13" s="968"/>
    </row>
    <row r="14" spans="1:7" s="628" customFormat="1" ht="15" customHeight="1">
      <c r="A14" s="958"/>
      <c r="B14" s="967" t="s">
        <v>25</v>
      </c>
      <c r="C14" s="964" t="s">
        <v>26</v>
      </c>
      <c r="D14" s="964" t="s">
        <v>7</v>
      </c>
      <c r="E14" s="962" t="s">
        <v>2207</v>
      </c>
      <c r="F14" s="963" t="s">
        <v>8</v>
      </c>
      <c r="G14" s="962" t="s">
        <v>2788</v>
      </c>
    </row>
    <row r="15" spans="1:7" s="628" customFormat="1" ht="15" customHeight="1">
      <c r="A15" s="958"/>
      <c r="B15" s="967"/>
      <c r="C15" s="964"/>
      <c r="D15" s="964"/>
      <c r="E15" s="962" t="s">
        <v>2206</v>
      </c>
      <c r="F15" s="963" t="s">
        <v>29</v>
      </c>
      <c r="G15" s="962" t="s">
        <v>30</v>
      </c>
    </row>
    <row r="16" spans="1:7" s="628" customFormat="1" ht="15" customHeight="1">
      <c r="A16" s="958"/>
      <c r="B16" s="724" t="s">
        <v>2434</v>
      </c>
      <c r="C16" s="724" t="s">
        <v>2335</v>
      </c>
      <c r="D16" s="922" t="s">
        <v>100</v>
      </c>
      <c r="E16" s="977">
        <f>F16-6</f>
        <v>44253</v>
      </c>
      <c r="F16" s="978">
        <v>44259</v>
      </c>
      <c r="G16" s="976">
        <f>F16+45</f>
        <v>44304</v>
      </c>
    </row>
    <row r="17" spans="1:7" s="628" customFormat="1" ht="15" customHeight="1">
      <c r="A17" s="958"/>
      <c r="B17" s="724" t="s">
        <v>2737</v>
      </c>
      <c r="C17" s="724" t="s">
        <v>2736</v>
      </c>
      <c r="D17" s="921"/>
      <c r="E17" s="977">
        <f>F17-6</f>
        <v>44260</v>
      </c>
      <c r="F17" s="976">
        <f>F16+7</f>
        <v>44266</v>
      </c>
      <c r="G17" s="976">
        <f>F17+45</f>
        <v>44311</v>
      </c>
    </row>
    <row r="18" spans="1:7" s="628" customFormat="1" ht="15" customHeight="1">
      <c r="A18" s="958"/>
      <c r="B18" s="724" t="s">
        <v>2735</v>
      </c>
      <c r="C18" s="724" t="s">
        <v>2732</v>
      </c>
      <c r="D18" s="921"/>
      <c r="E18" s="977">
        <f>F18-6</f>
        <v>44267</v>
      </c>
      <c r="F18" s="976">
        <f>F17+7</f>
        <v>44273</v>
      </c>
      <c r="G18" s="976">
        <f>F18+45</f>
        <v>44318</v>
      </c>
    </row>
    <row r="19" spans="1:7" s="1000" customFormat="1" ht="15" customHeight="1">
      <c r="A19" s="958"/>
      <c r="B19" s="724" t="s">
        <v>2734</v>
      </c>
      <c r="C19" s="844" t="s">
        <v>2353</v>
      </c>
      <c r="D19" s="921"/>
      <c r="E19" s="977">
        <f>F19-6</f>
        <v>44274</v>
      </c>
      <c r="F19" s="976">
        <f>F18+7</f>
        <v>44280</v>
      </c>
      <c r="G19" s="976">
        <f>F19+45</f>
        <v>44325</v>
      </c>
    </row>
    <row r="20" spans="1:7" s="885" customFormat="1" ht="15" customHeight="1">
      <c r="A20" s="958"/>
      <c r="B20" s="724" t="s">
        <v>2733</v>
      </c>
      <c r="C20" s="844" t="s">
        <v>2732</v>
      </c>
      <c r="D20" s="920"/>
      <c r="E20" s="977">
        <f>F20-6</f>
        <v>44281</v>
      </c>
      <c r="F20" s="976">
        <f>F19+7</f>
        <v>44287</v>
      </c>
      <c r="G20" s="976">
        <f>F20+45</f>
        <v>44332</v>
      </c>
    </row>
    <row r="21" spans="1:7" s="628" customFormat="1" ht="15" hidden="1" customHeight="1">
      <c r="A21" s="958"/>
      <c r="B21" s="967" t="s">
        <v>25</v>
      </c>
      <c r="C21" s="964" t="s">
        <v>2417</v>
      </c>
      <c r="D21" s="964" t="s">
        <v>7</v>
      </c>
      <c r="E21" s="962" t="s">
        <v>2207</v>
      </c>
      <c r="F21" s="963" t="s">
        <v>8</v>
      </c>
      <c r="G21" s="962" t="s">
        <v>2787</v>
      </c>
    </row>
    <row r="22" spans="1:7" s="628" customFormat="1" ht="15" hidden="1" customHeight="1">
      <c r="A22" s="958"/>
      <c r="B22" s="967"/>
      <c r="C22" s="964"/>
      <c r="D22" s="964"/>
      <c r="E22" s="962" t="s">
        <v>2206</v>
      </c>
      <c r="F22" s="963" t="s">
        <v>29</v>
      </c>
      <c r="G22" s="962" t="s">
        <v>30</v>
      </c>
    </row>
    <row r="23" spans="1:7" s="628" customFormat="1" ht="15" hidden="1" customHeight="1">
      <c r="A23" s="958"/>
      <c r="B23" s="724" t="s">
        <v>2323</v>
      </c>
      <c r="C23" s="724" t="s">
        <v>2322</v>
      </c>
      <c r="D23" s="866" t="s">
        <v>1896</v>
      </c>
      <c r="E23" s="977">
        <f>F23-5</f>
        <v>43950</v>
      </c>
      <c r="F23" s="978">
        <v>43955</v>
      </c>
      <c r="G23" s="976">
        <f>F23+35</f>
        <v>43990</v>
      </c>
    </row>
    <row r="24" spans="1:7" s="628" customFormat="1" ht="15" hidden="1" customHeight="1">
      <c r="A24" s="958"/>
      <c r="B24" s="724" t="s">
        <v>2786</v>
      </c>
      <c r="C24" s="724" t="s">
        <v>2724</v>
      </c>
      <c r="D24" s="866"/>
      <c r="E24" s="977">
        <f>F24-5</f>
        <v>43957</v>
      </c>
      <c r="F24" s="976">
        <f>F23+7</f>
        <v>43962</v>
      </c>
      <c r="G24" s="976">
        <f>F24+35</f>
        <v>43997</v>
      </c>
    </row>
    <row r="25" spans="1:7" s="628" customFormat="1" ht="15" hidden="1" customHeight="1">
      <c r="A25" s="958"/>
      <c r="B25" s="724" t="s">
        <v>2323</v>
      </c>
      <c r="C25" s="724" t="s">
        <v>2322</v>
      </c>
      <c r="D25" s="866"/>
      <c r="E25" s="977">
        <f>F25-5</f>
        <v>43964</v>
      </c>
      <c r="F25" s="976">
        <f>F24+7</f>
        <v>43969</v>
      </c>
      <c r="G25" s="976">
        <f>F25+35</f>
        <v>44004</v>
      </c>
    </row>
    <row r="26" spans="1:7" s="1000" customFormat="1" ht="15" hidden="1" customHeight="1">
      <c r="A26" s="958"/>
      <c r="B26" s="724" t="s">
        <v>2785</v>
      </c>
      <c r="C26" s="844" t="s">
        <v>2724</v>
      </c>
      <c r="D26" s="866"/>
      <c r="E26" s="977">
        <f>F26-5</f>
        <v>43971</v>
      </c>
      <c r="F26" s="976">
        <f>F25+7</f>
        <v>43976</v>
      </c>
      <c r="G26" s="976">
        <f>F26+35</f>
        <v>44011</v>
      </c>
    </row>
    <row r="27" spans="1:7" s="619" customFormat="1" ht="15" customHeight="1">
      <c r="A27" s="971" t="s">
        <v>2784</v>
      </c>
      <c r="B27" s="971"/>
      <c r="C27" s="984"/>
      <c r="D27" s="969"/>
      <c r="E27" s="969"/>
      <c r="F27" s="968"/>
      <c r="G27" s="968"/>
    </row>
    <row r="28" spans="1:7" s="628" customFormat="1" ht="15" customHeight="1">
      <c r="A28" s="958"/>
      <c r="B28" s="967" t="s">
        <v>25</v>
      </c>
      <c r="C28" s="965" t="s">
        <v>26</v>
      </c>
      <c r="D28" s="965" t="s">
        <v>7</v>
      </c>
      <c r="E28" s="962" t="s">
        <v>2207</v>
      </c>
      <c r="F28" s="963" t="s">
        <v>8</v>
      </c>
      <c r="G28" s="981" t="s">
        <v>2784</v>
      </c>
    </row>
    <row r="29" spans="1:7" s="628" customFormat="1" ht="15" customHeight="1">
      <c r="A29" s="958"/>
      <c r="B29" s="967"/>
      <c r="C29" s="973"/>
      <c r="D29" s="973"/>
      <c r="E29" s="962" t="s">
        <v>2206</v>
      </c>
      <c r="F29" s="979" t="s">
        <v>29</v>
      </c>
      <c r="G29" s="962" t="s">
        <v>30</v>
      </c>
    </row>
    <row r="30" spans="1:7" s="628" customFormat="1" ht="15" customHeight="1">
      <c r="A30" s="958"/>
      <c r="B30" s="724" t="s">
        <v>2434</v>
      </c>
      <c r="C30" s="724" t="s">
        <v>2335</v>
      </c>
      <c r="D30" s="866" t="s">
        <v>2783</v>
      </c>
      <c r="E30" s="977">
        <f>F30-6</f>
        <v>44253</v>
      </c>
      <c r="F30" s="978">
        <v>44259</v>
      </c>
      <c r="G30" s="976">
        <f>F30+42</f>
        <v>44301</v>
      </c>
    </row>
    <row r="31" spans="1:7" s="628" customFormat="1" ht="15" customHeight="1">
      <c r="A31" s="958"/>
      <c r="B31" s="724" t="s">
        <v>2737</v>
      </c>
      <c r="C31" s="724" t="s">
        <v>2736</v>
      </c>
      <c r="D31" s="866"/>
      <c r="E31" s="977">
        <f>F31-6</f>
        <v>44260</v>
      </c>
      <c r="F31" s="976">
        <f>F30+7</f>
        <v>44266</v>
      </c>
      <c r="G31" s="976">
        <f>F31+42</f>
        <v>44308</v>
      </c>
    </row>
    <row r="32" spans="1:7" s="628" customFormat="1" ht="15" customHeight="1">
      <c r="A32" s="958"/>
      <c r="B32" s="724" t="s">
        <v>2735</v>
      </c>
      <c r="C32" s="724" t="s">
        <v>2732</v>
      </c>
      <c r="D32" s="866"/>
      <c r="E32" s="977">
        <f>F32-6</f>
        <v>44267</v>
      </c>
      <c r="F32" s="976">
        <f>F31+7</f>
        <v>44273</v>
      </c>
      <c r="G32" s="976">
        <f>F32+42</f>
        <v>44315</v>
      </c>
    </row>
    <row r="33" spans="1:7" s="628" customFormat="1" ht="15.95" customHeight="1">
      <c r="A33" s="958"/>
      <c r="B33" s="724" t="s">
        <v>2734</v>
      </c>
      <c r="C33" s="844" t="s">
        <v>2353</v>
      </c>
      <c r="D33" s="866"/>
      <c r="E33" s="977">
        <f>F33-6</f>
        <v>44274</v>
      </c>
      <c r="F33" s="976">
        <f>F32+7</f>
        <v>44280</v>
      </c>
      <c r="G33" s="976">
        <f>F33+42</f>
        <v>44322</v>
      </c>
    </row>
    <row r="34" spans="1:7" s="628" customFormat="1" ht="15" customHeight="1">
      <c r="A34" s="958"/>
      <c r="B34" s="724" t="s">
        <v>2733</v>
      </c>
      <c r="C34" s="844" t="s">
        <v>2732</v>
      </c>
      <c r="D34" s="866"/>
      <c r="E34" s="977">
        <f>F34-6</f>
        <v>44281</v>
      </c>
      <c r="F34" s="976">
        <f>F33+7</f>
        <v>44287</v>
      </c>
      <c r="G34" s="976">
        <f>F34+42</f>
        <v>44329</v>
      </c>
    </row>
    <row r="35" spans="1:7" s="638" customFormat="1" ht="15" customHeight="1">
      <c r="A35" s="971" t="s">
        <v>2782</v>
      </c>
      <c r="B35" s="971"/>
      <c r="C35" s="984"/>
      <c r="D35" s="969"/>
      <c r="E35" s="969"/>
      <c r="F35" s="968"/>
      <c r="G35" s="968"/>
    </row>
    <row r="36" spans="1:7" s="628" customFormat="1" ht="15" customHeight="1">
      <c r="A36" s="958"/>
      <c r="B36" s="967" t="s">
        <v>25</v>
      </c>
      <c r="C36" s="965" t="s">
        <v>26</v>
      </c>
      <c r="D36" s="965" t="s">
        <v>7</v>
      </c>
      <c r="E36" s="962" t="s">
        <v>2207</v>
      </c>
      <c r="F36" s="963" t="s">
        <v>8</v>
      </c>
      <c r="G36" s="981" t="s">
        <v>42</v>
      </c>
    </row>
    <row r="37" spans="1:7" s="628" customFormat="1" ht="15" customHeight="1">
      <c r="A37" s="958"/>
      <c r="B37" s="967"/>
      <c r="C37" s="973"/>
      <c r="D37" s="980"/>
      <c r="E37" s="962" t="s">
        <v>2206</v>
      </c>
      <c r="F37" s="979" t="s">
        <v>29</v>
      </c>
      <c r="G37" s="962" t="s">
        <v>30</v>
      </c>
    </row>
    <row r="38" spans="1:7" s="628" customFormat="1" ht="15" customHeight="1">
      <c r="A38" s="958"/>
      <c r="B38" s="724" t="s">
        <v>2434</v>
      </c>
      <c r="C38" s="724" t="s">
        <v>2335</v>
      </c>
      <c r="D38" s="922" t="s">
        <v>100</v>
      </c>
      <c r="E38" s="977">
        <f>F38-6</f>
        <v>44253</v>
      </c>
      <c r="F38" s="978">
        <v>44259</v>
      </c>
      <c r="G38" s="976">
        <f>F38+41</f>
        <v>44300</v>
      </c>
    </row>
    <row r="39" spans="1:7" s="628" customFormat="1" ht="14.25" customHeight="1">
      <c r="A39" s="958"/>
      <c r="B39" s="724" t="s">
        <v>2737</v>
      </c>
      <c r="C39" s="724" t="s">
        <v>2736</v>
      </c>
      <c r="D39" s="921"/>
      <c r="E39" s="977">
        <f>F39-6</f>
        <v>44260</v>
      </c>
      <c r="F39" s="976">
        <f>F38+7</f>
        <v>44266</v>
      </c>
      <c r="G39" s="976">
        <f>F39+41</f>
        <v>44307</v>
      </c>
    </row>
    <row r="40" spans="1:7" s="628" customFormat="1" ht="15" customHeight="1">
      <c r="A40" s="958"/>
      <c r="B40" s="724" t="s">
        <v>2735</v>
      </c>
      <c r="C40" s="724" t="s">
        <v>2732</v>
      </c>
      <c r="D40" s="921"/>
      <c r="E40" s="977">
        <f>F40-6</f>
        <v>44267</v>
      </c>
      <c r="F40" s="976">
        <f>F39+7</f>
        <v>44273</v>
      </c>
      <c r="G40" s="976">
        <f>F40+41</f>
        <v>44314</v>
      </c>
    </row>
    <row r="41" spans="1:7" s="628" customFormat="1" ht="15" customHeight="1">
      <c r="A41" s="958"/>
      <c r="B41" s="724" t="s">
        <v>2734</v>
      </c>
      <c r="C41" s="844" t="s">
        <v>2353</v>
      </c>
      <c r="D41" s="921"/>
      <c r="E41" s="977">
        <f>F41-6</f>
        <v>44274</v>
      </c>
      <c r="F41" s="976">
        <f>F40+7</f>
        <v>44280</v>
      </c>
      <c r="G41" s="976">
        <f>F41+41</f>
        <v>44321</v>
      </c>
    </row>
    <row r="42" spans="1:7" s="628" customFormat="1" ht="15" customHeight="1">
      <c r="A42" s="958"/>
      <c r="B42" s="724" t="s">
        <v>2733</v>
      </c>
      <c r="C42" s="844" t="s">
        <v>2732</v>
      </c>
      <c r="D42" s="920"/>
      <c r="E42" s="977">
        <f>F42-6</f>
        <v>44281</v>
      </c>
      <c r="F42" s="976">
        <f>F41+7</f>
        <v>44287</v>
      </c>
      <c r="G42" s="976">
        <f>F42+41</f>
        <v>44328</v>
      </c>
    </row>
    <row r="43" spans="1:7" s="638" customFormat="1" ht="14.1" customHeight="1">
      <c r="A43" s="971" t="s">
        <v>2781</v>
      </c>
      <c r="B43" s="971"/>
      <c r="C43" s="984"/>
      <c r="D43" s="984"/>
      <c r="E43" s="969"/>
      <c r="F43" s="968"/>
      <c r="G43" s="968"/>
    </row>
    <row r="44" spans="1:7" s="628" customFormat="1" ht="15" customHeight="1">
      <c r="A44" s="958"/>
      <c r="B44" s="967" t="s">
        <v>25</v>
      </c>
      <c r="C44" s="964" t="s">
        <v>26</v>
      </c>
      <c r="D44" s="964" t="s">
        <v>7</v>
      </c>
      <c r="E44" s="962" t="s">
        <v>2207</v>
      </c>
      <c r="F44" s="963" t="s">
        <v>8</v>
      </c>
      <c r="G44" s="962" t="s">
        <v>51</v>
      </c>
    </row>
    <row r="45" spans="1:7" s="628" customFormat="1" ht="15" customHeight="1">
      <c r="A45" s="958"/>
      <c r="B45" s="967"/>
      <c r="C45" s="964"/>
      <c r="D45" s="964"/>
      <c r="E45" s="962" t="s">
        <v>2206</v>
      </c>
      <c r="F45" s="963" t="s">
        <v>29</v>
      </c>
      <c r="G45" s="962" t="s">
        <v>30</v>
      </c>
    </row>
    <row r="46" spans="1:7" s="628" customFormat="1" ht="15" customHeight="1">
      <c r="A46" s="958"/>
      <c r="B46" s="724" t="s">
        <v>2434</v>
      </c>
      <c r="C46" s="724" t="s">
        <v>2335</v>
      </c>
      <c r="D46" s="922" t="s">
        <v>1959</v>
      </c>
      <c r="E46" s="977">
        <f>F46-6</f>
        <v>44253</v>
      </c>
      <c r="F46" s="978">
        <v>44259</v>
      </c>
      <c r="G46" s="976">
        <f>F46+42</f>
        <v>44301</v>
      </c>
    </row>
    <row r="47" spans="1:7" s="628" customFormat="1" ht="15" customHeight="1">
      <c r="A47" s="958"/>
      <c r="B47" s="724" t="s">
        <v>2737</v>
      </c>
      <c r="C47" s="724" t="s">
        <v>2736</v>
      </c>
      <c r="D47" s="921"/>
      <c r="E47" s="977">
        <f>F47-6</f>
        <v>44260</v>
      </c>
      <c r="F47" s="976">
        <f>F46+7</f>
        <v>44266</v>
      </c>
      <c r="G47" s="976">
        <f>F47+42</f>
        <v>44308</v>
      </c>
    </row>
    <row r="48" spans="1:7" s="628" customFormat="1" ht="15" customHeight="1">
      <c r="A48" s="958"/>
      <c r="B48" s="724" t="s">
        <v>2735</v>
      </c>
      <c r="C48" s="724" t="s">
        <v>2732</v>
      </c>
      <c r="D48" s="921"/>
      <c r="E48" s="977">
        <f>F48-6</f>
        <v>44267</v>
      </c>
      <c r="F48" s="976">
        <f>F47+7</f>
        <v>44273</v>
      </c>
      <c r="G48" s="976">
        <f>F48+42</f>
        <v>44315</v>
      </c>
    </row>
    <row r="49" spans="1:56" s="1000" customFormat="1" ht="15" customHeight="1">
      <c r="A49" s="958"/>
      <c r="B49" s="724" t="s">
        <v>2734</v>
      </c>
      <c r="C49" s="844" t="s">
        <v>2353</v>
      </c>
      <c r="D49" s="921"/>
      <c r="E49" s="977">
        <f>F49-6</f>
        <v>44274</v>
      </c>
      <c r="F49" s="976">
        <f>F48+7</f>
        <v>44280</v>
      </c>
      <c r="G49" s="976">
        <f>F49+42</f>
        <v>44322</v>
      </c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</row>
    <row r="50" spans="1:56" s="885" customFormat="1" ht="15" customHeight="1">
      <c r="A50" s="958"/>
      <c r="B50" s="724" t="s">
        <v>2733</v>
      </c>
      <c r="C50" s="844" t="s">
        <v>2732</v>
      </c>
      <c r="D50" s="920"/>
      <c r="E50" s="977">
        <f>F50-6</f>
        <v>44281</v>
      </c>
      <c r="F50" s="976">
        <f>F49+7</f>
        <v>44287</v>
      </c>
      <c r="G50" s="976">
        <f>F50+42</f>
        <v>44329</v>
      </c>
      <c r="H50" s="628"/>
      <c r="J50" s="628"/>
    </row>
    <row r="51" spans="1:56" s="638" customFormat="1" ht="15" customHeight="1">
      <c r="A51" s="971" t="s">
        <v>2191</v>
      </c>
      <c r="B51" s="971"/>
      <c r="C51" s="969"/>
      <c r="D51" s="968"/>
      <c r="E51" s="968"/>
      <c r="F51" s="968"/>
      <c r="G51" s="999"/>
      <c r="J51" s="628"/>
    </row>
    <row r="52" spans="1:56" s="628" customFormat="1" ht="15" customHeight="1">
      <c r="A52" s="996"/>
      <c r="B52" s="967" t="s">
        <v>25</v>
      </c>
      <c r="C52" s="964" t="s">
        <v>26</v>
      </c>
      <c r="D52" s="964" t="s">
        <v>7</v>
      </c>
      <c r="E52" s="962" t="s">
        <v>2207</v>
      </c>
      <c r="F52" s="963" t="s">
        <v>8</v>
      </c>
      <c r="G52" s="962" t="s">
        <v>24</v>
      </c>
    </row>
    <row r="53" spans="1:56" s="628" customFormat="1" ht="15" customHeight="1">
      <c r="A53" s="996"/>
      <c r="B53" s="967"/>
      <c r="C53" s="964"/>
      <c r="D53" s="964"/>
      <c r="E53" s="962" t="s">
        <v>2206</v>
      </c>
      <c r="F53" s="963" t="s">
        <v>29</v>
      </c>
      <c r="G53" s="962" t="s">
        <v>30</v>
      </c>
    </row>
    <row r="54" spans="1:56" s="628" customFormat="1" ht="15" customHeight="1">
      <c r="A54" s="958"/>
      <c r="B54" s="724" t="s">
        <v>2434</v>
      </c>
      <c r="C54" s="724" t="s">
        <v>2335</v>
      </c>
      <c r="D54" s="922" t="s">
        <v>147</v>
      </c>
      <c r="E54" s="977">
        <f>F54-6</f>
        <v>44253</v>
      </c>
      <c r="F54" s="978">
        <v>44259</v>
      </c>
      <c r="G54" s="976">
        <f>F54+37</f>
        <v>44296</v>
      </c>
    </row>
    <row r="55" spans="1:56" s="628" customFormat="1" ht="15" customHeight="1">
      <c r="A55" s="958"/>
      <c r="B55" s="724" t="s">
        <v>2737</v>
      </c>
      <c r="C55" s="724" t="s">
        <v>2736</v>
      </c>
      <c r="D55" s="921"/>
      <c r="E55" s="977">
        <f>F55-6</f>
        <v>44260</v>
      </c>
      <c r="F55" s="976">
        <f>F54+7</f>
        <v>44266</v>
      </c>
      <c r="G55" s="976">
        <f>F55+37</f>
        <v>44303</v>
      </c>
    </row>
    <row r="56" spans="1:56" s="628" customFormat="1" ht="15" customHeight="1">
      <c r="A56" s="958"/>
      <c r="B56" s="724" t="s">
        <v>2735</v>
      </c>
      <c r="C56" s="724" t="s">
        <v>2732</v>
      </c>
      <c r="D56" s="921"/>
      <c r="E56" s="977">
        <f>F56-6</f>
        <v>44267</v>
      </c>
      <c r="F56" s="976">
        <f>F55+7</f>
        <v>44273</v>
      </c>
      <c r="G56" s="976">
        <f>F56+37</f>
        <v>44310</v>
      </c>
    </row>
    <row r="57" spans="1:56" s="628" customFormat="1" ht="14.25" customHeight="1">
      <c r="A57" s="958"/>
      <c r="B57" s="724" t="s">
        <v>2734</v>
      </c>
      <c r="C57" s="844" t="s">
        <v>2353</v>
      </c>
      <c r="D57" s="921"/>
      <c r="E57" s="977">
        <f>F57-6</f>
        <v>44274</v>
      </c>
      <c r="F57" s="976">
        <f>F56+7</f>
        <v>44280</v>
      </c>
      <c r="G57" s="976">
        <f>F57+37</f>
        <v>44317</v>
      </c>
    </row>
    <row r="58" spans="1:56" s="628" customFormat="1" ht="14.25" customHeight="1">
      <c r="A58" s="958"/>
      <c r="B58" s="724" t="s">
        <v>2733</v>
      </c>
      <c r="C58" s="844" t="s">
        <v>2732</v>
      </c>
      <c r="D58" s="920"/>
      <c r="E58" s="977">
        <f>F58-6</f>
        <v>44281</v>
      </c>
      <c r="F58" s="976">
        <f>F57+7</f>
        <v>44287</v>
      </c>
      <c r="G58" s="976">
        <f>F58+37</f>
        <v>44324</v>
      </c>
    </row>
    <row r="59" spans="1:56" s="638" customFormat="1" ht="15">
      <c r="A59" s="971" t="s">
        <v>2780</v>
      </c>
      <c r="B59" s="971"/>
      <c r="C59" s="984"/>
      <c r="D59" s="969"/>
      <c r="E59" s="969"/>
      <c r="F59" s="968"/>
      <c r="G59" s="968"/>
    </row>
    <row r="60" spans="1:56" s="628" customFormat="1" ht="15" hidden="1" customHeight="1">
      <c r="A60" s="996"/>
      <c r="B60" s="998" t="s">
        <v>25</v>
      </c>
      <c r="C60" s="964" t="s">
        <v>26</v>
      </c>
      <c r="D60" s="964" t="s">
        <v>7</v>
      </c>
      <c r="E60" s="962" t="s">
        <v>2207</v>
      </c>
      <c r="F60" s="963" t="s">
        <v>8</v>
      </c>
      <c r="G60" s="962" t="s">
        <v>40</v>
      </c>
    </row>
    <row r="61" spans="1:56" s="628" customFormat="1" ht="15" hidden="1" customHeight="1">
      <c r="A61" s="996"/>
      <c r="B61" s="998"/>
      <c r="C61" s="964"/>
      <c r="D61" s="964"/>
      <c r="E61" s="962" t="s">
        <v>2206</v>
      </c>
      <c r="F61" s="963" t="s">
        <v>29</v>
      </c>
      <c r="G61" s="962" t="s">
        <v>30</v>
      </c>
    </row>
    <row r="62" spans="1:56" s="628" customFormat="1" ht="15" hidden="1" customHeight="1">
      <c r="A62" s="958"/>
      <c r="B62" s="724" t="s">
        <v>2436</v>
      </c>
      <c r="C62" s="724" t="s">
        <v>2777</v>
      </c>
      <c r="D62" s="922" t="s">
        <v>2779</v>
      </c>
      <c r="E62" s="977">
        <f>F62-5</f>
        <v>43554</v>
      </c>
      <c r="F62" s="978">
        <v>43559</v>
      </c>
      <c r="G62" s="976">
        <f>F62+33</f>
        <v>43592</v>
      </c>
    </row>
    <row r="63" spans="1:56" s="628" customFormat="1" ht="15" hidden="1" customHeight="1">
      <c r="A63" s="958"/>
      <c r="B63" s="724" t="s">
        <v>2434</v>
      </c>
      <c r="C63" s="724" t="s">
        <v>2778</v>
      </c>
      <c r="D63" s="921"/>
      <c r="E63" s="977">
        <f>F63-5</f>
        <v>43561</v>
      </c>
      <c r="F63" s="976">
        <f>F62+7</f>
        <v>43566</v>
      </c>
      <c r="G63" s="976">
        <f>F63+33</f>
        <v>43599</v>
      </c>
    </row>
    <row r="64" spans="1:56" s="628" customFormat="1" ht="15" hidden="1" customHeight="1">
      <c r="A64" s="958"/>
      <c r="B64" s="685" t="s">
        <v>2737</v>
      </c>
      <c r="C64" s="724" t="s">
        <v>2777</v>
      </c>
      <c r="D64" s="921"/>
      <c r="E64" s="977">
        <f>F64-5</f>
        <v>43568</v>
      </c>
      <c r="F64" s="976">
        <f>F63+7</f>
        <v>43573</v>
      </c>
      <c r="G64" s="976">
        <f>F64+33</f>
        <v>43606</v>
      </c>
    </row>
    <row r="65" spans="1:7" s="628" customFormat="1" ht="14.25" hidden="1" customHeight="1">
      <c r="A65" s="958"/>
      <c r="B65" s="724" t="s">
        <v>2735</v>
      </c>
      <c r="C65" s="844" t="s">
        <v>2776</v>
      </c>
      <c r="D65" s="921"/>
      <c r="E65" s="977">
        <f>F65-5</f>
        <v>43575</v>
      </c>
      <c r="F65" s="976">
        <f>F64+7</f>
        <v>43580</v>
      </c>
      <c r="G65" s="976">
        <f>F65+33</f>
        <v>43613</v>
      </c>
    </row>
    <row r="66" spans="1:7" s="628" customFormat="1" ht="14.25" hidden="1" customHeight="1">
      <c r="A66" s="958"/>
      <c r="B66" s="724" t="s">
        <v>2734</v>
      </c>
      <c r="C66" s="844" t="s">
        <v>2775</v>
      </c>
      <c r="D66" s="920"/>
      <c r="E66" s="977">
        <f>F66-5</f>
        <v>43582</v>
      </c>
      <c r="F66" s="976">
        <f>F65+7</f>
        <v>43587</v>
      </c>
      <c r="G66" s="976">
        <f>F66+33</f>
        <v>43620</v>
      </c>
    </row>
    <row r="67" spans="1:7" s="628" customFormat="1" ht="15" hidden="1" customHeight="1">
      <c r="A67" s="996"/>
      <c r="B67" s="997" t="s">
        <v>25</v>
      </c>
      <c r="C67" s="964" t="s">
        <v>26</v>
      </c>
      <c r="D67" s="964" t="s">
        <v>7</v>
      </c>
      <c r="E67" s="962" t="s">
        <v>2207</v>
      </c>
      <c r="F67" s="963" t="s">
        <v>8</v>
      </c>
      <c r="G67" s="962" t="s">
        <v>40</v>
      </c>
    </row>
    <row r="68" spans="1:7" s="628" customFormat="1" ht="15" hidden="1" customHeight="1">
      <c r="A68" s="996"/>
      <c r="B68" s="997"/>
      <c r="C68" s="964"/>
      <c r="D68" s="964"/>
      <c r="E68" s="962" t="s">
        <v>2206</v>
      </c>
      <c r="F68" s="963" t="s">
        <v>29</v>
      </c>
      <c r="G68" s="962" t="s">
        <v>30</v>
      </c>
    </row>
    <row r="69" spans="1:7" s="628" customFormat="1" ht="15" hidden="1" customHeight="1">
      <c r="A69" s="958"/>
      <c r="B69" s="724"/>
      <c r="C69" s="724"/>
      <c r="D69" s="922" t="s">
        <v>179</v>
      </c>
      <c r="E69" s="977">
        <f>F69-5</f>
        <v>44256</v>
      </c>
      <c r="F69" s="978">
        <v>44261</v>
      </c>
      <c r="G69" s="976">
        <f>F69+35</f>
        <v>44296</v>
      </c>
    </row>
    <row r="70" spans="1:7" s="628" customFormat="1" ht="15" hidden="1" customHeight="1">
      <c r="A70" s="958"/>
      <c r="B70" s="724"/>
      <c r="C70" s="724"/>
      <c r="D70" s="921"/>
      <c r="E70" s="977">
        <f>F70-5</f>
        <v>44263</v>
      </c>
      <c r="F70" s="976">
        <f>F69+7</f>
        <v>44268</v>
      </c>
      <c r="G70" s="976">
        <f>F70+35</f>
        <v>44303</v>
      </c>
    </row>
    <row r="71" spans="1:7" s="628" customFormat="1" ht="15" hidden="1" customHeight="1">
      <c r="A71" s="958"/>
      <c r="B71" s="724"/>
      <c r="C71" s="724"/>
      <c r="D71" s="921"/>
      <c r="E71" s="977">
        <f>F71-5</f>
        <v>44270</v>
      </c>
      <c r="F71" s="976">
        <f>F70+7</f>
        <v>44275</v>
      </c>
      <c r="G71" s="976">
        <f>F71+35</f>
        <v>44310</v>
      </c>
    </row>
    <row r="72" spans="1:7" s="628" customFormat="1" ht="14.25" hidden="1" customHeight="1">
      <c r="A72" s="958"/>
      <c r="B72" s="681"/>
      <c r="C72" s="724"/>
      <c r="D72" s="921"/>
      <c r="E72" s="977">
        <f>F72-5</f>
        <v>44277</v>
      </c>
      <c r="F72" s="976">
        <f>F71+7</f>
        <v>44282</v>
      </c>
      <c r="G72" s="976">
        <f>F72+35</f>
        <v>44317</v>
      </c>
    </row>
    <row r="73" spans="1:7" s="628" customFormat="1" ht="14.25" hidden="1" customHeight="1">
      <c r="A73" s="958"/>
      <c r="B73" s="681"/>
      <c r="C73" s="724"/>
      <c r="D73" s="920"/>
      <c r="E73" s="977">
        <f>F73-5</f>
        <v>44284</v>
      </c>
      <c r="F73" s="976">
        <f>F72+7</f>
        <v>44289</v>
      </c>
      <c r="G73" s="976">
        <f>F73+35</f>
        <v>44324</v>
      </c>
    </row>
    <row r="74" spans="1:7" s="628" customFormat="1" ht="15" customHeight="1">
      <c r="A74" s="996"/>
      <c r="B74" s="967" t="s">
        <v>25</v>
      </c>
      <c r="C74" s="964" t="s">
        <v>26</v>
      </c>
      <c r="D74" s="964" t="s">
        <v>7</v>
      </c>
      <c r="E74" s="962" t="s">
        <v>2207</v>
      </c>
      <c r="F74" s="963" t="s">
        <v>8</v>
      </c>
      <c r="G74" s="962" t="s">
        <v>40</v>
      </c>
    </row>
    <row r="75" spans="1:7" s="628" customFormat="1" ht="15" customHeight="1">
      <c r="A75" s="996"/>
      <c r="B75" s="967"/>
      <c r="C75" s="964"/>
      <c r="D75" s="964"/>
      <c r="E75" s="962" t="s">
        <v>2206</v>
      </c>
      <c r="F75" s="963" t="s">
        <v>29</v>
      </c>
      <c r="G75" s="962" t="s">
        <v>30</v>
      </c>
    </row>
    <row r="76" spans="1:7" s="628" customFormat="1" ht="15" customHeight="1">
      <c r="A76" s="958"/>
      <c r="B76" s="724" t="s">
        <v>2758</v>
      </c>
      <c r="C76" s="724" t="s">
        <v>2774</v>
      </c>
      <c r="D76" s="922" t="s">
        <v>1959</v>
      </c>
      <c r="E76" s="977">
        <f>F76-5</f>
        <v>44256</v>
      </c>
      <c r="F76" s="978">
        <v>44261</v>
      </c>
      <c r="G76" s="976">
        <f>F76+35</f>
        <v>44296</v>
      </c>
    </row>
    <row r="77" spans="1:7" s="628" customFormat="1" ht="15" customHeight="1">
      <c r="A77" s="958"/>
      <c r="B77" s="724" t="s">
        <v>2756</v>
      </c>
      <c r="C77" s="724" t="s">
        <v>2773</v>
      </c>
      <c r="D77" s="921"/>
      <c r="E77" s="977">
        <f>F77-5</f>
        <v>44263</v>
      </c>
      <c r="F77" s="976">
        <f>F76+7</f>
        <v>44268</v>
      </c>
      <c r="G77" s="976">
        <f>F77+35</f>
        <v>44303</v>
      </c>
    </row>
    <row r="78" spans="1:7" s="628" customFormat="1" ht="15" customHeight="1">
      <c r="A78" s="958"/>
      <c r="B78" s="724" t="s">
        <v>2754</v>
      </c>
      <c r="C78" s="724" t="s">
        <v>2772</v>
      </c>
      <c r="D78" s="921"/>
      <c r="E78" s="977">
        <f>F78-5</f>
        <v>44270</v>
      </c>
      <c r="F78" s="976">
        <f>F77+7</f>
        <v>44275</v>
      </c>
      <c r="G78" s="976">
        <f>F78+35</f>
        <v>44310</v>
      </c>
    </row>
    <row r="79" spans="1:7" s="628" customFormat="1" ht="14.25" customHeight="1">
      <c r="A79" s="958"/>
      <c r="B79" s="681" t="s">
        <v>2752</v>
      </c>
      <c r="C79" s="724" t="s">
        <v>2771</v>
      </c>
      <c r="D79" s="921"/>
      <c r="E79" s="977">
        <f>F79-5</f>
        <v>44277</v>
      </c>
      <c r="F79" s="976">
        <f>F78+7</f>
        <v>44282</v>
      </c>
      <c r="G79" s="976">
        <f>F79+35</f>
        <v>44317</v>
      </c>
    </row>
    <row r="80" spans="1:7" s="628" customFormat="1" ht="14.25" customHeight="1">
      <c r="A80" s="958"/>
      <c r="B80" s="681" t="s">
        <v>2750</v>
      </c>
      <c r="C80" s="724" t="s">
        <v>2770</v>
      </c>
      <c r="D80" s="920"/>
      <c r="E80" s="977">
        <f>F80-5</f>
        <v>44284</v>
      </c>
      <c r="F80" s="976">
        <f>F79+7</f>
        <v>44289</v>
      </c>
      <c r="G80" s="976">
        <f>F80+35</f>
        <v>44324</v>
      </c>
    </row>
    <row r="81" spans="1:7" s="638" customFormat="1" ht="15" customHeight="1">
      <c r="A81" s="971" t="s">
        <v>2769</v>
      </c>
      <c r="B81" s="971"/>
      <c r="C81" s="984"/>
      <c r="D81" s="969"/>
      <c r="E81" s="969"/>
      <c r="F81" s="968"/>
      <c r="G81" s="995"/>
    </row>
    <row r="82" spans="1:7" s="628" customFormat="1" ht="15" hidden="1" customHeight="1">
      <c r="A82" s="958"/>
      <c r="B82" s="967" t="s">
        <v>25</v>
      </c>
      <c r="C82" s="965" t="s">
        <v>26</v>
      </c>
      <c r="D82" s="964" t="s">
        <v>7</v>
      </c>
      <c r="E82" s="962" t="s">
        <v>2207</v>
      </c>
      <c r="F82" s="963" t="s">
        <v>8</v>
      </c>
      <c r="G82" s="962" t="s">
        <v>2759</v>
      </c>
    </row>
    <row r="83" spans="1:7" s="628" customFormat="1" ht="15" hidden="1" customHeight="1">
      <c r="A83" s="958"/>
      <c r="B83" s="967"/>
      <c r="C83" s="973"/>
      <c r="D83" s="964"/>
      <c r="E83" s="962" t="s">
        <v>2206</v>
      </c>
      <c r="F83" s="963" t="s">
        <v>29</v>
      </c>
      <c r="G83" s="962" t="s">
        <v>30</v>
      </c>
    </row>
    <row r="84" spans="1:7" s="628" customFormat="1" ht="15" hidden="1" customHeight="1">
      <c r="A84" s="958"/>
      <c r="B84" s="724" t="s">
        <v>2768</v>
      </c>
      <c r="C84" s="724" t="s">
        <v>2471</v>
      </c>
      <c r="D84" s="866" t="s">
        <v>2720</v>
      </c>
      <c r="E84" s="992">
        <f>F84-5</f>
        <v>43710</v>
      </c>
      <c r="F84" s="714">
        <v>43715</v>
      </c>
      <c r="G84" s="714">
        <f>F84+48</f>
        <v>43763</v>
      </c>
    </row>
    <row r="85" spans="1:7" s="628" customFormat="1" ht="15" hidden="1" customHeight="1">
      <c r="A85" s="958"/>
      <c r="B85" s="724" t="s">
        <v>2767</v>
      </c>
      <c r="C85" s="724" t="s">
        <v>2469</v>
      </c>
      <c r="D85" s="866"/>
      <c r="E85" s="992">
        <f>F85-5</f>
        <v>43717</v>
      </c>
      <c r="F85" s="714">
        <f>F84+7</f>
        <v>43722</v>
      </c>
      <c r="G85" s="714">
        <f>F85+48</f>
        <v>43770</v>
      </c>
    </row>
    <row r="86" spans="1:7" s="628" customFormat="1" ht="15" hidden="1" customHeight="1">
      <c r="A86" s="958"/>
      <c r="B86" s="724" t="s">
        <v>2766</v>
      </c>
      <c r="C86" s="724" t="s">
        <v>2467</v>
      </c>
      <c r="D86" s="866"/>
      <c r="E86" s="992">
        <f>F86-5</f>
        <v>43724</v>
      </c>
      <c r="F86" s="714">
        <f>F85+7</f>
        <v>43729</v>
      </c>
      <c r="G86" s="714">
        <f>F86+48</f>
        <v>43777</v>
      </c>
    </row>
    <row r="87" spans="1:7" s="628" customFormat="1" ht="15" hidden="1" customHeight="1">
      <c r="A87" s="958"/>
      <c r="B87" s="724" t="s">
        <v>2680</v>
      </c>
      <c r="C87" s="724" t="s">
        <v>2465</v>
      </c>
      <c r="D87" s="866"/>
      <c r="E87" s="992">
        <f>F87-5</f>
        <v>43731</v>
      </c>
      <c r="F87" s="714">
        <f>F86+7</f>
        <v>43736</v>
      </c>
      <c r="G87" s="714">
        <f>F87+48</f>
        <v>43784</v>
      </c>
    </row>
    <row r="88" spans="1:7" s="628" customFormat="1" ht="15" hidden="1" customHeight="1">
      <c r="A88" s="958"/>
      <c r="B88" s="685" t="s">
        <v>2322</v>
      </c>
      <c r="C88" s="685" t="s">
        <v>2322</v>
      </c>
      <c r="D88" s="866"/>
      <c r="E88" s="992">
        <f>F88-5</f>
        <v>43738</v>
      </c>
      <c r="F88" s="714">
        <f>F87+7</f>
        <v>43743</v>
      </c>
      <c r="G88" s="714">
        <f>F88+48</f>
        <v>43791</v>
      </c>
    </row>
    <row r="89" spans="1:7" s="628" customFormat="1" ht="15" hidden="1" customHeight="1">
      <c r="A89" s="958"/>
      <c r="B89" s="994" t="s">
        <v>2312</v>
      </c>
      <c r="C89" s="965" t="s">
        <v>26</v>
      </c>
      <c r="D89" s="964" t="s">
        <v>7</v>
      </c>
      <c r="E89" s="962" t="s">
        <v>2207</v>
      </c>
      <c r="F89" s="963" t="s">
        <v>8</v>
      </c>
      <c r="G89" s="962" t="s">
        <v>2759</v>
      </c>
    </row>
    <row r="90" spans="1:7" s="628" customFormat="1" ht="15" hidden="1" customHeight="1">
      <c r="A90" s="958"/>
      <c r="B90" s="993"/>
      <c r="C90" s="973"/>
      <c r="D90" s="964"/>
      <c r="E90" s="962" t="s">
        <v>2206</v>
      </c>
      <c r="F90" s="963" t="s">
        <v>29</v>
      </c>
      <c r="G90" s="962" t="s">
        <v>30</v>
      </c>
    </row>
    <row r="91" spans="1:7" s="628" customFormat="1" ht="15" hidden="1" customHeight="1">
      <c r="A91" s="958"/>
      <c r="B91" s="685" t="s">
        <v>2765</v>
      </c>
      <c r="C91" s="681" t="s">
        <v>2739</v>
      </c>
      <c r="D91" s="866" t="s">
        <v>1896</v>
      </c>
      <c r="E91" s="992">
        <f>F91-5</f>
        <v>43556</v>
      </c>
      <c r="F91" s="714">
        <v>43561</v>
      </c>
      <c r="G91" s="714">
        <f>F91+44</f>
        <v>43605</v>
      </c>
    </row>
    <row r="92" spans="1:7" s="628" customFormat="1" ht="15" hidden="1" customHeight="1">
      <c r="A92" s="958"/>
      <c r="B92" s="685" t="s">
        <v>2764</v>
      </c>
      <c r="C92" s="681" t="s">
        <v>2347</v>
      </c>
      <c r="D92" s="866"/>
      <c r="E92" s="992">
        <f>F92-5</f>
        <v>43563</v>
      </c>
      <c r="F92" s="714">
        <f>F91+7</f>
        <v>43568</v>
      </c>
      <c r="G92" s="714">
        <f>F92+44</f>
        <v>43612</v>
      </c>
    </row>
    <row r="93" spans="1:7" s="628" customFormat="1" ht="15" hidden="1" customHeight="1">
      <c r="A93" s="958"/>
      <c r="B93" s="685" t="s">
        <v>2763</v>
      </c>
      <c r="C93" s="681" t="s">
        <v>69</v>
      </c>
      <c r="D93" s="866"/>
      <c r="E93" s="992">
        <f>F93-5</f>
        <v>43570</v>
      </c>
      <c r="F93" s="714">
        <f>F92+7</f>
        <v>43575</v>
      </c>
      <c r="G93" s="714">
        <f>F93+44</f>
        <v>43619</v>
      </c>
    </row>
    <row r="94" spans="1:7" s="628" customFormat="1" ht="15" hidden="1" customHeight="1">
      <c r="A94" s="958"/>
      <c r="B94" s="685" t="s">
        <v>2762</v>
      </c>
      <c r="C94" s="811" t="s">
        <v>69</v>
      </c>
      <c r="D94" s="866"/>
      <c r="E94" s="992">
        <f>F94-5</f>
        <v>43577</v>
      </c>
      <c r="F94" s="714">
        <f>F93+7</f>
        <v>43582</v>
      </c>
      <c r="G94" s="714">
        <f>F94+44</f>
        <v>43626</v>
      </c>
    </row>
    <row r="95" spans="1:7" s="628" customFormat="1" ht="15" hidden="1" customHeight="1">
      <c r="A95" s="958"/>
      <c r="B95" s="685" t="s">
        <v>2761</v>
      </c>
      <c r="C95" s="681" t="s">
        <v>2760</v>
      </c>
      <c r="D95" s="866"/>
      <c r="E95" s="992">
        <f>F95-5</f>
        <v>43584</v>
      </c>
      <c r="F95" s="714">
        <f>F94+7</f>
        <v>43589</v>
      </c>
      <c r="G95" s="714">
        <f>F95+44</f>
        <v>43633</v>
      </c>
    </row>
    <row r="96" spans="1:7" s="628" customFormat="1" ht="15" customHeight="1">
      <c r="A96" s="958"/>
      <c r="B96" s="967" t="s">
        <v>25</v>
      </c>
      <c r="C96" s="965" t="s">
        <v>26</v>
      </c>
      <c r="D96" s="964" t="s">
        <v>7</v>
      </c>
      <c r="E96" s="962" t="s">
        <v>2207</v>
      </c>
      <c r="F96" s="963" t="s">
        <v>8</v>
      </c>
      <c r="G96" s="962" t="s">
        <v>2759</v>
      </c>
    </row>
    <row r="97" spans="1:7" s="628" customFormat="1" ht="15" customHeight="1">
      <c r="A97" s="958"/>
      <c r="B97" s="967"/>
      <c r="C97" s="973"/>
      <c r="D97" s="964"/>
      <c r="E97" s="962" t="s">
        <v>2206</v>
      </c>
      <c r="F97" s="963" t="s">
        <v>29</v>
      </c>
      <c r="G97" s="962" t="s">
        <v>30</v>
      </c>
    </row>
    <row r="98" spans="1:7" s="628" customFormat="1" ht="15" customHeight="1">
      <c r="A98" s="958"/>
      <c r="B98" s="724" t="s">
        <v>2758</v>
      </c>
      <c r="C98" s="724" t="s">
        <v>2757</v>
      </c>
      <c r="D98" s="866" t="s">
        <v>2491</v>
      </c>
      <c r="E98" s="992">
        <f>F98-7</f>
        <v>44253</v>
      </c>
      <c r="F98" s="714">
        <v>44260</v>
      </c>
      <c r="G98" s="714">
        <f>F98+41</f>
        <v>44301</v>
      </c>
    </row>
    <row r="99" spans="1:7" s="628" customFormat="1" ht="15" customHeight="1">
      <c r="A99" s="958"/>
      <c r="B99" s="724" t="s">
        <v>2756</v>
      </c>
      <c r="C99" s="724" t="s">
        <v>2755</v>
      </c>
      <c r="D99" s="866"/>
      <c r="E99" s="992">
        <f>F99-7</f>
        <v>44260</v>
      </c>
      <c r="F99" s="714">
        <f>F98+7</f>
        <v>44267</v>
      </c>
      <c r="G99" s="714">
        <f>F99+41</f>
        <v>44308</v>
      </c>
    </row>
    <row r="100" spans="1:7" s="628" customFormat="1" ht="15" customHeight="1">
      <c r="A100" s="958"/>
      <c r="B100" s="724" t="s">
        <v>2754</v>
      </c>
      <c r="C100" s="724" t="s">
        <v>2753</v>
      </c>
      <c r="D100" s="866"/>
      <c r="E100" s="992">
        <f>F100-7</f>
        <v>44267</v>
      </c>
      <c r="F100" s="714">
        <f>F99+7</f>
        <v>44274</v>
      </c>
      <c r="G100" s="714">
        <f>F100+41</f>
        <v>44315</v>
      </c>
    </row>
    <row r="101" spans="1:7" s="628" customFormat="1" ht="15" customHeight="1">
      <c r="A101" s="958"/>
      <c r="B101" s="685" t="s">
        <v>2752</v>
      </c>
      <c r="C101" s="724" t="s">
        <v>2751</v>
      </c>
      <c r="D101" s="866"/>
      <c r="E101" s="992">
        <f>F101-7</f>
        <v>44274</v>
      </c>
      <c r="F101" s="714">
        <f>F100+7</f>
        <v>44281</v>
      </c>
      <c r="G101" s="714">
        <f>F101+41</f>
        <v>44322</v>
      </c>
    </row>
    <row r="102" spans="1:7" s="628" customFormat="1" ht="15" customHeight="1">
      <c r="A102" s="958"/>
      <c r="B102" s="685" t="s">
        <v>2750</v>
      </c>
      <c r="C102" s="685" t="s">
        <v>2749</v>
      </c>
      <c r="D102" s="866"/>
      <c r="E102" s="992">
        <f>F102-7</f>
        <v>44281</v>
      </c>
      <c r="F102" s="714">
        <f>F101+7</f>
        <v>44288</v>
      </c>
      <c r="G102" s="714">
        <f>F102+41</f>
        <v>44329</v>
      </c>
    </row>
    <row r="103" spans="1:7" s="638" customFormat="1" ht="15.95" customHeight="1">
      <c r="A103" s="971" t="s">
        <v>2748</v>
      </c>
      <c r="B103" s="971"/>
      <c r="C103" s="970"/>
      <c r="D103" s="969"/>
      <c r="E103" s="969"/>
      <c r="F103" s="968"/>
      <c r="G103" s="919"/>
    </row>
    <row r="104" spans="1:7" s="628" customFormat="1" ht="15" customHeight="1">
      <c r="A104" s="958"/>
      <c r="B104" s="991" t="s">
        <v>2312</v>
      </c>
      <c r="C104" s="965" t="s">
        <v>26</v>
      </c>
      <c r="D104" s="965" t="s">
        <v>7</v>
      </c>
      <c r="E104" s="962" t="s">
        <v>2207</v>
      </c>
      <c r="F104" s="963" t="s">
        <v>8</v>
      </c>
      <c r="G104" s="962" t="s">
        <v>45</v>
      </c>
    </row>
    <row r="105" spans="1:7" s="628" customFormat="1" ht="15" customHeight="1">
      <c r="A105" s="958"/>
      <c r="B105" s="990"/>
      <c r="C105" s="973"/>
      <c r="D105" s="973"/>
      <c r="E105" s="962" t="s">
        <v>2206</v>
      </c>
      <c r="F105" s="989" t="s">
        <v>29</v>
      </c>
      <c r="G105" s="981" t="s">
        <v>30</v>
      </c>
    </row>
    <row r="106" spans="1:7" s="628" customFormat="1" ht="15" customHeight="1">
      <c r="A106" s="958"/>
      <c r="B106" s="693" t="s">
        <v>2543</v>
      </c>
      <c r="C106" s="693" t="s">
        <v>2542</v>
      </c>
      <c r="D106" s="972" t="s">
        <v>1922</v>
      </c>
      <c r="E106" s="988">
        <f>F106-6</f>
        <v>44252</v>
      </c>
      <c r="F106" s="959">
        <v>44258</v>
      </c>
      <c r="G106" s="677">
        <f>F106+33</f>
        <v>44291</v>
      </c>
    </row>
    <row r="107" spans="1:7" s="628" customFormat="1" ht="15" customHeight="1">
      <c r="A107" s="958"/>
      <c r="B107" s="693" t="s">
        <v>2541</v>
      </c>
      <c r="C107" s="693" t="s">
        <v>2540</v>
      </c>
      <c r="D107" s="972"/>
      <c r="E107" s="988">
        <f>F107-6</f>
        <v>44259</v>
      </c>
      <c r="F107" s="677">
        <f>F106+7</f>
        <v>44265</v>
      </c>
      <c r="G107" s="677">
        <f>F107+33</f>
        <v>44298</v>
      </c>
    </row>
    <row r="108" spans="1:7" s="628" customFormat="1" ht="15" customHeight="1">
      <c r="A108" s="958"/>
      <c r="B108" s="693" t="s">
        <v>2539</v>
      </c>
      <c r="C108" s="693" t="s">
        <v>2538</v>
      </c>
      <c r="D108" s="972"/>
      <c r="E108" s="988">
        <f>F108-6</f>
        <v>44266</v>
      </c>
      <c r="F108" s="677">
        <f>F107+7</f>
        <v>44272</v>
      </c>
      <c r="G108" s="677">
        <f>F108+33</f>
        <v>44305</v>
      </c>
    </row>
    <row r="109" spans="1:7" s="628" customFormat="1" ht="15" customHeight="1">
      <c r="A109" s="958"/>
      <c r="B109" s="693" t="s">
        <v>2747</v>
      </c>
      <c r="C109" s="693" t="s">
        <v>2746</v>
      </c>
      <c r="D109" s="972"/>
      <c r="E109" s="988">
        <f>F109-6</f>
        <v>44273</v>
      </c>
      <c r="F109" s="677">
        <f>F108+7</f>
        <v>44279</v>
      </c>
      <c r="G109" s="677">
        <f>F109+33</f>
        <v>44312</v>
      </c>
    </row>
    <row r="110" spans="1:7" s="628" customFormat="1" ht="15" customHeight="1">
      <c r="A110" s="958"/>
      <c r="B110" s="693" t="s">
        <v>2537</v>
      </c>
      <c r="C110" s="693" t="s">
        <v>2536</v>
      </c>
      <c r="D110" s="972"/>
      <c r="E110" s="988">
        <f>F110-6</f>
        <v>44280</v>
      </c>
      <c r="F110" s="677">
        <f>F109+7</f>
        <v>44286</v>
      </c>
      <c r="G110" s="677">
        <f>F110+33</f>
        <v>44319</v>
      </c>
    </row>
    <row r="111" spans="1:7" s="638" customFormat="1" ht="15" customHeight="1">
      <c r="A111" s="971" t="s">
        <v>2745</v>
      </c>
      <c r="B111" s="971"/>
      <c r="C111" s="984"/>
      <c r="D111" s="969"/>
      <c r="E111" s="969"/>
      <c r="F111" s="968"/>
      <c r="G111" s="987"/>
    </row>
    <row r="112" spans="1:7" s="628" customFormat="1" ht="15" customHeight="1">
      <c r="A112" s="958"/>
      <c r="B112" s="966" t="s">
        <v>25</v>
      </c>
      <c r="C112" s="965" t="s">
        <v>26</v>
      </c>
      <c r="D112" s="964" t="s">
        <v>7</v>
      </c>
      <c r="E112" s="962" t="s">
        <v>2207</v>
      </c>
      <c r="F112" s="963" t="s">
        <v>8</v>
      </c>
      <c r="G112" s="962" t="s">
        <v>2744</v>
      </c>
    </row>
    <row r="113" spans="1:11" s="628" customFormat="1" ht="15" customHeight="1">
      <c r="A113" s="958"/>
      <c r="B113" s="974"/>
      <c r="C113" s="973"/>
      <c r="D113" s="964"/>
      <c r="E113" s="962" t="s">
        <v>2206</v>
      </c>
      <c r="F113" s="963" t="s">
        <v>29</v>
      </c>
      <c r="G113" s="986" t="s">
        <v>30</v>
      </c>
    </row>
    <row r="114" spans="1:11" s="628" customFormat="1" ht="15" customHeight="1">
      <c r="A114" s="958"/>
      <c r="B114" s="693" t="s">
        <v>2543</v>
      </c>
      <c r="C114" s="693" t="s">
        <v>2542</v>
      </c>
      <c r="D114" s="985" t="s">
        <v>2491</v>
      </c>
      <c r="E114" s="721">
        <f>F114-7</f>
        <v>44251</v>
      </c>
      <c r="F114" s="714">
        <v>44258</v>
      </c>
      <c r="G114" s="714">
        <f>F114+40</f>
        <v>44298</v>
      </c>
    </row>
    <row r="115" spans="1:11" s="628" customFormat="1" ht="15" customHeight="1">
      <c r="A115" s="958"/>
      <c r="B115" s="693" t="s">
        <v>2541</v>
      </c>
      <c r="C115" s="693" t="s">
        <v>2540</v>
      </c>
      <c r="D115" s="985"/>
      <c r="E115" s="721">
        <f>F115-7</f>
        <v>44258</v>
      </c>
      <c r="F115" s="714">
        <f>F114+7</f>
        <v>44265</v>
      </c>
      <c r="G115" s="714">
        <f>F115+40</f>
        <v>44305</v>
      </c>
    </row>
    <row r="116" spans="1:11" s="628" customFormat="1" ht="15" customHeight="1">
      <c r="A116" s="958"/>
      <c r="B116" s="693" t="s">
        <v>2539</v>
      </c>
      <c r="C116" s="693" t="s">
        <v>2743</v>
      </c>
      <c r="D116" s="985"/>
      <c r="E116" s="721">
        <f>F116-7</f>
        <v>44265</v>
      </c>
      <c r="F116" s="714">
        <f>F115+7</f>
        <v>44272</v>
      </c>
      <c r="G116" s="714">
        <f>F116+40</f>
        <v>44312</v>
      </c>
    </row>
    <row r="117" spans="1:11" s="628" customFormat="1" ht="15" customHeight="1">
      <c r="A117" s="958"/>
      <c r="B117" s="693" t="s">
        <v>2742</v>
      </c>
      <c r="C117" s="693" t="s">
        <v>2741</v>
      </c>
      <c r="D117" s="985"/>
      <c r="E117" s="721">
        <f>F117-7</f>
        <v>44272</v>
      </c>
      <c r="F117" s="714">
        <f>F116+7</f>
        <v>44279</v>
      </c>
      <c r="G117" s="714">
        <f>F117+40</f>
        <v>44319</v>
      </c>
    </row>
    <row r="118" spans="1:11" s="628" customFormat="1" ht="15" customHeight="1">
      <c r="A118" s="958"/>
      <c r="B118" s="693" t="s">
        <v>2537</v>
      </c>
      <c r="C118" s="693" t="s">
        <v>2536</v>
      </c>
      <c r="D118" s="985"/>
      <c r="E118" s="721">
        <f>F118-7</f>
        <v>44279</v>
      </c>
      <c r="F118" s="714">
        <f>F117+7</f>
        <v>44286</v>
      </c>
      <c r="G118" s="714">
        <f>F118+40</f>
        <v>44326</v>
      </c>
    </row>
    <row r="119" spans="1:11" s="638" customFormat="1" ht="17.25" customHeight="1">
      <c r="A119" s="971" t="s">
        <v>2740</v>
      </c>
      <c r="B119" s="971"/>
      <c r="C119" s="984"/>
      <c r="D119" s="969"/>
      <c r="E119" s="969"/>
      <c r="F119" s="968"/>
      <c r="G119" s="968"/>
      <c r="H119" s="899"/>
    </row>
    <row r="120" spans="1:11" s="628" customFormat="1" ht="15" hidden="1" customHeight="1">
      <c r="A120" s="958"/>
      <c r="B120" s="983" t="s">
        <v>2312</v>
      </c>
      <c r="C120" s="965" t="s">
        <v>2417</v>
      </c>
      <c r="D120" s="965" t="s">
        <v>7</v>
      </c>
      <c r="E120" s="981" t="s">
        <v>2207</v>
      </c>
      <c r="F120" s="963" t="s">
        <v>8</v>
      </c>
      <c r="G120" s="981" t="s">
        <v>2723</v>
      </c>
      <c r="H120" s="956"/>
    </row>
    <row r="121" spans="1:11" s="628" customFormat="1" ht="15" hidden="1" customHeight="1">
      <c r="A121" s="958"/>
      <c r="B121" s="982"/>
      <c r="C121" s="973"/>
      <c r="D121" s="980"/>
      <c r="E121" s="962" t="s">
        <v>2206</v>
      </c>
      <c r="F121" s="979" t="s">
        <v>29</v>
      </c>
      <c r="G121" s="962" t="s">
        <v>30</v>
      </c>
      <c r="H121" s="885"/>
    </row>
    <row r="122" spans="1:11" s="628" customFormat="1" ht="15" hidden="1" customHeight="1">
      <c r="A122" s="958"/>
      <c r="B122" s="724" t="s">
        <v>2737</v>
      </c>
      <c r="C122" s="724" t="s">
        <v>2739</v>
      </c>
      <c r="D122" s="866" t="s">
        <v>100</v>
      </c>
      <c r="E122" s="977">
        <f>F122-5</f>
        <v>43799</v>
      </c>
      <c r="F122" s="978">
        <v>43804</v>
      </c>
      <c r="G122" s="976">
        <f>F122+40</f>
        <v>43844</v>
      </c>
    </row>
    <row r="123" spans="1:11" s="628" customFormat="1" ht="15" hidden="1" customHeight="1">
      <c r="A123" s="958"/>
      <c r="B123" s="724" t="s">
        <v>2735</v>
      </c>
      <c r="C123" s="724" t="s">
        <v>2437</v>
      </c>
      <c r="D123" s="866"/>
      <c r="E123" s="977">
        <f>F123-5</f>
        <v>43806</v>
      </c>
      <c r="F123" s="976">
        <f>F122+7</f>
        <v>43811</v>
      </c>
      <c r="G123" s="976">
        <f>F123+40</f>
        <v>43851</v>
      </c>
    </row>
    <row r="124" spans="1:11" s="628" customFormat="1" ht="15" hidden="1" customHeight="1">
      <c r="A124" s="958"/>
      <c r="B124" s="724" t="s">
        <v>2734</v>
      </c>
      <c r="C124" s="724" t="s">
        <v>2347</v>
      </c>
      <c r="D124" s="866"/>
      <c r="E124" s="977">
        <f>F124-5</f>
        <v>43813</v>
      </c>
      <c r="F124" s="976">
        <f>F123+7</f>
        <v>43818</v>
      </c>
      <c r="G124" s="976">
        <f>F124+40</f>
        <v>43858</v>
      </c>
    </row>
    <row r="125" spans="1:11" s="628" customFormat="1" ht="15" hidden="1">
      <c r="A125" s="958"/>
      <c r="B125" s="724" t="s">
        <v>2733</v>
      </c>
      <c r="C125" s="844" t="s">
        <v>2437</v>
      </c>
      <c r="D125" s="866"/>
      <c r="E125" s="977">
        <f>F125-5</f>
        <v>43820</v>
      </c>
      <c r="F125" s="976">
        <f>F124+7</f>
        <v>43825</v>
      </c>
      <c r="G125" s="976">
        <f>F125+40</f>
        <v>43865</v>
      </c>
      <c r="H125" s="885"/>
      <c r="I125" s="885"/>
      <c r="J125" s="885"/>
      <c r="K125" s="885"/>
    </row>
    <row r="126" spans="1:11" s="628" customFormat="1" ht="15" hidden="1">
      <c r="A126" s="958"/>
      <c r="B126" s="724" t="s">
        <v>2738</v>
      </c>
      <c r="C126" s="844" t="s">
        <v>2347</v>
      </c>
      <c r="D126" s="866"/>
      <c r="E126" s="977">
        <f>F126-5</f>
        <v>43827</v>
      </c>
      <c r="F126" s="976">
        <f>F125+7</f>
        <v>43832</v>
      </c>
      <c r="G126" s="976">
        <f>F126+40</f>
        <v>43872</v>
      </c>
      <c r="H126" s="885"/>
      <c r="I126" s="885"/>
      <c r="J126" s="885"/>
      <c r="K126" s="885"/>
    </row>
    <row r="127" spans="1:11" s="628" customFormat="1" ht="15" customHeight="1">
      <c r="A127" s="958"/>
      <c r="B127" s="966" t="s">
        <v>2312</v>
      </c>
      <c r="C127" s="965" t="s">
        <v>2417</v>
      </c>
      <c r="D127" s="965" t="s">
        <v>7</v>
      </c>
      <c r="E127" s="981" t="s">
        <v>2207</v>
      </c>
      <c r="F127" s="963" t="s">
        <v>8</v>
      </c>
      <c r="G127" s="981" t="s">
        <v>2723</v>
      </c>
      <c r="H127" s="956"/>
    </row>
    <row r="128" spans="1:11" s="628" customFormat="1" ht="15" customHeight="1">
      <c r="A128" s="958"/>
      <c r="B128" s="974"/>
      <c r="C128" s="973"/>
      <c r="D128" s="980"/>
      <c r="E128" s="962" t="s">
        <v>2206</v>
      </c>
      <c r="F128" s="979" t="s">
        <v>29</v>
      </c>
      <c r="G128" s="962" t="s">
        <v>30</v>
      </c>
      <c r="H128" s="885"/>
    </row>
    <row r="129" spans="1:11" s="628" customFormat="1" ht="15" customHeight="1">
      <c r="A129" s="958"/>
      <c r="B129" s="724" t="s">
        <v>2434</v>
      </c>
      <c r="C129" s="724" t="s">
        <v>2335</v>
      </c>
      <c r="D129" s="866" t="s">
        <v>1959</v>
      </c>
      <c r="E129" s="977">
        <f>F129-6</f>
        <v>44253</v>
      </c>
      <c r="F129" s="978">
        <v>44259</v>
      </c>
      <c r="G129" s="976">
        <f>F129+40</f>
        <v>44299</v>
      </c>
    </row>
    <row r="130" spans="1:11" s="628" customFormat="1" ht="15" customHeight="1">
      <c r="A130" s="958"/>
      <c r="B130" s="724" t="s">
        <v>2737</v>
      </c>
      <c r="C130" s="724" t="s">
        <v>2736</v>
      </c>
      <c r="D130" s="866"/>
      <c r="E130" s="977">
        <f>F130-6</f>
        <v>44260</v>
      </c>
      <c r="F130" s="976">
        <f>F129+7</f>
        <v>44266</v>
      </c>
      <c r="G130" s="976">
        <f>F130+40</f>
        <v>44306</v>
      </c>
    </row>
    <row r="131" spans="1:11" s="628" customFormat="1" ht="15" customHeight="1">
      <c r="A131" s="958"/>
      <c r="B131" s="724" t="s">
        <v>2735</v>
      </c>
      <c r="C131" s="724" t="s">
        <v>2732</v>
      </c>
      <c r="D131" s="866"/>
      <c r="E131" s="977">
        <f>F131-6</f>
        <v>44267</v>
      </c>
      <c r="F131" s="976">
        <f>F130+7</f>
        <v>44273</v>
      </c>
      <c r="G131" s="976">
        <f>F131+40</f>
        <v>44313</v>
      </c>
    </row>
    <row r="132" spans="1:11" s="628" customFormat="1" ht="15">
      <c r="A132" s="958"/>
      <c r="B132" s="724" t="s">
        <v>2734</v>
      </c>
      <c r="C132" s="844" t="s">
        <v>2353</v>
      </c>
      <c r="D132" s="866"/>
      <c r="E132" s="977">
        <f>F132-6</f>
        <v>44274</v>
      </c>
      <c r="F132" s="976">
        <f>F131+7</f>
        <v>44280</v>
      </c>
      <c r="G132" s="976">
        <f>F132+40</f>
        <v>44320</v>
      </c>
      <c r="H132" s="885"/>
      <c r="I132" s="885"/>
      <c r="J132" s="885"/>
      <c r="K132" s="885"/>
    </row>
    <row r="133" spans="1:11" s="628" customFormat="1" ht="15">
      <c r="A133" s="958"/>
      <c r="B133" s="724" t="s">
        <v>2733</v>
      </c>
      <c r="C133" s="844" t="s">
        <v>2732</v>
      </c>
      <c r="D133" s="866"/>
      <c r="E133" s="977">
        <f>F133-6</f>
        <v>44281</v>
      </c>
      <c r="F133" s="976">
        <f>F132+7</f>
        <v>44287</v>
      </c>
      <c r="G133" s="976">
        <f>F133+40</f>
        <v>44327</v>
      </c>
      <c r="H133" s="885"/>
      <c r="I133" s="885"/>
      <c r="J133" s="885"/>
      <c r="K133" s="885"/>
    </row>
    <row r="134" spans="1:11" s="628" customFormat="1" ht="15" hidden="1" customHeight="1">
      <c r="A134" s="958"/>
      <c r="B134" s="983" t="s">
        <v>25</v>
      </c>
      <c r="C134" s="965" t="s">
        <v>26</v>
      </c>
      <c r="D134" s="965" t="s">
        <v>7</v>
      </c>
      <c r="E134" s="981" t="s">
        <v>2207</v>
      </c>
      <c r="F134" s="963" t="s">
        <v>8</v>
      </c>
      <c r="G134" s="981" t="s">
        <v>2723</v>
      </c>
      <c r="H134" s="956"/>
    </row>
    <row r="135" spans="1:11" s="628" customFormat="1" ht="15" hidden="1" customHeight="1">
      <c r="A135" s="958"/>
      <c r="B135" s="982"/>
      <c r="C135" s="973"/>
      <c r="D135" s="973"/>
      <c r="E135" s="962" t="s">
        <v>2206</v>
      </c>
      <c r="F135" s="979" t="s">
        <v>29</v>
      </c>
      <c r="G135" s="962" t="s">
        <v>30</v>
      </c>
      <c r="H135" s="885"/>
    </row>
    <row r="136" spans="1:11" s="628" customFormat="1" ht="15" hidden="1" customHeight="1">
      <c r="A136" s="958"/>
      <c r="B136" s="724" t="s">
        <v>2731</v>
      </c>
      <c r="C136" s="724" t="s">
        <v>2730</v>
      </c>
      <c r="D136" s="922" t="s">
        <v>2720</v>
      </c>
      <c r="E136" s="977">
        <f>F136-5</f>
        <v>43800</v>
      </c>
      <c r="F136" s="978">
        <v>43805</v>
      </c>
      <c r="G136" s="976">
        <f>F136+42</f>
        <v>43847</v>
      </c>
    </row>
    <row r="137" spans="1:11" s="628" customFormat="1" ht="15" hidden="1" customHeight="1">
      <c r="A137" s="958"/>
      <c r="B137" s="724" t="s">
        <v>2694</v>
      </c>
      <c r="C137" s="724" t="s">
        <v>2729</v>
      </c>
      <c r="D137" s="921"/>
      <c r="E137" s="977">
        <f>F137-5</f>
        <v>43807</v>
      </c>
      <c r="F137" s="976">
        <f>F136+7</f>
        <v>43812</v>
      </c>
      <c r="G137" s="976">
        <f>F137+42</f>
        <v>43854</v>
      </c>
    </row>
    <row r="138" spans="1:11" s="628" customFormat="1" ht="15" hidden="1" customHeight="1">
      <c r="A138" s="958"/>
      <c r="B138" s="724" t="s">
        <v>2728</v>
      </c>
      <c r="C138" s="724" t="s">
        <v>2727</v>
      </c>
      <c r="D138" s="921"/>
      <c r="E138" s="977">
        <f>F138-5</f>
        <v>43814</v>
      </c>
      <c r="F138" s="976">
        <f>F137+7</f>
        <v>43819</v>
      </c>
      <c r="G138" s="976">
        <f>F138+42</f>
        <v>43861</v>
      </c>
    </row>
    <row r="139" spans="1:11" s="628" customFormat="1" ht="15" hidden="1">
      <c r="A139" s="958"/>
      <c r="B139" s="724" t="s">
        <v>2726</v>
      </c>
      <c r="C139" s="724" t="s">
        <v>2725</v>
      </c>
      <c r="D139" s="921"/>
      <c r="E139" s="977">
        <f>F139-5</f>
        <v>43821</v>
      </c>
      <c r="F139" s="976">
        <f>F138+7</f>
        <v>43826</v>
      </c>
      <c r="G139" s="976">
        <f>F139+42</f>
        <v>43868</v>
      </c>
      <c r="H139" s="885"/>
      <c r="I139" s="885"/>
      <c r="J139" s="885"/>
      <c r="K139" s="885"/>
    </row>
    <row r="140" spans="1:11" s="628" customFormat="1" ht="15" hidden="1">
      <c r="A140" s="958"/>
      <c r="B140" s="724" t="s">
        <v>2690</v>
      </c>
      <c r="C140" s="724" t="s">
        <v>2724</v>
      </c>
      <c r="D140" s="920"/>
      <c r="E140" s="977">
        <f>F140-5</f>
        <v>43828</v>
      </c>
      <c r="F140" s="976">
        <f>F139+7</f>
        <v>43833</v>
      </c>
      <c r="G140" s="976">
        <f>F140+42</f>
        <v>43875</v>
      </c>
      <c r="H140" s="885"/>
      <c r="I140" s="885"/>
      <c r="J140" s="885"/>
      <c r="K140" s="885"/>
    </row>
    <row r="141" spans="1:11" s="628" customFormat="1" ht="15" customHeight="1">
      <c r="A141" s="958"/>
      <c r="B141" s="966" t="s">
        <v>2312</v>
      </c>
      <c r="C141" s="965" t="s">
        <v>2417</v>
      </c>
      <c r="D141" s="965" t="s">
        <v>7</v>
      </c>
      <c r="E141" s="981" t="s">
        <v>2207</v>
      </c>
      <c r="F141" s="963" t="s">
        <v>8</v>
      </c>
      <c r="G141" s="981" t="s">
        <v>2723</v>
      </c>
      <c r="H141" s="956"/>
    </row>
    <row r="142" spans="1:11" s="628" customFormat="1" ht="15" customHeight="1">
      <c r="A142" s="958"/>
      <c r="B142" s="974"/>
      <c r="C142" s="973"/>
      <c r="D142" s="980"/>
      <c r="E142" s="962" t="s">
        <v>2206</v>
      </c>
      <c r="F142" s="979" t="s">
        <v>29</v>
      </c>
      <c r="G142" s="962" t="s">
        <v>30</v>
      </c>
      <c r="H142" s="885"/>
    </row>
    <row r="143" spans="1:11" s="628" customFormat="1" ht="15" customHeight="1">
      <c r="A143" s="958"/>
      <c r="B143" s="724" t="s">
        <v>2722</v>
      </c>
      <c r="C143" s="724" t="s">
        <v>2721</v>
      </c>
      <c r="D143" s="866" t="s">
        <v>2720</v>
      </c>
      <c r="E143" s="977">
        <f>F143-7</f>
        <v>44253</v>
      </c>
      <c r="F143" s="978">
        <v>44260</v>
      </c>
      <c r="G143" s="976">
        <f>F143+42</f>
        <v>44302</v>
      </c>
    </row>
    <row r="144" spans="1:11" s="628" customFormat="1" ht="15" customHeight="1">
      <c r="A144" s="958"/>
      <c r="B144" s="724" t="s">
        <v>2719</v>
      </c>
      <c r="C144" s="724" t="s">
        <v>2718</v>
      </c>
      <c r="D144" s="866"/>
      <c r="E144" s="977">
        <f>F144-9</f>
        <v>44258</v>
      </c>
      <c r="F144" s="976">
        <f>F143+7</f>
        <v>44267</v>
      </c>
      <c r="G144" s="976">
        <f>F144+42</f>
        <v>44309</v>
      </c>
    </row>
    <row r="145" spans="1:11" s="628" customFormat="1" ht="15" customHeight="1">
      <c r="A145" s="958"/>
      <c r="B145" s="724" t="s">
        <v>2717</v>
      </c>
      <c r="C145" s="724" t="s">
        <v>2716</v>
      </c>
      <c r="D145" s="866"/>
      <c r="E145" s="977">
        <f>F145-7</f>
        <v>44267</v>
      </c>
      <c r="F145" s="976">
        <f>F144+7</f>
        <v>44274</v>
      </c>
      <c r="G145" s="976">
        <f>F145+42</f>
        <v>44316</v>
      </c>
    </row>
    <row r="146" spans="1:11" s="628" customFormat="1" ht="15">
      <c r="A146" s="958"/>
      <c r="B146" s="724" t="s">
        <v>2715</v>
      </c>
      <c r="C146" s="844" t="s">
        <v>2714</v>
      </c>
      <c r="D146" s="866"/>
      <c r="E146" s="977">
        <f>F146-7</f>
        <v>44274</v>
      </c>
      <c r="F146" s="976">
        <f>F145+7</f>
        <v>44281</v>
      </c>
      <c r="G146" s="976">
        <f>F146+42</f>
        <v>44323</v>
      </c>
      <c r="H146" s="885"/>
      <c r="I146" s="885"/>
      <c r="J146" s="885"/>
      <c r="K146" s="885"/>
    </row>
    <row r="147" spans="1:11" s="628" customFormat="1" ht="15">
      <c r="A147" s="958"/>
      <c r="B147" s="724" t="s">
        <v>2713</v>
      </c>
      <c r="C147" s="844" t="s">
        <v>2712</v>
      </c>
      <c r="D147" s="866"/>
      <c r="E147" s="977">
        <f>F147-7</f>
        <v>44281</v>
      </c>
      <c r="F147" s="976">
        <f>F146+7</f>
        <v>44288</v>
      </c>
      <c r="G147" s="976">
        <f>F147+42</f>
        <v>44330</v>
      </c>
      <c r="H147" s="885"/>
      <c r="I147" s="885"/>
      <c r="J147" s="885"/>
      <c r="K147" s="885"/>
    </row>
    <row r="148" spans="1:11" s="638" customFormat="1" ht="15">
      <c r="A148" s="971" t="s">
        <v>2711</v>
      </c>
      <c r="B148" s="971"/>
      <c r="C148" s="970"/>
      <c r="D148" s="969"/>
      <c r="E148" s="969"/>
      <c r="F148" s="968"/>
      <c r="G148" s="968"/>
      <c r="H148" s="899"/>
      <c r="I148" s="899"/>
      <c r="J148" s="899"/>
      <c r="K148" s="899"/>
    </row>
    <row r="149" spans="1:11" s="628" customFormat="1" ht="15">
      <c r="A149" s="958"/>
      <c r="B149" s="967" t="s">
        <v>25</v>
      </c>
      <c r="C149" s="964" t="s">
        <v>26</v>
      </c>
      <c r="D149" s="964" t="s">
        <v>7</v>
      </c>
      <c r="E149" s="962" t="s">
        <v>2207</v>
      </c>
      <c r="F149" s="963" t="s">
        <v>8</v>
      </c>
      <c r="G149" s="962" t="s">
        <v>2703</v>
      </c>
      <c r="H149" s="885"/>
      <c r="I149" s="885"/>
      <c r="J149" s="885"/>
      <c r="K149" s="885"/>
    </row>
    <row r="150" spans="1:11" s="628" customFormat="1" ht="15">
      <c r="A150" s="958"/>
      <c r="B150" s="966"/>
      <c r="C150" s="965"/>
      <c r="D150" s="964"/>
      <c r="E150" s="962" t="s">
        <v>2206</v>
      </c>
      <c r="F150" s="963" t="s">
        <v>29</v>
      </c>
      <c r="G150" s="962" t="s">
        <v>30</v>
      </c>
      <c r="H150" s="961"/>
      <c r="I150" s="885"/>
      <c r="J150" s="885"/>
      <c r="K150" s="885"/>
    </row>
    <row r="151" spans="1:11" s="628" customFormat="1" ht="15">
      <c r="A151" s="958"/>
      <c r="B151" s="693" t="s">
        <v>2710</v>
      </c>
      <c r="C151" s="693" t="s">
        <v>2324</v>
      </c>
      <c r="D151" s="960" t="s">
        <v>2577</v>
      </c>
      <c r="E151" s="721">
        <f>F151-7</f>
        <v>44251</v>
      </c>
      <c r="F151" s="959">
        <v>44258</v>
      </c>
      <c r="G151" s="714">
        <f>F151+35</f>
        <v>44293</v>
      </c>
      <c r="H151" s="885"/>
      <c r="I151" s="885"/>
      <c r="J151" s="885"/>
      <c r="K151" s="885"/>
    </row>
    <row r="152" spans="1:11" s="628" customFormat="1" ht="15">
      <c r="A152" s="958"/>
      <c r="B152" s="693" t="s">
        <v>2709</v>
      </c>
      <c r="C152" s="844" t="s">
        <v>2708</v>
      </c>
      <c r="D152" s="957"/>
      <c r="E152" s="721">
        <f>F152-7</f>
        <v>44258</v>
      </c>
      <c r="F152" s="714">
        <f>F151+7</f>
        <v>44265</v>
      </c>
      <c r="G152" s="714">
        <f>F152+35</f>
        <v>44300</v>
      </c>
      <c r="H152" s="885"/>
      <c r="I152" s="885"/>
      <c r="J152" s="885"/>
      <c r="K152" s="885"/>
    </row>
    <row r="153" spans="1:11" s="628" customFormat="1" ht="15">
      <c r="A153" s="958"/>
      <c r="B153" s="693" t="s">
        <v>2323</v>
      </c>
      <c r="C153" s="844" t="s">
        <v>2322</v>
      </c>
      <c r="D153" s="957"/>
      <c r="E153" s="721">
        <f>F153-7</f>
        <v>44265</v>
      </c>
      <c r="F153" s="714">
        <f>F152+7</f>
        <v>44272</v>
      </c>
      <c r="G153" s="714">
        <f>F153+35</f>
        <v>44307</v>
      </c>
      <c r="H153" s="885"/>
      <c r="I153" s="885"/>
      <c r="J153" s="885"/>
      <c r="K153" s="885"/>
    </row>
    <row r="154" spans="1:11" s="618" customFormat="1">
      <c r="A154" s="752"/>
      <c r="B154" s="693" t="s">
        <v>2707</v>
      </c>
      <c r="C154" s="844" t="s">
        <v>2706</v>
      </c>
      <c r="D154" s="957"/>
      <c r="E154" s="721">
        <f>F154-7</f>
        <v>44272</v>
      </c>
      <c r="F154" s="714">
        <f>F153+7</f>
        <v>44279</v>
      </c>
      <c r="G154" s="714">
        <f>F154+35</f>
        <v>44314</v>
      </c>
      <c r="H154" s="956"/>
      <c r="I154" s="909"/>
      <c r="J154" s="909"/>
      <c r="K154" s="909"/>
    </row>
    <row r="155" spans="1:11">
      <c r="B155" s="693" t="s">
        <v>2705</v>
      </c>
      <c r="C155" s="844" t="s">
        <v>2704</v>
      </c>
      <c r="D155" s="955"/>
      <c r="E155" s="721">
        <f>F155-7</f>
        <v>44279</v>
      </c>
      <c r="F155" s="714">
        <f>F154+7</f>
        <v>44286</v>
      </c>
      <c r="G155" s="714">
        <f>F155+35</f>
        <v>44321</v>
      </c>
    </row>
    <row r="156" spans="1:11" s="628" customFormat="1" ht="15" hidden="1">
      <c r="A156" s="958"/>
      <c r="B156" s="967" t="s">
        <v>25</v>
      </c>
      <c r="C156" s="964" t="s">
        <v>26</v>
      </c>
      <c r="D156" s="964" t="s">
        <v>7</v>
      </c>
      <c r="E156" s="962" t="s">
        <v>2207</v>
      </c>
      <c r="F156" s="963" t="s">
        <v>8</v>
      </c>
      <c r="G156" s="962" t="s">
        <v>2703</v>
      </c>
      <c r="H156" s="885"/>
      <c r="I156" s="885"/>
      <c r="J156" s="885"/>
      <c r="K156" s="885"/>
    </row>
    <row r="157" spans="1:11" s="628" customFormat="1" ht="15" hidden="1">
      <c r="A157" s="958"/>
      <c r="B157" s="966"/>
      <c r="C157" s="965"/>
      <c r="D157" s="964"/>
      <c r="E157" s="962" t="s">
        <v>2206</v>
      </c>
      <c r="F157" s="963" t="s">
        <v>29</v>
      </c>
      <c r="G157" s="962" t="s">
        <v>30</v>
      </c>
      <c r="H157" s="961"/>
      <c r="I157" s="885"/>
      <c r="J157" s="885"/>
      <c r="K157" s="885"/>
    </row>
    <row r="158" spans="1:11" s="628" customFormat="1" ht="15" hidden="1">
      <c r="A158" s="958"/>
      <c r="B158" s="693" t="s">
        <v>2702</v>
      </c>
      <c r="C158" s="844" t="s">
        <v>2701</v>
      </c>
      <c r="D158" s="960" t="s">
        <v>2491</v>
      </c>
      <c r="E158" s="721">
        <f>F158-5</f>
        <v>43832</v>
      </c>
      <c r="F158" s="959">
        <v>43837</v>
      </c>
      <c r="G158" s="714">
        <f>F158+33</f>
        <v>43870</v>
      </c>
      <c r="H158" s="885"/>
      <c r="I158" s="885"/>
      <c r="J158" s="885"/>
      <c r="K158" s="885"/>
    </row>
    <row r="159" spans="1:11" s="628" customFormat="1" ht="15" hidden="1">
      <c r="A159" s="958"/>
      <c r="B159" s="693" t="s">
        <v>2700</v>
      </c>
      <c r="C159" s="844" t="s">
        <v>2699</v>
      </c>
      <c r="D159" s="957"/>
      <c r="E159" s="721">
        <f>F159-5</f>
        <v>43839</v>
      </c>
      <c r="F159" s="714">
        <f>F158+7</f>
        <v>43844</v>
      </c>
      <c r="G159" s="714">
        <f>F159+33</f>
        <v>43877</v>
      </c>
      <c r="H159" s="885"/>
      <c r="I159" s="885"/>
      <c r="J159" s="885"/>
      <c r="K159" s="885"/>
    </row>
    <row r="160" spans="1:11" s="628" customFormat="1" ht="15" hidden="1">
      <c r="A160" s="958"/>
      <c r="B160" s="693" t="s">
        <v>2322</v>
      </c>
      <c r="C160" s="844" t="s">
        <v>2322</v>
      </c>
      <c r="D160" s="957"/>
      <c r="E160" s="721">
        <f>F160-5</f>
        <v>43846</v>
      </c>
      <c r="F160" s="714">
        <f>F159+7</f>
        <v>43851</v>
      </c>
      <c r="G160" s="714">
        <f>F160+33</f>
        <v>43884</v>
      </c>
      <c r="H160" s="885"/>
      <c r="I160" s="885"/>
      <c r="J160" s="885"/>
      <c r="K160" s="885"/>
    </row>
    <row r="161" spans="1:11" s="618" customFormat="1" hidden="1">
      <c r="A161" s="752"/>
      <c r="B161" s="693" t="s">
        <v>2698</v>
      </c>
      <c r="C161" s="844" t="s">
        <v>2697</v>
      </c>
      <c r="D161" s="957"/>
      <c r="E161" s="721">
        <f>F161-5</f>
        <v>43853</v>
      </c>
      <c r="F161" s="714">
        <f>F160+7</f>
        <v>43858</v>
      </c>
      <c r="G161" s="714">
        <f>F161+33</f>
        <v>43891</v>
      </c>
      <c r="H161" s="956"/>
      <c r="I161" s="909"/>
      <c r="J161" s="909"/>
      <c r="K161" s="909"/>
    </row>
    <row r="162" spans="1:11" hidden="1">
      <c r="B162" s="693" t="s">
        <v>2322</v>
      </c>
      <c r="C162" s="844" t="s">
        <v>2322</v>
      </c>
      <c r="D162" s="955"/>
      <c r="E162" s="721">
        <f>F162-5</f>
        <v>43860</v>
      </c>
      <c r="F162" s="714">
        <f>F161+7</f>
        <v>43865</v>
      </c>
      <c r="G162" s="714">
        <f>F162+33</f>
        <v>43898</v>
      </c>
    </row>
    <row r="163" spans="1:11" s="638" customFormat="1" ht="14.1" customHeight="1">
      <c r="A163" s="971" t="s">
        <v>2696</v>
      </c>
      <c r="B163" s="971"/>
      <c r="C163" s="970"/>
      <c r="D163" s="969"/>
      <c r="E163" s="969"/>
      <c r="F163" s="968"/>
      <c r="G163" s="968"/>
      <c r="H163" s="899"/>
      <c r="I163" s="899"/>
      <c r="J163" s="899"/>
      <c r="K163" s="899"/>
    </row>
    <row r="164" spans="1:11" s="628" customFormat="1" ht="15" hidden="1">
      <c r="A164" s="958"/>
      <c r="B164" s="966" t="s">
        <v>25</v>
      </c>
      <c r="C164" s="965" t="s">
        <v>2417</v>
      </c>
      <c r="D164" s="965" t="s">
        <v>7</v>
      </c>
      <c r="E164" s="962" t="s">
        <v>2207</v>
      </c>
      <c r="F164" s="963" t="s">
        <v>8</v>
      </c>
      <c r="G164" s="962" t="s">
        <v>16</v>
      </c>
      <c r="H164" s="885"/>
      <c r="I164" s="885"/>
      <c r="J164" s="885"/>
      <c r="K164" s="885"/>
    </row>
    <row r="165" spans="1:11" s="628" customFormat="1" ht="15" hidden="1">
      <c r="A165" s="958"/>
      <c r="B165" s="974"/>
      <c r="C165" s="973"/>
      <c r="D165" s="973"/>
      <c r="E165" s="962" t="s">
        <v>2206</v>
      </c>
      <c r="F165" s="963" t="s">
        <v>29</v>
      </c>
      <c r="G165" s="962" t="s">
        <v>30</v>
      </c>
      <c r="H165" s="961"/>
      <c r="I165" s="885"/>
      <c r="J165" s="885"/>
      <c r="K165" s="885"/>
    </row>
    <row r="166" spans="1:11" s="628" customFormat="1" ht="15" hidden="1">
      <c r="A166" s="958"/>
      <c r="B166" s="693" t="s">
        <v>2695</v>
      </c>
      <c r="C166" s="693" t="s">
        <v>2538</v>
      </c>
      <c r="D166" s="960" t="s">
        <v>179</v>
      </c>
      <c r="E166" s="721">
        <f>F166-7</f>
        <v>44071</v>
      </c>
      <c r="F166" s="959">
        <v>44078</v>
      </c>
      <c r="G166" s="714">
        <f>F166+34</f>
        <v>44112</v>
      </c>
      <c r="H166" s="885"/>
      <c r="I166" s="885"/>
      <c r="J166" s="885"/>
      <c r="K166" s="885"/>
    </row>
    <row r="167" spans="1:11" s="628" customFormat="1" ht="15" hidden="1">
      <c r="A167" s="958"/>
      <c r="B167" s="693" t="s">
        <v>2694</v>
      </c>
      <c r="C167" s="693" t="s">
        <v>2673</v>
      </c>
      <c r="D167" s="957"/>
      <c r="E167" s="721">
        <f>F167-7</f>
        <v>44078</v>
      </c>
      <c r="F167" s="714">
        <f>F166+7</f>
        <v>44085</v>
      </c>
      <c r="G167" s="714">
        <f>F167+34</f>
        <v>44119</v>
      </c>
      <c r="H167" s="885"/>
      <c r="I167" s="885"/>
      <c r="J167" s="885"/>
      <c r="K167" s="885"/>
    </row>
    <row r="168" spans="1:11" s="628" customFormat="1" ht="15" hidden="1">
      <c r="A168" s="958"/>
      <c r="B168" s="693" t="s">
        <v>2693</v>
      </c>
      <c r="C168" s="693" t="s">
        <v>2692</v>
      </c>
      <c r="D168" s="957"/>
      <c r="E168" s="721">
        <f>F168-7</f>
        <v>44085</v>
      </c>
      <c r="F168" s="714">
        <f>F167+7</f>
        <v>44092</v>
      </c>
      <c r="G168" s="714">
        <f>F168+34</f>
        <v>44126</v>
      </c>
      <c r="H168" s="885"/>
      <c r="I168" s="885"/>
      <c r="J168" s="885"/>
      <c r="K168" s="885"/>
    </row>
    <row r="169" spans="1:11" s="618" customFormat="1" hidden="1">
      <c r="A169" s="752"/>
      <c r="B169" s="693" t="s">
        <v>2691</v>
      </c>
      <c r="C169" s="693" t="s">
        <v>2675</v>
      </c>
      <c r="D169" s="957"/>
      <c r="E169" s="721">
        <f>F169-7</f>
        <v>44092</v>
      </c>
      <c r="F169" s="714">
        <f>F168+7</f>
        <v>44099</v>
      </c>
      <c r="G169" s="714">
        <f>F169+34</f>
        <v>44133</v>
      </c>
      <c r="H169" s="956"/>
      <c r="I169" s="909"/>
      <c r="J169" s="909"/>
      <c r="K169" s="909"/>
    </row>
    <row r="170" spans="1:11" hidden="1">
      <c r="B170" s="693" t="s">
        <v>2690</v>
      </c>
      <c r="C170" s="693" t="s">
        <v>2689</v>
      </c>
      <c r="D170" s="955"/>
      <c r="E170" s="721">
        <f>F170-7</f>
        <v>44099</v>
      </c>
      <c r="F170" s="714">
        <f>F169+7</f>
        <v>44106</v>
      </c>
      <c r="G170" s="714">
        <f>F170+34</f>
        <v>44140</v>
      </c>
    </row>
    <row r="171" spans="1:11" s="628" customFormat="1" ht="15">
      <c r="A171" s="958"/>
      <c r="B171" s="966" t="s">
        <v>25</v>
      </c>
      <c r="C171" s="965" t="s">
        <v>2417</v>
      </c>
      <c r="D171" s="965" t="s">
        <v>7</v>
      </c>
      <c r="E171" s="962" t="s">
        <v>2207</v>
      </c>
      <c r="F171" s="963" t="s">
        <v>8</v>
      </c>
      <c r="G171" s="962" t="s">
        <v>16</v>
      </c>
      <c r="H171" s="885"/>
      <c r="I171" s="885"/>
      <c r="J171" s="885"/>
      <c r="K171" s="885"/>
    </row>
    <row r="172" spans="1:11" s="628" customFormat="1" ht="15">
      <c r="A172" s="958"/>
      <c r="B172" s="974"/>
      <c r="C172" s="973"/>
      <c r="D172" s="973"/>
      <c r="E172" s="962" t="s">
        <v>2206</v>
      </c>
      <c r="F172" s="963" t="s">
        <v>29</v>
      </c>
      <c r="G172" s="962" t="s">
        <v>30</v>
      </c>
      <c r="H172" s="961"/>
      <c r="I172" s="885"/>
      <c r="J172" s="885"/>
      <c r="K172" s="885"/>
    </row>
    <row r="173" spans="1:11" s="628" customFormat="1" ht="15">
      <c r="A173" s="958"/>
      <c r="B173" s="693" t="s">
        <v>2688</v>
      </c>
      <c r="C173" s="693" t="s">
        <v>2687</v>
      </c>
      <c r="D173" s="960" t="s">
        <v>2105</v>
      </c>
      <c r="E173" s="721">
        <f>F173-7</f>
        <v>44251</v>
      </c>
      <c r="F173" s="959">
        <v>44258</v>
      </c>
      <c r="G173" s="714">
        <f>F173+34</f>
        <v>44292</v>
      </c>
      <c r="H173" s="885"/>
      <c r="I173" s="885"/>
      <c r="J173" s="885"/>
      <c r="K173" s="885"/>
    </row>
    <row r="174" spans="1:11" s="628" customFormat="1" ht="15">
      <c r="A174" s="958"/>
      <c r="B174" s="693" t="s">
        <v>2686</v>
      </c>
      <c r="C174" s="693" t="s">
        <v>2685</v>
      </c>
      <c r="D174" s="957"/>
      <c r="E174" s="721">
        <f>F174-7</f>
        <v>44258</v>
      </c>
      <c r="F174" s="714">
        <f>F173+7</f>
        <v>44265</v>
      </c>
      <c r="G174" s="714">
        <f>F174+34</f>
        <v>44299</v>
      </c>
      <c r="H174" s="885"/>
      <c r="I174" s="885"/>
      <c r="J174" s="885"/>
      <c r="K174" s="885"/>
    </row>
    <row r="175" spans="1:11" s="628" customFormat="1" ht="15">
      <c r="A175" s="958"/>
      <c r="B175" s="693" t="s">
        <v>2684</v>
      </c>
      <c r="C175" s="693" t="s">
        <v>2683</v>
      </c>
      <c r="D175" s="957"/>
      <c r="E175" s="721">
        <f>F175-7</f>
        <v>44265</v>
      </c>
      <c r="F175" s="714">
        <f>F174+7</f>
        <v>44272</v>
      </c>
      <c r="G175" s="714">
        <f>F175+34</f>
        <v>44306</v>
      </c>
      <c r="H175" s="885"/>
      <c r="I175" s="885"/>
      <c r="J175" s="885"/>
      <c r="K175" s="885"/>
    </row>
    <row r="176" spans="1:11" s="618" customFormat="1">
      <c r="A176" s="752"/>
      <c r="B176" s="693" t="s">
        <v>2682</v>
      </c>
      <c r="C176" s="693" t="s">
        <v>2681</v>
      </c>
      <c r="D176" s="957"/>
      <c r="E176" s="721">
        <f>F176-7</f>
        <v>44272</v>
      </c>
      <c r="F176" s="714">
        <f>F175+7</f>
        <v>44279</v>
      </c>
      <c r="G176" s="714">
        <f>F176+34</f>
        <v>44313</v>
      </c>
      <c r="H176" s="956"/>
      <c r="I176" s="909"/>
      <c r="J176" s="909"/>
      <c r="K176" s="909"/>
    </row>
    <row r="177" spans="1:11">
      <c r="B177" s="693" t="s">
        <v>2680</v>
      </c>
      <c r="C177" s="693" t="s">
        <v>2679</v>
      </c>
      <c r="D177" s="955"/>
      <c r="E177" s="721">
        <f>F177-7</f>
        <v>44279</v>
      </c>
      <c r="F177" s="714">
        <f>F176+7</f>
        <v>44286</v>
      </c>
      <c r="G177" s="714">
        <f>F177+34</f>
        <v>44320</v>
      </c>
    </row>
    <row r="178" spans="1:11">
      <c r="B178" s="931"/>
      <c r="C178" s="931"/>
      <c r="D178" s="975"/>
      <c r="E178" s="721"/>
      <c r="F178" s="714"/>
      <c r="G178" s="714"/>
    </row>
    <row r="179" spans="1:11" s="628" customFormat="1" ht="15">
      <c r="A179" s="958"/>
      <c r="B179" s="966" t="s">
        <v>2312</v>
      </c>
      <c r="C179" s="965" t="s">
        <v>2417</v>
      </c>
      <c r="D179" s="965" t="s">
        <v>7</v>
      </c>
      <c r="E179" s="962" t="s">
        <v>2207</v>
      </c>
      <c r="F179" s="963" t="s">
        <v>8</v>
      </c>
      <c r="G179" s="962" t="s">
        <v>16</v>
      </c>
      <c r="H179" s="885"/>
      <c r="I179" s="885"/>
      <c r="J179" s="885"/>
      <c r="K179" s="885"/>
    </row>
    <row r="180" spans="1:11" s="628" customFormat="1" ht="15">
      <c r="A180" s="958"/>
      <c r="B180" s="974"/>
      <c r="C180" s="973"/>
      <c r="D180" s="973"/>
      <c r="E180" s="962" t="s">
        <v>2206</v>
      </c>
      <c r="F180" s="963" t="s">
        <v>29</v>
      </c>
      <c r="G180" s="962" t="s">
        <v>30</v>
      </c>
      <c r="H180" s="961"/>
      <c r="I180" s="885"/>
      <c r="J180" s="885"/>
      <c r="K180" s="885"/>
    </row>
    <row r="181" spans="1:11" s="628" customFormat="1" ht="15.75" customHeight="1">
      <c r="A181" s="958"/>
      <c r="B181" s="693" t="s">
        <v>2323</v>
      </c>
      <c r="C181" s="693" t="s">
        <v>2322</v>
      </c>
      <c r="D181" s="972" t="s">
        <v>1896</v>
      </c>
      <c r="E181" s="721">
        <f>F181-7</f>
        <v>44250</v>
      </c>
      <c r="F181" s="959">
        <v>44257</v>
      </c>
      <c r="G181" s="714">
        <f>F181+34</f>
        <v>44291</v>
      </c>
      <c r="H181" s="885"/>
      <c r="I181" s="885"/>
      <c r="J181" s="885"/>
      <c r="K181" s="885"/>
    </row>
    <row r="182" spans="1:11" s="628" customFormat="1" ht="15">
      <c r="A182" s="958"/>
      <c r="B182" s="693" t="s">
        <v>2678</v>
      </c>
      <c r="C182" s="693" t="s">
        <v>2677</v>
      </c>
      <c r="D182" s="972"/>
      <c r="E182" s="721">
        <f>F182-7</f>
        <v>44257</v>
      </c>
      <c r="F182" s="714">
        <f>F181+7</f>
        <v>44264</v>
      </c>
      <c r="G182" s="714">
        <f>F182+34</f>
        <v>44298</v>
      </c>
      <c r="H182" s="885"/>
      <c r="I182" s="885"/>
      <c r="J182" s="885"/>
      <c r="K182" s="885"/>
    </row>
    <row r="183" spans="1:11" s="628" customFormat="1" ht="15">
      <c r="A183" s="958"/>
      <c r="B183" s="693" t="s">
        <v>2676</v>
      </c>
      <c r="C183" s="693" t="s">
        <v>2675</v>
      </c>
      <c r="D183" s="972"/>
      <c r="E183" s="721">
        <f>F183-7</f>
        <v>44264</v>
      </c>
      <c r="F183" s="714">
        <f>F182+7</f>
        <v>44271</v>
      </c>
      <c r="G183" s="714">
        <f>F183+34</f>
        <v>44305</v>
      </c>
      <c r="H183" s="885"/>
      <c r="I183" s="885"/>
      <c r="J183" s="885"/>
      <c r="K183" s="885"/>
    </row>
    <row r="184" spans="1:11" s="618" customFormat="1">
      <c r="A184" s="752"/>
      <c r="B184" s="693" t="s">
        <v>2674</v>
      </c>
      <c r="C184" s="693" t="s">
        <v>2673</v>
      </c>
      <c r="D184" s="972"/>
      <c r="E184" s="721">
        <f>F184-7</f>
        <v>44271</v>
      </c>
      <c r="F184" s="714">
        <f>F183+7</f>
        <v>44278</v>
      </c>
      <c r="G184" s="714">
        <f>F184+34</f>
        <v>44312</v>
      </c>
      <c r="H184" s="956"/>
      <c r="I184" s="909"/>
      <c r="J184" s="909"/>
      <c r="K184" s="909"/>
    </row>
    <row r="185" spans="1:11">
      <c r="B185" s="693" t="s">
        <v>2323</v>
      </c>
      <c r="C185" s="693" t="s">
        <v>2322</v>
      </c>
      <c r="D185" s="972"/>
      <c r="E185" s="721">
        <f>F185-7</f>
        <v>44278</v>
      </c>
      <c r="F185" s="714">
        <f>F184+7</f>
        <v>44285</v>
      </c>
      <c r="G185" s="714">
        <f>F185+34</f>
        <v>44319</v>
      </c>
    </row>
    <row r="186" spans="1:11" s="638" customFormat="1" ht="14.1" customHeight="1">
      <c r="A186" s="971" t="s">
        <v>2104</v>
      </c>
      <c r="B186" s="971"/>
      <c r="C186" s="970"/>
      <c r="D186" s="969"/>
      <c r="E186" s="969"/>
      <c r="F186" s="968"/>
      <c r="G186" s="968"/>
      <c r="H186" s="899"/>
      <c r="I186" s="899"/>
      <c r="J186" s="899"/>
      <c r="K186" s="899"/>
    </row>
    <row r="187" spans="1:11" s="628" customFormat="1" ht="15">
      <c r="A187" s="958"/>
      <c r="B187" s="967" t="s">
        <v>25</v>
      </c>
      <c r="C187" s="964" t="s">
        <v>26</v>
      </c>
      <c r="D187" s="964" t="s">
        <v>7</v>
      </c>
      <c r="E187" s="962" t="s">
        <v>2207</v>
      </c>
      <c r="F187" s="963" t="s">
        <v>8</v>
      </c>
      <c r="G187" s="962" t="s">
        <v>177</v>
      </c>
      <c r="H187" s="885"/>
      <c r="I187" s="885"/>
      <c r="J187" s="885"/>
      <c r="K187" s="885"/>
    </row>
    <row r="188" spans="1:11" s="628" customFormat="1" ht="15">
      <c r="A188" s="958"/>
      <c r="B188" s="966"/>
      <c r="C188" s="965"/>
      <c r="D188" s="964"/>
      <c r="E188" s="962" t="s">
        <v>2206</v>
      </c>
      <c r="F188" s="963" t="s">
        <v>29</v>
      </c>
      <c r="G188" s="962" t="s">
        <v>30</v>
      </c>
      <c r="H188" s="961"/>
      <c r="I188" s="885"/>
      <c r="J188" s="885"/>
      <c r="K188" s="885"/>
    </row>
    <row r="189" spans="1:11" s="628" customFormat="1" ht="15">
      <c r="A189" s="958"/>
      <c r="B189" s="693" t="s">
        <v>2323</v>
      </c>
      <c r="C189" s="693" t="s">
        <v>2322</v>
      </c>
      <c r="D189" s="960" t="s">
        <v>2577</v>
      </c>
      <c r="E189" s="721">
        <f>F189-6</f>
        <v>44251</v>
      </c>
      <c r="F189" s="959">
        <v>44257</v>
      </c>
      <c r="G189" s="714">
        <f>F189+36</f>
        <v>44293</v>
      </c>
      <c r="H189" s="885"/>
      <c r="I189" s="885"/>
      <c r="J189" s="885"/>
      <c r="K189" s="885"/>
    </row>
    <row r="190" spans="1:11" s="628" customFormat="1" ht="15">
      <c r="A190" s="958"/>
      <c r="B190" s="693" t="s">
        <v>2678</v>
      </c>
      <c r="C190" s="693" t="s">
        <v>2677</v>
      </c>
      <c r="D190" s="957"/>
      <c r="E190" s="721">
        <f>F190-6</f>
        <v>44258</v>
      </c>
      <c r="F190" s="714">
        <f>F189+7</f>
        <v>44264</v>
      </c>
      <c r="G190" s="714">
        <f>F190+36</f>
        <v>44300</v>
      </c>
      <c r="H190" s="885"/>
      <c r="I190" s="885"/>
      <c r="J190" s="885"/>
      <c r="K190" s="885"/>
    </row>
    <row r="191" spans="1:11" s="628" customFormat="1" ht="15">
      <c r="A191" s="958"/>
      <c r="B191" s="693" t="s">
        <v>2676</v>
      </c>
      <c r="C191" s="693" t="s">
        <v>2675</v>
      </c>
      <c r="D191" s="957"/>
      <c r="E191" s="721">
        <f>F191-6</f>
        <v>44265</v>
      </c>
      <c r="F191" s="714">
        <f>F190+7</f>
        <v>44271</v>
      </c>
      <c r="G191" s="714">
        <f>F191+36</f>
        <v>44307</v>
      </c>
      <c r="H191" s="885"/>
      <c r="I191" s="885"/>
      <c r="J191" s="885"/>
      <c r="K191" s="885"/>
    </row>
    <row r="192" spans="1:11" s="618" customFormat="1">
      <c r="A192" s="752"/>
      <c r="B192" s="693" t="s">
        <v>2674</v>
      </c>
      <c r="C192" s="693" t="s">
        <v>2673</v>
      </c>
      <c r="D192" s="957"/>
      <c r="E192" s="721">
        <f>F192-6</f>
        <v>44272</v>
      </c>
      <c r="F192" s="714">
        <f>F191+7</f>
        <v>44278</v>
      </c>
      <c r="G192" s="714">
        <f>F192+36</f>
        <v>44314</v>
      </c>
      <c r="H192" s="956"/>
      <c r="I192" s="909"/>
      <c r="J192" s="909"/>
      <c r="K192" s="909"/>
    </row>
    <row r="193" spans="1:11">
      <c r="B193" s="693" t="s">
        <v>2323</v>
      </c>
      <c r="C193" s="693" t="s">
        <v>2322</v>
      </c>
      <c r="D193" s="955"/>
      <c r="E193" s="721">
        <f>F193-6</f>
        <v>44279</v>
      </c>
      <c r="F193" s="714">
        <f>F192+7</f>
        <v>44285</v>
      </c>
      <c r="G193" s="714">
        <f>F193+36</f>
        <v>44321</v>
      </c>
    </row>
    <row r="194" spans="1:11" s="618" customFormat="1" ht="15">
      <c r="A194" s="858" t="s">
        <v>2672</v>
      </c>
      <c r="B194" s="858"/>
      <c r="C194" s="858"/>
      <c r="D194" s="858"/>
      <c r="E194" s="858"/>
      <c r="F194" s="858"/>
      <c r="G194" s="858"/>
    </row>
    <row r="195" spans="1:11" s="638" customFormat="1" ht="15">
      <c r="A195" s="784" t="s">
        <v>2671</v>
      </c>
      <c r="B195" s="784"/>
      <c r="C195" s="876"/>
      <c r="F195" s="876"/>
      <c r="G195" s="876"/>
      <c r="H195" s="899"/>
      <c r="I195" s="899"/>
      <c r="J195" s="899"/>
      <c r="K195" s="899"/>
    </row>
    <row r="196" spans="1:11" s="628" customFormat="1" ht="15" customHeight="1">
      <c r="A196" s="770"/>
      <c r="B196" s="787" t="s">
        <v>25</v>
      </c>
      <c r="C196" s="779" t="s">
        <v>26</v>
      </c>
      <c r="D196" s="779" t="s">
        <v>7</v>
      </c>
      <c r="E196" s="681" t="s">
        <v>2207</v>
      </c>
      <c r="F196" s="681" t="s">
        <v>8</v>
      </c>
      <c r="G196" s="681" t="s">
        <v>2670</v>
      </c>
      <c r="H196" s="941"/>
      <c r="I196" s="885"/>
      <c r="J196" s="885"/>
      <c r="K196" s="885"/>
    </row>
    <row r="197" spans="1:11" s="628" customFormat="1" ht="15" customHeight="1">
      <c r="A197" s="770"/>
      <c r="B197" s="944"/>
      <c r="C197" s="943"/>
      <c r="D197" s="943"/>
      <c r="E197" s="915" t="s">
        <v>2206</v>
      </c>
      <c r="F197" s="915" t="s">
        <v>29</v>
      </c>
      <c r="G197" s="915" t="s">
        <v>30</v>
      </c>
      <c r="H197" s="941"/>
      <c r="I197" s="885"/>
      <c r="J197" s="885"/>
      <c r="K197" s="885"/>
    </row>
    <row r="198" spans="1:11" s="628" customFormat="1" ht="15" customHeight="1">
      <c r="A198" s="770"/>
      <c r="B198" s="820" t="s">
        <v>2401</v>
      </c>
      <c r="C198" s="820" t="s">
        <v>2400</v>
      </c>
      <c r="D198" s="954" t="s">
        <v>1896</v>
      </c>
      <c r="E198" s="677">
        <f>F198-5</f>
        <v>44256</v>
      </c>
      <c r="F198" s="714">
        <v>44261</v>
      </c>
      <c r="G198" s="714">
        <f>F198+34</f>
        <v>44295</v>
      </c>
      <c r="H198" s="941"/>
      <c r="I198" s="885"/>
      <c r="J198" s="885"/>
      <c r="K198" s="885"/>
    </row>
    <row r="199" spans="1:11" s="628" customFormat="1" ht="15" customHeight="1">
      <c r="A199" s="770"/>
      <c r="B199" s="953" t="s">
        <v>2399</v>
      </c>
      <c r="C199" s="953" t="s">
        <v>2398</v>
      </c>
      <c r="D199" s="762"/>
      <c r="E199" s="677">
        <f>F199-5</f>
        <v>44263</v>
      </c>
      <c r="F199" s="714">
        <f>F198+7</f>
        <v>44268</v>
      </c>
      <c r="G199" s="714">
        <f>F199+34</f>
        <v>44302</v>
      </c>
      <c r="H199" s="941"/>
      <c r="I199" s="885"/>
      <c r="J199" s="885"/>
      <c r="K199" s="885"/>
    </row>
    <row r="200" spans="1:11" s="628" customFormat="1" ht="15" customHeight="1">
      <c r="A200" s="770"/>
      <c r="B200" s="807" t="s">
        <v>2397</v>
      </c>
      <c r="C200" s="822" t="s">
        <v>2396</v>
      </c>
      <c r="D200" s="762"/>
      <c r="E200" s="677">
        <f>F200-5</f>
        <v>44270</v>
      </c>
      <c r="F200" s="714">
        <f>F199+7</f>
        <v>44275</v>
      </c>
      <c r="G200" s="714">
        <f>F200+34</f>
        <v>44309</v>
      </c>
      <c r="H200" s="941"/>
      <c r="I200" s="885"/>
      <c r="J200" s="885"/>
      <c r="K200" s="885"/>
    </row>
    <row r="201" spans="1:11" s="628" customFormat="1" ht="15" customHeight="1">
      <c r="A201" s="770"/>
      <c r="B201" s="820" t="s">
        <v>2395</v>
      </c>
      <c r="C201" s="820" t="s">
        <v>2394</v>
      </c>
      <c r="D201" s="762"/>
      <c r="E201" s="677">
        <f>F201-5</f>
        <v>44277</v>
      </c>
      <c r="F201" s="714">
        <f>F200+7</f>
        <v>44282</v>
      </c>
      <c r="G201" s="714">
        <f>F201+34</f>
        <v>44316</v>
      </c>
      <c r="H201" s="941"/>
      <c r="I201" s="885"/>
      <c r="J201" s="885"/>
      <c r="K201" s="885"/>
    </row>
    <row r="202" spans="1:11" s="628" customFormat="1" ht="15" customHeight="1">
      <c r="A202" s="770"/>
      <c r="B202" s="820" t="s">
        <v>2323</v>
      </c>
      <c r="C202" s="820" t="s">
        <v>2322</v>
      </c>
      <c r="D202" s="761"/>
      <c r="E202" s="677">
        <f>F202-5</f>
        <v>44284</v>
      </c>
      <c r="F202" s="714">
        <f>F201+7</f>
        <v>44289</v>
      </c>
      <c r="G202" s="714">
        <f>F202+34</f>
        <v>44323</v>
      </c>
      <c r="H202" s="941"/>
      <c r="I202" s="885"/>
      <c r="J202" s="885"/>
      <c r="K202" s="885"/>
    </row>
    <row r="203" spans="1:11" s="885" customFormat="1" ht="15" customHeight="1">
      <c r="A203" s="770"/>
      <c r="B203" s="952"/>
      <c r="C203" s="952"/>
      <c r="D203" s="951"/>
      <c r="E203" s="790"/>
      <c r="F203" s="789"/>
      <c r="G203" s="789"/>
      <c r="H203" s="941"/>
    </row>
    <row r="204" spans="1:11" s="628" customFormat="1" ht="15" hidden="1" customHeight="1">
      <c r="A204" s="770"/>
      <c r="B204" s="787" t="s">
        <v>25</v>
      </c>
      <c r="C204" s="779" t="s">
        <v>26</v>
      </c>
      <c r="D204" s="779" t="s">
        <v>7</v>
      </c>
      <c r="E204" s="681" t="s">
        <v>2207</v>
      </c>
      <c r="F204" s="681" t="s">
        <v>8</v>
      </c>
      <c r="G204" s="681" t="s">
        <v>2670</v>
      </c>
      <c r="H204" s="941"/>
      <c r="I204" s="885"/>
      <c r="J204" s="885"/>
      <c r="K204" s="885"/>
    </row>
    <row r="205" spans="1:11" s="628" customFormat="1" ht="15" hidden="1" customHeight="1">
      <c r="A205" s="770"/>
      <c r="B205" s="929"/>
      <c r="C205" s="943"/>
      <c r="D205" s="943"/>
      <c r="E205" s="915" t="s">
        <v>2206</v>
      </c>
      <c r="F205" s="915" t="s">
        <v>29</v>
      </c>
      <c r="G205" s="915" t="s">
        <v>30</v>
      </c>
      <c r="H205" s="941"/>
      <c r="I205" s="885"/>
      <c r="J205" s="885"/>
      <c r="K205" s="885"/>
    </row>
    <row r="206" spans="1:11" s="628" customFormat="1" ht="15" hidden="1" customHeight="1">
      <c r="A206" s="770"/>
      <c r="B206" s="806"/>
      <c r="C206" s="807"/>
      <c r="D206" s="769" t="s">
        <v>147</v>
      </c>
      <c r="E206" s="950">
        <f>F206-5</f>
        <v>43768</v>
      </c>
      <c r="F206" s="926">
        <v>43773</v>
      </c>
      <c r="G206" s="926">
        <f>F206+34</f>
        <v>43807</v>
      </c>
      <c r="H206" s="941"/>
      <c r="I206" s="885"/>
      <c r="J206" s="885"/>
      <c r="K206" s="885"/>
    </row>
    <row r="207" spans="1:11" s="628" customFormat="1" ht="15" hidden="1" customHeight="1">
      <c r="A207" s="770"/>
      <c r="B207" s="806"/>
      <c r="C207" s="807"/>
      <c r="D207" s="769"/>
      <c r="E207" s="950">
        <f>F207-5</f>
        <v>43775</v>
      </c>
      <c r="F207" s="926">
        <f>F206+7</f>
        <v>43780</v>
      </c>
      <c r="G207" s="926">
        <f>F207+34</f>
        <v>43814</v>
      </c>
      <c r="H207" s="941"/>
      <c r="I207" s="885"/>
      <c r="J207" s="885"/>
      <c r="K207" s="885"/>
    </row>
    <row r="208" spans="1:11" s="628" customFormat="1" ht="15" hidden="1" customHeight="1">
      <c r="A208" s="770"/>
      <c r="B208" s="806"/>
      <c r="C208" s="807"/>
      <c r="D208" s="769"/>
      <c r="E208" s="950">
        <f>F208-5</f>
        <v>43782</v>
      </c>
      <c r="F208" s="926">
        <f>F207+7</f>
        <v>43787</v>
      </c>
      <c r="G208" s="926">
        <f>F208+34</f>
        <v>43821</v>
      </c>
      <c r="H208" s="941"/>
      <c r="I208" s="885"/>
      <c r="J208" s="885"/>
      <c r="K208" s="885"/>
    </row>
    <row r="209" spans="1:11" s="628" customFormat="1" ht="15" hidden="1" customHeight="1">
      <c r="A209" s="770"/>
      <c r="B209" s="806"/>
      <c r="C209" s="807"/>
      <c r="D209" s="769"/>
      <c r="E209" s="950">
        <f>F209-5</f>
        <v>43789</v>
      </c>
      <c r="F209" s="926">
        <f>F208+7</f>
        <v>43794</v>
      </c>
      <c r="G209" s="926">
        <f>F209+34</f>
        <v>43828</v>
      </c>
      <c r="H209" s="941"/>
      <c r="I209" s="885"/>
      <c r="J209" s="885"/>
      <c r="K209" s="885"/>
    </row>
    <row r="210" spans="1:11" s="628" customFormat="1" ht="18" hidden="1" customHeight="1">
      <c r="A210" s="752"/>
      <c r="B210" s="806"/>
      <c r="C210" s="807"/>
      <c r="D210" s="769"/>
      <c r="E210" s="950">
        <f>F210-5</f>
        <v>43796</v>
      </c>
      <c r="F210" s="926">
        <f>F209+7</f>
        <v>43801</v>
      </c>
      <c r="G210" s="926">
        <f>F210+34</f>
        <v>43835</v>
      </c>
      <c r="H210" s="941"/>
      <c r="I210" s="885"/>
      <c r="J210" s="885"/>
      <c r="K210" s="885"/>
    </row>
    <row r="211" spans="1:11" s="628" customFormat="1" ht="15" customHeight="1">
      <c r="A211" s="770"/>
      <c r="B211" s="787" t="s">
        <v>25</v>
      </c>
      <c r="C211" s="779" t="s">
        <v>26</v>
      </c>
      <c r="D211" s="779" t="s">
        <v>7</v>
      </c>
      <c r="E211" s="681" t="s">
        <v>2207</v>
      </c>
      <c r="F211" s="681" t="s">
        <v>8</v>
      </c>
      <c r="G211" s="681" t="s">
        <v>2670</v>
      </c>
      <c r="H211" s="941"/>
      <c r="I211" s="885"/>
      <c r="J211" s="885"/>
      <c r="K211" s="885"/>
    </row>
    <row r="212" spans="1:11" s="628" customFormat="1" ht="15" customHeight="1">
      <c r="A212" s="770"/>
      <c r="B212" s="929"/>
      <c r="C212" s="943"/>
      <c r="D212" s="943"/>
      <c r="E212" s="915" t="s">
        <v>2206</v>
      </c>
      <c r="F212" s="915" t="s">
        <v>29</v>
      </c>
      <c r="G212" s="915" t="s">
        <v>30</v>
      </c>
      <c r="H212" s="941"/>
      <c r="I212" s="885"/>
      <c r="J212" s="885"/>
      <c r="K212" s="885"/>
    </row>
    <row r="213" spans="1:11" s="628" customFormat="1" ht="15" customHeight="1">
      <c r="A213" s="770"/>
      <c r="B213" s="806" t="s">
        <v>2669</v>
      </c>
      <c r="C213" s="806" t="s">
        <v>2668</v>
      </c>
      <c r="D213" s="769" t="s">
        <v>2491</v>
      </c>
      <c r="E213" s="950">
        <f>F213-5</f>
        <v>44251</v>
      </c>
      <c r="F213" s="926">
        <v>44256</v>
      </c>
      <c r="G213" s="926">
        <f>F213+32</f>
        <v>44288</v>
      </c>
      <c r="H213" s="941"/>
      <c r="I213" s="885"/>
      <c r="J213" s="885"/>
      <c r="K213" s="885"/>
    </row>
    <row r="214" spans="1:11" s="628" customFormat="1" ht="15" customHeight="1">
      <c r="A214" s="770"/>
      <c r="B214" s="806" t="s">
        <v>2667</v>
      </c>
      <c r="C214" s="807" t="s">
        <v>2632</v>
      </c>
      <c r="D214" s="769"/>
      <c r="E214" s="950">
        <f>F214-5</f>
        <v>44258</v>
      </c>
      <c r="F214" s="926">
        <f>F213+7</f>
        <v>44263</v>
      </c>
      <c r="G214" s="926">
        <f>F214+32</f>
        <v>44295</v>
      </c>
      <c r="H214" s="941"/>
      <c r="I214" s="885"/>
      <c r="J214" s="885"/>
      <c r="K214" s="885"/>
    </row>
    <row r="215" spans="1:11" s="628" customFormat="1" ht="15" customHeight="1">
      <c r="A215" s="770"/>
      <c r="B215" s="806" t="s">
        <v>2666</v>
      </c>
      <c r="C215" s="807" t="s">
        <v>2409</v>
      </c>
      <c r="D215" s="769"/>
      <c r="E215" s="950">
        <f>F215-5</f>
        <v>44265</v>
      </c>
      <c r="F215" s="926">
        <f>F214+7</f>
        <v>44270</v>
      </c>
      <c r="G215" s="926">
        <f>F215+32</f>
        <v>44302</v>
      </c>
      <c r="H215" s="941"/>
      <c r="I215" s="885"/>
      <c r="J215" s="885"/>
      <c r="K215" s="885"/>
    </row>
    <row r="216" spans="1:11" s="628" customFormat="1" ht="15" customHeight="1">
      <c r="A216" s="770"/>
      <c r="B216" s="806" t="s">
        <v>2665</v>
      </c>
      <c r="C216" s="807" t="s">
        <v>2632</v>
      </c>
      <c r="D216" s="769"/>
      <c r="E216" s="950">
        <f>F216-5</f>
        <v>44272</v>
      </c>
      <c r="F216" s="926">
        <f>F215+7</f>
        <v>44277</v>
      </c>
      <c r="G216" s="926">
        <f>F216+32</f>
        <v>44309</v>
      </c>
      <c r="H216" s="941"/>
      <c r="I216" s="885"/>
      <c r="J216" s="885"/>
      <c r="K216" s="885"/>
    </row>
    <row r="217" spans="1:11" s="628" customFormat="1" ht="18" customHeight="1">
      <c r="A217" s="752"/>
      <c r="B217" s="806" t="s">
        <v>2664</v>
      </c>
      <c r="C217" s="807" t="s">
        <v>2663</v>
      </c>
      <c r="D217" s="769"/>
      <c r="E217" s="950">
        <f>F217-5</f>
        <v>44279</v>
      </c>
      <c r="F217" s="926">
        <f>F216+7</f>
        <v>44284</v>
      </c>
      <c r="G217" s="926">
        <f>F217+32</f>
        <v>44316</v>
      </c>
      <c r="H217" s="941"/>
      <c r="I217" s="885"/>
      <c r="J217" s="885"/>
      <c r="K217" s="885"/>
    </row>
    <row r="218" spans="1:11" s="638" customFormat="1" ht="15" customHeight="1">
      <c r="A218" s="800" t="s">
        <v>2662</v>
      </c>
      <c r="B218" s="949"/>
      <c r="C218" s="948"/>
      <c r="D218" s="731"/>
      <c r="E218" s="947"/>
      <c r="F218" s="876"/>
      <c r="G218" s="876"/>
      <c r="H218" s="946"/>
      <c r="I218" s="899"/>
      <c r="J218" s="899"/>
      <c r="K218" s="899"/>
    </row>
    <row r="219" spans="1:11" s="628" customFormat="1" ht="15" hidden="1" customHeight="1">
      <c r="A219" s="770"/>
      <c r="B219" s="880" t="s">
        <v>25</v>
      </c>
      <c r="C219" s="779" t="s">
        <v>26</v>
      </c>
      <c r="D219" s="779" t="s">
        <v>7</v>
      </c>
      <c r="E219" s="681" t="s">
        <v>2207</v>
      </c>
      <c r="F219" s="681" t="s">
        <v>8</v>
      </c>
      <c r="G219" s="681" t="s">
        <v>1128</v>
      </c>
      <c r="H219" s="941"/>
      <c r="I219" s="885"/>
      <c r="J219" s="885"/>
      <c r="K219" s="885"/>
    </row>
    <row r="220" spans="1:11" s="628" customFormat="1" ht="15" hidden="1" customHeight="1">
      <c r="A220" s="770"/>
      <c r="B220" s="945"/>
      <c r="C220" s="943"/>
      <c r="D220" s="943"/>
      <c r="E220" s="915" t="s">
        <v>2206</v>
      </c>
      <c r="F220" s="915" t="s">
        <v>29</v>
      </c>
      <c r="G220" s="915" t="s">
        <v>30</v>
      </c>
      <c r="H220" s="941"/>
      <c r="I220" s="885"/>
      <c r="J220" s="885"/>
      <c r="K220" s="885"/>
    </row>
    <row r="221" spans="1:11" s="628" customFormat="1" ht="15" hidden="1" customHeight="1">
      <c r="A221" s="770"/>
      <c r="B221" s="806" t="s">
        <v>2661</v>
      </c>
      <c r="C221" s="693" t="s">
        <v>2592</v>
      </c>
      <c r="D221" s="902" t="s">
        <v>164</v>
      </c>
      <c r="E221" s="677">
        <f>F221-5</f>
        <v>43679</v>
      </c>
      <c r="F221" s="714">
        <v>43684</v>
      </c>
      <c r="G221" s="714">
        <f>F221+35</f>
        <v>43719</v>
      </c>
      <c r="H221" s="941"/>
      <c r="I221" s="885"/>
      <c r="J221" s="885"/>
      <c r="K221" s="885"/>
    </row>
    <row r="222" spans="1:11" s="628" customFormat="1" ht="15" hidden="1" customHeight="1">
      <c r="A222" s="770"/>
      <c r="B222" s="806" t="s">
        <v>2619</v>
      </c>
      <c r="C222" s="693" t="s">
        <v>2527</v>
      </c>
      <c r="D222" s="942"/>
      <c r="E222" s="677">
        <f>F222-5</f>
        <v>43686</v>
      </c>
      <c r="F222" s="714">
        <f>F221+7</f>
        <v>43691</v>
      </c>
      <c r="G222" s="714">
        <f>F222+35</f>
        <v>43726</v>
      </c>
      <c r="H222" s="941"/>
      <c r="I222" s="885"/>
      <c r="J222" s="885"/>
      <c r="K222" s="885"/>
    </row>
    <row r="223" spans="1:11" s="628" customFormat="1" ht="15" hidden="1" customHeight="1">
      <c r="A223" s="770"/>
      <c r="B223" s="806" t="s">
        <v>2519</v>
      </c>
      <c r="C223" s="693" t="s">
        <v>2516</v>
      </c>
      <c r="D223" s="942"/>
      <c r="E223" s="677">
        <f>F223-5</f>
        <v>43693</v>
      </c>
      <c r="F223" s="714">
        <f>F222+7</f>
        <v>43698</v>
      </c>
      <c r="G223" s="714">
        <f>F223+35</f>
        <v>43733</v>
      </c>
      <c r="H223" s="941"/>
      <c r="I223" s="885"/>
      <c r="J223" s="885"/>
      <c r="K223" s="885"/>
    </row>
    <row r="224" spans="1:11" s="628" customFormat="1" ht="15" hidden="1" customHeight="1">
      <c r="A224" s="770"/>
      <c r="B224" s="931" t="s">
        <v>2660</v>
      </c>
      <c r="C224" s="693" t="s">
        <v>2572</v>
      </c>
      <c r="D224" s="942"/>
      <c r="E224" s="677">
        <f>F224-5</f>
        <v>43700</v>
      </c>
      <c r="F224" s="714">
        <f>F223+7</f>
        <v>43705</v>
      </c>
      <c r="G224" s="714">
        <f>F224+35</f>
        <v>43740</v>
      </c>
      <c r="H224" s="941"/>
      <c r="I224" s="885"/>
      <c r="J224" s="885"/>
      <c r="K224" s="885"/>
    </row>
    <row r="225" spans="1:11" s="628" customFormat="1" ht="15" hidden="1" customHeight="1">
      <c r="A225" s="770"/>
      <c r="B225" s="806" t="s">
        <v>165</v>
      </c>
      <c r="C225" s="693" t="s">
        <v>2495</v>
      </c>
      <c r="D225" s="900"/>
      <c r="E225" s="677">
        <f>F225-5</f>
        <v>43707</v>
      </c>
      <c r="F225" s="714">
        <f>F224+7</f>
        <v>43712</v>
      </c>
      <c r="G225" s="714">
        <f>F225+35</f>
        <v>43747</v>
      </c>
      <c r="H225" s="941"/>
      <c r="I225" s="885"/>
      <c r="J225" s="885"/>
      <c r="K225" s="885"/>
    </row>
    <row r="226" spans="1:11" s="628" customFormat="1" ht="15" customHeight="1">
      <c r="A226" s="770"/>
      <c r="B226" s="787" t="s">
        <v>25</v>
      </c>
      <c r="C226" s="779" t="s">
        <v>26</v>
      </c>
      <c r="D226" s="779" t="s">
        <v>7</v>
      </c>
      <c r="E226" s="681" t="s">
        <v>2207</v>
      </c>
      <c r="F226" s="681" t="s">
        <v>8</v>
      </c>
      <c r="G226" s="681" t="s">
        <v>1128</v>
      </c>
      <c r="H226" s="941"/>
      <c r="I226" s="885"/>
      <c r="J226" s="885"/>
      <c r="K226" s="885"/>
    </row>
    <row r="227" spans="1:11" s="628" customFormat="1" ht="15" customHeight="1">
      <c r="A227" s="770"/>
      <c r="B227" s="944"/>
      <c r="C227" s="943"/>
      <c r="D227" s="943"/>
      <c r="E227" s="915" t="s">
        <v>2206</v>
      </c>
      <c r="F227" s="915" t="s">
        <v>29</v>
      </c>
      <c r="G227" s="915" t="s">
        <v>30</v>
      </c>
      <c r="H227" s="941"/>
      <c r="I227" s="885"/>
      <c r="J227" s="885"/>
      <c r="K227" s="885"/>
    </row>
    <row r="228" spans="1:11" s="628" customFormat="1" ht="15" customHeight="1">
      <c r="A228" s="770"/>
      <c r="B228" s="806" t="s">
        <v>2659</v>
      </c>
      <c r="C228" s="806" t="s">
        <v>2658</v>
      </c>
      <c r="D228" s="902" t="s">
        <v>2491</v>
      </c>
      <c r="E228" s="677">
        <f>F228-5</f>
        <v>44253</v>
      </c>
      <c r="F228" s="714">
        <v>44258</v>
      </c>
      <c r="G228" s="714">
        <f>F228+35</f>
        <v>44293</v>
      </c>
      <c r="H228" s="941"/>
      <c r="I228" s="885"/>
      <c r="J228" s="885"/>
      <c r="K228" s="885"/>
    </row>
    <row r="229" spans="1:11" s="628" customFormat="1" ht="15" customHeight="1">
      <c r="A229" s="770"/>
      <c r="B229" s="806" t="s">
        <v>2657</v>
      </c>
      <c r="C229" s="693" t="s">
        <v>2656</v>
      </c>
      <c r="D229" s="942"/>
      <c r="E229" s="677">
        <f>F229-5</f>
        <v>44260</v>
      </c>
      <c r="F229" s="714">
        <f>F228+7</f>
        <v>44265</v>
      </c>
      <c r="G229" s="714">
        <f>F229+35</f>
        <v>44300</v>
      </c>
      <c r="H229" s="941"/>
      <c r="I229" s="885"/>
      <c r="J229" s="885"/>
      <c r="K229" s="885"/>
    </row>
    <row r="230" spans="1:11" s="628" customFormat="1" ht="15" customHeight="1">
      <c r="A230" s="770"/>
      <c r="B230" s="806" t="s">
        <v>2655</v>
      </c>
      <c r="C230" s="693" t="s">
        <v>2654</v>
      </c>
      <c r="D230" s="942"/>
      <c r="E230" s="677">
        <f>F230-5</f>
        <v>44267</v>
      </c>
      <c r="F230" s="714">
        <f>F229+7</f>
        <v>44272</v>
      </c>
      <c r="G230" s="714">
        <f>F230+35</f>
        <v>44307</v>
      </c>
      <c r="H230" s="941"/>
      <c r="I230" s="885"/>
      <c r="J230" s="885"/>
      <c r="K230" s="885"/>
    </row>
    <row r="231" spans="1:11" s="628" customFormat="1" ht="15" customHeight="1">
      <c r="A231" s="770"/>
      <c r="B231" s="931" t="s">
        <v>2653</v>
      </c>
      <c r="C231" s="693" t="s">
        <v>2652</v>
      </c>
      <c r="D231" s="942"/>
      <c r="E231" s="677">
        <f>F231-5</f>
        <v>44274</v>
      </c>
      <c r="F231" s="714">
        <f>F230+7</f>
        <v>44279</v>
      </c>
      <c r="G231" s="714">
        <f>F231+35</f>
        <v>44314</v>
      </c>
      <c r="H231" s="941"/>
      <c r="I231" s="885"/>
      <c r="J231" s="885"/>
      <c r="K231" s="885"/>
    </row>
    <row r="232" spans="1:11" s="628" customFormat="1" ht="15" customHeight="1">
      <c r="A232" s="770"/>
      <c r="B232" s="806" t="s">
        <v>2651</v>
      </c>
      <c r="C232" s="693" t="s">
        <v>2650</v>
      </c>
      <c r="D232" s="900"/>
      <c r="E232" s="677">
        <f>F232-5</f>
        <v>44281</v>
      </c>
      <c r="F232" s="714">
        <f>F231+7</f>
        <v>44286</v>
      </c>
      <c r="G232" s="714">
        <f>F232+35</f>
        <v>44321</v>
      </c>
      <c r="H232" s="941"/>
      <c r="I232" s="885"/>
      <c r="J232" s="885"/>
      <c r="K232" s="885"/>
    </row>
    <row r="233" spans="1:11" s="619" customFormat="1" ht="15">
      <c r="A233" s="940" t="s">
        <v>2649</v>
      </c>
      <c r="B233" s="940"/>
      <c r="C233" s="940"/>
      <c r="D233" s="940"/>
      <c r="E233" s="940"/>
      <c r="F233" s="940"/>
      <c r="G233" s="940"/>
      <c r="H233" s="939"/>
      <c r="I233" s="938"/>
      <c r="J233" s="917"/>
      <c r="K233" s="917"/>
    </row>
    <row r="234" spans="1:11" s="619" customFormat="1" ht="15" hidden="1" customHeight="1">
      <c r="A234" s="927"/>
      <c r="B234" s="788" t="s">
        <v>25</v>
      </c>
      <c r="C234" s="769" t="s">
        <v>26</v>
      </c>
      <c r="D234" s="769" t="s">
        <v>7</v>
      </c>
      <c r="E234" s="806" t="s">
        <v>2207</v>
      </c>
      <c r="F234" s="806" t="s">
        <v>8</v>
      </c>
      <c r="G234" s="806" t="s">
        <v>2595</v>
      </c>
    </row>
    <row r="235" spans="1:11" s="619" customFormat="1" ht="15" hidden="1" customHeight="1">
      <c r="A235" s="927"/>
      <c r="B235" s="937"/>
      <c r="C235" s="928"/>
      <c r="D235" s="928"/>
      <c r="E235" s="806" t="s">
        <v>2206</v>
      </c>
      <c r="F235" s="806" t="s">
        <v>29</v>
      </c>
      <c r="G235" s="806" t="s">
        <v>30</v>
      </c>
    </row>
    <row r="236" spans="1:11" s="619" customFormat="1" ht="15" hidden="1" customHeight="1">
      <c r="A236" s="927"/>
      <c r="B236" s="806" t="s">
        <v>2322</v>
      </c>
      <c r="C236" s="693" t="s">
        <v>2322</v>
      </c>
      <c r="D236" s="866" t="s">
        <v>2583</v>
      </c>
      <c r="E236" s="742">
        <f>F236-5</f>
        <v>43917</v>
      </c>
      <c r="F236" s="926">
        <v>43922</v>
      </c>
      <c r="G236" s="926">
        <f>F236+15</f>
        <v>43937</v>
      </c>
    </row>
    <row r="237" spans="1:11" s="619" customFormat="1" ht="15" hidden="1" customHeight="1">
      <c r="A237" s="927"/>
      <c r="B237" s="806" t="s">
        <v>2648</v>
      </c>
      <c r="C237" s="693" t="s">
        <v>2645</v>
      </c>
      <c r="D237" s="866"/>
      <c r="E237" s="742">
        <f>F237-5</f>
        <v>43924</v>
      </c>
      <c r="F237" s="926">
        <f>F236+7</f>
        <v>43929</v>
      </c>
      <c r="G237" s="926">
        <f>F237+15</f>
        <v>43944</v>
      </c>
    </row>
    <row r="238" spans="1:11" s="619" customFormat="1" ht="15" hidden="1" customHeight="1">
      <c r="A238" s="927"/>
      <c r="B238" s="806" t="s">
        <v>2559</v>
      </c>
      <c r="C238" s="693" t="s">
        <v>2645</v>
      </c>
      <c r="D238" s="866"/>
      <c r="E238" s="742">
        <f>F238-5</f>
        <v>43931</v>
      </c>
      <c r="F238" s="926">
        <f>F237+7</f>
        <v>43936</v>
      </c>
      <c r="G238" s="926">
        <f>F238+15</f>
        <v>43951</v>
      </c>
    </row>
    <row r="239" spans="1:11" s="619" customFormat="1" ht="15" hidden="1" customHeight="1">
      <c r="A239" s="927"/>
      <c r="B239" s="806" t="s">
        <v>2647</v>
      </c>
      <c r="C239" s="693" t="s">
        <v>2645</v>
      </c>
      <c r="D239" s="866"/>
      <c r="E239" s="742">
        <f>F239-5</f>
        <v>43938</v>
      </c>
      <c r="F239" s="926">
        <f>F238+7</f>
        <v>43943</v>
      </c>
      <c r="G239" s="926">
        <f>F239+15</f>
        <v>43958</v>
      </c>
    </row>
    <row r="240" spans="1:11" s="619" customFormat="1" ht="15" hidden="1">
      <c r="A240" s="927"/>
      <c r="B240" s="806" t="s">
        <v>2646</v>
      </c>
      <c r="C240" s="693" t="s">
        <v>2645</v>
      </c>
      <c r="D240" s="866"/>
      <c r="E240" s="742">
        <f>F240-5</f>
        <v>43945</v>
      </c>
      <c r="F240" s="926">
        <f>F239+7</f>
        <v>43950</v>
      </c>
      <c r="G240" s="926">
        <f>F240+15</f>
        <v>43965</v>
      </c>
    </row>
    <row r="241" spans="1:8" s="619" customFormat="1" ht="15" hidden="1">
      <c r="A241" s="927"/>
      <c r="B241" s="806"/>
      <c r="C241" s="693"/>
      <c r="D241" s="936"/>
      <c r="E241" s="742"/>
      <c r="F241" s="926"/>
      <c r="G241" s="926"/>
    </row>
    <row r="242" spans="1:8" s="619" customFormat="1" ht="15" hidden="1" customHeight="1">
      <c r="A242" s="927"/>
      <c r="B242" s="787" t="s">
        <v>25</v>
      </c>
      <c r="C242" s="769" t="s">
        <v>26</v>
      </c>
      <c r="D242" s="769" t="s">
        <v>7</v>
      </c>
      <c r="E242" s="806" t="s">
        <v>2207</v>
      </c>
      <c r="F242" s="806" t="s">
        <v>8</v>
      </c>
      <c r="G242" s="806" t="s">
        <v>2595</v>
      </c>
    </row>
    <row r="243" spans="1:8" s="619" customFormat="1" ht="15" hidden="1" customHeight="1">
      <c r="A243" s="927"/>
      <c r="B243" s="929"/>
      <c r="C243" s="928"/>
      <c r="D243" s="928"/>
      <c r="E243" s="806" t="s">
        <v>2206</v>
      </c>
      <c r="F243" s="806" t="s">
        <v>29</v>
      </c>
      <c r="G243" s="806" t="s">
        <v>30</v>
      </c>
    </row>
    <row r="244" spans="1:8" s="619" customFormat="1" ht="15" hidden="1" customHeight="1">
      <c r="A244" s="927"/>
      <c r="B244" s="806" t="s">
        <v>2609</v>
      </c>
      <c r="C244" s="693" t="s">
        <v>2644</v>
      </c>
      <c r="D244" s="866" t="s">
        <v>2509</v>
      </c>
      <c r="E244" s="742">
        <f>F244-4</f>
        <v>44011</v>
      </c>
      <c r="F244" s="926">
        <v>44015</v>
      </c>
      <c r="G244" s="926">
        <f>F244+17</f>
        <v>44032</v>
      </c>
    </row>
    <row r="245" spans="1:8" s="619" customFormat="1" ht="15" hidden="1" customHeight="1">
      <c r="A245" s="927"/>
      <c r="B245" s="806" t="s">
        <v>2643</v>
      </c>
      <c r="C245" s="693" t="s">
        <v>2642</v>
      </c>
      <c r="D245" s="866"/>
      <c r="E245" s="742">
        <f>F245-4</f>
        <v>44018</v>
      </c>
      <c r="F245" s="926">
        <f>F244+7</f>
        <v>44022</v>
      </c>
      <c r="G245" s="926">
        <f>F245+17</f>
        <v>44039</v>
      </c>
    </row>
    <row r="246" spans="1:8" s="619" customFormat="1" ht="15" hidden="1" customHeight="1">
      <c r="A246" s="927"/>
      <c r="B246" s="935" t="s">
        <v>2613</v>
      </c>
      <c r="C246" s="693" t="s">
        <v>2641</v>
      </c>
      <c r="D246" s="866"/>
      <c r="E246" s="742">
        <f>F246-4</f>
        <v>44025</v>
      </c>
      <c r="F246" s="926">
        <f>F245+7</f>
        <v>44029</v>
      </c>
      <c r="G246" s="926">
        <f>F246+17</f>
        <v>44046</v>
      </c>
    </row>
    <row r="247" spans="1:8" s="619" customFormat="1" ht="15" hidden="1" customHeight="1">
      <c r="A247" s="927"/>
      <c r="B247" s="806" t="s">
        <v>2615</v>
      </c>
      <c r="C247" s="693" t="s">
        <v>2640</v>
      </c>
      <c r="D247" s="866"/>
      <c r="E247" s="742">
        <f>F247-4</f>
        <v>44032</v>
      </c>
      <c r="F247" s="926">
        <f>F246+7</f>
        <v>44036</v>
      </c>
      <c r="G247" s="926">
        <f>F247+17</f>
        <v>44053</v>
      </c>
    </row>
    <row r="248" spans="1:8" s="619" customFormat="1" ht="15" hidden="1">
      <c r="A248" s="927"/>
      <c r="B248" s="806" t="s">
        <v>2613</v>
      </c>
      <c r="C248" s="693" t="s">
        <v>2639</v>
      </c>
      <c r="D248" s="866"/>
      <c r="E248" s="742">
        <f>F248-4</f>
        <v>44039</v>
      </c>
      <c r="F248" s="926">
        <f>F247+7</f>
        <v>44043</v>
      </c>
      <c r="G248" s="926">
        <f>F248+17</f>
        <v>44060</v>
      </c>
    </row>
    <row r="249" spans="1:8" s="619" customFormat="1" ht="15" hidden="1" customHeight="1">
      <c r="A249" s="927"/>
      <c r="B249" s="925" t="s">
        <v>25</v>
      </c>
      <c r="C249" s="934" t="s">
        <v>26</v>
      </c>
      <c r="D249" s="934" t="s">
        <v>7</v>
      </c>
      <c r="E249" s="806" t="s">
        <v>2207</v>
      </c>
      <c r="F249" s="806" t="s">
        <v>8</v>
      </c>
      <c r="G249" s="806" t="s">
        <v>2595</v>
      </c>
    </row>
    <row r="250" spans="1:8" s="619" customFormat="1" ht="15" hidden="1" customHeight="1">
      <c r="A250" s="927"/>
      <c r="B250" s="924"/>
      <c r="C250" s="701"/>
      <c r="D250" s="701"/>
      <c r="E250" s="806" t="s">
        <v>2206</v>
      </c>
      <c r="F250" s="806" t="s">
        <v>29</v>
      </c>
      <c r="G250" s="806" t="s">
        <v>30</v>
      </c>
    </row>
    <row r="251" spans="1:8" s="619" customFormat="1" ht="15" hidden="1" customHeight="1">
      <c r="A251" s="927"/>
      <c r="B251" s="806" t="s">
        <v>2638</v>
      </c>
      <c r="C251" s="693" t="s">
        <v>2547</v>
      </c>
      <c r="D251" s="866" t="s">
        <v>1959</v>
      </c>
      <c r="E251" s="742">
        <f>F251-5</f>
        <v>43920</v>
      </c>
      <c r="F251" s="926">
        <v>43925</v>
      </c>
      <c r="G251" s="926">
        <f>F251+21</f>
        <v>43946</v>
      </c>
    </row>
    <row r="252" spans="1:8" s="619" customFormat="1" ht="15" hidden="1" customHeight="1">
      <c r="A252" s="927"/>
      <c r="B252" s="806" t="s">
        <v>2637</v>
      </c>
      <c r="C252" s="693" t="s">
        <v>2636</v>
      </c>
      <c r="D252" s="866"/>
      <c r="E252" s="742">
        <f>F252-5</f>
        <v>43927</v>
      </c>
      <c r="F252" s="926">
        <f>F251+7</f>
        <v>43932</v>
      </c>
      <c r="G252" s="926">
        <f>F252+21</f>
        <v>43953</v>
      </c>
    </row>
    <row r="253" spans="1:8" s="619" customFormat="1" ht="15" hidden="1" customHeight="1">
      <c r="A253" s="927"/>
      <c r="B253" s="935" t="s">
        <v>2635</v>
      </c>
      <c r="C253" s="693" t="s">
        <v>2634</v>
      </c>
      <c r="D253" s="866"/>
      <c r="E253" s="742">
        <f>F253-5</f>
        <v>43934</v>
      </c>
      <c r="F253" s="926">
        <f>F252+7</f>
        <v>43939</v>
      </c>
      <c r="G253" s="926">
        <f>F253+21</f>
        <v>43960</v>
      </c>
    </row>
    <row r="254" spans="1:8" s="619" customFormat="1" ht="15" hidden="1" customHeight="1">
      <c r="A254" s="927"/>
      <c r="B254" s="806" t="s">
        <v>2633</v>
      </c>
      <c r="C254" s="693" t="s">
        <v>2632</v>
      </c>
      <c r="D254" s="866"/>
      <c r="E254" s="742">
        <f>F254-5</f>
        <v>43941</v>
      </c>
      <c r="F254" s="926">
        <f>F253+7</f>
        <v>43946</v>
      </c>
      <c r="G254" s="926">
        <f>F254+21</f>
        <v>43967</v>
      </c>
    </row>
    <row r="255" spans="1:8" s="619" customFormat="1" ht="15" hidden="1">
      <c r="A255" s="927"/>
      <c r="B255" s="806" t="s">
        <v>2631</v>
      </c>
      <c r="C255" s="693" t="s">
        <v>2630</v>
      </c>
      <c r="D255" s="866"/>
      <c r="E255" s="742">
        <f>F255-5</f>
        <v>43948</v>
      </c>
      <c r="F255" s="926">
        <f>F254+7</f>
        <v>43953</v>
      </c>
      <c r="G255" s="926">
        <f>F255+21</f>
        <v>43974</v>
      </c>
    </row>
    <row r="256" spans="1:8" s="618" customFormat="1" ht="15">
      <c r="A256" s="770"/>
      <c r="B256" s="787" t="s">
        <v>25</v>
      </c>
      <c r="C256" s="779" t="s">
        <v>26</v>
      </c>
      <c r="D256" s="779" t="s">
        <v>7</v>
      </c>
      <c r="E256" s="681" t="s">
        <v>2207</v>
      </c>
      <c r="F256" s="681" t="s">
        <v>8</v>
      </c>
      <c r="G256" s="806" t="s">
        <v>2595</v>
      </c>
      <c r="H256" s="923"/>
    </row>
    <row r="257" spans="1:8" s="618" customFormat="1" ht="15">
      <c r="A257" s="770"/>
      <c r="B257" s="823"/>
      <c r="C257" s="825"/>
      <c r="D257" s="825"/>
      <c r="E257" s="681" t="s">
        <v>2206</v>
      </c>
      <c r="F257" s="681" t="s">
        <v>29</v>
      </c>
      <c r="G257" s="681" t="s">
        <v>30</v>
      </c>
      <c r="H257" s="923"/>
    </row>
    <row r="258" spans="1:8" s="618" customFormat="1" ht="15" customHeight="1">
      <c r="A258" s="770"/>
      <c r="B258" s="807" t="s">
        <v>2548</v>
      </c>
      <c r="C258" s="807" t="s">
        <v>2601</v>
      </c>
      <c r="D258" s="922" t="s">
        <v>1896</v>
      </c>
      <c r="E258" s="677">
        <f>F258-6</f>
        <v>44256</v>
      </c>
      <c r="F258" s="714">
        <v>44262</v>
      </c>
      <c r="G258" s="714">
        <f>F258+24</f>
        <v>44286</v>
      </c>
    </row>
    <row r="259" spans="1:8" s="618" customFormat="1" ht="15" customHeight="1">
      <c r="A259" s="770"/>
      <c r="B259" s="807" t="s">
        <v>2600</v>
      </c>
      <c r="C259" s="807" t="s">
        <v>2599</v>
      </c>
      <c r="D259" s="921"/>
      <c r="E259" s="677">
        <f>F259-6</f>
        <v>44263</v>
      </c>
      <c r="F259" s="714">
        <f>F258+7</f>
        <v>44269</v>
      </c>
      <c r="G259" s="714">
        <f>F259+24</f>
        <v>44293</v>
      </c>
    </row>
    <row r="260" spans="1:8" s="618" customFormat="1" ht="15" customHeight="1">
      <c r="A260" s="770"/>
      <c r="B260" s="807" t="s">
        <v>2598</v>
      </c>
      <c r="C260" s="807" t="s">
        <v>2396</v>
      </c>
      <c r="D260" s="921"/>
      <c r="E260" s="677">
        <f>F260-6</f>
        <v>44270</v>
      </c>
      <c r="F260" s="714">
        <f>F259+7</f>
        <v>44276</v>
      </c>
      <c r="G260" s="714">
        <f>F260+24</f>
        <v>44300</v>
      </c>
    </row>
    <row r="261" spans="1:8" s="618" customFormat="1" ht="15" customHeight="1">
      <c r="A261" s="770"/>
      <c r="B261" s="807" t="s">
        <v>2597</v>
      </c>
      <c r="C261" s="807" t="s">
        <v>2596</v>
      </c>
      <c r="D261" s="921"/>
      <c r="E261" s="677">
        <f>F261-6</f>
        <v>44277</v>
      </c>
      <c r="F261" s="714">
        <f>F260+7</f>
        <v>44283</v>
      </c>
      <c r="G261" s="714">
        <f>F261+24</f>
        <v>44307</v>
      </c>
    </row>
    <row r="262" spans="1:8" s="618" customFormat="1" ht="15" customHeight="1">
      <c r="A262" s="752"/>
      <c r="B262" s="807" t="s">
        <v>2323</v>
      </c>
      <c r="C262" s="807" t="s">
        <v>2322</v>
      </c>
      <c r="D262" s="920"/>
      <c r="E262" s="677">
        <f>F262-6</f>
        <v>44284</v>
      </c>
      <c r="F262" s="714">
        <f>F261+7</f>
        <v>44290</v>
      </c>
      <c r="G262" s="714">
        <f>F262+24</f>
        <v>44314</v>
      </c>
    </row>
    <row r="263" spans="1:8" s="619" customFormat="1" ht="15" hidden="1" customHeight="1">
      <c r="A263" s="927"/>
      <c r="B263" s="925" t="s">
        <v>2312</v>
      </c>
      <c r="C263" s="934" t="s">
        <v>2417</v>
      </c>
      <c r="D263" s="934" t="s">
        <v>7</v>
      </c>
      <c r="E263" s="806" t="s">
        <v>2207</v>
      </c>
      <c r="F263" s="806" t="s">
        <v>8</v>
      </c>
      <c r="G263" s="806" t="s">
        <v>2595</v>
      </c>
    </row>
    <row r="264" spans="1:8" s="619" customFormat="1" ht="15" hidden="1" customHeight="1">
      <c r="A264" s="927"/>
      <c r="B264" s="924"/>
      <c r="C264" s="701"/>
      <c r="D264" s="701"/>
      <c r="E264" s="806" t="s">
        <v>2206</v>
      </c>
      <c r="F264" s="806" t="s">
        <v>29</v>
      </c>
      <c r="G264" s="806" t="s">
        <v>30</v>
      </c>
    </row>
    <row r="265" spans="1:8" s="619" customFormat="1" ht="15" hidden="1" customHeight="1">
      <c r="A265" s="927"/>
      <c r="B265" s="806" t="s">
        <v>2498</v>
      </c>
      <c r="C265" s="693" t="s">
        <v>2512</v>
      </c>
      <c r="D265" s="922" t="s">
        <v>1922</v>
      </c>
      <c r="E265" s="742">
        <f>F265-5</f>
        <v>44044</v>
      </c>
      <c r="F265" s="926">
        <v>44049</v>
      </c>
      <c r="G265" s="926">
        <f>F265+17</f>
        <v>44066</v>
      </c>
    </row>
    <row r="266" spans="1:8" s="619" customFormat="1" ht="15" hidden="1" customHeight="1">
      <c r="A266" s="927"/>
      <c r="B266" s="806" t="s">
        <v>2499</v>
      </c>
      <c r="C266" s="693" t="s">
        <v>2549</v>
      </c>
      <c r="D266" s="921"/>
      <c r="E266" s="742">
        <f>F266-5</f>
        <v>44051</v>
      </c>
      <c r="F266" s="926">
        <f>F265+7</f>
        <v>44056</v>
      </c>
      <c r="G266" s="926">
        <f>F266+17</f>
        <v>44073</v>
      </c>
    </row>
    <row r="267" spans="1:8" s="619" customFormat="1" ht="15" hidden="1" customHeight="1">
      <c r="A267" s="927"/>
      <c r="B267" s="806" t="s">
        <v>2629</v>
      </c>
      <c r="C267" s="693" t="s">
        <v>2628</v>
      </c>
      <c r="D267" s="921"/>
      <c r="E267" s="742">
        <f>F267-5</f>
        <v>44058</v>
      </c>
      <c r="F267" s="926">
        <f>F266+7</f>
        <v>44063</v>
      </c>
      <c r="G267" s="926">
        <f>F267+17</f>
        <v>44080</v>
      </c>
    </row>
    <row r="268" spans="1:8" s="619" customFormat="1" ht="15" hidden="1" customHeight="1">
      <c r="A268" s="927"/>
      <c r="B268" s="693" t="s">
        <v>2627</v>
      </c>
      <c r="C268" s="693" t="s">
        <v>2478</v>
      </c>
      <c r="D268" s="921"/>
      <c r="E268" s="742">
        <f>F268-5</f>
        <v>44065</v>
      </c>
      <c r="F268" s="926">
        <f>F267+7</f>
        <v>44070</v>
      </c>
      <c r="G268" s="926">
        <f>F268+17</f>
        <v>44087</v>
      </c>
    </row>
    <row r="269" spans="1:8" s="619" customFormat="1" ht="15" hidden="1" customHeight="1">
      <c r="A269" s="927"/>
      <c r="B269" s="806" t="s">
        <v>2496</v>
      </c>
      <c r="C269" s="693" t="s">
        <v>2626</v>
      </c>
      <c r="D269" s="920"/>
      <c r="E269" s="742">
        <f>F269-5</f>
        <v>44072</v>
      </c>
      <c r="F269" s="926">
        <f>F268+7</f>
        <v>44077</v>
      </c>
      <c r="G269" s="926">
        <f>F269+17</f>
        <v>44094</v>
      </c>
    </row>
    <row r="270" spans="1:8" s="619" customFormat="1" ht="15" customHeight="1">
      <c r="A270" s="927"/>
      <c r="B270" s="903" t="s">
        <v>2312</v>
      </c>
      <c r="C270" s="934" t="s">
        <v>2417</v>
      </c>
      <c r="D270" s="934" t="s">
        <v>7</v>
      </c>
      <c r="E270" s="806" t="s">
        <v>2207</v>
      </c>
      <c r="F270" s="806" t="s">
        <v>8</v>
      </c>
      <c r="G270" s="806" t="s">
        <v>2595</v>
      </c>
    </row>
    <row r="271" spans="1:8" s="619" customFormat="1" ht="15" customHeight="1">
      <c r="A271" s="927"/>
      <c r="B271" s="901"/>
      <c r="C271" s="701"/>
      <c r="D271" s="701"/>
      <c r="E271" s="806" t="s">
        <v>2206</v>
      </c>
      <c r="F271" s="806" t="s">
        <v>29</v>
      </c>
      <c r="G271" s="806" t="s">
        <v>30</v>
      </c>
    </row>
    <row r="272" spans="1:8" s="619" customFormat="1" ht="15" customHeight="1">
      <c r="A272" s="927"/>
      <c r="B272" s="806" t="s">
        <v>2625</v>
      </c>
      <c r="C272" s="693" t="s">
        <v>2624</v>
      </c>
      <c r="D272" s="922" t="s">
        <v>2491</v>
      </c>
      <c r="E272" s="742">
        <f>F272-8</f>
        <v>44252</v>
      </c>
      <c r="F272" s="926">
        <v>44260</v>
      </c>
      <c r="G272" s="926">
        <f>F272+17</f>
        <v>44277</v>
      </c>
    </row>
    <row r="273" spans="1:7" s="619" customFormat="1" ht="15" customHeight="1">
      <c r="A273" s="927"/>
      <c r="B273" s="806" t="s">
        <v>2623</v>
      </c>
      <c r="C273" s="693" t="s">
        <v>2622</v>
      </c>
      <c r="D273" s="921"/>
      <c r="E273" s="742">
        <f>F273-8</f>
        <v>44259</v>
      </c>
      <c r="F273" s="926">
        <f>F272+7</f>
        <v>44267</v>
      </c>
      <c r="G273" s="926">
        <f>F273+17</f>
        <v>44284</v>
      </c>
    </row>
    <row r="274" spans="1:7" s="619" customFormat="1" ht="15" customHeight="1">
      <c r="A274" s="927"/>
      <c r="B274" s="806" t="s">
        <v>2621</v>
      </c>
      <c r="C274" s="693" t="s">
        <v>2620</v>
      </c>
      <c r="D274" s="921"/>
      <c r="E274" s="742">
        <f>F274-8</f>
        <v>44266</v>
      </c>
      <c r="F274" s="926">
        <f>F273+7</f>
        <v>44274</v>
      </c>
      <c r="G274" s="926">
        <f>F274+17</f>
        <v>44291</v>
      </c>
    </row>
    <row r="275" spans="1:7" s="619" customFormat="1" ht="15" customHeight="1">
      <c r="A275" s="927"/>
      <c r="B275" s="693" t="s">
        <v>2619</v>
      </c>
      <c r="C275" s="693" t="s">
        <v>2618</v>
      </c>
      <c r="D275" s="921"/>
      <c r="E275" s="742">
        <f>F275-8</f>
        <v>44273</v>
      </c>
      <c r="F275" s="926">
        <f>F274+7</f>
        <v>44281</v>
      </c>
      <c r="G275" s="926">
        <f>F275+17</f>
        <v>44298</v>
      </c>
    </row>
    <row r="276" spans="1:7" s="619" customFormat="1" ht="15" customHeight="1">
      <c r="A276" s="927"/>
      <c r="B276" s="806" t="s">
        <v>2323</v>
      </c>
      <c r="C276" s="693" t="s">
        <v>2322</v>
      </c>
      <c r="D276" s="920"/>
      <c r="E276" s="742">
        <f>F276-8</f>
        <v>44280</v>
      </c>
      <c r="F276" s="926">
        <f>F275+7</f>
        <v>44288</v>
      </c>
      <c r="G276" s="926">
        <f>F276+17</f>
        <v>44305</v>
      </c>
    </row>
    <row r="277" spans="1:7" s="619" customFormat="1" ht="15" customHeight="1">
      <c r="A277" s="927"/>
      <c r="B277" s="903" t="s">
        <v>2312</v>
      </c>
      <c r="C277" s="934" t="s">
        <v>2417</v>
      </c>
      <c r="D277" s="934" t="s">
        <v>7</v>
      </c>
      <c r="E277" s="806" t="s">
        <v>2207</v>
      </c>
      <c r="F277" s="806" t="s">
        <v>8</v>
      </c>
      <c r="G277" s="806" t="s">
        <v>2595</v>
      </c>
    </row>
    <row r="278" spans="1:7" s="619" customFormat="1" ht="15" customHeight="1">
      <c r="A278" s="927"/>
      <c r="B278" s="901"/>
      <c r="C278" s="701"/>
      <c r="D278" s="701"/>
      <c r="E278" s="806" t="s">
        <v>2206</v>
      </c>
      <c r="F278" s="806" t="s">
        <v>29</v>
      </c>
      <c r="G278" s="806" t="s">
        <v>30</v>
      </c>
    </row>
    <row r="279" spans="1:7" s="619" customFormat="1" ht="15" customHeight="1">
      <c r="A279" s="927"/>
      <c r="B279" s="806" t="s">
        <v>2476</v>
      </c>
      <c r="C279" s="693" t="s">
        <v>2480</v>
      </c>
      <c r="D279" s="922" t="s">
        <v>2491</v>
      </c>
      <c r="E279" s="742">
        <f>F279-8</f>
        <v>44251</v>
      </c>
      <c r="F279" s="926">
        <v>44259</v>
      </c>
      <c r="G279" s="926">
        <f>F279+20</f>
        <v>44279</v>
      </c>
    </row>
    <row r="280" spans="1:7" s="619" customFormat="1" ht="15" customHeight="1">
      <c r="A280" s="927"/>
      <c r="B280" s="806" t="s">
        <v>2474</v>
      </c>
      <c r="C280" s="693" t="s">
        <v>2475</v>
      </c>
      <c r="D280" s="921"/>
      <c r="E280" s="742">
        <f>F280-8</f>
        <v>44258</v>
      </c>
      <c r="F280" s="926">
        <f>F279+7</f>
        <v>44266</v>
      </c>
      <c r="G280" s="926">
        <f>F280+20</f>
        <v>44286</v>
      </c>
    </row>
    <row r="281" spans="1:7" s="619" customFormat="1" ht="15" customHeight="1">
      <c r="A281" s="927"/>
      <c r="B281" s="806" t="s">
        <v>2522</v>
      </c>
      <c r="C281" s="693" t="s">
        <v>2516</v>
      </c>
      <c r="D281" s="921"/>
      <c r="E281" s="742">
        <f>F281-8</f>
        <v>44265</v>
      </c>
      <c r="F281" s="926">
        <f>F280+7</f>
        <v>44273</v>
      </c>
      <c r="G281" s="926">
        <f>F281+20</f>
        <v>44293</v>
      </c>
    </row>
    <row r="282" spans="1:7" s="619" customFormat="1" ht="15" customHeight="1">
      <c r="A282" s="927"/>
      <c r="B282" s="693" t="s">
        <v>2479</v>
      </c>
      <c r="C282" s="693" t="s">
        <v>2521</v>
      </c>
      <c r="D282" s="921"/>
      <c r="E282" s="742">
        <f>F282-8</f>
        <v>44272</v>
      </c>
      <c r="F282" s="926">
        <f>F281+7</f>
        <v>44280</v>
      </c>
      <c r="G282" s="926">
        <f>F282+20</f>
        <v>44300</v>
      </c>
    </row>
    <row r="283" spans="1:7" s="619" customFormat="1" ht="15" customHeight="1">
      <c r="A283" s="927"/>
      <c r="B283" s="806" t="s">
        <v>2323</v>
      </c>
      <c r="C283" s="693" t="s">
        <v>2322</v>
      </c>
      <c r="D283" s="920"/>
      <c r="E283" s="742">
        <f>F283-8</f>
        <v>44279</v>
      </c>
      <c r="F283" s="926">
        <f>F282+7</f>
        <v>44287</v>
      </c>
      <c r="G283" s="926">
        <f>F283+20</f>
        <v>44307</v>
      </c>
    </row>
    <row r="284" spans="1:7" s="619" customFormat="1" ht="15" customHeight="1">
      <c r="A284" s="927"/>
      <c r="B284" s="903" t="s">
        <v>2312</v>
      </c>
      <c r="C284" s="934" t="s">
        <v>2417</v>
      </c>
      <c r="D284" s="934" t="s">
        <v>7</v>
      </c>
      <c r="E284" s="806" t="s">
        <v>2207</v>
      </c>
      <c r="F284" s="806" t="s">
        <v>8</v>
      </c>
      <c r="G284" s="806" t="s">
        <v>2595</v>
      </c>
    </row>
    <row r="285" spans="1:7" s="619" customFormat="1" ht="15" customHeight="1">
      <c r="A285" s="927"/>
      <c r="B285" s="901"/>
      <c r="C285" s="701"/>
      <c r="D285" s="701"/>
      <c r="E285" s="806" t="s">
        <v>2206</v>
      </c>
      <c r="F285" s="806" t="s">
        <v>29</v>
      </c>
      <c r="G285" s="806" t="s">
        <v>30</v>
      </c>
    </row>
    <row r="286" spans="1:7" s="619" customFormat="1" ht="15" customHeight="1">
      <c r="A286" s="927"/>
      <c r="B286" s="806" t="s">
        <v>2617</v>
      </c>
      <c r="C286" s="693" t="s">
        <v>2616</v>
      </c>
      <c r="D286" s="922" t="s">
        <v>2491</v>
      </c>
      <c r="E286" s="742">
        <f>F286-8</f>
        <v>44251</v>
      </c>
      <c r="F286" s="926">
        <v>44259</v>
      </c>
      <c r="G286" s="926">
        <f>F286+17</f>
        <v>44276</v>
      </c>
    </row>
    <row r="287" spans="1:7" s="619" customFormat="1" ht="15" customHeight="1">
      <c r="A287" s="927"/>
      <c r="B287" s="806" t="s">
        <v>2615</v>
      </c>
      <c r="C287" s="693" t="s">
        <v>2614</v>
      </c>
      <c r="D287" s="921"/>
      <c r="E287" s="742">
        <f>F287-8</f>
        <v>44258</v>
      </c>
      <c r="F287" s="926">
        <f>F286+7</f>
        <v>44266</v>
      </c>
      <c r="G287" s="926">
        <f>F287+17</f>
        <v>44283</v>
      </c>
    </row>
    <row r="288" spans="1:7" s="619" customFormat="1" ht="15" customHeight="1">
      <c r="A288" s="927"/>
      <c r="B288" s="806" t="s">
        <v>2613</v>
      </c>
      <c r="C288" s="693" t="s">
        <v>2612</v>
      </c>
      <c r="D288" s="921"/>
      <c r="E288" s="742">
        <f>F288-8</f>
        <v>44265</v>
      </c>
      <c r="F288" s="926">
        <f>F287+7</f>
        <v>44273</v>
      </c>
      <c r="G288" s="926">
        <f>F288+17</f>
        <v>44290</v>
      </c>
    </row>
    <row r="289" spans="1:7" s="619" customFormat="1" ht="15" customHeight="1">
      <c r="A289" s="927"/>
      <c r="B289" s="693" t="s">
        <v>2611</v>
      </c>
      <c r="C289" s="693" t="s">
        <v>2610</v>
      </c>
      <c r="D289" s="921"/>
      <c r="E289" s="742">
        <f>F289-8</f>
        <v>44272</v>
      </c>
      <c r="F289" s="926">
        <f>F288+7</f>
        <v>44280</v>
      </c>
      <c r="G289" s="926">
        <f>F289+17</f>
        <v>44297</v>
      </c>
    </row>
    <row r="290" spans="1:7" s="619" customFormat="1" ht="15" customHeight="1">
      <c r="A290" s="927"/>
      <c r="B290" s="806" t="s">
        <v>2609</v>
      </c>
      <c r="C290" s="693" t="s">
        <v>2608</v>
      </c>
      <c r="D290" s="920"/>
      <c r="E290" s="742">
        <f>F290-8</f>
        <v>44279</v>
      </c>
      <c r="F290" s="926">
        <f>F289+7</f>
        <v>44287</v>
      </c>
      <c r="G290" s="926">
        <f>F290+17</f>
        <v>44304</v>
      </c>
    </row>
    <row r="291" spans="1:7" s="619" customFormat="1" ht="15" hidden="1" customHeight="1">
      <c r="A291" s="927"/>
      <c r="B291" s="806"/>
      <c r="C291" s="693"/>
      <c r="D291" s="933"/>
      <c r="E291" s="742"/>
      <c r="F291" s="926"/>
      <c r="G291" s="926"/>
    </row>
    <row r="292" spans="1:7" s="619" customFormat="1" ht="15" hidden="1" customHeight="1">
      <c r="A292" s="927"/>
      <c r="B292" s="787" t="s">
        <v>25</v>
      </c>
      <c r="C292" s="769" t="s">
        <v>26</v>
      </c>
      <c r="D292" s="769" t="s">
        <v>7</v>
      </c>
      <c r="E292" s="806" t="s">
        <v>2207</v>
      </c>
      <c r="F292" s="806" t="s">
        <v>8</v>
      </c>
      <c r="G292" s="806" t="s">
        <v>2595</v>
      </c>
    </row>
    <row r="293" spans="1:7" s="619" customFormat="1" ht="15" hidden="1" customHeight="1">
      <c r="A293" s="927"/>
      <c r="B293" s="929"/>
      <c r="C293" s="928"/>
      <c r="D293" s="928"/>
      <c r="E293" s="806" t="s">
        <v>2206</v>
      </c>
      <c r="F293" s="806" t="s">
        <v>29</v>
      </c>
      <c r="G293" s="806" t="s">
        <v>30</v>
      </c>
    </row>
    <row r="294" spans="1:7" s="619" customFormat="1" ht="15" hidden="1" customHeight="1">
      <c r="A294" s="927"/>
      <c r="B294" s="806" t="s">
        <v>2481</v>
      </c>
      <c r="C294" s="693" t="s">
        <v>2480</v>
      </c>
      <c r="D294" s="866" t="s">
        <v>1959</v>
      </c>
      <c r="E294" s="742">
        <f>F294-6</f>
        <v>44070</v>
      </c>
      <c r="F294" s="926">
        <v>44076</v>
      </c>
      <c r="G294" s="926">
        <f>F294+15</f>
        <v>44091</v>
      </c>
    </row>
    <row r="295" spans="1:7" s="619" customFormat="1" ht="15" hidden="1" customHeight="1">
      <c r="A295" s="927"/>
      <c r="B295" s="806" t="s">
        <v>2479</v>
      </c>
      <c r="C295" s="693" t="s">
        <v>2478</v>
      </c>
      <c r="D295" s="866"/>
      <c r="E295" s="742">
        <f>F295-6</f>
        <v>44077</v>
      </c>
      <c r="F295" s="926">
        <f>F294+7</f>
        <v>44083</v>
      </c>
      <c r="G295" s="926">
        <f>F295+15</f>
        <v>44098</v>
      </c>
    </row>
    <row r="296" spans="1:7" s="619" customFormat="1" ht="15" hidden="1" customHeight="1">
      <c r="A296" s="927"/>
      <c r="B296" s="806" t="s">
        <v>2477</v>
      </c>
      <c r="C296" s="806" t="s">
        <v>2475</v>
      </c>
      <c r="D296" s="866"/>
      <c r="E296" s="742">
        <f>F296-6</f>
        <v>44084</v>
      </c>
      <c r="F296" s="926">
        <f>F295+7</f>
        <v>44090</v>
      </c>
      <c r="G296" s="926">
        <f>F296+15</f>
        <v>44105</v>
      </c>
    </row>
    <row r="297" spans="1:7" s="619" customFormat="1" ht="15" hidden="1" customHeight="1">
      <c r="A297" s="927"/>
      <c r="B297" s="806" t="s">
        <v>2476</v>
      </c>
      <c r="C297" s="693" t="s">
        <v>2475</v>
      </c>
      <c r="D297" s="866"/>
      <c r="E297" s="742">
        <f>F297-6</f>
        <v>44091</v>
      </c>
      <c r="F297" s="926">
        <f>F296+7</f>
        <v>44097</v>
      </c>
      <c r="G297" s="926">
        <f>F297+15</f>
        <v>44112</v>
      </c>
    </row>
    <row r="298" spans="1:7" s="619" customFormat="1" ht="15" hidden="1">
      <c r="A298" s="927"/>
      <c r="B298" s="806" t="s">
        <v>2474</v>
      </c>
      <c r="C298" s="693" t="s">
        <v>2473</v>
      </c>
      <c r="D298" s="866"/>
      <c r="E298" s="742">
        <f>F298-6</f>
        <v>44098</v>
      </c>
      <c r="F298" s="926">
        <f>F297+7</f>
        <v>44104</v>
      </c>
      <c r="G298" s="926">
        <f>F298+15</f>
        <v>44119</v>
      </c>
    </row>
    <row r="299" spans="1:7" s="619" customFormat="1" ht="15" hidden="1" customHeight="1">
      <c r="A299" s="927"/>
      <c r="B299" s="901" t="s">
        <v>2312</v>
      </c>
      <c r="C299" s="701" t="s">
        <v>26</v>
      </c>
      <c r="D299" s="701" t="s">
        <v>7</v>
      </c>
      <c r="E299" s="932" t="s">
        <v>2207</v>
      </c>
      <c r="F299" s="932" t="s">
        <v>8</v>
      </c>
      <c r="G299" s="932" t="s">
        <v>2595</v>
      </c>
    </row>
    <row r="300" spans="1:7" s="619" customFormat="1" ht="15" hidden="1" customHeight="1">
      <c r="A300" s="927"/>
      <c r="B300" s="929"/>
      <c r="C300" s="928"/>
      <c r="D300" s="928"/>
      <c r="E300" s="806" t="s">
        <v>2206</v>
      </c>
      <c r="F300" s="806" t="s">
        <v>29</v>
      </c>
      <c r="G300" s="806" t="s">
        <v>30</v>
      </c>
    </row>
    <row r="301" spans="1:7" s="619" customFormat="1" ht="15" hidden="1" customHeight="1">
      <c r="A301" s="927"/>
      <c r="B301" s="806" t="s">
        <v>2526</v>
      </c>
      <c r="C301" s="693" t="s">
        <v>2607</v>
      </c>
      <c r="D301" s="866" t="s">
        <v>2491</v>
      </c>
      <c r="E301" s="742">
        <f>F301-5</f>
        <v>43765</v>
      </c>
      <c r="F301" s="926">
        <v>43770</v>
      </c>
      <c r="G301" s="926">
        <f>F301+15</f>
        <v>43785</v>
      </c>
    </row>
    <row r="302" spans="1:7" s="619" customFormat="1" ht="15" hidden="1" customHeight="1">
      <c r="A302" s="927"/>
      <c r="B302" s="806" t="s">
        <v>2496</v>
      </c>
      <c r="C302" s="693" t="s">
        <v>2606</v>
      </c>
      <c r="D302" s="866"/>
      <c r="E302" s="742">
        <f>F302-5</f>
        <v>43772</v>
      </c>
      <c r="F302" s="926">
        <f>F301+7</f>
        <v>43777</v>
      </c>
      <c r="G302" s="926">
        <f>F302+15</f>
        <v>43792</v>
      </c>
    </row>
    <row r="303" spans="1:7" s="619" customFormat="1" ht="15" hidden="1" customHeight="1">
      <c r="A303" s="927"/>
      <c r="B303" s="806" t="s">
        <v>1948</v>
      </c>
      <c r="C303" s="693" t="s">
        <v>2605</v>
      </c>
      <c r="D303" s="866"/>
      <c r="E303" s="742">
        <f>F303-5</f>
        <v>43779</v>
      </c>
      <c r="F303" s="926">
        <f>F302+7</f>
        <v>43784</v>
      </c>
      <c r="G303" s="926">
        <f>F303+15</f>
        <v>43799</v>
      </c>
    </row>
    <row r="304" spans="1:7" s="619" customFormat="1" ht="15" hidden="1" customHeight="1">
      <c r="A304" s="927"/>
      <c r="B304" s="931" t="s">
        <v>2498</v>
      </c>
      <c r="C304" s="693" t="s">
        <v>2604</v>
      </c>
      <c r="D304" s="866"/>
      <c r="E304" s="742">
        <f>F304-5</f>
        <v>43786</v>
      </c>
      <c r="F304" s="926">
        <f>F303+7</f>
        <v>43791</v>
      </c>
      <c r="G304" s="926">
        <f>F304+15</f>
        <v>43806</v>
      </c>
    </row>
    <row r="305" spans="1:8" s="619" customFormat="1" ht="15" hidden="1">
      <c r="A305" s="927"/>
      <c r="B305" s="806" t="s">
        <v>2501</v>
      </c>
      <c r="C305" s="693" t="s">
        <v>2603</v>
      </c>
      <c r="D305" s="866"/>
      <c r="E305" s="742">
        <f>F305-5</f>
        <v>43793</v>
      </c>
      <c r="F305" s="926">
        <f>F304+7</f>
        <v>43798</v>
      </c>
      <c r="G305" s="926">
        <f>F305+15</f>
        <v>43813</v>
      </c>
    </row>
    <row r="306" spans="1:8" s="619" customFormat="1" ht="16.5" customHeight="1">
      <c r="A306" s="784" t="s">
        <v>2602</v>
      </c>
      <c r="B306" s="784"/>
      <c r="C306" s="784"/>
      <c r="D306" s="784"/>
      <c r="E306" s="784"/>
      <c r="F306" s="784"/>
      <c r="G306" s="784"/>
      <c r="H306" s="930"/>
    </row>
    <row r="307" spans="1:8" s="619" customFormat="1" ht="15" hidden="1" customHeight="1">
      <c r="A307" s="927"/>
      <c r="B307" s="787" t="s">
        <v>25</v>
      </c>
      <c r="C307" s="769" t="s">
        <v>26</v>
      </c>
      <c r="D307" s="769" t="s">
        <v>7</v>
      </c>
      <c r="E307" s="806" t="s">
        <v>2207</v>
      </c>
      <c r="F307" s="806" t="s">
        <v>8</v>
      </c>
      <c r="G307" s="806" t="s">
        <v>2595</v>
      </c>
    </row>
    <row r="308" spans="1:8" s="619" customFormat="1" ht="15" hidden="1" customHeight="1">
      <c r="A308" s="927"/>
      <c r="B308" s="929"/>
      <c r="C308" s="928"/>
      <c r="D308" s="928"/>
      <c r="E308" s="806" t="s">
        <v>2206</v>
      </c>
      <c r="F308" s="806" t="s">
        <v>29</v>
      </c>
      <c r="G308" s="806" t="s">
        <v>30</v>
      </c>
    </row>
    <row r="309" spans="1:8" s="619" customFormat="1" ht="15" hidden="1" customHeight="1">
      <c r="A309" s="927"/>
      <c r="B309" s="806" t="s">
        <v>2477</v>
      </c>
      <c r="C309" s="693" t="s">
        <v>2534</v>
      </c>
      <c r="D309" s="866" t="s">
        <v>1959</v>
      </c>
      <c r="E309" s="742">
        <f>F309-5</f>
        <v>43583</v>
      </c>
      <c r="F309" s="926">
        <v>43588</v>
      </c>
      <c r="G309" s="926">
        <f>F309+15</f>
        <v>43603</v>
      </c>
    </row>
    <row r="310" spans="1:8" s="619" customFormat="1" ht="15" hidden="1" customHeight="1">
      <c r="A310" s="927"/>
      <c r="B310" s="806" t="s">
        <v>2533</v>
      </c>
      <c r="C310" s="693" t="s">
        <v>2532</v>
      </c>
      <c r="D310" s="866"/>
      <c r="E310" s="742">
        <f>F310-5</f>
        <v>43590</v>
      </c>
      <c r="F310" s="926">
        <f>F309+7</f>
        <v>43595</v>
      </c>
      <c r="G310" s="926">
        <f>F310+15</f>
        <v>43610</v>
      </c>
    </row>
    <row r="311" spans="1:8" s="619" customFormat="1" ht="15" hidden="1" customHeight="1">
      <c r="A311" s="927"/>
      <c r="B311" s="806" t="s">
        <v>2322</v>
      </c>
      <c r="C311" s="806" t="s">
        <v>2322</v>
      </c>
      <c r="D311" s="866"/>
      <c r="E311" s="742">
        <f>F311-5</f>
        <v>43597</v>
      </c>
      <c r="F311" s="926">
        <f>F310+7</f>
        <v>43602</v>
      </c>
      <c r="G311" s="926">
        <f>F311+15</f>
        <v>43617</v>
      </c>
    </row>
    <row r="312" spans="1:8" s="619" customFormat="1" ht="15" hidden="1" customHeight="1">
      <c r="A312" s="927"/>
      <c r="B312" s="806" t="s">
        <v>2531</v>
      </c>
      <c r="C312" s="693" t="s">
        <v>2530</v>
      </c>
      <c r="D312" s="866"/>
      <c r="E312" s="742">
        <f>F312-5</f>
        <v>43604</v>
      </c>
      <c r="F312" s="926">
        <f>F311+7</f>
        <v>43609</v>
      </c>
      <c r="G312" s="926">
        <f>F312+15</f>
        <v>43624</v>
      </c>
    </row>
    <row r="313" spans="1:8" s="619" customFormat="1" ht="15" hidden="1">
      <c r="A313" s="927"/>
      <c r="B313" s="806" t="s">
        <v>2529</v>
      </c>
      <c r="C313" s="693" t="s">
        <v>2528</v>
      </c>
      <c r="D313" s="866"/>
      <c r="E313" s="742">
        <f>F313-5</f>
        <v>43611</v>
      </c>
      <c r="F313" s="926">
        <f>F312+7</f>
        <v>43616</v>
      </c>
      <c r="G313" s="926">
        <f>F313+15</f>
        <v>43631</v>
      </c>
    </row>
    <row r="314" spans="1:8" s="618" customFormat="1" ht="15">
      <c r="A314" s="770"/>
      <c r="B314" s="787" t="s">
        <v>25</v>
      </c>
      <c r="C314" s="779" t="s">
        <v>26</v>
      </c>
      <c r="D314" s="779" t="s">
        <v>2587</v>
      </c>
      <c r="E314" s="681" t="s">
        <v>2207</v>
      </c>
      <c r="F314" s="681" t="s">
        <v>8</v>
      </c>
      <c r="G314" s="681" t="s">
        <v>1136</v>
      </c>
      <c r="H314" s="923"/>
    </row>
    <row r="315" spans="1:8" s="618" customFormat="1" ht="15">
      <c r="A315" s="770"/>
      <c r="B315" s="823"/>
      <c r="C315" s="825"/>
      <c r="D315" s="825"/>
      <c r="E315" s="681" t="s">
        <v>2206</v>
      </c>
      <c r="F315" s="681" t="s">
        <v>29</v>
      </c>
      <c r="G315" s="681" t="s">
        <v>30</v>
      </c>
      <c r="H315" s="923"/>
    </row>
    <row r="316" spans="1:8" s="618" customFormat="1" ht="15" customHeight="1">
      <c r="A316" s="770"/>
      <c r="B316" s="807" t="s">
        <v>2548</v>
      </c>
      <c r="C316" s="807" t="s">
        <v>2601</v>
      </c>
      <c r="D316" s="922" t="s">
        <v>1896</v>
      </c>
      <c r="E316" s="677">
        <f>F316-5</f>
        <v>44257</v>
      </c>
      <c r="F316" s="714">
        <v>44262</v>
      </c>
      <c r="G316" s="714">
        <f>F316+24</f>
        <v>44286</v>
      </c>
    </row>
    <row r="317" spans="1:8" s="618" customFormat="1" ht="15" customHeight="1">
      <c r="A317" s="770"/>
      <c r="B317" s="807" t="s">
        <v>2600</v>
      </c>
      <c r="C317" s="807" t="s">
        <v>2599</v>
      </c>
      <c r="D317" s="921"/>
      <c r="E317" s="677">
        <f>F317-5</f>
        <v>44264</v>
      </c>
      <c r="F317" s="714">
        <f>F316+7</f>
        <v>44269</v>
      </c>
      <c r="G317" s="714">
        <f>F317+24</f>
        <v>44293</v>
      </c>
    </row>
    <row r="318" spans="1:8" s="618" customFormat="1" ht="15" customHeight="1">
      <c r="A318" s="770"/>
      <c r="B318" s="807" t="s">
        <v>2598</v>
      </c>
      <c r="C318" s="807" t="s">
        <v>2396</v>
      </c>
      <c r="D318" s="921"/>
      <c r="E318" s="677">
        <f>F318-5</f>
        <v>44271</v>
      </c>
      <c r="F318" s="714">
        <f>F317+7</f>
        <v>44276</v>
      </c>
      <c r="G318" s="714">
        <f>F318+24</f>
        <v>44300</v>
      </c>
    </row>
    <row r="319" spans="1:8" s="618" customFormat="1" ht="15" customHeight="1">
      <c r="A319" s="770"/>
      <c r="B319" s="807" t="s">
        <v>2597</v>
      </c>
      <c r="C319" s="807" t="s">
        <v>2596</v>
      </c>
      <c r="D319" s="921"/>
      <c r="E319" s="677">
        <f>F319-5</f>
        <v>44278</v>
      </c>
      <c r="F319" s="714">
        <f>F318+7</f>
        <v>44283</v>
      </c>
      <c r="G319" s="714">
        <f>F319+24</f>
        <v>44307</v>
      </c>
    </row>
    <row r="320" spans="1:8" s="618" customFormat="1" ht="15" customHeight="1">
      <c r="A320" s="752"/>
      <c r="B320" s="807" t="s">
        <v>2323</v>
      </c>
      <c r="C320" s="807" t="s">
        <v>2322</v>
      </c>
      <c r="D320" s="920"/>
      <c r="E320" s="677">
        <f>F320-5</f>
        <v>44285</v>
      </c>
      <c r="F320" s="714">
        <f>F319+7</f>
        <v>44290</v>
      </c>
      <c r="G320" s="714">
        <f>F320+24</f>
        <v>44314</v>
      </c>
    </row>
    <row r="321" spans="1:8" s="619" customFormat="1" ht="16.5" customHeight="1">
      <c r="A321" s="784" t="s">
        <v>2586</v>
      </c>
      <c r="B321" s="784"/>
      <c r="C321" s="784"/>
      <c r="D321" s="784"/>
      <c r="E321" s="784"/>
      <c r="F321" s="784"/>
      <c r="G321" s="784"/>
      <c r="H321" s="930"/>
    </row>
    <row r="322" spans="1:8" s="619" customFormat="1" ht="15" hidden="1" customHeight="1">
      <c r="A322" s="927"/>
      <c r="B322" s="787" t="s">
        <v>25</v>
      </c>
      <c r="C322" s="769" t="s">
        <v>26</v>
      </c>
      <c r="D322" s="769" t="s">
        <v>7</v>
      </c>
      <c r="E322" s="806" t="s">
        <v>2207</v>
      </c>
      <c r="F322" s="806" t="s">
        <v>8</v>
      </c>
      <c r="G322" s="806" t="s">
        <v>2595</v>
      </c>
    </row>
    <row r="323" spans="1:8" s="619" customFormat="1" ht="15" hidden="1" customHeight="1">
      <c r="A323" s="927"/>
      <c r="B323" s="929"/>
      <c r="C323" s="928"/>
      <c r="D323" s="928"/>
      <c r="E323" s="806" t="s">
        <v>2206</v>
      </c>
      <c r="F323" s="806" t="s">
        <v>29</v>
      </c>
      <c r="G323" s="806" t="s">
        <v>30</v>
      </c>
    </row>
    <row r="324" spans="1:8" s="619" customFormat="1" ht="15" hidden="1" customHeight="1">
      <c r="A324" s="927"/>
      <c r="B324" s="806" t="s">
        <v>2477</v>
      </c>
      <c r="C324" s="693" t="s">
        <v>2534</v>
      </c>
      <c r="D324" s="866" t="s">
        <v>1959</v>
      </c>
      <c r="E324" s="742">
        <f>F324-5</f>
        <v>43583</v>
      </c>
      <c r="F324" s="926">
        <v>43588</v>
      </c>
      <c r="G324" s="926">
        <f>F324+15</f>
        <v>43603</v>
      </c>
    </row>
    <row r="325" spans="1:8" s="619" customFormat="1" ht="15" hidden="1" customHeight="1">
      <c r="A325" s="927"/>
      <c r="B325" s="806" t="s">
        <v>2533</v>
      </c>
      <c r="C325" s="693" t="s">
        <v>2532</v>
      </c>
      <c r="D325" s="866"/>
      <c r="E325" s="742">
        <f>F325-5</f>
        <v>43590</v>
      </c>
      <c r="F325" s="926">
        <f>F324+7</f>
        <v>43595</v>
      </c>
      <c r="G325" s="926">
        <f>F325+15</f>
        <v>43610</v>
      </c>
    </row>
    <row r="326" spans="1:8" s="619" customFormat="1" ht="15" hidden="1" customHeight="1">
      <c r="A326" s="927"/>
      <c r="B326" s="806" t="s">
        <v>2322</v>
      </c>
      <c r="C326" s="806" t="s">
        <v>2322</v>
      </c>
      <c r="D326" s="866"/>
      <c r="E326" s="742">
        <f>F326-5</f>
        <v>43597</v>
      </c>
      <c r="F326" s="926">
        <f>F325+7</f>
        <v>43602</v>
      </c>
      <c r="G326" s="926">
        <f>F326+15</f>
        <v>43617</v>
      </c>
    </row>
    <row r="327" spans="1:8" s="619" customFormat="1" ht="15" hidden="1" customHeight="1">
      <c r="A327" s="927"/>
      <c r="B327" s="806" t="s">
        <v>2531</v>
      </c>
      <c r="C327" s="693" t="s">
        <v>2530</v>
      </c>
      <c r="D327" s="866"/>
      <c r="E327" s="742">
        <f>F327-5</f>
        <v>43604</v>
      </c>
      <c r="F327" s="926">
        <f>F326+7</f>
        <v>43609</v>
      </c>
      <c r="G327" s="926">
        <f>F327+15</f>
        <v>43624</v>
      </c>
    </row>
    <row r="328" spans="1:8" s="619" customFormat="1" ht="15" hidden="1">
      <c r="A328" s="927"/>
      <c r="B328" s="806" t="s">
        <v>2529</v>
      </c>
      <c r="C328" s="693" t="s">
        <v>2528</v>
      </c>
      <c r="D328" s="866"/>
      <c r="E328" s="742">
        <f>F328-5</f>
        <v>43611</v>
      </c>
      <c r="F328" s="926">
        <f>F327+7</f>
        <v>43616</v>
      </c>
      <c r="G328" s="926">
        <f>F328+15</f>
        <v>43631</v>
      </c>
    </row>
    <row r="329" spans="1:8" s="618" customFormat="1" ht="15">
      <c r="A329" s="770"/>
      <c r="B329" s="787" t="s">
        <v>25</v>
      </c>
      <c r="C329" s="779" t="s">
        <v>26</v>
      </c>
      <c r="D329" s="779" t="s">
        <v>2587</v>
      </c>
      <c r="E329" s="681" t="s">
        <v>2207</v>
      </c>
      <c r="F329" s="681" t="s">
        <v>8</v>
      </c>
      <c r="G329" s="681" t="s">
        <v>2586</v>
      </c>
      <c r="H329" s="923"/>
    </row>
    <row r="330" spans="1:8" s="618" customFormat="1" ht="15">
      <c r="A330" s="770"/>
      <c r="B330" s="823"/>
      <c r="C330" s="825"/>
      <c r="D330" s="825"/>
      <c r="E330" s="681" t="s">
        <v>2206</v>
      </c>
      <c r="F330" s="681" t="s">
        <v>29</v>
      </c>
      <c r="G330" s="681" t="s">
        <v>30</v>
      </c>
      <c r="H330" s="923"/>
    </row>
    <row r="331" spans="1:8" s="618" customFormat="1" ht="15" customHeight="1">
      <c r="A331" s="770"/>
      <c r="B331" s="807" t="s">
        <v>2548</v>
      </c>
      <c r="C331" s="807" t="s">
        <v>2601</v>
      </c>
      <c r="D331" s="922" t="s">
        <v>1896</v>
      </c>
      <c r="E331" s="677">
        <f>F331-5</f>
        <v>44257</v>
      </c>
      <c r="F331" s="714">
        <v>44262</v>
      </c>
      <c r="G331" s="714">
        <f>F331+28</f>
        <v>44290</v>
      </c>
    </row>
    <row r="332" spans="1:8" s="618" customFormat="1" ht="15" customHeight="1">
      <c r="A332" s="770"/>
      <c r="B332" s="807" t="s">
        <v>2600</v>
      </c>
      <c r="C332" s="807" t="s">
        <v>2599</v>
      </c>
      <c r="D332" s="921"/>
      <c r="E332" s="677">
        <f>F332-5</f>
        <v>44264</v>
      </c>
      <c r="F332" s="714">
        <f>F331+7</f>
        <v>44269</v>
      </c>
      <c r="G332" s="714">
        <f>F332+28</f>
        <v>44297</v>
      </c>
    </row>
    <row r="333" spans="1:8" s="618" customFormat="1" ht="15" customHeight="1">
      <c r="A333" s="770"/>
      <c r="B333" s="807" t="s">
        <v>2598</v>
      </c>
      <c r="C333" s="807" t="s">
        <v>2396</v>
      </c>
      <c r="D333" s="921"/>
      <c r="E333" s="677">
        <f>F333-5</f>
        <v>44271</v>
      </c>
      <c r="F333" s="714">
        <f>F332+7</f>
        <v>44276</v>
      </c>
      <c r="G333" s="714">
        <f>F333+28</f>
        <v>44304</v>
      </c>
    </row>
    <row r="334" spans="1:8" s="618" customFormat="1" ht="15" customHeight="1">
      <c r="A334" s="770"/>
      <c r="B334" s="807" t="s">
        <v>2597</v>
      </c>
      <c r="C334" s="807" t="s">
        <v>2596</v>
      </c>
      <c r="D334" s="921"/>
      <c r="E334" s="677">
        <f>F334-5</f>
        <v>44278</v>
      </c>
      <c r="F334" s="714">
        <f>F333+7</f>
        <v>44283</v>
      </c>
      <c r="G334" s="714">
        <f>F334+28</f>
        <v>44311</v>
      </c>
    </row>
    <row r="335" spans="1:8" s="618" customFormat="1" ht="15" customHeight="1">
      <c r="A335" s="752"/>
      <c r="B335" s="807" t="s">
        <v>2323</v>
      </c>
      <c r="C335" s="807" t="s">
        <v>2322</v>
      </c>
      <c r="D335" s="920"/>
      <c r="E335" s="677">
        <f>F335-5</f>
        <v>44285</v>
      </c>
      <c r="F335" s="714">
        <f>F334+7</f>
        <v>44290</v>
      </c>
      <c r="G335" s="714">
        <f>F335+28</f>
        <v>44318</v>
      </c>
    </row>
    <row r="336" spans="1:8" s="619" customFormat="1" ht="15" hidden="1" customHeight="1">
      <c r="A336" s="927"/>
      <c r="B336" s="787" t="s">
        <v>25</v>
      </c>
      <c r="C336" s="769" t="s">
        <v>26</v>
      </c>
      <c r="D336" s="769" t="s">
        <v>7</v>
      </c>
      <c r="E336" s="806" t="s">
        <v>2207</v>
      </c>
      <c r="F336" s="806" t="s">
        <v>8</v>
      </c>
      <c r="G336" s="806" t="s">
        <v>2595</v>
      </c>
    </row>
    <row r="337" spans="1:8" s="619" customFormat="1" ht="15" hidden="1" customHeight="1">
      <c r="A337" s="927"/>
      <c r="B337" s="929"/>
      <c r="C337" s="928"/>
      <c r="D337" s="928"/>
      <c r="E337" s="806" t="s">
        <v>2206</v>
      </c>
      <c r="F337" s="806" t="s">
        <v>29</v>
      </c>
      <c r="G337" s="806" t="s">
        <v>30</v>
      </c>
    </row>
    <row r="338" spans="1:8" s="619" customFormat="1" ht="15" hidden="1" customHeight="1">
      <c r="A338" s="927"/>
      <c r="B338" s="806" t="s">
        <v>2477</v>
      </c>
      <c r="C338" s="693" t="s">
        <v>2534</v>
      </c>
      <c r="D338" s="866" t="s">
        <v>1959</v>
      </c>
      <c r="E338" s="742">
        <f>F338-5</f>
        <v>43583</v>
      </c>
      <c r="F338" s="926">
        <v>43588</v>
      </c>
      <c r="G338" s="926">
        <f>F338+15</f>
        <v>43603</v>
      </c>
    </row>
    <row r="339" spans="1:8" s="619" customFormat="1" ht="15" hidden="1" customHeight="1">
      <c r="A339" s="927"/>
      <c r="B339" s="806" t="s">
        <v>2533</v>
      </c>
      <c r="C339" s="693" t="s">
        <v>2532</v>
      </c>
      <c r="D339" s="866"/>
      <c r="E339" s="742">
        <f>F339-5</f>
        <v>43590</v>
      </c>
      <c r="F339" s="926">
        <f>F338+7</f>
        <v>43595</v>
      </c>
      <c r="G339" s="926">
        <f>F339+15</f>
        <v>43610</v>
      </c>
    </row>
    <row r="340" spans="1:8" s="619" customFormat="1" ht="15" hidden="1" customHeight="1">
      <c r="A340" s="927"/>
      <c r="B340" s="806" t="s">
        <v>2322</v>
      </c>
      <c r="C340" s="806" t="s">
        <v>2322</v>
      </c>
      <c r="D340" s="866"/>
      <c r="E340" s="742">
        <f>F340-5</f>
        <v>43597</v>
      </c>
      <c r="F340" s="926">
        <f>F339+7</f>
        <v>43602</v>
      </c>
      <c r="G340" s="926">
        <f>F340+15</f>
        <v>43617</v>
      </c>
    </row>
    <row r="341" spans="1:8" s="619" customFormat="1" ht="15" hidden="1" customHeight="1">
      <c r="A341" s="927"/>
      <c r="B341" s="806" t="s">
        <v>2531</v>
      </c>
      <c r="C341" s="693" t="s">
        <v>2530</v>
      </c>
      <c r="D341" s="866"/>
      <c r="E341" s="742">
        <f>F341-5</f>
        <v>43604</v>
      </c>
      <c r="F341" s="926">
        <f>F340+7</f>
        <v>43609</v>
      </c>
      <c r="G341" s="926">
        <f>F341+15</f>
        <v>43624</v>
      </c>
    </row>
    <row r="342" spans="1:8" s="619" customFormat="1" ht="15" hidden="1">
      <c r="A342" s="927"/>
      <c r="B342" s="806" t="s">
        <v>2529</v>
      </c>
      <c r="C342" s="693" t="s">
        <v>2528</v>
      </c>
      <c r="D342" s="866"/>
      <c r="E342" s="742">
        <f>F342-5</f>
        <v>43611</v>
      </c>
      <c r="F342" s="926">
        <f>F341+7</f>
        <v>43616</v>
      </c>
      <c r="G342" s="926">
        <f>F342+15</f>
        <v>43631</v>
      </c>
    </row>
    <row r="343" spans="1:8" s="618" customFormat="1" ht="15" hidden="1">
      <c r="A343" s="770"/>
      <c r="B343" s="925" t="s">
        <v>25</v>
      </c>
      <c r="C343" s="902" t="s">
        <v>26</v>
      </c>
      <c r="D343" s="902" t="s">
        <v>2587</v>
      </c>
      <c r="E343" s="681" t="s">
        <v>2207</v>
      </c>
      <c r="F343" s="681" t="s">
        <v>8</v>
      </c>
      <c r="G343" s="681" t="s">
        <v>2586</v>
      </c>
      <c r="H343" s="923"/>
    </row>
    <row r="344" spans="1:8" s="618" customFormat="1" ht="15" hidden="1">
      <c r="A344" s="770"/>
      <c r="B344" s="924"/>
      <c r="C344" s="900"/>
      <c r="D344" s="900"/>
      <c r="E344" s="681" t="s">
        <v>2206</v>
      </c>
      <c r="F344" s="681" t="s">
        <v>29</v>
      </c>
      <c r="G344" s="681" t="s">
        <v>30</v>
      </c>
      <c r="H344" s="923"/>
    </row>
    <row r="345" spans="1:8" s="618" customFormat="1" ht="15" hidden="1" customHeight="1">
      <c r="A345" s="770"/>
      <c r="B345" s="868" t="s">
        <v>2323</v>
      </c>
      <c r="C345" s="868" t="s">
        <v>2322</v>
      </c>
      <c r="D345" s="922" t="s">
        <v>1896</v>
      </c>
      <c r="E345" s="677">
        <f>F345-5</f>
        <v>44039</v>
      </c>
      <c r="F345" s="714">
        <v>44044</v>
      </c>
      <c r="G345" s="714">
        <f>F345+28</f>
        <v>44072</v>
      </c>
    </row>
    <row r="346" spans="1:8" s="618" customFormat="1" ht="15" hidden="1" customHeight="1">
      <c r="A346" s="770"/>
      <c r="B346" s="868" t="s">
        <v>2568</v>
      </c>
      <c r="C346" s="868" t="s">
        <v>2594</v>
      </c>
      <c r="D346" s="921"/>
      <c r="E346" s="677">
        <f>F346-5</f>
        <v>44046</v>
      </c>
      <c r="F346" s="714">
        <f>F345+7</f>
        <v>44051</v>
      </c>
      <c r="G346" s="714">
        <f>F346+28</f>
        <v>44079</v>
      </c>
    </row>
    <row r="347" spans="1:8" s="618" customFormat="1" ht="15" hidden="1" customHeight="1">
      <c r="A347" s="770"/>
      <c r="B347" s="685" t="s">
        <v>2593</v>
      </c>
      <c r="C347" s="685" t="s">
        <v>2592</v>
      </c>
      <c r="D347" s="921"/>
      <c r="E347" s="677">
        <f>F347-5</f>
        <v>44053</v>
      </c>
      <c r="F347" s="714">
        <f>F346+7</f>
        <v>44058</v>
      </c>
      <c r="G347" s="714">
        <f>F347+28</f>
        <v>44086</v>
      </c>
    </row>
    <row r="348" spans="1:8" s="618" customFormat="1" ht="15" hidden="1" customHeight="1">
      <c r="A348" s="770"/>
      <c r="B348" s="724" t="s">
        <v>2591</v>
      </c>
      <c r="C348" s="685" t="s">
        <v>2590</v>
      </c>
      <c r="D348" s="921"/>
      <c r="E348" s="677">
        <f>F348-5</f>
        <v>44060</v>
      </c>
      <c r="F348" s="714">
        <f>F347+7</f>
        <v>44065</v>
      </c>
      <c r="G348" s="714">
        <f>F348+28</f>
        <v>44093</v>
      </c>
    </row>
    <row r="349" spans="1:8" s="618" customFormat="1" ht="15" hidden="1" customHeight="1">
      <c r="A349" s="752"/>
      <c r="B349" s="693" t="s">
        <v>2589</v>
      </c>
      <c r="C349" s="724" t="s">
        <v>2588</v>
      </c>
      <c r="D349" s="920"/>
      <c r="E349" s="677">
        <f>F349-5</f>
        <v>44067</v>
      </c>
      <c r="F349" s="714">
        <f>F348+7</f>
        <v>44072</v>
      </c>
      <c r="G349" s="714">
        <f>F349+28</f>
        <v>44100</v>
      </c>
    </row>
    <row r="350" spans="1:8" s="618" customFormat="1" ht="15">
      <c r="A350" s="770"/>
      <c r="B350" s="903" t="s">
        <v>25</v>
      </c>
      <c r="C350" s="902" t="s">
        <v>26</v>
      </c>
      <c r="D350" s="902" t="s">
        <v>2587</v>
      </c>
      <c r="E350" s="681" t="s">
        <v>2207</v>
      </c>
      <c r="F350" s="681" t="s">
        <v>8</v>
      </c>
      <c r="G350" s="681" t="s">
        <v>2586</v>
      </c>
      <c r="H350" s="923"/>
    </row>
    <row r="351" spans="1:8" s="618" customFormat="1" ht="15">
      <c r="A351" s="770"/>
      <c r="B351" s="901"/>
      <c r="C351" s="900"/>
      <c r="D351" s="900"/>
      <c r="E351" s="681" t="s">
        <v>2206</v>
      </c>
      <c r="F351" s="681" t="s">
        <v>29</v>
      </c>
      <c r="G351" s="681" t="s">
        <v>30</v>
      </c>
      <c r="H351" s="923"/>
    </row>
    <row r="352" spans="1:8" s="618" customFormat="1" ht="15" customHeight="1">
      <c r="A352" s="770"/>
      <c r="B352" s="806" t="s">
        <v>2476</v>
      </c>
      <c r="C352" s="693" t="s">
        <v>2480</v>
      </c>
      <c r="D352" s="922" t="s">
        <v>2491</v>
      </c>
      <c r="E352" s="677">
        <f>F352-6</f>
        <v>44253</v>
      </c>
      <c r="F352" s="714">
        <v>44259</v>
      </c>
      <c r="G352" s="714">
        <f>F352+25</f>
        <v>44284</v>
      </c>
    </row>
    <row r="353" spans="1:11" s="618" customFormat="1" ht="15" customHeight="1">
      <c r="A353" s="770"/>
      <c r="B353" s="806" t="s">
        <v>2474</v>
      </c>
      <c r="C353" s="693" t="s">
        <v>2475</v>
      </c>
      <c r="D353" s="921"/>
      <c r="E353" s="677">
        <f>F353-6</f>
        <v>44260</v>
      </c>
      <c r="F353" s="714">
        <f>F352+7</f>
        <v>44266</v>
      </c>
      <c r="G353" s="714">
        <f>F353+25</f>
        <v>44291</v>
      </c>
    </row>
    <row r="354" spans="1:11" s="618" customFormat="1" ht="15" customHeight="1">
      <c r="A354" s="770"/>
      <c r="B354" s="806" t="s">
        <v>2522</v>
      </c>
      <c r="C354" s="693" t="s">
        <v>2516</v>
      </c>
      <c r="D354" s="921"/>
      <c r="E354" s="677">
        <f>F354-6</f>
        <v>44267</v>
      </c>
      <c r="F354" s="714">
        <f>F353+7</f>
        <v>44273</v>
      </c>
      <c r="G354" s="714">
        <f>F354+25</f>
        <v>44298</v>
      </c>
    </row>
    <row r="355" spans="1:11" s="618" customFormat="1" ht="15" customHeight="1">
      <c r="A355" s="770"/>
      <c r="B355" s="693" t="s">
        <v>2479</v>
      </c>
      <c r="C355" s="693" t="s">
        <v>2521</v>
      </c>
      <c r="D355" s="921"/>
      <c r="E355" s="677">
        <f>F355-6</f>
        <v>44274</v>
      </c>
      <c r="F355" s="714">
        <f>F354+7</f>
        <v>44280</v>
      </c>
      <c r="G355" s="714">
        <f>F355+25</f>
        <v>44305</v>
      </c>
    </row>
    <row r="356" spans="1:11" s="618" customFormat="1" ht="15" customHeight="1">
      <c r="A356" s="752"/>
      <c r="B356" s="806" t="s">
        <v>2323</v>
      </c>
      <c r="C356" s="693" t="s">
        <v>2322</v>
      </c>
      <c r="D356" s="920"/>
      <c r="E356" s="677">
        <f>F356-6</f>
        <v>44281</v>
      </c>
      <c r="F356" s="714">
        <f>F355+7</f>
        <v>44287</v>
      </c>
      <c r="G356" s="714">
        <f>F356+25</f>
        <v>44312</v>
      </c>
    </row>
    <row r="357" spans="1:11" s="619" customFormat="1" ht="14.1" customHeight="1">
      <c r="A357" s="784" t="s">
        <v>2585</v>
      </c>
      <c r="B357" s="784"/>
      <c r="C357" s="878"/>
      <c r="D357" s="877"/>
      <c r="E357" s="689"/>
      <c r="F357" s="876"/>
      <c r="G357" s="876"/>
      <c r="H357" s="813"/>
    </row>
    <row r="358" spans="1:11" s="618" customFormat="1" ht="15" customHeight="1">
      <c r="A358" s="770"/>
      <c r="B358" s="903" t="s">
        <v>25</v>
      </c>
      <c r="C358" s="902" t="s">
        <v>26</v>
      </c>
      <c r="D358" s="902" t="s">
        <v>7</v>
      </c>
      <c r="E358" s="681" t="s">
        <v>2207</v>
      </c>
      <c r="F358" s="916" t="s">
        <v>8</v>
      </c>
      <c r="G358" s="681" t="s">
        <v>1135</v>
      </c>
      <c r="H358" s="914"/>
    </row>
    <row r="359" spans="1:11" s="618" customFormat="1" ht="15" customHeight="1">
      <c r="A359" s="770"/>
      <c r="B359" s="901"/>
      <c r="C359" s="900"/>
      <c r="D359" s="900"/>
      <c r="E359" s="681" t="s">
        <v>2206</v>
      </c>
      <c r="F359" s="916" t="s">
        <v>29</v>
      </c>
      <c r="G359" s="681" t="s">
        <v>30</v>
      </c>
      <c r="H359" s="914"/>
    </row>
    <row r="360" spans="1:11" s="618" customFormat="1" ht="15" customHeight="1">
      <c r="A360" s="770"/>
      <c r="B360" s="868" t="s">
        <v>2570</v>
      </c>
      <c r="C360" s="868" t="s">
        <v>2569</v>
      </c>
      <c r="D360" s="913" t="s">
        <v>2577</v>
      </c>
      <c r="E360" s="677">
        <f>F360-5</f>
        <v>44256</v>
      </c>
      <c r="F360" s="714">
        <v>44261</v>
      </c>
      <c r="G360" s="714">
        <f>F360+19</f>
        <v>44280</v>
      </c>
      <c r="H360" s="910"/>
    </row>
    <row r="361" spans="1:11" s="618" customFormat="1" ht="15" customHeight="1">
      <c r="A361" s="770"/>
      <c r="B361" s="868" t="s">
        <v>2568</v>
      </c>
      <c r="C361" s="868" t="s">
        <v>2567</v>
      </c>
      <c r="D361" s="912"/>
      <c r="E361" s="677">
        <f>F361-5</f>
        <v>44263</v>
      </c>
      <c r="F361" s="714">
        <f>F360+7</f>
        <v>44268</v>
      </c>
      <c r="G361" s="714">
        <f>F361+19</f>
        <v>44287</v>
      </c>
      <c r="H361" s="910"/>
      <c r="I361" s="909"/>
      <c r="J361" s="909"/>
      <c r="K361" s="909"/>
    </row>
    <row r="362" spans="1:11" s="618" customFormat="1" ht="15" customHeight="1">
      <c r="A362" s="770"/>
      <c r="B362" s="685" t="s">
        <v>2566</v>
      </c>
      <c r="C362" s="685" t="s">
        <v>2565</v>
      </c>
      <c r="D362" s="912"/>
      <c r="E362" s="677">
        <f>F362-5</f>
        <v>44270</v>
      </c>
      <c r="F362" s="714">
        <f>F361+7</f>
        <v>44275</v>
      </c>
      <c r="G362" s="714">
        <f>F362+19</f>
        <v>44294</v>
      </c>
      <c r="H362" s="910"/>
      <c r="I362" s="909"/>
      <c r="J362" s="909"/>
      <c r="K362" s="909"/>
    </row>
    <row r="363" spans="1:11" s="618" customFormat="1" ht="15" customHeight="1">
      <c r="A363" s="770"/>
      <c r="B363" s="724" t="s">
        <v>2564</v>
      </c>
      <c r="C363" s="685" t="s">
        <v>2322</v>
      </c>
      <c r="D363" s="912"/>
      <c r="E363" s="677">
        <f>F363-5</f>
        <v>44277</v>
      </c>
      <c r="F363" s="714">
        <f>F362+7</f>
        <v>44282</v>
      </c>
      <c r="G363" s="714">
        <f>F363+19</f>
        <v>44301</v>
      </c>
      <c r="H363" s="910"/>
      <c r="I363" s="909"/>
      <c r="J363" s="909"/>
      <c r="K363" s="909"/>
    </row>
    <row r="364" spans="1:11" s="618" customFormat="1" ht="15" customHeight="1">
      <c r="A364" s="770"/>
      <c r="B364" s="693" t="s">
        <v>2323</v>
      </c>
      <c r="C364" s="724" t="s">
        <v>2322</v>
      </c>
      <c r="D364" s="911"/>
      <c r="E364" s="677">
        <f>F364-5</f>
        <v>44284</v>
      </c>
      <c r="F364" s="714">
        <f>F363+7</f>
        <v>44289</v>
      </c>
      <c r="G364" s="714">
        <f>F364+19</f>
        <v>44308</v>
      </c>
      <c r="H364" s="910"/>
      <c r="I364" s="909"/>
      <c r="J364" s="909"/>
      <c r="K364" s="909"/>
    </row>
    <row r="365" spans="1:11" s="619" customFormat="1" ht="15.75" customHeight="1">
      <c r="A365" s="784" t="s">
        <v>2584</v>
      </c>
      <c r="B365" s="784"/>
      <c r="C365" s="878"/>
      <c r="D365" s="877"/>
      <c r="E365" s="689"/>
      <c r="F365" s="876"/>
      <c r="G365" s="919"/>
      <c r="H365" s="918"/>
      <c r="I365" s="917"/>
      <c r="J365" s="917"/>
      <c r="K365" s="917"/>
    </row>
    <row r="366" spans="1:11" s="618" customFormat="1" ht="15" hidden="1" customHeight="1">
      <c r="A366" s="770"/>
      <c r="B366" s="903" t="s">
        <v>25</v>
      </c>
      <c r="C366" s="902" t="s">
        <v>26</v>
      </c>
      <c r="D366" s="902" t="s">
        <v>7</v>
      </c>
      <c r="E366" s="681" t="s">
        <v>2207</v>
      </c>
      <c r="F366" s="916" t="s">
        <v>8</v>
      </c>
      <c r="G366" s="681" t="s">
        <v>1066</v>
      </c>
      <c r="H366" s="914"/>
      <c r="I366" s="909"/>
      <c r="J366" s="909"/>
      <c r="K366" s="909"/>
    </row>
    <row r="367" spans="1:11" s="618" customFormat="1" ht="15" hidden="1" customHeight="1">
      <c r="A367" s="770"/>
      <c r="B367" s="901"/>
      <c r="C367" s="900"/>
      <c r="D367" s="900"/>
      <c r="E367" s="681" t="s">
        <v>2206</v>
      </c>
      <c r="F367" s="916" t="s">
        <v>29</v>
      </c>
      <c r="G367" s="915" t="s">
        <v>30</v>
      </c>
      <c r="H367" s="914"/>
      <c r="I367" s="909"/>
      <c r="J367" s="909"/>
      <c r="K367" s="909"/>
    </row>
    <row r="368" spans="1:11" s="618" customFormat="1" ht="15" hidden="1" customHeight="1">
      <c r="A368" s="770"/>
      <c r="B368" s="806" t="s">
        <v>2323</v>
      </c>
      <c r="C368" s="693" t="s">
        <v>2322</v>
      </c>
      <c r="D368" s="904" t="s">
        <v>2583</v>
      </c>
      <c r="E368" s="677">
        <f>F368-5</f>
        <v>44010</v>
      </c>
      <c r="F368" s="714">
        <v>44015</v>
      </c>
      <c r="G368" s="714">
        <f>F368+14</f>
        <v>44029</v>
      </c>
      <c r="H368" s="910"/>
    </row>
    <row r="369" spans="1:11" s="618" customFormat="1" ht="15" hidden="1" customHeight="1">
      <c r="A369" s="770"/>
      <c r="B369" s="806" t="s">
        <v>2582</v>
      </c>
      <c r="C369" s="693" t="s">
        <v>2578</v>
      </c>
      <c r="D369" s="882"/>
      <c r="E369" s="677">
        <f>F369-5</f>
        <v>44017</v>
      </c>
      <c r="F369" s="714">
        <f>F368+7</f>
        <v>44022</v>
      </c>
      <c r="G369" s="714">
        <f>F369+14</f>
        <v>44036</v>
      </c>
      <c r="H369" s="910"/>
      <c r="I369" s="909"/>
      <c r="J369" s="909"/>
      <c r="K369" s="909"/>
    </row>
    <row r="370" spans="1:11" s="618" customFormat="1" ht="15" hidden="1" customHeight="1">
      <c r="A370" s="770"/>
      <c r="B370" s="806" t="s">
        <v>2581</v>
      </c>
      <c r="C370" s="693" t="s">
        <v>2578</v>
      </c>
      <c r="D370" s="882"/>
      <c r="E370" s="677">
        <f>F370-5</f>
        <v>44024</v>
      </c>
      <c r="F370" s="714">
        <f>F369+7</f>
        <v>44029</v>
      </c>
      <c r="G370" s="714">
        <f>F370+14</f>
        <v>44043</v>
      </c>
      <c r="H370" s="910"/>
      <c r="I370" s="909"/>
      <c r="J370" s="909"/>
      <c r="K370" s="909"/>
    </row>
    <row r="371" spans="1:11" s="618" customFormat="1" ht="15" hidden="1" customHeight="1">
      <c r="A371" s="770"/>
      <c r="B371" s="806" t="s">
        <v>2580</v>
      </c>
      <c r="C371" s="693" t="s">
        <v>2578</v>
      </c>
      <c r="D371" s="882"/>
      <c r="E371" s="677">
        <f>F371-5</f>
        <v>44031</v>
      </c>
      <c r="F371" s="714">
        <f>F370+7</f>
        <v>44036</v>
      </c>
      <c r="G371" s="714">
        <f>F371+14</f>
        <v>44050</v>
      </c>
      <c r="H371" s="910"/>
      <c r="I371" s="909"/>
      <c r="J371" s="909"/>
      <c r="K371" s="909"/>
    </row>
    <row r="372" spans="1:11" s="618" customFormat="1" ht="15" hidden="1" customHeight="1">
      <c r="A372" s="770"/>
      <c r="B372" s="806" t="s">
        <v>2579</v>
      </c>
      <c r="C372" s="693" t="s">
        <v>2578</v>
      </c>
      <c r="D372" s="881"/>
      <c r="E372" s="677">
        <f>F372-5</f>
        <v>44038</v>
      </c>
      <c r="F372" s="714">
        <f>F371+7</f>
        <v>44043</v>
      </c>
      <c r="G372" s="714">
        <f>F372+14</f>
        <v>44057</v>
      </c>
      <c r="H372" s="910"/>
      <c r="I372" s="909"/>
      <c r="J372" s="909"/>
      <c r="K372" s="909"/>
    </row>
    <row r="373" spans="1:11" s="618" customFormat="1" ht="15" customHeight="1">
      <c r="A373" s="770"/>
      <c r="B373" s="787" t="s">
        <v>2312</v>
      </c>
      <c r="C373" s="779" t="s">
        <v>26</v>
      </c>
      <c r="D373" s="779" t="s">
        <v>7</v>
      </c>
      <c r="E373" s="681" t="s">
        <v>2207</v>
      </c>
      <c r="F373" s="916" t="s">
        <v>8</v>
      </c>
      <c r="G373" s="681" t="s">
        <v>1066</v>
      </c>
      <c r="H373" s="914"/>
      <c r="I373" s="909"/>
      <c r="J373" s="909"/>
      <c r="K373" s="909"/>
    </row>
    <row r="374" spans="1:11" s="618" customFormat="1" ht="15" customHeight="1">
      <c r="A374" s="770"/>
      <c r="B374" s="823"/>
      <c r="C374" s="825"/>
      <c r="D374" s="825"/>
      <c r="E374" s="681" t="s">
        <v>2206</v>
      </c>
      <c r="F374" s="916" t="s">
        <v>29</v>
      </c>
      <c r="G374" s="915" t="s">
        <v>30</v>
      </c>
      <c r="H374" s="914"/>
      <c r="I374" s="909"/>
      <c r="J374" s="909"/>
      <c r="K374" s="909"/>
    </row>
    <row r="375" spans="1:11" s="618" customFormat="1" ht="15" customHeight="1">
      <c r="A375" s="770"/>
      <c r="B375" s="868" t="s">
        <v>2570</v>
      </c>
      <c r="C375" s="868" t="s">
        <v>2569</v>
      </c>
      <c r="D375" s="913" t="s">
        <v>2577</v>
      </c>
      <c r="E375" s="677">
        <f>F375-4</f>
        <v>44257</v>
      </c>
      <c r="F375" s="714">
        <v>44261</v>
      </c>
      <c r="G375" s="714">
        <f>F375+23</f>
        <v>44284</v>
      </c>
      <c r="H375" s="910"/>
    </row>
    <row r="376" spans="1:11" s="618" customFormat="1" ht="15" customHeight="1">
      <c r="A376" s="770"/>
      <c r="B376" s="868" t="s">
        <v>2568</v>
      </c>
      <c r="C376" s="868" t="s">
        <v>2567</v>
      </c>
      <c r="D376" s="912"/>
      <c r="E376" s="677">
        <f>F376-4</f>
        <v>44264</v>
      </c>
      <c r="F376" s="714">
        <f>F375+7</f>
        <v>44268</v>
      </c>
      <c r="G376" s="714">
        <f>F376+23</f>
        <v>44291</v>
      </c>
      <c r="H376" s="910"/>
      <c r="I376" s="909"/>
      <c r="J376" s="909"/>
      <c r="K376" s="909"/>
    </row>
    <row r="377" spans="1:11" s="618" customFormat="1" ht="15" customHeight="1">
      <c r="A377" s="770"/>
      <c r="B377" s="685" t="s">
        <v>2566</v>
      </c>
      <c r="C377" s="685" t="s">
        <v>2565</v>
      </c>
      <c r="D377" s="912"/>
      <c r="E377" s="677">
        <f>F377-4</f>
        <v>44271</v>
      </c>
      <c r="F377" s="714">
        <f>F376+7</f>
        <v>44275</v>
      </c>
      <c r="G377" s="714">
        <f>F377+23</f>
        <v>44298</v>
      </c>
      <c r="H377" s="910"/>
      <c r="I377" s="909"/>
      <c r="J377" s="909"/>
      <c r="K377" s="909"/>
    </row>
    <row r="378" spans="1:11" s="618" customFormat="1" ht="15" customHeight="1">
      <c r="A378" s="770"/>
      <c r="B378" s="724" t="s">
        <v>2564</v>
      </c>
      <c r="C378" s="685" t="s">
        <v>2322</v>
      </c>
      <c r="D378" s="912"/>
      <c r="E378" s="677">
        <f>F378-4</f>
        <v>44278</v>
      </c>
      <c r="F378" s="714">
        <f>F377+7</f>
        <v>44282</v>
      </c>
      <c r="G378" s="714">
        <f>F378+23</f>
        <v>44305</v>
      </c>
      <c r="H378" s="910"/>
      <c r="I378" s="909"/>
      <c r="J378" s="909"/>
      <c r="K378" s="909"/>
    </row>
    <row r="379" spans="1:11" s="618" customFormat="1" ht="15" customHeight="1">
      <c r="A379" s="770"/>
      <c r="B379" s="693" t="s">
        <v>2323</v>
      </c>
      <c r="C379" s="724" t="s">
        <v>2322</v>
      </c>
      <c r="D379" s="911"/>
      <c r="E379" s="677">
        <f>F379-4</f>
        <v>44285</v>
      </c>
      <c r="F379" s="714">
        <f>F378+7</f>
        <v>44289</v>
      </c>
      <c r="G379" s="714">
        <f>F379+23</f>
        <v>44312</v>
      </c>
      <c r="H379" s="910"/>
      <c r="I379" s="909"/>
      <c r="J379" s="909"/>
      <c r="K379" s="909"/>
    </row>
    <row r="380" spans="1:11" s="638" customFormat="1" ht="15" customHeight="1">
      <c r="A380" s="784" t="s">
        <v>2576</v>
      </c>
      <c r="B380" s="827"/>
      <c r="C380" s="878"/>
      <c r="D380" s="877"/>
      <c r="E380" s="689"/>
      <c r="F380" s="876"/>
      <c r="G380" s="876"/>
      <c r="H380" s="875"/>
      <c r="I380" s="899"/>
      <c r="J380" s="899"/>
      <c r="K380" s="899"/>
    </row>
    <row r="381" spans="1:11" s="628" customFormat="1" ht="15" hidden="1" customHeight="1">
      <c r="A381" s="770"/>
      <c r="B381" s="880" t="s">
        <v>25</v>
      </c>
      <c r="C381" s="779" t="s">
        <v>26</v>
      </c>
      <c r="D381" s="897" t="s">
        <v>7</v>
      </c>
      <c r="E381" s="777" t="s">
        <v>2207</v>
      </c>
      <c r="F381" s="777" t="s">
        <v>8</v>
      </c>
      <c r="G381" s="777" t="s">
        <v>263</v>
      </c>
      <c r="H381" s="859"/>
      <c r="I381" s="885"/>
      <c r="J381" s="885"/>
      <c r="K381" s="885"/>
    </row>
    <row r="382" spans="1:11" s="628" customFormat="1" ht="15" hidden="1" customHeight="1">
      <c r="A382" s="770"/>
      <c r="B382" s="908"/>
      <c r="C382" s="905"/>
      <c r="D382" s="841"/>
      <c r="E382" s="860" t="s">
        <v>2206</v>
      </c>
      <c r="F382" s="860" t="s">
        <v>29</v>
      </c>
      <c r="G382" s="860" t="s">
        <v>30</v>
      </c>
      <c r="H382" s="859"/>
      <c r="I382" s="885"/>
      <c r="J382" s="885"/>
      <c r="K382" s="885"/>
    </row>
    <row r="383" spans="1:11" s="628" customFormat="1" ht="15" hidden="1" customHeight="1">
      <c r="A383" s="770"/>
      <c r="B383" s="868" t="s">
        <v>2531</v>
      </c>
      <c r="C383" s="868" t="s">
        <v>2500</v>
      </c>
      <c r="D383" s="904" t="s">
        <v>2575</v>
      </c>
      <c r="E383" s="895">
        <f>F383-5</f>
        <v>43553</v>
      </c>
      <c r="F383" s="884">
        <v>43558</v>
      </c>
      <c r="G383" s="884">
        <f>F383+24</f>
        <v>43582</v>
      </c>
      <c r="H383" s="859"/>
      <c r="I383" s="885"/>
      <c r="J383" s="885"/>
      <c r="K383" s="885"/>
    </row>
    <row r="384" spans="1:11" s="628" customFormat="1" ht="15" hidden="1" customHeight="1">
      <c r="A384" s="770"/>
      <c r="B384" s="724" t="s">
        <v>2574</v>
      </c>
      <c r="C384" s="724" t="s">
        <v>2415</v>
      </c>
      <c r="D384" s="882"/>
      <c r="E384" s="895">
        <f>F384-5</f>
        <v>43560</v>
      </c>
      <c r="F384" s="884">
        <f>F383+7</f>
        <v>43565</v>
      </c>
      <c r="G384" s="884">
        <f>F384+24</f>
        <v>43589</v>
      </c>
      <c r="H384" s="859"/>
      <c r="I384" s="885"/>
      <c r="J384" s="885"/>
      <c r="K384" s="885"/>
    </row>
    <row r="385" spans="1:11" s="628" customFormat="1" ht="15" hidden="1" customHeight="1">
      <c r="A385" s="770"/>
      <c r="B385" s="685" t="s">
        <v>2573</v>
      </c>
      <c r="C385" s="685" t="s">
        <v>2572</v>
      </c>
      <c r="D385" s="882"/>
      <c r="E385" s="895">
        <f>F385-5</f>
        <v>43567</v>
      </c>
      <c r="F385" s="884">
        <f>F384+7</f>
        <v>43572</v>
      </c>
      <c r="G385" s="884">
        <f>F385+24</f>
        <v>43596</v>
      </c>
      <c r="H385" s="859"/>
      <c r="I385" s="885"/>
      <c r="J385" s="885"/>
      <c r="K385" s="885"/>
    </row>
    <row r="386" spans="1:11" s="628" customFormat="1" ht="15" hidden="1" customHeight="1">
      <c r="A386" s="770"/>
      <c r="B386" s="685" t="s">
        <v>2474</v>
      </c>
      <c r="C386" s="685" t="s">
        <v>2571</v>
      </c>
      <c r="D386" s="882"/>
      <c r="E386" s="895">
        <f>F386-5</f>
        <v>43574</v>
      </c>
      <c r="F386" s="884">
        <f>F385+7</f>
        <v>43579</v>
      </c>
      <c r="G386" s="884">
        <f>F386+24</f>
        <v>43603</v>
      </c>
      <c r="H386" s="859"/>
      <c r="I386" s="885"/>
      <c r="J386" s="885"/>
      <c r="K386" s="885"/>
    </row>
    <row r="387" spans="1:11" s="628" customFormat="1" ht="15" hidden="1" customHeight="1">
      <c r="A387" s="770"/>
      <c r="B387" s="685" t="s">
        <v>2477</v>
      </c>
      <c r="C387" s="724" t="s">
        <v>2534</v>
      </c>
      <c r="D387" s="881"/>
      <c r="E387" s="895">
        <f>F387-5</f>
        <v>43581</v>
      </c>
      <c r="F387" s="884">
        <f>F386+7</f>
        <v>43586</v>
      </c>
      <c r="G387" s="884">
        <f>F387+24</f>
        <v>43610</v>
      </c>
      <c r="H387" s="859"/>
      <c r="I387" s="885"/>
      <c r="J387" s="885"/>
      <c r="K387" s="885"/>
    </row>
    <row r="388" spans="1:11" s="628" customFormat="1" ht="15" hidden="1" customHeight="1">
      <c r="A388" s="770"/>
      <c r="B388" s="685"/>
      <c r="C388" s="724"/>
      <c r="D388" s="893"/>
      <c r="E388" s="729"/>
      <c r="F388" s="892"/>
      <c r="G388" s="892"/>
      <c r="H388" s="859"/>
      <c r="I388" s="885"/>
      <c r="J388" s="885"/>
      <c r="K388" s="885"/>
    </row>
    <row r="389" spans="1:11" s="628" customFormat="1" ht="15" customHeight="1">
      <c r="A389" s="770"/>
      <c r="B389" s="787" t="s">
        <v>25</v>
      </c>
      <c r="C389" s="779" t="s">
        <v>26</v>
      </c>
      <c r="D389" s="897" t="s">
        <v>7</v>
      </c>
      <c r="E389" s="777" t="s">
        <v>2207</v>
      </c>
      <c r="F389" s="777" t="s">
        <v>8</v>
      </c>
      <c r="G389" s="777" t="s">
        <v>263</v>
      </c>
      <c r="H389" s="859"/>
      <c r="I389" s="885"/>
      <c r="J389" s="885"/>
      <c r="K389" s="885"/>
    </row>
    <row r="390" spans="1:11" s="628" customFormat="1" ht="15" customHeight="1">
      <c r="A390" s="770"/>
      <c r="B390" s="907"/>
      <c r="C390" s="905"/>
      <c r="D390" s="841"/>
      <c r="E390" s="860" t="s">
        <v>2206</v>
      </c>
      <c r="F390" s="860" t="s">
        <v>29</v>
      </c>
      <c r="G390" s="860" t="s">
        <v>30</v>
      </c>
      <c r="H390" s="859"/>
      <c r="I390" s="885"/>
      <c r="J390" s="885"/>
      <c r="K390" s="885"/>
    </row>
    <row r="391" spans="1:11" s="628" customFormat="1" ht="15" customHeight="1">
      <c r="A391" s="770"/>
      <c r="B391" s="868" t="s">
        <v>2570</v>
      </c>
      <c r="C391" s="868" t="s">
        <v>2569</v>
      </c>
      <c r="D391" s="904" t="s">
        <v>1896</v>
      </c>
      <c r="E391" s="895">
        <f>F391-5</f>
        <v>44256</v>
      </c>
      <c r="F391" s="884">
        <v>44261</v>
      </c>
      <c r="G391" s="884">
        <f>F391+28</f>
        <v>44289</v>
      </c>
      <c r="H391" s="859"/>
      <c r="I391" s="885"/>
      <c r="J391" s="885"/>
      <c r="K391" s="885"/>
    </row>
    <row r="392" spans="1:11" s="628" customFormat="1" ht="15" customHeight="1">
      <c r="A392" s="770"/>
      <c r="B392" s="868" t="s">
        <v>2568</v>
      </c>
      <c r="C392" s="868" t="s">
        <v>2567</v>
      </c>
      <c r="D392" s="882"/>
      <c r="E392" s="895">
        <f>F392-5</f>
        <v>44263</v>
      </c>
      <c r="F392" s="884">
        <f>F391+7</f>
        <v>44268</v>
      </c>
      <c r="G392" s="884">
        <f>F392+28</f>
        <v>44296</v>
      </c>
      <c r="H392" s="859"/>
      <c r="I392" s="885"/>
      <c r="J392" s="885"/>
      <c r="K392" s="885"/>
    </row>
    <row r="393" spans="1:11" s="628" customFormat="1" ht="15" customHeight="1">
      <c r="A393" s="770"/>
      <c r="B393" s="685" t="s">
        <v>2566</v>
      </c>
      <c r="C393" s="685" t="s">
        <v>2565</v>
      </c>
      <c r="D393" s="882"/>
      <c r="E393" s="895">
        <f>F393-5</f>
        <v>44270</v>
      </c>
      <c r="F393" s="884">
        <f>F392+7</f>
        <v>44275</v>
      </c>
      <c r="G393" s="884">
        <f>F393+28</f>
        <v>44303</v>
      </c>
      <c r="H393" s="859"/>
      <c r="I393" s="885"/>
      <c r="J393" s="885"/>
      <c r="K393" s="885"/>
    </row>
    <row r="394" spans="1:11" s="628" customFormat="1" ht="15" customHeight="1">
      <c r="A394" s="770"/>
      <c r="B394" s="724" t="s">
        <v>2564</v>
      </c>
      <c r="C394" s="685" t="s">
        <v>2322</v>
      </c>
      <c r="D394" s="882"/>
      <c r="E394" s="895">
        <f>F394-5</f>
        <v>44277</v>
      </c>
      <c r="F394" s="884">
        <f>F393+7</f>
        <v>44282</v>
      </c>
      <c r="G394" s="884">
        <f>F394+28</f>
        <v>44310</v>
      </c>
      <c r="H394" s="859"/>
      <c r="I394" s="885"/>
      <c r="J394" s="885"/>
      <c r="K394" s="885"/>
    </row>
    <row r="395" spans="1:11" s="628" customFormat="1" ht="15" customHeight="1">
      <c r="A395" s="770"/>
      <c r="B395" s="693" t="s">
        <v>2323</v>
      </c>
      <c r="C395" s="724" t="s">
        <v>2322</v>
      </c>
      <c r="D395" s="881"/>
      <c r="E395" s="895">
        <f>F395-5</f>
        <v>44284</v>
      </c>
      <c r="F395" s="884">
        <f>F394+7</f>
        <v>44289</v>
      </c>
      <c r="G395" s="884">
        <f>F395+28</f>
        <v>44317</v>
      </c>
      <c r="H395" s="859"/>
      <c r="I395" s="885"/>
      <c r="J395" s="885"/>
      <c r="K395" s="885"/>
    </row>
    <row r="396" spans="1:11" s="628" customFormat="1" ht="15" hidden="1" customHeight="1">
      <c r="A396" s="770"/>
      <c r="B396" s="788" t="s">
        <v>25</v>
      </c>
      <c r="C396" s="779" t="s">
        <v>26</v>
      </c>
      <c r="D396" s="897" t="s">
        <v>7</v>
      </c>
      <c r="E396" s="777" t="s">
        <v>2207</v>
      </c>
      <c r="F396" s="777" t="s">
        <v>8</v>
      </c>
      <c r="G396" s="777" t="s">
        <v>263</v>
      </c>
      <c r="H396" s="859"/>
      <c r="I396" s="885"/>
      <c r="J396" s="885"/>
      <c r="K396" s="885"/>
    </row>
    <row r="397" spans="1:11" s="628" customFormat="1" ht="15" hidden="1" customHeight="1">
      <c r="A397" s="770"/>
      <c r="B397" s="906"/>
      <c r="C397" s="905"/>
      <c r="D397" s="841"/>
      <c r="E397" s="860" t="s">
        <v>2206</v>
      </c>
      <c r="F397" s="860" t="s">
        <v>29</v>
      </c>
      <c r="G397" s="860" t="s">
        <v>30</v>
      </c>
      <c r="H397" s="859"/>
      <c r="I397" s="885"/>
      <c r="J397" s="885"/>
      <c r="K397" s="885"/>
    </row>
    <row r="398" spans="1:11" s="628" customFormat="1" ht="15" hidden="1" customHeight="1">
      <c r="A398" s="770"/>
      <c r="B398" s="806" t="s">
        <v>2562</v>
      </c>
      <c r="C398" s="693" t="s">
        <v>2561</v>
      </c>
      <c r="D398" s="904" t="s">
        <v>2560</v>
      </c>
      <c r="E398" s="895">
        <f>F398-5</f>
        <v>44043</v>
      </c>
      <c r="F398" s="884">
        <v>44048</v>
      </c>
      <c r="G398" s="884">
        <f>F398+22</f>
        <v>44070</v>
      </c>
      <c r="H398" s="859"/>
      <c r="I398" s="885"/>
      <c r="J398" s="885"/>
      <c r="K398" s="885"/>
    </row>
    <row r="399" spans="1:11" s="628" customFormat="1" ht="15" hidden="1" customHeight="1">
      <c r="A399" s="770"/>
      <c r="B399" s="806" t="s">
        <v>2559</v>
      </c>
      <c r="C399" s="693" t="s">
        <v>2555</v>
      </c>
      <c r="D399" s="882"/>
      <c r="E399" s="895">
        <f>F399-5</f>
        <v>44050</v>
      </c>
      <c r="F399" s="884">
        <f>F398+7</f>
        <v>44055</v>
      </c>
      <c r="G399" s="884">
        <f>F399+22</f>
        <v>44077</v>
      </c>
      <c r="H399" s="859"/>
      <c r="I399" s="885"/>
      <c r="J399" s="885"/>
      <c r="K399" s="885"/>
    </row>
    <row r="400" spans="1:11" s="628" customFormat="1" ht="15" hidden="1" customHeight="1">
      <c r="A400" s="770"/>
      <c r="B400" s="806" t="s">
        <v>2558</v>
      </c>
      <c r="C400" s="693" t="s">
        <v>2555</v>
      </c>
      <c r="D400" s="882"/>
      <c r="E400" s="895">
        <f>F400-5</f>
        <v>44057</v>
      </c>
      <c r="F400" s="884">
        <f>F399+7</f>
        <v>44062</v>
      </c>
      <c r="G400" s="884">
        <f>F400+22</f>
        <v>44084</v>
      </c>
      <c r="H400" s="859"/>
      <c r="I400" s="885"/>
      <c r="J400" s="885"/>
      <c r="K400" s="885"/>
    </row>
    <row r="401" spans="1:11" s="628" customFormat="1" ht="15" hidden="1" customHeight="1">
      <c r="A401" s="770"/>
      <c r="B401" s="806" t="s">
        <v>2557</v>
      </c>
      <c r="C401" s="693" t="s">
        <v>2555</v>
      </c>
      <c r="D401" s="882"/>
      <c r="E401" s="895">
        <f>F401-5</f>
        <v>44064</v>
      </c>
      <c r="F401" s="884">
        <f>F400+7</f>
        <v>44069</v>
      </c>
      <c r="G401" s="884">
        <f>F401+22</f>
        <v>44091</v>
      </c>
      <c r="H401" s="859"/>
      <c r="I401" s="885"/>
      <c r="J401" s="885"/>
      <c r="K401" s="885"/>
    </row>
    <row r="402" spans="1:11" s="628" customFormat="1" ht="15" hidden="1" customHeight="1">
      <c r="A402" s="770"/>
      <c r="B402" s="806" t="s">
        <v>2556</v>
      </c>
      <c r="C402" s="693" t="s">
        <v>2555</v>
      </c>
      <c r="D402" s="881"/>
      <c r="E402" s="895">
        <f>F402-5</f>
        <v>44071</v>
      </c>
      <c r="F402" s="884">
        <f>F401+7</f>
        <v>44076</v>
      </c>
      <c r="G402" s="884">
        <f>F402+22</f>
        <v>44098</v>
      </c>
      <c r="H402" s="859"/>
      <c r="I402" s="885"/>
      <c r="J402" s="885"/>
      <c r="K402" s="885"/>
    </row>
    <row r="403" spans="1:11" s="628" customFormat="1" ht="15" hidden="1" customHeight="1">
      <c r="A403" s="770"/>
      <c r="B403" s="793"/>
      <c r="C403" s="894"/>
      <c r="D403" s="893"/>
      <c r="E403" s="729"/>
      <c r="F403" s="892"/>
      <c r="G403" s="892"/>
      <c r="H403" s="859"/>
      <c r="I403" s="885"/>
      <c r="J403" s="885"/>
      <c r="K403" s="885"/>
    </row>
    <row r="404" spans="1:11" s="628" customFormat="1" ht="15" customHeight="1">
      <c r="A404" s="770"/>
      <c r="B404" s="903" t="s">
        <v>25</v>
      </c>
      <c r="C404" s="902" t="s">
        <v>26</v>
      </c>
      <c r="D404" s="873" t="s">
        <v>7</v>
      </c>
      <c r="E404" s="890" t="s">
        <v>2207</v>
      </c>
      <c r="F404" s="890" t="s">
        <v>8</v>
      </c>
      <c r="G404" s="890" t="s">
        <v>263</v>
      </c>
      <c r="H404" s="859"/>
      <c r="I404" s="885"/>
      <c r="J404" s="885"/>
      <c r="K404" s="885"/>
    </row>
    <row r="405" spans="1:11" s="628" customFormat="1" ht="15" customHeight="1">
      <c r="A405" s="770"/>
      <c r="B405" s="901"/>
      <c r="C405" s="900"/>
      <c r="D405" s="870"/>
      <c r="E405" s="888" t="s">
        <v>2206</v>
      </c>
      <c r="F405" s="888" t="s">
        <v>29</v>
      </c>
      <c r="G405" s="888" t="s">
        <v>30</v>
      </c>
      <c r="H405" s="859"/>
      <c r="I405" s="885"/>
      <c r="J405" s="885"/>
      <c r="K405" s="885"/>
    </row>
    <row r="406" spans="1:11" s="628" customFormat="1" ht="15" customHeight="1">
      <c r="A406" s="770"/>
      <c r="B406" s="868" t="s">
        <v>2477</v>
      </c>
      <c r="C406" s="868" t="s">
        <v>2480</v>
      </c>
      <c r="D406" s="883" t="s">
        <v>1962</v>
      </c>
      <c r="E406" s="895">
        <f>F406-5</f>
        <v>44254</v>
      </c>
      <c r="F406" s="884">
        <v>44259</v>
      </c>
      <c r="G406" s="884">
        <f>F406+24</f>
        <v>44283</v>
      </c>
      <c r="H406" s="859"/>
      <c r="I406" s="885"/>
      <c r="J406" s="885"/>
      <c r="K406" s="885"/>
    </row>
    <row r="407" spans="1:11" s="628" customFormat="1" ht="15" customHeight="1">
      <c r="A407" s="770"/>
      <c r="B407" s="724" t="s">
        <v>2474</v>
      </c>
      <c r="C407" s="724" t="s">
        <v>2475</v>
      </c>
      <c r="D407" s="882"/>
      <c r="E407" s="895">
        <f>F407-5</f>
        <v>44261</v>
      </c>
      <c r="F407" s="884">
        <f>F406+7</f>
        <v>44266</v>
      </c>
      <c r="G407" s="884">
        <f>F407+24</f>
        <v>44290</v>
      </c>
      <c r="H407" s="859"/>
      <c r="I407" s="885"/>
      <c r="J407" s="885"/>
      <c r="K407" s="885"/>
    </row>
    <row r="408" spans="1:11" s="628" customFormat="1" ht="15" customHeight="1">
      <c r="A408" s="770"/>
      <c r="B408" s="685" t="s">
        <v>2522</v>
      </c>
      <c r="C408" s="685" t="s">
        <v>2516</v>
      </c>
      <c r="D408" s="882"/>
      <c r="E408" s="895">
        <f>F408-5</f>
        <v>44268</v>
      </c>
      <c r="F408" s="884">
        <f>F407+7</f>
        <v>44273</v>
      </c>
      <c r="G408" s="884">
        <f>F408+24</f>
        <v>44297</v>
      </c>
      <c r="H408" s="859"/>
      <c r="I408" s="885"/>
      <c r="J408" s="885"/>
      <c r="K408" s="885"/>
    </row>
    <row r="409" spans="1:11" s="628" customFormat="1" ht="15" customHeight="1">
      <c r="A409" s="770"/>
      <c r="B409" s="685" t="s">
        <v>2479</v>
      </c>
      <c r="C409" s="685" t="s">
        <v>2521</v>
      </c>
      <c r="D409" s="882"/>
      <c r="E409" s="895">
        <f>F409-5</f>
        <v>44275</v>
      </c>
      <c r="F409" s="884">
        <f>F408+7</f>
        <v>44280</v>
      </c>
      <c r="G409" s="884">
        <f>F409+24</f>
        <v>44304</v>
      </c>
      <c r="H409" s="859"/>
      <c r="I409" s="885"/>
      <c r="J409" s="885"/>
      <c r="K409" s="885"/>
    </row>
    <row r="410" spans="1:11" s="628" customFormat="1" ht="15" customHeight="1">
      <c r="A410" s="770"/>
      <c r="B410" s="685" t="s">
        <v>2554</v>
      </c>
      <c r="C410" s="685" t="s">
        <v>2553</v>
      </c>
      <c r="D410" s="881"/>
      <c r="E410" s="895">
        <f>F410-5</f>
        <v>44282</v>
      </c>
      <c r="F410" s="884">
        <f>F409+7</f>
        <v>44287</v>
      </c>
      <c r="G410" s="884">
        <f>F410+24</f>
        <v>44311</v>
      </c>
      <c r="H410" s="859"/>
      <c r="I410" s="885"/>
      <c r="J410" s="885"/>
      <c r="K410" s="885"/>
    </row>
    <row r="411" spans="1:11" s="638" customFormat="1" ht="15" customHeight="1">
      <c r="A411" s="784" t="s">
        <v>2563</v>
      </c>
      <c r="B411" s="827"/>
      <c r="C411" s="878"/>
      <c r="D411" s="877"/>
      <c r="E411" s="689"/>
      <c r="F411" s="876"/>
      <c r="G411" s="876"/>
      <c r="H411" s="875"/>
      <c r="I411" s="899"/>
      <c r="J411" s="899"/>
      <c r="K411" s="899"/>
    </row>
    <row r="412" spans="1:11" s="628" customFormat="1" ht="15" customHeight="1">
      <c r="A412" s="770"/>
      <c r="B412" s="787" t="s">
        <v>25</v>
      </c>
      <c r="C412" s="779" t="s">
        <v>26</v>
      </c>
      <c r="D412" s="897" t="s">
        <v>7</v>
      </c>
      <c r="E412" s="777" t="s">
        <v>2207</v>
      </c>
      <c r="F412" s="777" t="s">
        <v>8</v>
      </c>
      <c r="G412" s="777" t="s">
        <v>263</v>
      </c>
      <c r="H412" s="859"/>
      <c r="I412" s="885"/>
      <c r="J412" s="885"/>
      <c r="K412" s="885"/>
    </row>
    <row r="413" spans="1:11" s="628" customFormat="1" ht="15" customHeight="1">
      <c r="A413" s="770"/>
      <c r="B413" s="898"/>
      <c r="C413" s="886"/>
      <c r="D413" s="841"/>
      <c r="E413" s="860" t="s">
        <v>2206</v>
      </c>
      <c r="F413" s="860" t="s">
        <v>29</v>
      </c>
      <c r="G413" s="860" t="s">
        <v>30</v>
      </c>
      <c r="H413" s="859"/>
      <c r="I413" s="885"/>
      <c r="J413" s="885"/>
      <c r="K413" s="885"/>
    </row>
    <row r="414" spans="1:11" s="628" customFormat="1" ht="15" customHeight="1">
      <c r="A414" s="770"/>
      <c r="B414" s="868" t="s">
        <v>2570</v>
      </c>
      <c r="C414" s="868" t="s">
        <v>2569</v>
      </c>
      <c r="D414" s="883" t="s">
        <v>1896</v>
      </c>
      <c r="E414" s="895">
        <f>F414-5</f>
        <v>44256</v>
      </c>
      <c r="F414" s="884">
        <v>44261</v>
      </c>
      <c r="G414" s="884">
        <f>F414+28</f>
        <v>44289</v>
      </c>
      <c r="H414" s="859"/>
      <c r="I414" s="885"/>
      <c r="J414" s="885"/>
      <c r="K414" s="885"/>
    </row>
    <row r="415" spans="1:11" s="628" customFormat="1" ht="15" customHeight="1">
      <c r="A415" s="770"/>
      <c r="B415" s="868" t="s">
        <v>2568</v>
      </c>
      <c r="C415" s="868" t="s">
        <v>2567</v>
      </c>
      <c r="D415" s="882"/>
      <c r="E415" s="895">
        <f>F415-5</f>
        <v>44263</v>
      </c>
      <c r="F415" s="884">
        <f>F414+7</f>
        <v>44268</v>
      </c>
      <c r="G415" s="884">
        <f>F415+28</f>
        <v>44296</v>
      </c>
      <c r="H415" s="859"/>
      <c r="I415" s="885"/>
      <c r="J415" s="885"/>
      <c r="K415" s="885"/>
    </row>
    <row r="416" spans="1:11" s="628" customFormat="1" ht="15" customHeight="1">
      <c r="A416" s="770"/>
      <c r="B416" s="685" t="s">
        <v>2566</v>
      </c>
      <c r="C416" s="685" t="s">
        <v>2565</v>
      </c>
      <c r="D416" s="882"/>
      <c r="E416" s="895">
        <f>F416-5</f>
        <v>44270</v>
      </c>
      <c r="F416" s="884">
        <f>F415+7</f>
        <v>44275</v>
      </c>
      <c r="G416" s="884">
        <f>F416+28</f>
        <v>44303</v>
      </c>
      <c r="H416" s="859"/>
      <c r="I416" s="885"/>
      <c r="J416" s="885"/>
      <c r="K416" s="885"/>
    </row>
    <row r="417" spans="1:11" s="628" customFormat="1" ht="15" customHeight="1">
      <c r="A417" s="770"/>
      <c r="B417" s="724" t="s">
        <v>2564</v>
      </c>
      <c r="C417" s="685" t="s">
        <v>2322</v>
      </c>
      <c r="D417" s="882"/>
      <c r="E417" s="895">
        <f>F417-5</f>
        <v>44277</v>
      </c>
      <c r="F417" s="884">
        <f>F416+7</f>
        <v>44282</v>
      </c>
      <c r="G417" s="884">
        <f>F417+28</f>
        <v>44310</v>
      </c>
      <c r="H417" s="859"/>
      <c r="I417" s="885"/>
      <c r="J417" s="885"/>
      <c r="K417" s="885"/>
    </row>
    <row r="418" spans="1:11" s="628" customFormat="1" ht="15" customHeight="1">
      <c r="A418" s="770"/>
      <c r="B418" s="693" t="s">
        <v>2323</v>
      </c>
      <c r="C418" s="724" t="s">
        <v>2322</v>
      </c>
      <c r="D418" s="881"/>
      <c r="E418" s="895">
        <f>F418-5</f>
        <v>44284</v>
      </c>
      <c r="F418" s="884">
        <f>F417+7</f>
        <v>44289</v>
      </c>
      <c r="G418" s="884">
        <f>F418+28</f>
        <v>44317</v>
      </c>
      <c r="H418" s="859"/>
      <c r="I418" s="885"/>
      <c r="J418" s="885"/>
      <c r="K418" s="885"/>
    </row>
    <row r="419" spans="1:11" s="628" customFormat="1" ht="15" hidden="1" customHeight="1">
      <c r="A419" s="770"/>
      <c r="B419" s="788" t="s">
        <v>25</v>
      </c>
      <c r="C419" s="779" t="s">
        <v>26</v>
      </c>
      <c r="D419" s="897" t="s">
        <v>7</v>
      </c>
      <c r="E419" s="777" t="s">
        <v>2207</v>
      </c>
      <c r="F419" s="777" t="s">
        <v>8</v>
      </c>
      <c r="G419" s="777" t="s">
        <v>2563</v>
      </c>
      <c r="H419" s="859"/>
      <c r="I419" s="885"/>
      <c r="J419" s="885"/>
      <c r="K419" s="885"/>
    </row>
    <row r="420" spans="1:11" s="628" customFormat="1" ht="15" hidden="1" customHeight="1">
      <c r="A420" s="770"/>
      <c r="B420" s="896"/>
      <c r="C420" s="886"/>
      <c r="D420" s="841"/>
      <c r="E420" s="860" t="s">
        <v>2206</v>
      </c>
      <c r="F420" s="860" t="s">
        <v>29</v>
      </c>
      <c r="G420" s="860" t="s">
        <v>30</v>
      </c>
      <c r="H420" s="859"/>
      <c r="I420" s="885"/>
      <c r="J420" s="885"/>
      <c r="K420" s="885"/>
    </row>
    <row r="421" spans="1:11" s="628" customFormat="1" ht="15" hidden="1" customHeight="1">
      <c r="A421" s="770"/>
      <c r="B421" s="806" t="s">
        <v>2562</v>
      </c>
      <c r="C421" s="693" t="s">
        <v>2561</v>
      </c>
      <c r="D421" s="883" t="s">
        <v>2560</v>
      </c>
      <c r="E421" s="895">
        <f>F421-5</f>
        <v>44043</v>
      </c>
      <c r="F421" s="884">
        <v>44048</v>
      </c>
      <c r="G421" s="884">
        <f>F421+24</f>
        <v>44072</v>
      </c>
      <c r="H421" s="859"/>
      <c r="I421" s="885"/>
      <c r="J421" s="885"/>
      <c r="K421" s="885"/>
    </row>
    <row r="422" spans="1:11" s="628" customFormat="1" ht="15" hidden="1" customHeight="1">
      <c r="A422" s="770"/>
      <c r="B422" s="806" t="s">
        <v>2559</v>
      </c>
      <c r="C422" s="693" t="s">
        <v>2555</v>
      </c>
      <c r="D422" s="882"/>
      <c r="E422" s="895">
        <f>F422-5</f>
        <v>44050</v>
      </c>
      <c r="F422" s="884">
        <f>F421+7</f>
        <v>44055</v>
      </c>
      <c r="G422" s="884">
        <f>F422+24</f>
        <v>44079</v>
      </c>
      <c r="H422" s="859"/>
      <c r="I422" s="885"/>
      <c r="J422" s="885"/>
      <c r="K422" s="885"/>
    </row>
    <row r="423" spans="1:11" s="628" customFormat="1" ht="15" hidden="1" customHeight="1">
      <c r="A423" s="770"/>
      <c r="B423" s="806" t="s">
        <v>2558</v>
      </c>
      <c r="C423" s="693" t="s">
        <v>2555</v>
      </c>
      <c r="D423" s="882"/>
      <c r="E423" s="895">
        <f>F423-5</f>
        <v>44057</v>
      </c>
      <c r="F423" s="884">
        <f>F422+7</f>
        <v>44062</v>
      </c>
      <c r="G423" s="884">
        <f>F423+24</f>
        <v>44086</v>
      </c>
      <c r="H423" s="859"/>
      <c r="I423" s="885"/>
      <c r="J423" s="885"/>
      <c r="K423" s="885"/>
    </row>
    <row r="424" spans="1:11" s="628" customFormat="1" ht="15" hidden="1" customHeight="1">
      <c r="A424" s="770"/>
      <c r="B424" s="806" t="s">
        <v>2557</v>
      </c>
      <c r="C424" s="693" t="s">
        <v>2555</v>
      </c>
      <c r="D424" s="882"/>
      <c r="E424" s="895">
        <f>F424-5</f>
        <v>44064</v>
      </c>
      <c r="F424" s="884">
        <f>F423+7</f>
        <v>44069</v>
      </c>
      <c r="G424" s="884">
        <f>F424+24</f>
        <v>44093</v>
      </c>
      <c r="H424" s="859"/>
      <c r="I424" s="885"/>
      <c r="J424" s="885"/>
      <c r="K424" s="885"/>
    </row>
    <row r="425" spans="1:11" s="628" customFormat="1" ht="15" hidden="1" customHeight="1">
      <c r="A425" s="770"/>
      <c r="B425" s="806" t="s">
        <v>2556</v>
      </c>
      <c r="C425" s="693" t="s">
        <v>2555</v>
      </c>
      <c r="D425" s="881"/>
      <c r="E425" s="895">
        <f>F425-5</f>
        <v>44071</v>
      </c>
      <c r="F425" s="884">
        <f>F424+7</f>
        <v>44076</v>
      </c>
      <c r="G425" s="884">
        <f>F425+24</f>
        <v>44100</v>
      </c>
      <c r="H425" s="859"/>
      <c r="I425" s="885"/>
      <c r="J425" s="885"/>
      <c r="K425" s="885"/>
    </row>
    <row r="426" spans="1:11" s="628" customFormat="1" ht="15" hidden="1" customHeight="1">
      <c r="A426" s="770"/>
      <c r="B426" s="793"/>
      <c r="C426" s="894"/>
      <c r="D426" s="893"/>
      <c r="E426" s="729"/>
      <c r="F426" s="892"/>
      <c r="G426" s="892"/>
      <c r="H426" s="859"/>
      <c r="I426" s="885"/>
      <c r="J426" s="885"/>
      <c r="K426" s="885"/>
    </row>
    <row r="427" spans="1:11" s="628" customFormat="1" ht="15" customHeight="1">
      <c r="A427" s="770"/>
      <c r="B427" s="787" t="s">
        <v>2312</v>
      </c>
      <c r="C427" s="779" t="s">
        <v>26</v>
      </c>
      <c r="D427" s="891" t="s">
        <v>7</v>
      </c>
      <c r="E427" s="890" t="s">
        <v>2207</v>
      </c>
      <c r="F427" s="890" t="s">
        <v>8</v>
      </c>
      <c r="G427" s="890" t="s">
        <v>1058</v>
      </c>
      <c r="H427" s="859"/>
      <c r="I427" s="885"/>
      <c r="J427" s="885"/>
      <c r="K427" s="885"/>
    </row>
    <row r="428" spans="1:11" s="628" customFormat="1" ht="15" customHeight="1">
      <c r="A428" s="770"/>
      <c r="B428" s="862"/>
      <c r="C428" s="861"/>
      <c r="D428" s="889"/>
      <c r="E428" s="888" t="s">
        <v>2206</v>
      </c>
      <c r="F428" s="888" t="s">
        <v>29</v>
      </c>
      <c r="G428" s="888" t="s">
        <v>30</v>
      </c>
      <c r="H428" s="859"/>
      <c r="I428" s="885"/>
      <c r="J428" s="885"/>
      <c r="K428" s="885"/>
    </row>
    <row r="429" spans="1:11" s="628" customFormat="1" ht="15" customHeight="1">
      <c r="A429" s="770"/>
      <c r="B429" s="868" t="s">
        <v>2477</v>
      </c>
      <c r="C429" s="868" t="s">
        <v>2480</v>
      </c>
      <c r="D429" s="883" t="s">
        <v>1962</v>
      </c>
      <c r="E429" s="748">
        <f>F429-5</f>
        <v>44254</v>
      </c>
      <c r="F429" s="884">
        <v>44259</v>
      </c>
      <c r="G429" s="884">
        <f>F429+22</f>
        <v>44281</v>
      </c>
      <c r="H429" s="859"/>
      <c r="I429" s="885"/>
      <c r="J429" s="885"/>
      <c r="K429" s="885"/>
    </row>
    <row r="430" spans="1:11" s="628" customFormat="1" ht="15" customHeight="1">
      <c r="A430" s="770"/>
      <c r="B430" s="724" t="s">
        <v>2474</v>
      </c>
      <c r="C430" s="724" t="s">
        <v>2475</v>
      </c>
      <c r="D430" s="882"/>
      <c r="E430" s="748">
        <f>F430-5</f>
        <v>44261</v>
      </c>
      <c r="F430" s="884">
        <f>F429+7</f>
        <v>44266</v>
      </c>
      <c r="G430" s="884">
        <f>F430+22</f>
        <v>44288</v>
      </c>
      <c r="H430" s="859"/>
      <c r="I430" s="885"/>
      <c r="J430" s="885"/>
      <c r="K430" s="885"/>
    </row>
    <row r="431" spans="1:11" s="628" customFormat="1" ht="15" customHeight="1">
      <c r="A431" s="770"/>
      <c r="B431" s="685" t="s">
        <v>2522</v>
      </c>
      <c r="C431" s="685" t="s">
        <v>2516</v>
      </c>
      <c r="D431" s="882"/>
      <c r="E431" s="748">
        <f>F431-5</f>
        <v>44268</v>
      </c>
      <c r="F431" s="884">
        <f>F430+7</f>
        <v>44273</v>
      </c>
      <c r="G431" s="884">
        <f>F431+22</f>
        <v>44295</v>
      </c>
      <c r="H431" s="859"/>
      <c r="I431" s="885"/>
      <c r="J431" s="885"/>
      <c r="K431" s="885"/>
    </row>
    <row r="432" spans="1:11" s="628" customFormat="1" ht="15" customHeight="1">
      <c r="A432" s="770"/>
      <c r="B432" s="685" t="s">
        <v>2479</v>
      </c>
      <c r="C432" s="685" t="s">
        <v>2521</v>
      </c>
      <c r="D432" s="882"/>
      <c r="E432" s="748">
        <f>F432-5</f>
        <v>44275</v>
      </c>
      <c r="F432" s="884">
        <f>F431+7</f>
        <v>44280</v>
      </c>
      <c r="G432" s="884">
        <f>F432+22</f>
        <v>44302</v>
      </c>
      <c r="H432" s="859"/>
    </row>
    <row r="433" spans="1:11" s="628" customFormat="1" ht="15" customHeight="1">
      <c r="A433" s="770"/>
      <c r="B433" s="685" t="s">
        <v>2554</v>
      </c>
      <c r="C433" s="685" t="s">
        <v>2553</v>
      </c>
      <c r="D433" s="881"/>
      <c r="E433" s="748">
        <f>F433-5</f>
        <v>44282</v>
      </c>
      <c r="F433" s="884">
        <f>F432+7</f>
        <v>44287</v>
      </c>
      <c r="G433" s="884">
        <f>F433+22</f>
        <v>44309</v>
      </c>
      <c r="H433" s="859"/>
    </row>
    <row r="434" spans="1:11" s="628" customFormat="1" ht="15" hidden="1" customHeight="1">
      <c r="A434" s="770"/>
      <c r="B434" s="880" t="s">
        <v>2312</v>
      </c>
      <c r="C434" s="779" t="s">
        <v>26</v>
      </c>
      <c r="D434" s="863" t="s">
        <v>7</v>
      </c>
      <c r="E434" s="777" t="s">
        <v>2207</v>
      </c>
      <c r="F434" s="777" t="s">
        <v>8</v>
      </c>
      <c r="G434" s="777" t="s">
        <v>1058</v>
      </c>
      <c r="H434" s="859"/>
      <c r="I434" s="885"/>
      <c r="J434" s="885"/>
      <c r="K434" s="885"/>
    </row>
    <row r="435" spans="1:11" s="628" customFormat="1" ht="15" hidden="1" customHeight="1">
      <c r="A435" s="770"/>
      <c r="B435" s="887"/>
      <c r="C435" s="886"/>
      <c r="D435" s="833"/>
      <c r="E435" s="860" t="s">
        <v>2206</v>
      </c>
      <c r="F435" s="860" t="s">
        <v>29</v>
      </c>
      <c r="G435" s="860" t="s">
        <v>30</v>
      </c>
      <c r="H435" s="859"/>
      <c r="I435" s="885"/>
      <c r="J435" s="885"/>
      <c r="K435" s="885"/>
    </row>
    <row r="436" spans="1:11" s="628" customFormat="1" ht="15" hidden="1" customHeight="1">
      <c r="A436" s="770"/>
      <c r="B436" s="868" t="s">
        <v>2552</v>
      </c>
      <c r="C436" s="868" t="s">
        <v>2551</v>
      </c>
      <c r="D436" s="759" t="s">
        <v>1896</v>
      </c>
      <c r="E436" s="748">
        <f>F436-5</f>
        <v>43557</v>
      </c>
      <c r="F436" s="884">
        <v>43562</v>
      </c>
      <c r="G436" s="884">
        <f>F436+25</f>
        <v>43587</v>
      </c>
      <c r="H436" s="859"/>
      <c r="I436" s="885"/>
      <c r="J436" s="885"/>
      <c r="K436" s="885"/>
    </row>
    <row r="437" spans="1:11" s="628" customFormat="1" ht="15" hidden="1" customHeight="1">
      <c r="A437" s="770"/>
      <c r="B437" s="724" t="s">
        <v>2550</v>
      </c>
      <c r="C437" s="724" t="s">
        <v>2549</v>
      </c>
      <c r="D437" s="759"/>
      <c r="E437" s="748">
        <f>F437-5</f>
        <v>43564</v>
      </c>
      <c r="F437" s="884">
        <f>F436+7</f>
        <v>43569</v>
      </c>
      <c r="G437" s="884">
        <f>F437+25</f>
        <v>43594</v>
      </c>
      <c r="H437" s="859"/>
      <c r="I437" s="885"/>
      <c r="J437" s="885"/>
      <c r="K437" s="885"/>
    </row>
    <row r="438" spans="1:11" s="628" customFormat="1" ht="15" hidden="1" customHeight="1">
      <c r="A438" s="770"/>
      <c r="B438" s="685" t="s">
        <v>2548</v>
      </c>
      <c r="C438" s="685" t="s">
        <v>2547</v>
      </c>
      <c r="D438" s="759"/>
      <c r="E438" s="748">
        <f>F438-5</f>
        <v>43571</v>
      </c>
      <c r="F438" s="884">
        <f>F437+7</f>
        <v>43576</v>
      </c>
      <c r="G438" s="884">
        <f>F438+25</f>
        <v>43601</v>
      </c>
      <c r="H438" s="859"/>
      <c r="I438" s="885"/>
      <c r="J438" s="885"/>
      <c r="K438" s="885"/>
    </row>
    <row r="439" spans="1:11" s="628" customFormat="1" ht="15" hidden="1" customHeight="1">
      <c r="A439" s="770"/>
      <c r="B439" s="685" t="s">
        <v>2546</v>
      </c>
      <c r="C439" s="685" t="s">
        <v>2545</v>
      </c>
      <c r="D439" s="759"/>
      <c r="E439" s="748">
        <f>F439-5</f>
        <v>43578</v>
      </c>
      <c r="F439" s="884">
        <f>F438+7</f>
        <v>43583</v>
      </c>
      <c r="G439" s="884">
        <f>F439+25</f>
        <v>43608</v>
      </c>
      <c r="H439" s="859"/>
    </row>
    <row r="440" spans="1:11" s="628" customFormat="1" ht="15" hidden="1" customHeight="1">
      <c r="A440" s="770"/>
      <c r="B440" s="685" t="s">
        <v>2544</v>
      </c>
      <c r="C440" s="724" t="s">
        <v>2478</v>
      </c>
      <c r="D440" s="759"/>
      <c r="E440" s="748">
        <f>F440-5</f>
        <v>43585</v>
      </c>
      <c r="F440" s="884">
        <f>F439+7</f>
        <v>43590</v>
      </c>
      <c r="G440" s="884">
        <f>F440+25</f>
        <v>43615</v>
      </c>
      <c r="H440" s="859"/>
    </row>
    <row r="441" spans="1:11" s="638" customFormat="1" ht="15" customHeight="1">
      <c r="A441" s="784" t="s">
        <v>1891</v>
      </c>
      <c r="B441" s="827"/>
      <c r="C441" s="878"/>
      <c r="D441" s="877"/>
      <c r="E441" s="689"/>
      <c r="F441" s="876"/>
      <c r="G441" s="876"/>
      <c r="H441" s="875"/>
    </row>
    <row r="442" spans="1:11" s="628" customFormat="1" ht="15" customHeight="1">
      <c r="A442" s="770"/>
      <c r="B442" s="787" t="s">
        <v>25</v>
      </c>
      <c r="C442" s="779" t="s">
        <v>26</v>
      </c>
      <c r="D442" s="863" t="s">
        <v>7</v>
      </c>
      <c r="E442" s="777" t="s">
        <v>2207</v>
      </c>
      <c r="F442" s="777" t="s">
        <v>8</v>
      </c>
      <c r="G442" s="777" t="s">
        <v>251</v>
      </c>
      <c r="H442" s="859"/>
    </row>
    <row r="443" spans="1:11" s="628" customFormat="1" ht="15" customHeight="1">
      <c r="A443" s="770"/>
      <c r="B443" s="862"/>
      <c r="C443" s="861"/>
      <c r="D443" s="833"/>
      <c r="E443" s="860" t="s">
        <v>2206</v>
      </c>
      <c r="F443" s="860" t="s">
        <v>29</v>
      </c>
      <c r="G443" s="860" t="s">
        <v>30</v>
      </c>
      <c r="H443" s="859"/>
    </row>
    <row r="444" spans="1:11" s="628" customFormat="1" ht="15" customHeight="1">
      <c r="A444" s="770"/>
      <c r="B444" s="806" t="s">
        <v>2543</v>
      </c>
      <c r="C444" s="807" t="s">
        <v>2542</v>
      </c>
      <c r="D444" s="769" t="s">
        <v>180</v>
      </c>
      <c r="E444" s="678">
        <f>F444-5</f>
        <v>44253</v>
      </c>
      <c r="F444" s="714">
        <v>44258</v>
      </c>
      <c r="G444" s="714">
        <f>F444+37</f>
        <v>44295</v>
      </c>
      <c r="H444" s="859"/>
    </row>
    <row r="445" spans="1:11" s="628" customFormat="1" ht="15" customHeight="1">
      <c r="A445" s="770"/>
      <c r="B445" s="806" t="s">
        <v>2541</v>
      </c>
      <c r="C445" s="807" t="s">
        <v>2540</v>
      </c>
      <c r="D445" s="769"/>
      <c r="E445" s="678">
        <f>F445-5</f>
        <v>44260</v>
      </c>
      <c r="F445" s="714">
        <f>F444+7</f>
        <v>44265</v>
      </c>
      <c r="G445" s="714">
        <f>F445+37</f>
        <v>44302</v>
      </c>
      <c r="H445" s="859"/>
    </row>
    <row r="446" spans="1:11" s="628" customFormat="1" ht="15" customHeight="1">
      <c r="A446" s="770"/>
      <c r="B446" s="806" t="s">
        <v>2539</v>
      </c>
      <c r="C446" s="807" t="s">
        <v>2538</v>
      </c>
      <c r="D446" s="769"/>
      <c r="E446" s="678">
        <f>F446-5</f>
        <v>44267</v>
      </c>
      <c r="F446" s="714">
        <f>F445+7</f>
        <v>44272</v>
      </c>
      <c r="G446" s="714">
        <f>F446+37</f>
        <v>44309</v>
      </c>
      <c r="H446" s="859"/>
    </row>
    <row r="447" spans="1:11" s="628" customFormat="1" ht="15" customHeight="1">
      <c r="A447" s="770"/>
      <c r="B447" s="806" t="s">
        <v>2323</v>
      </c>
      <c r="C447" s="807" t="s">
        <v>2322</v>
      </c>
      <c r="D447" s="769"/>
      <c r="E447" s="678">
        <f>F447-5</f>
        <v>44274</v>
      </c>
      <c r="F447" s="714">
        <f>F446+7</f>
        <v>44279</v>
      </c>
      <c r="G447" s="714">
        <f>F447+37</f>
        <v>44316</v>
      </c>
      <c r="H447" s="859"/>
    </row>
    <row r="448" spans="1:11" s="628" customFormat="1" ht="15" customHeight="1">
      <c r="A448" s="770"/>
      <c r="B448" s="806" t="s">
        <v>2537</v>
      </c>
      <c r="C448" s="807" t="s">
        <v>2536</v>
      </c>
      <c r="D448" s="769"/>
      <c r="E448" s="678">
        <f>F448-5</f>
        <v>44281</v>
      </c>
      <c r="F448" s="714">
        <f>F447+7</f>
        <v>44286</v>
      </c>
      <c r="G448" s="714">
        <f>F448+37</f>
        <v>44323</v>
      </c>
      <c r="H448" s="859"/>
    </row>
    <row r="449" spans="1:8" s="638" customFormat="1" ht="15" customHeight="1">
      <c r="A449" s="784" t="s">
        <v>2535</v>
      </c>
      <c r="B449" s="827"/>
      <c r="C449" s="878"/>
      <c r="D449" s="877"/>
      <c r="E449" s="689"/>
      <c r="F449" s="876"/>
      <c r="G449" s="876"/>
      <c r="H449" s="875"/>
    </row>
    <row r="450" spans="1:8" s="628" customFormat="1" ht="15" hidden="1" customHeight="1">
      <c r="A450" s="770"/>
      <c r="B450" s="787" t="s">
        <v>25</v>
      </c>
      <c r="C450" s="779" t="s">
        <v>26</v>
      </c>
      <c r="D450" s="863" t="s">
        <v>7</v>
      </c>
      <c r="E450" s="777" t="s">
        <v>2207</v>
      </c>
      <c r="F450" s="777" t="s">
        <v>8</v>
      </c>
      <c r="G450" s="777" t="s">
        <v>2482</v>
      </c>
      <c r="H450" s="859"/>
    </row>
    <row r="451" spans="1:8" s="628" customFormat="1" ht="15" hidden="1" customHeight="1">
      <c r="A451" s="770"/>
      <c r="B451" s="862"/>
      <c r="C451" s="861"/>
      <c r="D451" s="833"/>
      <c r="E451" s="860" t="s">
        <v>2206</v>
      </c>
      <c r="F451" s="860" t="s">
        <v>29</v>
      </c>
      <c r="G451" s="860" t="s">
        <v>30</v>
      </c>
      <c r="H451" s="859"/>
    </row>
    <row r="452" spans="1:8" s="628" customFormat="1" ht="15" hidden="1" customHeight="1">
      <c r="A452" s="770"/>
      <c r="B452" s="868" t="s">
        <v>2477</v>
      </c>
      <c r="C452" s="868" t="s">
        <v>2534</v>
      </c>
      <c r="D452" s="883" t="s">
        <v>1959</v>
      </c>
      <c r="E452" s="678">
        <f>F452-5</f>
        <v>43583</v>
      </c>
      <c r="F452" s="714">
        <v>43588</v>
      </c>
      <c r="G452" s="714">
        <f>F452+31</f>
        <v>43619</v>
      </c>
      <c r="H452" s="859"/>
    </row>
    <row r="453" spans="1:8" s="628" customFormat="1" ht="15" hidden="1" customHeight="1">
      <c r="A453" s="770"/>
      <c r="B453" s="724" t="s">
        <v>2533</v>
      </c>
      <c r="C453" s="724" t="s">
        <v>2532</v>
      </c>
      <c r="D453" s="882"/>
      <c r="E453" s="678">
        <f>F453-5</f>
        <v>43590</v>
      </c>
      <c r="F453" s="714">
        <f>F452+7</f>
        <v>43595</v>
      </c>
      <c r="G453" s="714">
        <f>F453+31</f>
        <v>43626</v>
      </c>
      <c r="H453" s="859"/>
    </row>
    <row r="454" spans="1:8" s="628" customFormat="1" ht="15" hidden="1" customHeight="1">
      <c r="A454" s="770"/>
      <c r="B454" s="685" t="s">
        <v>2322</v>
      </c>
      <c r="C454" s="685" t="s">
        <v>2322</v>
      </c>
      <c r="D454" s="882"/>
      <c r="E454" s="678">
        <f>F454-5</f>
        <v>43597</v>
      </c>
      <c r="F454" s="714">
        <f>F453+7</f>
        <v>43602</v>
      </c>
      <c r="G454" s="714">
        <f>F454+31</f>
        <v>43633</v>
      </c>
      <c r="H454" s="859"/>
    </row>
    <row r="455" spans="1:8" s="628" customFormat="1" ht="15" hidden="1" customHeight="1">
      <c r="A455" s="770"/>
      <c r="B455" s="685" t="s">
        <v>2531</v>
      </c>
      <c r="C455" s="685" t="s">
        <v>2530</v>
      </c>
      <c r="D455" s="882"/>
      <c r="E455" s="678">
        <f>F455-5</f>
        <v>43604</v>
      </c>
      <c r="F455" s="714">
        <f>F454+7</f>
        <v>43609</v>
      </c>
      <c r="G455" s="714">
        <f>F455+31</f>
        <v>43640</v>
      </c>
      <c r="H455" s="859"/>
    </row>
    <row r="456" spans="1:8" s="628" customFormat="1" ht="15" hidden="1" customHeight="1">
      <c r="A456" s="770"/>
      <c r="B456" s="685" t="s">
        <v>2529</v>
      </c>
      <c r="C456" s="724" t="s">
        <v>2528</v>
      </c>
      <c r="D456" s="881"/>
      <c r="E456" s="678">
        <f>F456-5</f>
        <v>43611</v>
      </c>
      <c r="F456" s="714">
        <f>F455+7</f>
        <v>43616</v>
      </c>
      <c r="G456" s="714">
        <f>F456+31</f>
        <v>43647</v>
      </c>
      <c r="H456" s="859"/>
    </row>
    <row r="457" spans="1:8" s="628" customFormat="1" ht="15" hidden="1" customHeight="1">
      <c r="A457" s="770"/>
      <c r="B457" s="769" t="s">
        <v>25</v>
      </c>
      <c r="C457" s="779" t="s">
        <v>26</v>
      </c>
      <c r="D457" s="863" t="s">
        <v>7</v>
      </c>
      <c r="E457" s="777" t="s">
        <v>2207</v>
      </c>
      <c r="F457" s="777" t="s">
        <v>8</v>
      </c>
      <c r="G457" s="777" t="s">
        <v>2482</v>
      </c>
      <c r="H457" s="859"/>
    </row>
    <row r="458" spans="1:8" s="628" customFormat="1" ht="15" hidden="1" customHeight="1">
      <c r="A458" s="770"/>
      <c r="B458" s="867"/>
      <c r="C458" s="861"/>
      <c r="D458" s="833"/>
      <c r="E458" s="860" t="s">
        <v>2206</v>
      </c>
      <c r="F458" s="860" t="s">
        <v>29</v>
      </c>
      <c r="G458" s="860" t="s">
        <v>30</v>
      </c>
      <c r="H458" s="859"/>
    </row>
    <row r="459" spans="1:8" s="628" customFormat="1" ht="15" hidden="1" customHeight="1">
      <c r="A459" s="770"/>
      <c r="B459" s="806" t="s">
        <v>2510</v>
      </c>
      <c r="C459" s="693" t="s">
        <v>2504</v>
      </c>
      <c r="D459" s="866" t="s">
        <v>2509</v>
      </c>
      <c r="E459" s="678">
        <f>F459-5</f>
        <v>43555</v>
      </c>
      <c r="F459" s="714">
        <v>43560</v>
      </c>
      <c r="G459" s="714">
        <f>F459+31</f>
        <v>43591</v>
      </c>
      <c r="H459" s="859"/>
    </row>
    <row r="460" spans="1:8" s="628" customFormat="1" ht="15" hidden="1" customHeight="1">
      <c r="A460" s="770"/>
      <c r="B460" s="806" t="s">
        <v>2508</v>
      </c>
      <c r="C460" s="693" t="s">
        <v>2502</v>
      </c>
      <c r="D460" s="866"/>
      <c r="E460" s="678">
        <f>F460-5</f>
        <v>43562</v>
      </c>
      <c r="F460" s="714">
        <f>F459+7</f>
        <v>43567</v>
      </c>
      <c r="G460" s="714">
        <f>F460+31</f>
        <v>43598</v>
      </c>
      <c r="H460" s="859"/>
    </row>
    <row r="461" spans="1:8" s="628" customFormat="1" ht="15" hidden="1" customHeight="1">
      <c r="A461" s="770"/>
      <c r="B461" s="806" t="s">
        <v>2507</v>
      </c>
      <c r="C461" s="693" t="s">
        <v>2506</v>
      </c>
      <c r="D461" s="866"/>
      <c r="E461" s="678">
        <f>F461-5</f>
        <v>43569</v>
      </c>
      <c r="F461" s="714">
        <f>F460+7</f>
        <v>43574</v>
      </c>
      <c r="G461" s="714">
        <f>F461+31</f>
        <v>43605</v>
      </c>
      <c r="H461" s="859"/>
    </row>
    <row r="462" spans="1:8" s="628" customFormat="1" ht="15" hidden="1" customHeight="1">
      <c r="A462" s="770"/>
      <c r="B462" s="806" t="s">
        <v>2505</v>
      </c>
      <c r="C462" s="693" t="s">
        <v>2504</v>
      </c>
      <c r="D462" s="866"/>
      <c r="E462" s="678">
        <f>F462-5</f>
        <v>43576</v>
      </c>
      <c r="F462" s="714">
        <f>F461+7</f>
        <v>43581</v>
      </c>
      <c r="G462" s="714">
        <f>F462+31</f>
        <v>43612</v>
      </c>
      <c r="H462" s="859"/>
    </row>
    <row r="463" spans="1:8" s="628" customFormat="1" ht="15" hidden="1" customHeight="1">
      <c r="A463" s="770"/>
      <c r="B463" s="806" t="s">
        <v>2503</v>
      </c>
      <c r="C463" s="693" t="s">
        <v>2502</v>
      </c>
      <c r="D463" s="866"/>
      <c r="E463" s="678">
        <f>F463-5</f>
        <v>43583</v>
      </c>
      <c r="F463" s="714">
        <f>F462+7</f>
        <v>43588</v>
      </c>
      <c r="G463" s="714">
        <f>F463+31</f>
        <v>43619</v>
      </c>
      <c r="H463" s="859"/>
    </row>
    <row r="464" spans="1:8" s="628" customFormat="1" ht="15" hidden="1" customHeight="1">
      <c r="A464" s="770"/>
      <c r="B464" s="880" t="s">
        <v>25</v>
      </c>
      <c r="C464" s="779" t="s">
        <v>26</v>
      </c>
      <c r="D464" s="863" t="s">
        <v>7</v>
      </c>
      <c r="E464" s="777" t="s">
        <v>2207</v>
      </c>
      <c r="F464" s="777" t="s">
        <v>8</v>
      </c>
      <c r="G464" s="777" t="s">
        <v>2482</v>
      </c>
      <c r="H464" s="859"/>
    </row>
    <row r="465" spans="1:8" s="628" customFormat="1" ht="15" hidden="1" customHeight="1">
      <c r="A465" s="770"/>
      <c r="B465" s="879"/>
      <c r="C465" s="861"/>
      <c r="D465" s="833"/>
      <c r="E465" s="860" t="s">
        <v>2206</v>
      </c>
      <c r="F465" s="860" t="s">
        <v>29</v>
      </c>
      <c r="G465" s="860" t="s">
        <v>30</v>
      </c>
      <c r="H465" s="859"/>
    </row>
    <row r="466" spans="1:8" s="628" customFormat="1" ht="15" hidden="1" customHeight="1">
      <c r="A466" s="770"/>
      <c r="B466" s="806" t="s">
        <v>2499</v>
      </c>
      <c r="C466" s="693" t="s">
        <v>2527</v>
      </c>
      <c r="D466" s="769" t="s">
        <v>1922</v>
      </c>
      <c r="E466" s="678">
        <f>F466-5</f>
        <v>43645</v>
      </c>
      <c r="F466" s="714">
        <v>43650</v>
      </c>
      <c r="G466" s="714">
        <f>F466+31</f>
        <v>43681</v>
      </c>
      <c r="H466" s="859"/>
    </row>
    <row r="467" spans="1:8" s="628" customFormat="1" ht="15" hidden="1" customHeight="1">
      <c r="A467" s="770"/>
      <c r="B467" s="806" t="s">
        <v>2526</v>
      </c>
      <c r="C467" s="693" t="s">
        <v>2525</v>
      </c>
      <c r="D467" s="769"/>
      <c r="E467" s="678">
        <f>F467-5</f>
        <v>43652</v>
      </c>
      <c r="F467" s="714">
        <f>F466+7</f>
        <v>43657</v>
      </c>
      <c r="G467" s="714">
        <f>F467+31</f>
        <v>43688</v>
      </c>
      <c r="H467" s="859"/>
    </row>
    <row r="468" spans="1:8" s="628" customFormat="1" ht="15" hidden="1" customHeight="1">
      <c r="A468" s="770"/>
      <c r="B468" s="806" t="s">
        <v>2496</v>
      </c>
      <c r="C468" s="693" t="s">
        <v>2480</v>
      </c>
      <c r="D468" s="769"/>
      <c r="E468" s="678">
        <f>F468-5</f>
        <v>43659</v>
      </c>
      <c r="F468" s="714">
        <f>F467+7</f>
        <v>43664</v>
      </c>
      <c r="G468" s="714">
        <f>F468+31</f>
        <v>43695</v>
      </c>
      <c r="H468" s="859"/>
    </row>
    <row r="469" spans="1:8" s="628" customFormat="1" ht="15" hidden="1" customHeight="1">
      <c r="A469" s="770"/>
      <c r="B469" s="864" t="s">
        <v>1948</v>
      </c>
      <c r="C469" s="693" t="s">
        <v>2524</v>
      </c>
      <c r="D469" s="769"/>
      <c r="E469" s="678">
        <f>F469-5</f>
        <v>43666</v>
      </c>
      <c r="F469" s="714">
        <f>F468+7</f>
        <v>43671</v>
      </c>
      <c r="G469" s="714">
        <f>F469+31</f>
        <v>43702</v>
      </c>
      <c r="H469" s="859"/>
    </row>
    <row r="470" spans="1:8" s="628" customFormat="1" ht="15" hidden="1" customHeight="1">
      <c r="A470" s="770"/>
      <c r="B470" s="806" t="s">
        <v>2523</v>
      </c>
      <c r="C470" s="693" t="s">
        <v>2475</v>
      </c>
      <c r="D470" s="769"/>
      <c r="E470" s="678">
        <f>F470-5</f>
        <v>43673</v>
      </c>
      <c r="F470" s="714">
        <f>F469+7</f>
        <v>43678</v>
      </c>
      <c r="G470" s="714">
        <f>F470+31</f>
        <v>43709</v>
      </c>
      <c r="H470" s="859"/>
    </row>
    <row r="471" spans="1:8" s="628" customFormat="1" ht="15" customHeight="1">
      <c r="A471" s="770"/>
      <c r="B471" s="787" t="s">
        <v>25</v>
      </c>
      <c r="C471" s="779" t="s">
        <v>26</v>
      </c>
      <c r="D471" s="863" t="s">
        <v>7</v>
      </c>
      <c r="E471" s="777" t="s">
        <v>2207</v>
      </c>
      <c r="F471" s="777" t="s">
        <v>8</v>
      </c>
      <c r="G471" s="777" t="s">
        <v>2482</v>
      </c>
      <c r="H471" s="859"/>
    </row>
    <row r="472" spans="1:8" s="628" customFormat="1" ht="15" customHeight="1">
      <c r="A472" s="770"/>
      <c r="B472" s="862"/>
      <c r="C472" s="861"/>
      <c r="D472" s="833"/>
      <c r="E472" s="860" t="s">
        <v>2206</v>
      </c>
      <c r="F472" s="860" t="s">
        <v>29</v>
      </c>
      <c r="G472" s="860" t="s">
        <v>30</v>
      </c>
      <c r="H472" s="859"/>
    </row>
    <row r="473" spans="1:8" s="628" customFormat="1" ht="15" customHeight="1">
      <c r="A473" s="770"/>
      <c r="B473" s="806" t="s">
        <v>2476</v>
      </c>
      <c r="C473" s="693" t="s">
        <v>2480</v>
      </c>
      <c r="D473" s="769" t="s">
        <v>2491</v>
      </c>
      <c r="E473" s="678">
        <f>F473-5</f>
        <v>44254</v>
      </c>
      <c r="F473" s="714">
        <v>44259</v>
      </c>
      <c r="G473" s="714">
        <f>F473+31</f>
        <v>44290</v>
      </c>
      <c r="H473" s="859"/>
    </row>
    <row r="474" spans="1:8" s="628" customFormat="1" ht="15" customHeight="1">
      <c r="A474" s="770"/>
      <c r="B474" s="806" t="s">
        <v>2474</v>
      </c>
      <c r="C474" s="693" t="s">
        <v>2475</v>
      </c>
      <c r="D474" s="769"/>
      <c r="E474" s="678">
        <f>F474-5</f>
        <v>44261</v>
      </c>
      <c r="F474" s="714">
        <f>F473+7</f>
        <v>44266</v>
      </c>
      <c r="G474" s="714">
        <f>F474+31</f>
        <v>44297</v>
      </c>
      <c r="H474" s="859"/>
    </row>
    <row r="475" spans="1:8" s="628" customFormat="1" ht="15" customHeight="1">
      <c r="A475" s="770"/>
      <c r="B475" s="806" t="s">
        <v>2522</v>
      </c>
      <c r="C475" s="693" t="s">
        <v>2516</v>
      </c>
      <c r="D475" s="769"/>
      <c r="E475" s="678">
        <f>F475-5</f>
        <v>44268</v>
      </c>
      <c r="F475" s="714">
        <f>F474+7</f>
        <v>44273</v>
      </c>
      <c r="G475" s="714">
        <f>F475+31</f>
        <v>44304</v>
      </c>
      <c r="H475" s="859"/>
    </row>
    <row r="476" spans="1:8" s="628" customFormat="1" ht="15" customHeight="1">
      <c r="A476" s="770"/>
      <c r="B476" s="693" t="s">
        <v>2479</v>
      </c>
      <c r="C476" s="693" t="s">
        <v>2521</v>
      </c>
      <c r="D476" s="769"/>
      <c r="E476" s="678">
        <f>F476-5</f>
        <v>44275</v>
      </c>
      <c r="F476" s="714">
        <f>F475+7</f>
        <v>44280</v>
      </c>
      <c r="G476" s="714">
        <f>F476+31</f>
        <v>44311</v>
      </c>
      <c r="H476" s="859"/>
    </row>
    <row r="477" spans="1:8" s="628" customFormat="1" ht="15" customHeight="1">
      <c r="A477" s="770"/>
      <c r="B477" s="806" t="s">
        <v>2323</v>
      </c>
      <c r="C477" s="693" t="s">
        <v>2322</v>
      </c>
      <c r="D477" s="769"/>
      <c r="E477" s="678">
        <f>F477-5</f>
        <v>44282</v>
      </c>
      <c r="F477" s="714">
        <f>F476+7</f>
        <v>44287</v>
      </c>
      <c r="G477" s="714">
        <f>F477+31</f>
        <v>44318</v>
      </c>
      <c r="H477" s="859"/>
    </row>
    <row r="478" spans="1:8" s="638" customFormat="1" ht="15" hidden="1" customHeight="1">
      <c r="A478" s="784" t="s">
        <v>2520</v>
      </c>
      <c r="B478" s="784"/>
      <c r="C478" s="878"/>
      <c r="D478" s="877"/>
      <c r="E478" s="689"/>
      <c r="F478" s="876"/>
      <c r="G478" s="876"/>
      <c r="H478" s="875"/>
    </row>
    <row r="479" spans="1:8" s="628" customFormat="1" ht="15" hidden="1" customHeight="1">
      <c r="A479" s="770"/>
      <c r="B479" s="874" t="s">
        <v>25</v>
      </c>
      <c r="C479" s="873" t="s">
        <v>26</v>
      </c>
      <c r="D479" s="872" t="s">
        <v>7</v>
      </c>
      <c r="E479" s="777" t="s">
        <v>2207</v>
      </c>
      <c r="F479" s="777" t="s">
        <v>8</v>
      </c>
      <c r="G479" s="777" t="s">
        <v>2511</v>
      </c>
      <c r="H479" s="859"/>
    </row>
    <row r="480" spans="1:8" s="628" customFormat="1" ht="15" hidden="1" customHeight="1">
      <c r="A480" s="770"/>
      <c r="B480" s="871"/>
      <c r="C480" s="870"/>
      <c r="D480" s="869"/>
      <c r="E480" s="860" t="s">
        <v>2206</v>
      </c>
      <c r="F480" s="860" t="s">
        <v>29</v>
      </c>
      <c r="G480" s="860" t="s">
        <v>30</v>
      </c>
      <c r="H480" s="859"/>
    </row>
    <row r="481" spans="1:8" s="628" customFormat="1" ht="15" hidden="1" customHeight="1">
      <c r="A481" s="770"/>
      <c r="B481" s="806" t="s">
        <v>2519</v>
      </c>
      <c r="C481" s="868" t="s">
        <v>2475</v>
      </c>
      <c r="D481" s="769" t="s">
        <v>1922</v>
      </c>
      <c r="E481" s="678">
        <f>F481-5</f>
        <v>43554</v>
      </c>
      <c r="F481" s="714">
        <v>43559</v>
      </c>
      <c r="G481" s="714">
        <f>F481+33</f>
        <v>43592</v>
      </c>
      <c r="H481" s="859"/>
    </row>
    <row r="482" spans="1:8" s="628" customFormat="1" ht="15" hidden="1" customHeight="1">
      <c r="A482" s="770"/>
      <c r="B482" s="724" t="s">
        <v>2518</v>
      </c>
      <c r="C482" s="724" t="s">
        <v>2517</v>
      </c>
      <c r="D482" s="769"/>
      <c r="E482" s="678">
        <f>F482-5</f>
        <v>43561</v>
      </c>
      <c r="F482" s="714">
        <f>F481+7</f>
        <v>43566</v>
      </c>
      <c r="G482" s="714">
        <f>F482+33</f>
        <v>43599</v>
      </c>
      <c r="H482" s="859"/>
    </row>
    <row r="483" spans="1:8" s="628" customFormat="1" ht="15" hidden="1" customHeight="1">
      <c r="A483" s="770"/>
      <c r="B483" s="685" t="s">
        <v>165</v>
      </c>
      <c r="C483" s="685" t="s">
        <v>2516</v>
      </c>
      <c r="D483" s="769"/>
      <c r="E483" s="678">
        <f>F483-5</f>
        <v>43568</v>
      </c>
      <c r="F483" s="714">
        <f>F482+7</f>
        <v>43573</v>
      </c>
      <c r="G483" s="714">
        <f>F483+33</f>
        <v>43606</v>
      </c>
      <c r="H483" s="859"/>
    </row>
    <row r="484" spans="1:8" s="628" customFormat="1" ht="15" hidden="1" customHeight="1">
      <c r="A484" s="770"/>
      <c r="B484" s="685" t="s">
        <v>2515</v>
      </c>
      <c r="C484" s="685" t="s">
        <v>2514</v>
      </c>
      <c r="D484" s="769"/>
      <c r="E484" s="678">
        <f>F484-5</f>
        <v>43575</v>
      </c>
      <c r="F484" s="714">
        <f>F483+7</f>
        <v>43580</v>
      </c>
      <c r="G484" s="714">
        <f>F484+33</f>
        <v>43613</v>
      </c>
      <c r="H484" s="859"/>
    </row>
    <row r="485" spans="1:8" s="628" customFormat="1" ht="15" hidden="1" customHeight="1">
      <c r="A485" s="770"/>
      <c r="B485" s="685" t="s">
        <v>2513</v>
      </c>
      <c r="C485" s="724" t="s">
        <v>2512</v>
      </c>
      <c r="D485" s="769"/>
      <c r="E485" s="678">
        <f>F485-5</f>
        <v>43582</v>
      </c>
      <c r="F485" s="714">
        <f>F484+7</f>
        <v>43587</v>
      </c>
      <c r="G485" s="714">
        <f>F485+33</f>
        <v>43620</v>
      </c>
      <c r="H485" s="859"/>
    </row>
    <row r="486" spans="1:8" s="628" customFormat="1" ht="15" hidden="1" customHeight="1">
      <c r="A486" s="770"/>
      <c r="B486" s="769" t="s">
        <v>25</v>
      </c>
      <c r="C486" s="779" t="s">
        <v>26</v>
      </c>
      <c r="D486" s="863" t="s">
        <v>7</v>
      </c>
      <c r="E486" s="777" t="s">
        <v>2207</v>
      </c>
      <c r="F486" s="777" t="s">
        <v>8</v>
      </c>
      <c r="G486" s="777" t="s">
        <v>2511</v>
      </c>
      <c r="H486" s="859"/>
    </row>
    <row r="487" spans="1:8" s="628" customFormat="1" ht="15" hidden="1" customHeight="1">
      <c r="A487" s="770"/>
      <c r="B487" s="867"/>
      <c r="C487" s="861"/>
      <c r="D487" s="833"/>
      <c r="E487" s="860" t="s">
        <v>2206</v>
      </c>
      <c r="F487" s="860" t="s">
        <v>29</v>
      </c>
      <c r="G487" s="860" t="s">
        <v>30</v>
      </c>
      <c r="H487" s="859"/>
    </row>
    <row r="488" spans="1:8" s="628" customFormat="1" ht="15" hidden="1" customHeight="1">
      <c r="A488" s="770"/>
      <c r="B488" s="806" t="s">
        <v>2510</v>
      </c>
      <c r="C488" s="693" t="s">
        <v>2504</v>
      </c>
      <c r="D488" s="866" t="s">
        <v>2509</v>
      </c>
      <c r="E488" s="678">
        <f>F488-5</f>
        <v>43555</v>
      </c>
      <c r="F488" s="714">
        <v>43560</v>
      </c>
      <c r="G488" s="714">
        <f>F488+33</f>
        <v>43593</v>
      </c>
      <c r="H488" s="859"/>
    </row>
    <row r="489" spans="1:8" s="628" customFormat="1" ht="15" hidden="1" customHeight="1">
      <c r="A489" s="770"/>
      <c r="B489" s="806" t="s">
        <v>2508</v>
      </c>
      <c r="C489" s="693" t="s">
        <v>2502</v>
      </c>
      <c r="D489" s="866"/>
      <c r="E489" s="678">
        <f>F489-5</f>
        <v>43562</v>
      </c>
      <c r="F489" s="714">
        <f>F488+7</f>
        <v>43567</v>
      </c>
      <c r="G489" s="714">
        <f>F489+33</f>
        <v>43600</v>
      </c>
      <c r="H489" s="859"/>
    </row>
    <row r="490" spans="1:8" s="628" customFormat="1" ht="15" hidden="1" customHeight="1">
      <c r="A490" s="770"/>
      <c r="B490" s="806" t="s">
        <v>2507</v>
      </c>
      <c r="C490" s="693" t="s">
        <v>2506</v>
      </c>
      <c r="D490" s="866"/>
      <c r="E490" s="678">
        <f>F490-5</f>
        <v>43569</v>
      </c>
      <c r="F490" s="714">
        <f>F489+7</f>
        <v>43574</v>
      </c>
      <c r="G490" s="714">
        <f>F490+33</f>
        <v>43607</v>
      </c>
      <c r="H490" s="859"/>
    </row>
    <row r="491" spans="1:8" s="628" customFormat="1" ht="15" hidden="1" customHeight="1">
      <c r="A491" s="770"/>
      <c r="B491" s="806" t="s">
        <v>2505</v>
      </c>
      <c r="C491" s="693" t="s">
        <v>2504</v>
      </c>
      <c r="D491" s="866"/>
      <c r="E491" s="678">
        <f>F491-5</f>
        <v>43576</v>
      </c>
      <c r="F491" s="714">
        <f>F490+7</f>
        <v>43581</v>
      </c>
      <c r="G491" s="714">
        <f>F491+33</f>
        <v>43614</v>
      </c>
      <c r="H491" s="859"/>
    </row>
    <row r="492" spans="1:8" s="628" customFormat="1" ht="15" hidden="1" customHeight="1">
      <c r="A492" s="770"/>
      <c r="B492" s="806" t="s">
        <v>2503</v>
      </c>
      <c r="C492" s="693" t="s">
        <v>2502</v>
      </c>
      <c r="D492" s="866"/>
      <c r="E492" s="678">
        <f>F492-5</f>
        <v>43583</v>
      </c>
      <c r="F492" s="714">
        <f>F491+7</f>
        <v>43588</v>
      </c>
      <c r="G492" s="714">
        <f>F492+33</f>
        <v>43621</v>
      </c>
      <c r="H492" s="859"/>
    </row>
    <row r="493" spans="1:8" s="628" customFormat="1" ht="15" hidden="1" customHeight="1">
      <c r="A493" s="770"/>
      <c r="B493" s="787" t="s">
        <v>25</v>
      </c>
      <c r="C493" s="779" t="s">
        <v>26</v>
      </c>
      <c r="D493" s="863" t="s">
        <v>7</v>
      </c>
      <c r="E493" s="777" t="s">
        <v>2207</v>
      </c>
      <c r="F493" s="777" t="s">
        <v>8</v>
      </c>
      <c r="G493" s="777" t="s">
        <v>2482</v>
      </c>
      <c r="H493" s="859"/>
    </row>
    <row r="494" spans="1:8" s="628" customFormat="1" ht="15" hidden="1" customHeight="1">
      <c r="A494" s="770"/>
      <c r="B494" s="862"/>
      <c r="C494" s="861"/>
      <c r="D494" s="833"/>
      <c r="E494" s="860" t="s">
        <v>2206</v>
      </c>
      <c r="F494" s="860" t="s">
        <v>29</v>
      </c>
      <c r="G494" s="860" t="s">
        <v>30</v>
      </c>
      <c r="H494" s="859"/>
    </row>
    <row r="495" spans="1:8" s="628" customFormat="1" ht="15" hidden="1" customHeight="1">
      <c r="A495" s="770"/>
      <c r="B495" s="806" t="s">
        <v>2501</v>
      </c>
      <c r="C495" s="693" t="s">
        <v>2500</v>
      </c>
      <c r="D495" s="769" t="s">
        <v>1922</v>
      </c>
      <c r="E495" s="678">
        <f>F495-5</f>
        <v>43708</v>
      </c>
      <c r="F495" s="714">
        <v>43713</v>
      </c>
      <c r="G495" s="714">
        <f>F495+31</f>
        <v>43744</v>
      </c>
      <c r="H495" s="859"/>
    </row>
    <row r="496" spans="1:8" s="628" customFormat="1" ht="15" hidden="1" customHeight="1">
      <c r="A496" s="770"/>
      <c r="B496" s="806" t="s">
        <v>2499</v>
      </c>
      <c r="C496" s="693" t="s">
        <v>2473</v>
      </c>
      <c r="D496" s="769"/>
      <c r="E496" s="678">
        <f>F496-5</f>
        <v>43715</v>
      </c>
      <c r="F496" s="714">
        <f>F495+7</f>
        <v>43720</v>
      </c>
      <c r="G496" s="714">
        <f>F496+31</f>
        <v>43751</v>
      </c>
      <c r="H496" s="859"/>
    </row>
    <row r="497" spans="1:8" s="628" customFormat="1" ht="15" hidden="1" customHeight="1">
      <c r="A497" s="770"/>
      <c r="B497" s="806" t="s">
        <v>2498</v>
      </c>
      <c r="C497" s="693" t="s">
        <v>2497</v>
      </c>
      <c r="D497" s="769"/>
      <c r="E497" s="678">
        <f>F497-5</f>
        <v>43722</v>
      </c>
      <c r="F497" s="714">
        <f>F496+7</f>
        <v>43727</v>
      </c>
      <c r="G497" s="714">
        <f>F497+31</f>
        <v>43758</v>
      </c>
      <c r="H497" s="859"/>
    </row>
    <row r="498" spans="1:8" s="628" customFormat="1" ht="15" hidden="1" customHeight="1">
      <c r="A498" s="770"/>
      <c r="B498" s="864" t="s">
        <v>2496</v>
      </c>
      <c r="C498" s="693" t="s">
        <v>2495</v>
      </c>
      <c r="D498" s="769"/>
      <c r="E498" s="678">
        <f>F498-5</f>
        <v>43729</v>
      </c>
      <c r="F498" s="714">
        <f>F497+7</f>
        <v>43734</v>
      </c>
      <c r="G498" s="714">
        <f>F498+31</f>
        <v>43765</v>
      </c>
      <c r="H498" s="859"/>
    </row>
    <row r="499" spans="1:8" s="628" customFormat="1" ht="15" hidden="1" customHeight="1">
      <c r="A499" s="770"/>
      <c r="B499" s="806" t="s">
        <v>1948</v>
      </c>
      <c r="C499" s="693" t="s">
        <v>2494</v>
      </c>
      <c r="D499" s="769"/>
      <c r="E499" s="678">
        <f>F499-5</f>
        <v>43736</v>
      </c>
      <c r="F499" s="714">
        <f>F498+7</f>
        <v>43741</v>
      </c>
      <c r="G499" s="714">
        <f>F499+31</f>
        <v>43772</v>
      </c>
      <c r="H499" s="859"/>
    </row>
    <row r="500" spans="1:8" s="628" customFormat="1" ht="15" hidden="1" customHeight="1">
      <c r="A500" s="770"/>
      <c r="B500" s="788" t="s">
        <v>25</v>
      </c>
      <c r="C500" s="779" t="s">
        <v>26</v>
      </c>
      <c r="D500" s="863" t="s">
        <v>7</v>
      </c>
      <c r="E500" s="777" t="s">
        <v>2207</v>
      </c>
      <c r="F500" s="777" t="s">
        <v>8</v>
      </c>
      <c r="G500" s="777" t="s">
        <v>2482</v>
      </c>
      <c r="H500" s="859"/>
    </row>
    <row r="501" spans="1:8" s="628" customFormat="1" ht="15" hidden="1" customHeight="1">
      <c r="A501" s="770"/>
      <c r="B501" s="865"/>
      <c r="C501" s="861"/>
      <c r="D501" s="833"/>
      <c r="E501" s="860" t="s">
        <v>2206</v>
      </c>
      <c r="F501" s="860" t="s">
        <v>29</v>
      </c>
      <c r="G501" s="860" t="s">
        <v>30</v>
      </c>
      <c r="H501" s="859"/>
    </row>
    <row r="502" spans="1:8" s="628" customFormat="1" ht="15" hidden="1" customHeight="1">
      <c r="A502" s="770"/>
      <c r="B502" s="806" t="s">
        <v>2493</v>
      </c>
      <c r="C502" s="693" t="s">
        <v>2492</v>
      </c>
      <c r="D502" s="769" t="s">
        <v>2491</v>
      </c>
      <c r="E502" s="678">
        <f>F502-5</f>
        <v>43799</v>
      </c>
      <c r="F502" s="714">
        <v>43804</v>
      </c>
      <c r="G502" s="714">
        <f>F502+31</f>
        <v>43835</v>
      </c>
      <c r="H502" s="859"/>
    </row>
    <row r="503" spans="1:8" s="628" customFormat="1" ht="15" hidden="1" customHeight="1">
      <c r="A503" s="770"/>
      <c r="B503" s="806" t="s">
        <v>2490</v>
      </c>
      <c r="C503" s="693" t="s">
        <v>2489</v>
      </c>
      <c r="D503" s="769"/>
      <c r="E503" s="678">
        <f>F503-5</f>
        <v>43806</v>
      </c>
      <c r="F503" s="714">
        <f>F502+7</f>
        <v>43811</v>
      </c>
      <c r="G503" s="714">
        <f>F503+31</f>
        <v>43842</v>
      </c>
      <c r="H503" s="859"/>
    </row>
    <row r="504" spans="1:8" s="628" customFormat="1" ht="15" hidden="1" customHeight="1">
      <c r="A504" s="770"/>
      <c r="B504" s="806" t="s">
        <v>2488</v>
      </c>
      <c r="C504" s="693" t="s">
        <v>2487</v>
      </c>
      <c r="D504" s="769"/>
      <c r="E504" s="678">
        <f>F504-5</f>
        <v>43813</v>
      </c>
      <c r="F504" s="714">
        <f>F503+7</f>
        <v>43818</v>
      </c>
      <c r="G504" s="714">
        <f>F504+31</f>
        <v>43849</v>
      </c>
      <c r="H504" s="859"/>
    </row>
    <row r="505" spans="1:8" s="628" customFormat="1" ht="15" hidden="1" customHeight="1">
      <c r="A505" s="770"/>
      <c r="B505" s="864" t="s">
        <v>2486</v>
      </c>
      <c r="C505" s="693" t="s">
        <v>2485</v>
      </c>
      <c r="D505" s="769"/>
      <c r="E505" s="678">
        <f>F505-5</f>
        <v>43820</v>
      </c>
      <c r="F505" s="714">
        <f>F504+7</f>
        <v>43825</v>
      </c>
      <c r="G505" s="714">
        <f>F505+31</f>
        <v>43856</v>
      </c>
      <c r="H505" s="859"/>
    </row>
    <row r="506" spans="1:8" s="628" customFormat="1" ht="15" hidden="1" customHeight="1">
      <c r="A506" s="770"/>
      <c r="B506" s="806" t="s">
        <v>2484</v>
      </c>
      <c r="C506" s="693" t="s">
        <v>2483</v>
      </c>
      <c r="D506" s="769"/>
      <c r="E506" s="678">
        <f>F506-5</f>
        <v>43827</v>
      </c>
      <c r="F506" s="714">
        <f>F505+7</f>
        <v>43832</v>
      </c>
      <c r="G506" s="714">
        <f>F506+31</f>
        <v>43863</v>
      </c>
      <c r="H506" s="859"/>
    </row>
    <row r="507" spans="1:8" s="618" customFormat="1" ht="15" hidden="1">
      <c r="A507" s="858" t="s">
        <v>124</v>
      </c>
      <c r="B507" s="858"/>
      <c r="C507" s="858"/>
      <c r="D507" s="858"/>
      <c r="E507" s="858"/>
      <c r="F507" s="858"/>
      <c r="G507" s="858"/>
    </row>
    <row r="508" spans="1:8" s="628" customFormat="1" ht="15" hidden="1" customHeight="1">
      <c r="A508" s="770"/>
      <c r="B508" s="787" t="s">
        <v>25</v>
      </c>
      <c r="C508" s="779" t="s">
        <v>26</v>
      </c>
      <c r="D508" s="863" t="s">
        <v>7</v>
      </c>
      <c r="E508" s="777" t="s">
        <v>2207</v>
      </c>
      <c r="F508" s="777" t="s">
        <v>8</v>
      </c>
      <c r="G508" s="777" t="s">
        <v>2482</v>
      </c>
      <c r="H508" s="859"/>
    </row>
    <row r="509" spans="1:8" s="628" customFormat="1" ht="15" hidden="1" customHeight="1">
      <c r="A509" s="770"/>
      <c r="B509" s="862"/>
      <c r="C509" s="861"/>
      <c r="D509" s="833"/>
      <c r="E509" s="860" t="s">
        <v>2206</v>
      </c>
      <c r="F509" s="860" t="s">
        <v>29</v>
      </c>
      <c r="G509" s="860" t="s">
        <v>30</v>
      </c>
      <c r="H509" s="859"/>
    </row>
    <row r="510" spans="1:8" s="628" customFormat="1" ht="15" hidden="1" customHeight="1">
      <c r="A510" s="770"/>
      <c r="B510" s="806" t="s">
        <v>2481</v>
      </c>
      <c r="C510" s="693" t="s">
        <v>2480</v>
      </c>
      <c r="D510" s="769" t="s">
        <v>1959</v>
      </c>
      <c r="E510" s="678">
        <f>F510-5</f>
        <v>44071</v>
      </c>
      <c r="F510" s="714">
        <v>44076</v>
      </c>
      <c r="G510" s="714">
        <f>F510+31</f>
        <v>44107</v>
      </c>
      <c r="H510" s="859"/>
    </row>
    <row r="511" spans="1:8" s="628" customFormat="1" ht="15" hidden="1" customHeight="1">
      <c r="A511" s="770"/>
      <c r="B511" s="806" t="s">
        <v>2479</v>
      </c>
      <c r="C511" s="693" t="s">
        <v>2478</v>
      </c>
      <c r="D511" s="769"/>
      <c r="E511" s="678">
        <f>F511-5</f>
        <v>44078</v>
      </c>
      <c r="F511" s="714">
        <f>F510+7</f>
        <v>44083</v>
      </c>
      <c r="G511" s="714">
        <f>F511+31</f>
        <v>44114</v>
      </c>
      <c r="H511" s="859"/>
    </row>
    <row r="512" spans="1:8" s="628" customFormat="1" ht="15" hidden="1" customHeight="1">
      <c r="A512" s="770"/>
      <c r="B512" s="806" t="s">
        <v>2477</v>
      </c>
      <c r="C512" s="806" t="s">
        <v>2475</v>
      </c>
      <c r="D512" s="769"/>
      <c r="E512" s="678">
        <f>F512-5</f>
        <v>44085</v>
      </c>
      <c r="F512" s="714">
        <f>F511+7</f>
        <v>44090</v>
      </c>
      <c r="G512" s="714">
        <f>F512+31</f>
        <v>44121</v>
      </c>
      <c r="H512" s="859"/>
    </row>
    <row r="513" spans="1:8" s="628" customFormat="1" ht="15" hidden="1" customHeight="1">
      <c r="A513" s="770"/>
      <c r="B513" s="806" t="s">
        <v>2476</v>
      </c>
      <c r="C513" s="693" t="s">
        <v>2475</v>
      </c>
      <c r="D513" s="769"/>
      <c r="E513" s="678">
        <f>F513-5</f>
        <v>44092</v>
      </c>
      <c r="F513" s="714">
        <f>F512+7</f>
        <v>44097</v>
      </c>
      <c r="G513" s="714">
        <f>F513+31</f>
        <v>44128</v>
      </c>
      <c r="H513" s="859"/>
    </row>
    <row r="514" spans="1:8" s="628" customFormat="1" ht="15" hidden="1" customHeight="1">
      <c r="A514" s="770"/>
      <c r="B514" s="806" t="s">
        <v>2474</v>
      </c>
      <c r="C514" s="693" t="s">
        <v>2473</v>
      </c>
      <c r="D514" s="769"/>
      <c r="E514" s="678">
        <f>F514-5</f>
        <v>44099</v>
      </c>
      <c r="F514" s="714">
        <f>F513+7</f>
        <v>44104</v>
      </c>
      <c r="G514" s="714">
        <f>F514+31</f>
        <v>44135</v>
      </c>
      <c r="H514" s="859"/>
    </row>
    <row r="515" spans="1:8" s="618" customFormat="1" ht="15">
      <c r="A515" s="858" t="s">
        <v>124</v>
      </c>
      <c r="B515" s="858"/>
      <c r="C515" s="858"/>
      <c r="D515" s="858"/>
      <c r="E515" s="858"/>
      <c r="F515" s="858"/>
      <c r="G515" s="858"/>
    </row>
    <row r="516" spans="1:8" s="813" customFormat="1" ht="15">
      <c r="A516" s="784" t="s">
        <v>2005</v>
      </c>
      <c r="B516" s="784"/>
      <c r="C516" s="783"/>
      <c r="D516" s="782"/>
      <c r="E516" s="782"/>
      <c r="F516" s="781"/>
      <c r="G516" s="781"/>
    </row>
    <row r="517" spans="1:8" s="803" customFormat="1" ht="15" hidden="1" customHeight="1">
      <c r="A517" s="849"/>
      <c r="B517" s="855" t="s">
        <v>25</v>
      </c>
      <c r="C517" s="854" t="s">
        <v>26</v>
      </c>
      <c r="D517" s="853" t="s">
        <v>7</v>
      </c>
      <c r="E517" s="681" t="s">
        <v>2207</v>
      </c>
      <c r="F517" s="835" t="s">
        <v>8</v>
      </c>
      <c r="G517" s="835" t="s">
        <v>129</v>
      </c>
    </row>
    <row r="518" spans="1:8" s="803" customFormat="1" ht="15" hidden="1" customHeight="1">
      <c r="A518" s="849"/>
      <c r="B518" s="852"/>
      <c r="C518" s="851"/>
      <c r="D518" s="850"/>
      <c r="E518" s="681" t="s">
        <v>2206</v>
      </c>
      <c r="F518" s="831" t="s">
        <v>29</v>
      </c>
      <c r="G518" s="831" t="s">
        <v>30</v>
      </c>
    </row>
    <row r="519" spans="1:8" s="803" customFormat="1" ht="15" hidden="1">
      <c r="A519" s="849"/>
      <c r="B519" s="820" t="s">
        <v>2472</v>
      </c>
      <c r="C519" s="685" t="s">
        <v>2471</v>
      </c>
      <c r="D519" s="785" t="s">
        <v>126</v>
      </c>
      <c r="E519" s="678">
        <f>F519-5</f>
        <v>43710</v>
      </c>
      <c r="F519" s="805">
        <v>43715</v>
      </c>
      <c r="G519" s="848">
        <f>F519+46</f>
        <v>43761</v>
      </c>
    </row>
    <row r="520" spans="1:8" s="803" customFormat="1" ht="15" hidden="1" customHeight="1">
      <c r="A520" s="849"/>
      <c r="B520" s="820" t="s">
        <v>2470</v>
      </c>
      <c r="C520" s="724" t="s">
        <v>2469</v>
      </c>
      <c r="D520" s="762"/>
      <c r="E520" s="678">
        <f>F520-5</f>
        <v>43717</v>
      </c>
      <c r="F520" s="805">
        <f>F519+7</f>
        <v>43722</v>
      </c>
      <c r="G520" s="848">
        <f>F520+46</f>
        <v>43768</v>
      </c>
      <c r="H520" s="813"/>
    </row>
    <row r="521" spans="1:8" s="803" customFormat="1" ht="15" hidden="1" customHeight="1">
      <c r="A521" s="849"/>
      <c r="B521" s="820" t="s">
        <v>2468</v>
      </c>
      <c r="C521" s="685" t="s">
        <v>2467</v>
      </c>
      <c r="D521" s="762"/>
      <c r="E521" s="678">
        <f>F521-5</f>
        <v>43724</v>
      </c>
      <c r="F521" s="805">
        <f>F520+7</f>
        <v>43729</v>
      </c>
      <c r="G521" s="848">
        <f>F521+46</f>
        <v>43775</v>
      </c>
    </row>
    <row r="522" spans="1:8" s="803" customFormat="1" ht="15.75" hidden="1" customHeight="1">
      <c r="A522" s="849"/>
      <c r="B522" s="820" t="s">
        <v>2466</v>
      </c>
      <c r="C522" s="685" t="s">
        <v>2465</v>
      </c>
      <c r="D522" s="762"/>
      <c r="E522" s="678">
        <f>F522-5</f>
        <v>43731</v>
      </c>
      <c r="F522" s="805">
        <f>F521+7</f>
        <v>43736</v>
      </c>
      <c r="G522" s="848">
        <f>F522+46</f>
        <v>43782</v>
      </c>
    </row>
    <row r="523" spans="1:8" s="803" customFormat="1" ht="15.75" hidden="1" customHeight="1">
      <c r="A523" s="849"/>
      <c r="B523" s="806" t="s">
        <v>2464</v>
      </c>
      <c r="C523" s="685" t="s">
        <v>2463</v>
      </c>
      <c r="D523" s="761"/>
      <c r="E523" s="678">
        <f>F523-5</f>
        <v>43738</v>
      </c>
      <c r="F523" s="805">
        <f>F522+7</f>
        <v>43743</v>
      </c>
      <c r="G523" s="848">
        <f>F523+46</f>
        <v>43789</v>
      </c>
    </row>
    <row r="524" spans="1:8" s="803" customFormat="1" ht="15" hidden="1">
      <c r="A524" s="849"/>
      <c r="B524" s="857" t="s">
        <v>25</v>
      </c>
      <c r="C524" s="854" t="s">
        <v>26</v>
      </c>
      <c r="D524" s="853" t="s">
        <v>7</v>
      </c>
      <c r="E524" s="681" t="s">
        <v>2207</v>
      </c>
      <c r="F524" s="835" t="s">
        <v>8</v>
      </c>
      <c r="G524" s="835" t="s">
        <v>129</v>
      </c>
    </row>
    <row r="525" spans="1:8" s="803" customFormat="1" ht="15" hidden="1">
      <c r="A525" s="849"/>
      <c r="B525" s="856"/>
      <c r="C525" s="851"/>
      <c r="D525" s="850"/>
      <c r="E525" s="681" t="s">
        <v>2206</v>
      </c>
      <c r="F525" s="831" t="s">
        <v>29</v>
      </c>
      <c r="G525" s="831" t="s">
        <v>30</v>
      </c>
    </row>
    <row r="526" spans="1:8" s="803" customFormat="1" ht="15" hidden="1">
      <c r="A526" s="849"/>
      <c r="B526" s="820" t="s">
        <v>2462</v>
      </c>
      <c r="C526" s="685" t="s">
        <v>2462</v>
      </c>
      <c r="D526" s="785" t="s">
        <v>1896</v>
      </c>
      <c r="E526" s="678">
        <f>F526-5</f>
        <v>44105</v>
      </c>
      <c r="F526" s="805">
        <v>44110</v>
      </c>
      <c r="G526" s="848">
        <f>F526+46</f>
        <v>44156</v>
      </c>
    </row>
    <row r="527" spans="1:8" s="803" customFormat="1" ht="15" hidden="1" customHeight="1">
      <c r="A527" s="849"/>
      <c r="B527" s="820" t="s">
        <v>2461</v>
      </c>
      <c r="C527" s="724" t="s">
        <v>2460</v>
      </c>
      <c r="D527" s="762"/>
      <c r="E527" s="678">
        <f>F527-5</f>
        <v>44112</v>
      </c>
      <c r="F527" s="805">
        <f>F526+7</f>
        <v>44117</v>
      </c>
      <c r="G527" s="848">
        <f>F527+46</f>
        <v>44163</v>
      </c>
      <c r="H527" s="813"/>
    </row>
    <row r="528" spans="1:8" s="803" customFormat="1" ht="15" hidden="1" customHeight="1">
      <c r="A528" s="849"/>
      <c r="B528" s="820" t="s">
        <v>2459</v>
      </c>
      <c r="C528" s="685" t="s">
        <v>2458</v>
      </c>
      <c r="D528" s="762"/>
      <c r="E528" s="678">
        <f>F528-5</f>
        <v>44119</v>
      </c>
      <c r="F528" s="805">
        <f>F527+7</f>
        <v>44124</v>
      </c>
      <c r="G528" s="848">
        <f>F528+46</f>
        <v>44170</v>
      </c>
    </row>
    <row r="529" spans="1:8" s="803" customFormat="1" ht="15.75" hidden="1" customHeight="1">
      <c r="A529" s="849"/>
      <c r="B529" s="820" t="s">
        <v>2457</v>
      </c>
      <c r="C529" s="685" t="s">
        <v>2456</v>
      </c>
      <c r="D529" s="762"/>
      <c r="E529" s="678">
        <f>F529-5</f>
        <v>44126</v>
      </c>
      <c r="F529" s="805">
        <f>F528+7</f>
        <v>44131</v>
      </c>
      <c r="G529" s="848">
        <f>F529+46</f>
        <v>44177</v>
      </c>
    </row>
    <row r="530" spans="1:8" s="803" customFormat="1" ht="15.75" hidden="1" customHeight="1">
      <c r="A530" s="849"/>
      <c r="B530" s="820" t="s">
        <v>2323</v>
      </c>
      <c r="C530" s="685" t="s">
        <v>2322</v>
      </c>
      <c r="D530" s="761"/>
      <c r="E530" s="678">
        <f>F530-5</f>
        <v>44133</v>
      </c>
      <c r="F530" s="805">
        <f>F529+7</f>
        <v>44138</v>
      </c>
      <c r="G530" s="848">
        <f>F530+46</f>
        <v>44184</v>
      </c>
    </row>
    <row r="531" spans="1:8" s="803" customFormat="1" ht="15">
      <c r="A531" s="849"/>
      <c r="B531" s="855" t="s">
        <v>25</v>
      </c>
      <c r="C531" s="854" t="s">
        <v>26</v>
      </c>
      <c r="D531" s="853" t="s">
        <v>7</v>
      </c>
      <c r="E531" s="681" t="s">
        <v>2207</v>
      </c>
      <c r="F531" s="835" t="s">
        <v>8</v>
      </c>
      <c r="G531" s="835" t="s">
        <v>129</v>
      </c>
    </row>
    <row r="532" spans="1:8" s="803" customFormat="1" ht="15">
      <c r="A532" s="849"/>
      <c r="B532" s="852"/>
      <c r="C532" s="851"/>
      <c r="D532" s="850"/>
      <c r="E532" s="681" t="s">
        <v>2206</v>
      </c>
      <c r="F532" s="831" t="s">
        <v>29</v>
      </c>
      <c r="G532" s="831" t="s">
        <v>30</v>
      </c>
    </row>
    <row r="533" spans="1:8" s="803" customFormat="1" ht="15">
      <c r="A533" s="849"/>
      <c r="B533" s="820" t="s">
        <v>2450</v>
      </c>
      <c r="C533" s="685" t="s">
        <v>2455</v>
      </c>
      <c r="D533" s="785" t="s">
        <v>1962</v>
      </c>
      <c r="E533" s="678">
        <f>F533-5</f>
        <v>44255</v>
      </c>
      <c r="F533" s="805">
        <v>44260</v>
      </c>
      <c r="G533" s="848">
        <f>F533+46</f>
        <v>44306</v>
      </c>
    </row>
    <row r="534" spans="1:8" s="803" customFormat="1" ht="15" customHeight="1">
      <c r="A534" s="849"/>
      <c r="B534" s="820" t="s">
        <v>2452</v>
      </c>
      <c r="C534" s="724" t="s">
        <v>2454</v>
      </c>
      <c r="D534" s="762"/>
      <c r="E534" s="678">
        <f>F534-5</f>
        <v>44262</v>
      </c>
      <c r="F534" s="805">
        <f>F533+7</f>
        <v>44267</v>
      </c>
      <c r="G534" s="848">
        <f>F534+46</f>
        <v>44313</v>
      </c>
      <c r="H534" s="813"/>
    </row>
    <row r="535" spans="1:8" s="803" customFormat="1" ht="15" customHeight="1">
      <c r="A535" s="849"/>
      <c r="B535" s="820" t="s">
        <v>2450</v>
      </c>
      <c r="C535" s="685" t="s">
        <v>2453</v>
      </c>
      <c r="D535" s="762"/>
      <c r="E535" s="678">
        <f>F535-5</f>
        <v>44269</v>
      </c>
      <c r="F535" s="805">
        <f>F534+7</f>
        <v>44274</v>
      </c>
      <c r="G535" s="848">
        <f>F535+46</f>
        <v>44320</v>
      </c>
    </row>
    <row r="536" spans="1:8" s="803" customFormat="1" ht="15.75" customHeight="1">
      <c r="A536" s="849"/>
      <c r="B536" s="820" t="s">
        <v>2452</v>
      </c>
      <c r="C536" s="685" t="s">
        <v>2451</v>
      </c>
      <c r="D536" s="762"/>
      <c r="E536" s="678">
        <f>F536-5</f>
        <v>44276</v>
      </c>
      <c r="F536" s="805">
        <f>F535+7</f>
        <v>44281</v>
      </c>
      <c r="G536" s="848">
        <f>F536+46</f>
        <v>44327</v>
      </c>
    </row>
    <row r="537" spans="1:8" s="803" customFormat="1" ht="15.75" customHeight="1">
      <c r="A537" s="849"/>
      <c r="B537" s="820" t="s">
        <v>2450</v>
      </c>
      <c r="C537" s="685" t="s">
        <v>2449</v>
      </c>
      <c r="D537" s="761"/>
      <c r="E537" s="678">
        <f>F537-5</f>
        <v>44283</v>
      </c>
      <c r="F537" s="805">
        <f>F536+7</f>
        <v>44288</v>
      </c>
      <c r="G537" s="848">
        <f>F537+46</f>
        <v>44334</v>
      </c>
    </row>
    <row r="538" spans="1:8" s="813" customFormat="1" ht="15" customHeight="1">
      <c r="A538" s="784" t="s">
        <v>2448</v>
      </c>
      <c r="B538" s="827"/>
      <c r="C538" s="783"/>
      <c r="D538" s="782"/>
      <c r="E538" s="782"/>
      <c r="F538" s="781"/>
      <c r="G538" s="781"/>
    </row>
    <row r="539" spans="1:8" s="803" customFormat="1" ht="15">
      <c r="A539" s="849"/>
      <c r="B539" s="787" t="s">
        <v>25</v>
      </c>
      <c r="C539" s="679" t="s">
        <v>26</v>
      </c>
      <c r="D539" s="679" t="s">
        <v>7</v>
      </c>
      <c r="E539" s="681" t="s">
        <v>2207</v>
      </c>
      <c r="F539" s="820" t="s">
        <v>8</v>
      </c>
      <c r="G539" s="820" t="s">
        <v>131</v>
      </c>
    </row>
    <row r="540" spans="1:8" s="803" customFormat="1" ht="15">
      <c r="A540" s="849"/>
      <c r="B540" s="823"/>
      <c r="C540" s="825"/>
      <c r="D540" s="825"/>
      <c r="E540" s="681" t="s">
        <v>2206</v>
      </c>
      <c r="F540" s="820" t="s">
        <v>29</v>
      </c>
      <c r="G540" s="820" t="s">
        <v>30</v>
      </c>
    </row>
    <row r="541" spans="1:8" s="803" customFormat="1" ht="18" customHeight="1">
      <c r="A541" s="849"/>
      <c r="B541" s="820" t="s">
        <v>2323</v>
      </c>
      <c r="C541" s="685" t="s">
        <v>2322</v>
      </c>
      <c r="D541" s="703" t="s">
        <v>1962</v>
      </c>
      <c r="E541" s="678">
        <f>F541-5</f>
        <v>44254</v>
      </c>
      <c r="F541" s="805">
        <v>44259</v>
      </c>
      <c r="G541" s="848">
        <f>F541+36</f>
        <v>44295</v>
      </c>
    </row>
    <row r="542" spans="1:8" s="803" customFormat="1" ht="15.75" customHeight="1">
      <c r="A542" s="849"/>
      <c r="B542" s="820" t="s">
        <v>2447</v>
      </c>
      <c r="C542" s="724" t="s">
        <v>2446</v>
      </c>
      <c r="D542" s="702"/>
      <c r="E542" s="678">
        <f>F542-5</f>
        <v>44261</v>
      </c>
      <c r="F542" s="805">
        <f>F541+7</f>
        <v>44266</v>
      </c>
      <c r="G542" s="848">
        <f>F542+36</f>
        <v>44302</v>
      </c>
      <c r="H542" s="813"/>
    </row>
    <row r="543" spans="1:8" s="803" customFormat="1" ht="15">
      <c r="A543" s="849"/>
      <c r="B543" s="820" t="s">
        <v>2445</v>
      </c>
      <c r="C543" s="685" t="s">
        <v>2347</v>
      </c>
      <c r="D543" s="702"/>
      <c r="E543" s="678">
        <f>F543-5</f>
        <v>44268</v>
      </c>
      <c r="F543" s="805">
        <f>F542+7</f>
        <v>44273</v>
      </c>
      <c r="G543" s="848">
        <f>F543+36</f>
        <v>44309</v>
      </c>
    </row>
    <row r="544" spans="1:8" s="803" customFormat="1" ht="15">
      <c r="A544" s="849"/>
      <c r="B544" s="820" t="s">
        <v>2444</v>
      </c>
      <c r="C544" s="685" t="s">
        <v>2443</v>
      </c>
      <c r="D544" s="702"/>
      <c r="E544" s="678">
        <f>F544-5</f>
        <v>44275</v>
      </c>
      <c r="F544" s="805">
        <f>F543+7</f>
        <v>44280</v>
      </c>
      <c r="G544" s="848">
        <f>F544+36</f>
        <v>44316</v>
      </c>
    </row>
    <row r="545" spans="1:8" s="803" customFormat="1" ht="15">
      <c r="A545" s="849"/>
      <c r="B545" s="820" t="s">
        <v>2442</v>
      </c>
      <c r="C545" s="685" t="s">
        <v>2441</v>
      </c>
      <c r="D545" s="701"/>
      <c r="E545" s="678">
        <f>F545-5</f>
        <v>44282</v>
      </c>
      <c r="F545" s="805">
        <f>F544+7</f>
        <v>44287</v>
      </c>
      <c r="G545" s="848">
        <f>F545+36</f>
        <v>44323</v>
      </c>
    </row>
    <row r="546" spans="1:8" s="813" customFormat="1" ht="15" hidden="1">
      <c r="A546" s="784" t="s">
        <v>2004</v>
      </c>
      <c r="B546" s="827"/>
      <c r="C546" s="829"/>
      <c r="D546" s="731"/>
      <c r="E546" s="689"/>
      <c r="F546" s="739"/>
      <c r="G546" s="739"/>
    </row>
    <row r="547" spans="1:8" s="803" customFormat="1" ht="15" hidden="1">
      <c r="A547" s="824"/>
      <c r="B547" s="787" t="s">
        <v>25</v>
      </c>
      <c r="C547" s="679" t="s">
        <v>26</v>
      </c>
      <c r="D547" s="847" t="s">
        <v>7</v>
      </c>
      <c r="E547" s="681" t="s">
        <v>2207</v>
      </c>
      <c r="F547" s="820" t="s">
        <v>8</v>
      </c>
      <c r="G547" s="842" t="s">
        <v>127</v>
      </c>
    </row>
    <row r="548" spans="1:8" s="803" customFormat="1" ht="15" hidden="1">
      <c r="A548" s="824"/>
      <c r="B548" s="823"/>
      <c r="C548" s="825"/>
      <c r="D548" s="846"/>
      <c r="E548" s="681" t="s">
        <v>2206</v>
      </c>
      <c r="F548" s="820" t="s">
        <v>29</v>
      </c>
      <c r="G548" s="831" t="s">
        <v>30</v>
      </c>
    </row>
    <row r="549" spans="1:8" s="803" customFormat="1" ht="15" hidden="1">
      <c r="A549" s="824"/>
      <c r="B549" s="820"/>
      <c r="C549" s="685"/>
      <c r="D549" s="785" t="s">
        <v>2420</v>
      </c>
      <c r="E549" s="678">
        <f>F549-5</f>
        <v>44223</v>
      </c>
      <c r="F549" s="805">
        <v>44228</v>
      </c>
      <c r="G549" s="805">
        <f>F549+53</f>
        <v>44281</v>
      </c>
    </row>
    <row r="550" spans="1:8" s="803" customFormat="1" ht="15.75" hidden="1" customHeight="1">
      <c r="A550" s="824"/>
      <c r="B550" s="820"/>
      <c r="C550" s="724"/>
      <c r="D550" s="762"/>
      <c r="E550" s="678">
        <f>F550-5</f>
        <v>44230</v>
      </c>
      <c r="F550" s="805">
        <f>F549+7</f>
        <v>44235</v>
      </c>
      <c r="G550" s="805">
        <f>F550+53</f>
        <v>44288</v>
      </c>
    </row>
    <row r="551" spans="1:8" s="803" customFormat="1" ht="15" hidden="1" customHeight="1">
      <c r="A551" s="824"/>
      <c r="B551" s="820"/>
      <c r="C551" s="685"/>
      <c r="D551" s="762"/>
      <c r="E551" s="678">
        <f>F551-5</f>
        <v>44237</v>
      </c>
      <c r="F551" s="805">
        <f>F550+7</f>
        <v>44242</v>
      </c>
      <c r="G551" s="805">
        <f>F551+53</f>
        <v>44295</v>
      </c>
      <c r="H551" s="813"/>
    </row>
    <row r="552" spans="1:8" s="803" customFormat="1" ht="15" hidden="1" customHeight="1">
      <c r="A552" s="824"/>
      <c r="B552" s="820"/>
      <c r="C552" s="724"/>
      <c r="D552" s="762"/>
      <c r="E552" s="678">
        <f>F552-5</f>
        <v>44244</v>
      </c>
      <c r="F552" s="805">
        <f>F551+7</f>
        <v>44249</v>
      </c>
      <c r="G552" s="805">
        <f>F552+53</f>
        <v>44302</v>
      </c>
    </row>
    <row r="553" spans="1:8" s="803" customFormat="1" ht="15" hidden="1" customHeight="1">
      <c r="A553" s="824"/>
      <c r="B553" s="820"/>
      <c r="C553" s="685"/>
      <c r="D553" s="761"/>
      <c r="E553" s="678">
        <f>F553-5</f>
        <v>44251</v>
      </c>
      <c r="F553" s="805">
        <f>F552+7</f>
        <v>44256</v>
      </c>
      <c r="G553" s="805">
        <f>F553+53</f>
        <v>44309</v>
      </c>
    </row>
    <row r="554" spans="1:8" s="845" customFormat="1" ht="17.100000000000001" customHeight="1">
      <c r="A554" s="784" t="s">
        <v>1986</v>
      </c>
      <c r="B554" s="827"/>
      <c r="C554" s="783"/>
      <c r="D554" s="782"/>
      <c r="E554" s="782"/>
      <c r="F554" s="781"/>
      <c r="G554" s="781"/>
    </row>
    <row r="555" spans="1:8" s="803" customFormat="1" ht="15" hidden="1">
      <c r="A555" s="824"/>
      <c r="B555" s="787" t="s">
        <v>25</v>
      </c>
      <c r="C555" s="843" t="s">
        <v>26</v>
      </c>
      <c r="D555" s="836" t="s">
        <v>7</v>
      </c>
      <c r="E555" s="681" t="s">
        <v>2207</v>
      </c>
      <c r="F555" s="835" t="s">
        <v>8</v>
      </c>
      <c r="G555" s="842" t="s">
        <v>1458</v>
      </c>
    </row>
    <row r="556" spans="1:8" s="803" customFormat="1" ht="15" hidden="1">
      <c r="A556" s="824"/>
      <c r="B556" s="823"/>
      <c r="C556" s="841"/>
      <c r="D556" s="833"/>
      <c r="E556" s="773" t="s">
        <v>2206</v>
      </c>
      <c r="F556" s="840" t="s">
        <v>29</v>
      </c>
      <c r="G556" s="831" t="s">
        <v>30</v>
      </c>
    </row>
    <row r="557" spans="1:8" s="803" customFormat="1" ht="15" hidden="1" customHeight="1">
      <c r="A557" s="824"/>
      <c r="B557" s="724" t="s">
        <v>2440</v>
      </c>
      <c r="C557" s="724" t="s">
        <v>2349</v>
      </c>
      <c r="D557" s="703" t="s">
        <v>100</v>
      </c>
      <c r="E557" s="677">
        <f>F557-5</f>
        <v>44072</v>
      </c>
      <c r="F557" s="805">
        <v>44077</v>
      </c>
      <c r="G557" s="805">
        <f>F557+40</f>
        <v>44117</v>
      </c>
    </row>
    <row r="558" spans="1:8" s="803" customFormat="1" ht="15" hidden="1">
      <c r="A558" s="824"/>
      <c r="B558" s="724" t="s">
        <v>2439</v>
      </c>
      <c r="C558" s="724" t="s">
        <v>2437</v>
      </c>
      <c r="D558" s="702"/>
      <c r="E558" s="677">
        <f>F558-5</f>
        <v>44079</v>
      </c>
      <c r="F558" s="805">
        <f>F557+7</f>
        <v>44084</v>
      </c>
      <c r="G558" s="805">
        <f>F558+40</f>
        <v>44124</v>
      </c>
    </row>
    <row r="559" spans="1:8" s="803" customFormat="1" ht="15" hidden="1">
      <c r="A559" s="824"/>
      <c r="B559" s="724" t="s">
        <v>2438</v>
      </c>
      <c r="C559" s="724" t="s">
        <v>2437</v>
      </c>
      <c r="D559" s="702"/>
      <c r="E559" s="677">
        <f>F559-5</f>
        <v>44086</v>
      </c>
      <c r="F559" s="805">
        <f>F558+7</f>
        <v>44091</v>
      </c>
      <c r="G559" s="805">
        <f>F559+40</f>
        <v>44131</v>
      </c>
    </row>
    <row r="560" spans="1:8" s="803" customFormat="1" ht="15" hidden="1">
      <c r="A560" s="824"/>
      <c r="B560" s="724" t="s">
        <v>2436</v>
      </c>
      <c r="C560" s="844" t="s">
        <v>2435</v>
      </c>
      <c r="D560" s="702"/>
      <c r="E560" s="677">
        <f>F560-5</f>
        <v>44093</v>
      </c>
      <c r="F560" s="805">
        <f>F559+7</f>
        <v>44098</v>
      </c>
      <c r="G560" s="805">
        <f>F560+40</f>
        <v>44138</v>
      </c>
    </row>
    <row r="561" spans="1:8" s="803" customFormat="1" ht="15" hidden="1">
      <c r="A561" s="824"/>
      <c r="B561" s="724" t="s">
        <v>2434</v>
      </c>
      <c r="C561" s="844" t="s">
        <v>2433</v>
      </c>
      <c r="D561" s="701"/>
      <c r="E561" s="677">
        <f>F561-5</f>
        <v>44100</v>
      </c>
      <c r="F561" s="805">
        <f>F560+7</f>
        <v>44105</v>
      </c>
      <c r="G561" s="805">
        <f>F561+40</f>
        <v>44145</v>
      </c>
    </row>
    <row r="562" spans="1:8" s="803" customFormat="1" ht="15">
      <c r="A562" s="824"/>
      <c r="B562" s="787" t="s">
        <v>25</v>
      </c>
      <c r="C562" s="843" t="s">
        <v>26</v>
      </c>
      <c r="D562" s="836" t="s">
        <v>7</v>
      </c>
      <c r="E562" s="681" t="s">
        <v>2207</v>
      </c>
      <c r="F562" s="835" t="s">
        <v>8</v>
      </c>
      <c r="G562" s="842" t="s">
        <v>1458</v>
      </c>
    </row>
    <row r="563" spans="1:8" s="803" customFormat="1" ht="15">
      <c r="A563" s="824"/>
      <c r="B563" s="823"/>
      <c r="C563" s="841"/>
      <c r="D563" s="833"/>
      <c r="E563" s="773" t="s">
        <v>2206</v>
      </c>
      <c r="F563" s="840" t="s">
        <v>29</v>
      </c>
      <c r="G563" s="831" t="s">
        <v>30</v>
      </c>
    </row>
    <row r="564" spans="1:8" s="803" customFormat="1" ht="15">
      <c r="A564" s="824"/>
      <c r="B564" s="685" t="s">
        <v>2432</v>
      </c>
      <c r="C564" s="681" t="s">
        <v>2431</v>
      </c>
      <c r="D564" s="703" t="s">
        <v>1896</v>
      </c>
      <c r="E564" s="677">
        <f>F564-5</f>
        <v>44255</v>
      </c>
      <c r="F564" s="805">
        <v>44260</v>
      </c>
      <c r="G564" s="805">
        <f>F564+36</f>
        <v>44296</v>
      </c>
    </row>
    <row r="565" spans="1:8" s="803" customFormat="1" ht="15">
      <c r="A565" s="824"/>
      <c r="B565" s="685" t="s">
        <v>2430</v>
      </c>
      <c r="C565" s="681" t="s">
        <v>2429</v>
      </c>
      <c r="D565" s="702"/>
      <c r="E565" s="677">
        <f>F565-5</f>
        <v>44262</v>
      </c>
      <c r="F565" s="805">
        <f>F564+7</f>
        <v>44267</v>
      </c>
      <c r="G565" s="805">
        <f>F565+36</f>
        <v>44303</v>
      </c>
    </row>
    <row r="566" spans="1:8" s="803" customFormat="1" ht="15">
      <c r="A566" s="824"/>
      <c r="B566" s="685" t="s">
        <v>2428</v>
      </c>
      <c r="C566" s="685" t="s">
        <v>2427</v>
      </c>
      <c r="D566" s="702"/>
      <c r="E566" s="677">
        <f>F566-5</f>
        <v>44269</v>
      </c>
      <c r="F566" s="805">
        <f>F565+7</f>
        <v>44274</v>
      </c>
      <c r="G566" s="805">
        <f>F566+36</f>
        <v>44310</v>
      </c>
    </row>
    <row r="567" spans="1:8" s="803" customFormat="1" ht="15">
      <c r="A567" s="824"/>
      <c r="B567" s="685" t="s">
        <v>2323</v>
      </c>
      <c r="C567" s="681" t="s">
        <v>2322</v>
      </c>
      <c r="D567" s="702"/>
      <c r="E567" s="677">
        <f>F567-5</f>
        <v>44276</v>
      </c>
      <c r="F567" s="805">
        <f>F566+7</f>
        <v>44281</v>
      </c>
      <c r="G567" s="805">
        <f>F567+36</f>
        <v>44317</v>
      </c>
    </row>
    <row r="568" spans="1:8" s="803" customFormat="1" ht="15">
      <c r="A568" s="824"/>
      <c r="B568" s="685" t="s">
        <v>2426</v>
      </c>
      <c r="C568" s="681" t="s">
        <v>2425</v>
      </c>
      <c r="D568" s="701"/>
      <c r="E568" s="677">
        <f>F568-5</f>
        <v>44283</v>
      </c>
      <c r="F568" s="805">
        <f>F567+7</f>
        <v>44288</v>
      </c>
      <c r="G568" s="805">
        <f>F568+36</f>
        <v>44324</v>
      </c>
    </row>
    <row r="569" spans="1:8" s="813" customFormat="1" ht="14.1" customHeight="1">
      <c r="A569" s="784" t="s">
        <v>2424</v>
      </c>
      <c r="B569" s="827"/>
      <c r="C569" s="783"/>
      <c r="D569" s="782"/>
      <c r="E569" s="782"/>
      <c r="F569" s="781"/>
      <c r="G569" s="781"/>
    </row>
    <row r="570" spans="1:8" s="803" customFormat="1" ht="15">
      <c r="A570" s="824"/>
      <c r="B570" s="838" t="s">
        <v>25</v>
      </c>
      <c r="C570" s="837" t="s">
        <v>26</v>
      </c>
      <c r="D570" s="836" t="s">
        <v>7</v>
      </c>
      <c r="E570" s="681" t="s">
        <v>2207</v>
      </c>
      <c r="F570" s="835" t="s">
        <v>8</v>
      </c>
      <c r="G570" s="835" t="s">
        <v>230</v>
      </c>
    </row>
    <row r="571" spans="1:8" s="803" customFormat="1" ht="15">
      <c r="A571" s="824"/>
      <c r="B571" s="834"/>
      <c r="C571" s="833"/>
      <c r="D571" s="832"/>
      <c r="E571" s="681" t="s">
        <v>2206</v>
      </c>
      <c r="F571" s="831" t="s">
        <v>29</v>
      </c>
      <c r="G571" s="831" t="s">
        <v>30</v>
      </c>
    </row>
    <row r="572" spans="1:8" s="803" customFormat="1" ht="15">
      <c r="A572" s="824"/>
      <c r="B572" s="822" t="s">
        <v>2416</v>
      </c>
      <c r="C572" s="685" t="s">
        <v>2415</v>
      </c>
      <c r="D572" s="785" t="s">
        <v>100</v>
      </c>
      <c r="E572" s="830">
        <f>F572-5</f>
        <v>44256</v>
      </c>
      <c r="F572" s="805">
        <v>44261</v>
      </c>
      <c r="G572" s="839">
        <f>F572+28</f>
        <v>44289</v>
      </c>
    </row>
    <row r="573" spans="1:8" s="803" customFormat="1" ht="15">
      <c r="A573" s="824"/>
      <c r="B573" s="820" t="s">
        <v>2414</v>
      </c>
      <c r="C573" s="685" t="s">
        <v>2413</v>
      </c>
      <c r="D573" s="762"/>
      <c r="E573" s="830">
        <f>F573-5</f>
        <v>44263</v>
      </c>
      <c r="F573" s="805">
        <f>F572+7</f>
        <v>44268</v>
      </c>
      <c r="G573" s="839">
        <f>F573+28</f>
        <v>44296</v>
      </c>
    </row>
    <row r="574" spans="1:8" s="803" customFormat="1" ht="15">
      <c r="A574" s="824"/>
      <c r="B574" s="820" t="s">
        <v>2412</v>
      </c>
      <c r="C574" s="685" t="s">
        <v>2411</v>
      </c>
      <c r="D574" s="762"/>
      <c r="E574" s="830">
        <f>F574-5</f>
        <v>44270</v>
      </c>
      <c r="F574" s="805">
        <f>F573+7</f>
        <v>44275</v>
      </c>
      <c r="G574" s="839">
        <f>F574+28</f>
        <v>44303</v>
      </c>
    </row>
    <row r="575" spans="1:8" s="803" customFormat="1" ht="15">
      <c r="A575" s="824"/>
      <c r="B575" s="820" t="s">
        <v>2410</v>
      </c>
      <c r="C575" s="724" t="s">
        <v>2409</v>
      </c>
      <c r="D575" s="762"/>
      <c r="E575" s="830">
        <f>F575-5</f>
        <v>44277</v>
      </c>
      <c r="F575" s="805">
        <f>F574+7</f>
        <v>44282</v>
      </c>
      <c r="G575" s="839">
        <f>F575+28</f>
        <v>44310</v>
      </c>
      <c r="H575" s="813"/>
    </row>
    <row r="576" spans="1:8" s="803" customFormat="1" ht="15">
      <c r="A576" s="824"/>
      <c r="B576" s="820" t="s">
        <v>2408</v>
      </c>
      <c r="C576" s="724" t="s">
        <v>2407</v>
      </c>
      <c r="D576" s="761"/>
      <c r="E576" s="830">
        <f>F576-5</f>
        <v>44284</v>
      </c>
      <c r="F576" s="805">
        <f>F575+7</f>
        <v>44289</v>
      </c>
      <c r="G576" s="839">
        <f>F576+28</f>
        <v>44317</v>
      </c>
      <c r="H576" s="813"/>
    </row>
    <row r="577" spans="1:8" s="813" customFormat="1" ht="15" hidden="1">
      <c r="A577" s="784" t="s">
        <v>2423</v>
      </c>
      <c r="B577" s="827"/>
      <c r="C577" s="783"/>
      <c r="D577" s="782"/>
      <c r="E577" s="782"/>
      <c r="F577" s="781"/>
      <c r="G577" s="781"/>
    </row>
    <row r="578" spans="1:8" s="803" customFormat="1" ht="15" hidden="1">
      <c r="A578" s="824"/>
      <c r="B578" s="838" t="s">
        <v>2312</v>
      </c>
      <c r="C578" s="837" t="s">
        <v>26</v>
      </c>
      <c r="D578" s="836" t="s">
        <v>7</v>
      </c>
      <c r="E578" s="681" t="s">
        <v>2207</v>
      </c>
      <c r="F578" s="835" t="s">
        <v>8</v>
      </c>
      <c r="G578" s="835" t="s">
        <v>137</v>
      </c>
    </row>
    <row r="579" spans="1:8" s="803" customFormat="1" ht="15" hidden="1">
      <c r="A579" s="824"/>
      <c r="B579" s="834"/>
      <c r="C579" s="833"/>
      <c r="D579" s="832"/>
      <c r="E579" s="681" t="s">
        <v>2206</v>
      </c>
      <c r="F579" s="831" t="s">
        <v>29</v>
      </c>
      <c r="G579" s="831" t="s">
        <v>30</v>
      </c>
    </row>
    <row r="580" spans="1:8" s="803" customFormat="1" ht="15" hidden="1">
      <c r="A580" s="824"/>
      <c r="B580" s="820" t="s">
        <v>2422</v>
      </c>
      <c r="C580" s="685" t="s">
        <v>2421</v>
      </c>
      <c r="D580" s="726" t="s">
        <v>2420</v>
      </c>
      <c r="E580" s="830">
        <f>F580-5</f>
        <v>43770</v>
      </c>
      <c r="F580" s="805">
        <v>43775</v>
      </c>
      <c r="G580" s="805">
        <f>F580+42</f>
        <v>43817</v>
      </c>
      <c r="H580" s="813"/>
    </row>
    <row r="581" spans="1:8" s="803" customFormat="1" ht="15" hidden="1" customHeight="1">
      <c r="A581" s="824"/>
      <c r="B581" s="820" t="s">
        <v>2419</v>
      </c>
      <c r="C581" s="685" t="s">
        <v>2418</v>
      </c>
      <c r="D581" s="725"/>
      <c r="E581" s="830">
        <f>F581-5</f>
        <v>43777</v>
      </c>
      <c r="F581" s="805">
        <f>F580+7</f>
        <v>43782</v>
      </c>
      <c r="G581" s="805">
        <f>F581+42</f>
        <v>43824</v>
      </c>
    </row>
    <row r="582" spans="1:8" s="803" customFormat="1" ht="15" hidden="1" customHeight="1">
      <c r="A582" s="824"/>
      <c r="B582" s="820"/>
      <c r="C582" s="685"/>
      <c r="D582" s="725"/>
      <c r="E582" s="830">
        <f>F582-5</f>
        <v>43784</v>
      </c>
      <c r="F582" s="805">
        <f>F581+7</f>
        <v>43789</v>
      </c>
      <c r="G582" s="805">
        <f>F582+42</f>
        <v>43831</v>
      </c>
    </row>
    <row r="583" spans="1:8" s="803" customFormat="1" ht="15" hidden="1" customHeight="1">
      <c r="A583" s="824"/>
      <c r="B583" s="806"/>
      <c r="C583" s="685"/>
      <c r="D583" s="725"/>
      <c r="E583" s="830">
        <f>F583-5</f>
        <v>43791</v>
      </c>
      <c r="F583" s="805">
        <f>F582+7</f>
        <v>43796</v>
      </c>
      <c r="G583" s="805">
        <f>F583+42</f>
        <v>43838</v>
      </c>
    </row>
    <row r="584" spans="1:8" s="813" customFormat="1" ht="15.75" hidden="1" customHeight="1">
      <c r="A584" s="829"/>
      <c r="B584" s="806"/>
      <c r="C584" s="685"/>
      <c r="D584" s="701"/>
      <c r="E584" s="828">
        <f>F584-5</f>
        <v>43798</v>
      </c>
      <c r="F584" s="741">
        <f>F583+7</f>
        <v>43803</v>
      </c>
      <c r="G584" s="805">
        <f>F584+42</f>
        <v>43845</v>
      </c>
    </row>
    <row r="585" spans="1:8" s="813" customFormat="1" ht="15">
      <c r="A585" s="784" t="s">
        <v>1980</v>
      </c>
      <c r="B585" s="827"/>
      <c r="C585" s="783"/>
      <c r="D585" s="782"/>
      <c r="E585" s="782"/>
      <c r="F585" s="781"/>
      <c r="G585" s="781"/>
    </row>
    <row r="586" spans="1:8" s="803" customFormat="1" ht="15">
      <c r="A586" s="824"/>
      <c r="B586" s="838" t="s">
        <v>2312</v>
      </c>
      <c r="C586" s="837" t="s">
        <v>2417</v>
      </c>
      <c r="D586" s="836" t="s">
        <v>7</v>
      </c>
      <c r="E586" s="681" t="s">
        <v>2207</v>
      </c>
      <c r="F586" s="835" t="s">
        <v>8</v>
      </c>
      <c r="G586" s="835" t="s">
        <v>1980</v>
      </c>
    </row>
    <row r="587" spans="1:8" s="803" customFormat="1" ht="15">
      <c r="A587" s="824"/>
      <c r="B587" s="834"/>
      <c r="C587" s="833"/>
      <c r="D587" s="832"/>
      <c r="E587" s="681" t="s">
        <v>2206</v>
      </c>
      <c r="F587" s="831" t="s">
        <v>29</v>
      </c>
      <c r="G587" s="831" t="s">
        <v>30</v>
      </c>
    </row>
    <row r="588" spans="1:8" s="803" customFormat="1" ht="15">
      <c r="A588" s="824"/>
      <c r="B588" s="822" t="s">
        <v>2416</v>
      </c>
      <c r="C588" s="685" t="s">
        <v>2415</v>
      </c>
      <c r="D588" s="726" t="s">
        <v>100</v>
      </c>
      <c r="E588" s="830">
        <f>F588-5</f>
        <v>44256</v>
      </c>
      <c r="F588" s="805">
        <v>44261</v>
      </c>
      <c r="G588" s="805">
        <f>F588+33</f>
        <v>44294</v>
      </c>
      <c r="H588" s="813"/>
    </row>
    <row r="589" spans="1:8" s="803" customFormat="1" ht="15" customHeight="1">
      <c r="A589" s="824"/>
      <c r="B589" s="820" t="s">
        <v>2414</v>
      </c>
      <c r="C589" s="685" t="s">
        <v>2413</v>
      </c>
      <c r="D589" s="725"/>
      <c r="E589" s="830">
        <f>F589-5</f>
        <v>44263</v>
      </c>
      <c r="F589" s="805">
        <f>F588+7</f>
        <v>44268</v>
      </c>
      <c r="G589" s="805">
        <f>F589+33</f>
        <v>44301</v>
      </c>
    </row>
    <row r="590" spans="1:8" s="803" customFormat="1" ht="15" customHeight="1">
      <c r="A590" s="824"/>
      <c r="B590" s="820" t="s">
        <v>2412</v>
      </c>
      <c r="C590" s="685" t="s">
        <v>2411</v>
      </c>
      <c r="D590" s="725"/>
      <c r="E590" s="830">
        <f>F590-5</f>
        <v>44270</v>
      </c>
      <c r="F590" s="805">
        <f>F589+7</f>
        <v>44275</v>
      </c>
      <c r="G590" s="805">
        <f>F590+33</f>
        <v>44308</v>
      </c>
    </row>
    <row r="591" spans="1:8" s="803" customFormat="1" ht="15" customHeight="1">
      <c r="A591" s="824"/>
      <c r="B591" s="820" t="s">
        <v>2410</v>
      </c>
      <c r="C591" s="724" t="s">
        <v>2409</v>
      </c>
      <c r="D591" s="725"/>
      <c r="E591" s="830">
        <f>F591-5</f>
        <v>44277</v>
      </c>
      <c r="F591" s="805">
        <f>F590+7</f>
        <v>44282</v>
      </c>
      <c r="G591" s="805">
        <f>F591+33</f>
        <v>44315</v>
      </c>
    </row>
    <row r="592" spans="1:8" s="813" customFormat="1" ht="15.75" customHeight="1">
      <c r="A592" s="829"/>
      <c r="B592" s="820" t="s">
        <v>2408</v>
      </c>
      <c r="C592" s="724" t="s">
        <v>2407</v>
      </c>
      <c r="D592" s="701"/>
      <c r="E592" s="828">
        <f>F592-5</f>
        <v>44284</v>
      </c>
      <c r="F592" s="741">
        <f>F591+7</f>
        <v>44289</v>
      </c>
      <c r="G592" s="805">
        <f>F592+33</f>
        <v>44322</v>
      </c>
    </row>
    <row r="593" spans="1:8" s="813" customFormat="1" ht="15">
      <c r="A593" s="784" t="s">
        <v>2007</v>
      </c>
      <c r="B593" s="827"/>
      <c r="C593" s="783"/>
      <c r="D593" s="782" t="s">
        <v>267</v>
      </c>
      <c r="E593" s="782"/>
      <c r="F593" s="781"/>
      <c r="G593" s="781"/>
    </row>
    <row r="594" spans="1:8" s="803" customFormat="1" ht="15" hidden="1">
      <c r="A594" s="824"/>
      <c r="B594" s="788" t="s">
        <v>25</v>
      </c>
      <c r="C594" s="679" t="s">
        <v>26</v>
      </c>
      <c r="D594" s="679" t="s">
        <v>7</v>
      </c>
      <c r="E594" s="681" t="s">
        <v>2207</v>
      </c>
      <c r="F594" s="820" t="s">
        <v>8</v>
      </c>
      <c r="G594" s="820" t="s">
        <v>139</v>
      </c>
      <c r="H594" s="813"/>
    </row>
    <row r="595" spans="1:8" s="803" customFormat="1" ht="15" hidden="1">
      <c r="A595" s="824"/>
      <c r="B595" s="826"/>
      <c r="C595" s="825"/>
      <c r="D595" s="825"/>
      <c r="E595" s="681" t="s">
        <v>2206</v>
      </c>
      <c r="F595" s="820" t="s">
        <v>29</v>
      </c>
      <c r="G595" s="820" t="s">
        <v>30</v>
      </c>
    </row>
    <row r="596" spans="1:8" s="803" customFormat="1" ht="15" hidden="1">
      <c r="A596" s="824"/>
      <c r="B596" s="822" t="s">
        <v>2390</v>
      </c>
      <c r="C596" s="685" t="s">
        <v>2406</v>
      </c>
      <c r="D596" s="703" t="s">
        <v>126</v>
      </c>
      <c r="E596" s="678">
        <f>F596-5</f>
        <v>44045</v>
      </c>
      <c r="F596" s="805">
        <v>44050</v>
      </c>
      <c r="G596" s="805">
        <f>F596+22</f>
        <v>44072</v>
      </c>
    </row>
    <row r="597" spans="1:8" s="803" customFormat="1" ht="15" hidden="1">
      <c r="A597" s="824"/>
      <c r="B597" s="820" t="s">
        <v>2405</v>
      </c>
      <c r="C597" s="685" t="s">
        <v>2404</v>
      </c>
      <c r="D597" s="702"/>
      <c r="E597" s="678">
        <f>F597-5</f>
        <v>44052</v>
      </c>
      <c r="F597" s="805">
        <f>F596+7</f>
        <v>44057</v>
      </c>
      <c r="G597" s="805">
        <f>F597+22</f>
        <v>44079</v>
      </c>
    </row>
    <row r="598" spans="1:8" s="803" customFormat="1" ht="15" hidden="1">
      <c r="A598" s="824"/>
      <c r="B598" s="820" t="s">
        <v>2403</v>
      </c>
      <c r="C598" s="685" t="s">
        <v>2402</v>
      </c>
      <c r="D598" s="702"/>
      <c r="E598" s="678">
        <f>F598-5</f>
        <v>44059</v>
      </c>
      <c r="F598" s="805">
        <f>F597+7</f>
        <v>44064</v>
      </c>
      <c r="G598" s="805">
        <f>F598+22</f>
        <v>44086</v>
      </c>
    </row>
    <row r="599" spans="1:8" s="803" customFormat="1" ht="15" hidden="1">
      <c r="A599" s="824"/>
      <c r="B599" s="820" t="s">
        <v>2323</v>
      </c>
      <c r="C599" s="685" t="s">
        <v>2322</v>
      </c>
      <c r="D599" s="702"/>
      <c r="E599" s="678">
        <f>F599-5</f>
        <v>44066</v>
      </c>
      <c r="F599" s="805">
        <f>F598+7</f>
        <v>44071</v>
      </c>
      <c r="G599" s="805">
        <f>F599+22</f>
        <v>44093</v>
      </c>
    </row>
    <row r="600" spans="1:8" s="803" customFormat="1" ht="15" hidden="1">
      <c r="A600" s="824"/>
      <c r="B600" s="820" t="s">
        <v>2323</v>
      </c>
      <c r="C600" s="685" t="s">
        <v>2322</v>
      </c>
      <c r="D600" s="701"/>
      <c r="E600" s="678">
        <f>F600-5</f>
        <v>44073</v>
      </c>
      <c r="F600" s="805">
        <f>F599+7</f>
        <v>44078</v>
      </c>
      <c r="G600" s="805">
        <f>F600+22</f>
        <v>44100</v>
      </c>
    </row>
    <row r="601" spans="1:8" s="803" customFormat="1" ht="15">
      <c r="A601" s="824"/>
      <c r="B601" s="787" t="s">
        <v>25</v>
      </c>
      <c r="C601" s="679" t="s">
        <v>26</v>
      </c>
      <c r="D601" s="679" t="s">
        <v>7</v>
      </c>
      <c r="E601" s="681" t="s">
        <v>2207</v>
      </c>
      <c r="F601" s="820" t="s">
        <v>8</v>
      </c>
      <c r="G601" s="820" t="s">
        <v>139</v>
      </c>
      <c r="H601" s="813"/>
    </row>
    <row r="602" spans="1:8" s="803" customFormat="1" ht="15">
      <c r="A602" s="824"/>
      <c r="B602" s="823"/>
      <c r="C602" s="825"/>
      <c r="D602" s="825"/>
      <c r="E602" s="681" t="s">
        <v>2206</v>
      </c>
      <c r="F602" s="820" t="s">
        <v>29</v>
      </c>
      <c r="G602" s="820" t="s">
        <v>30</v>
      </c>
    </row>
    <row r="603" spans="1:8" s="803" customFormat="1" ht="15">
      <c r="A603" s="824"/>
      <c r="B603" s="822" t="s">
        <v>2401</v>
      </c>
      <c r="C603" s="685" t="s">
        <v>2400</v>
      </c>
      <c r="D603" s="703" t="s">
        <v>1896</v>
      </c>
      <c r="E603" s="678">
        <f>F603-5</f>
        <v>44257</v>
      </c>
      <c r="F603" s="805">
        <v>44262</v>
      </c>
      <c r="G603" s="805">
        <f>F603+22</f>
        <v>44284</v>
      </c>
    </row>
    <row r="604" spans="1:8" s="803" customFormat="1" ht="15">
      <c r="A604" s="824"/>
      <c r="B604" s="820" t="s">
        <v>2399</v>
      </c>
      <c r="C604" s="685" t="s">
        <v>2398</v>
      </c>
      <c r="D604" s="702"/>
      <c r="E604" s="678">
        <f>F604-5</f>
        <v>44264</v>
      </c>
      <c r="F604" s="805">
        <f>F603+7</f>
        <v>44269</v>
      </c>
      <c r="G604" s="805">
        <f>F604+22</f>
        <v>44291</v>
      </c>
    </row>
    <row r="605" spans="1:8" s="803" customFormat="1" ht="15">
      <c r="A605" s="824"/>
      <c r="B605" s="820" t="s">
        <v>2397</v>
      </c>
      <c r="C605" s="685" t="s">
        <v>2396</v>
      </c>
      <c r="D605" s="702"/>
      <c r="E605" s="678">
        <f>F605-5</f>
        <v>44271</v>
      </c>
      <c r="F605" s="805">
        <f>F604+7</f>
        <v>44276</v>
      </c>
      <c r="G605" s="805">
        <f>F605+22</f>
        <v>44298</v>
      </c>
    </row>
    <row r="606" spans="1:8" s="803" customFormat="1" ht="15">
      <c r="A606" s="824"/>
      <c r="B606" s="820" t="s">
        <v>2395</v>
      </c>
      <c r="C606" s="685" t="s">
        <v>2394</v>
      </c>
      <c r="D606" s="702"/>
      <c r="E606" s="678">
        <f>F606-5</f>
        <v>44278</v>
      </c>
      <c r="F606" s="805">
        <f>F605+7</f>
        <v>44283</v>
      </c>
      <c r="G606" s="805">
        <f>F606+22</f>
        <v>44305</v>
      </c>
    </row>
    <row r="607" spans="1:8" s="803" customFormat="1" ht="15">
      <c r="A607" s="824"/>
      <c r="B607" s="820" t="s">
        <v>2323</v>
      </c>
      <c r="C607" s="685" t="s">
        <v>2322</v>
      </c>
      <c r="D607" s="701"/>
      <c r="E607" s="678">
        <f>F607-5</f>
        <v>44285</v>
      </c>
      <c r="F607" s="805">
        <f>F606+7</f>
        <v>44290</v>
      </c>
      <c r="G607" s="805">
        <f>F607+22</f>
        <v>44312</v>
      </c>
    </row>
    <row r="608" spans="1:8" s="813" customFormat="1" ht="15">
      <c r="A608" s="818" t="s">
        <v>2393</v>
      </c>
      <c r="B608" s="817"/>
      <c r="C608" s="816"/>
      <c r="D608" s="815"/>
      <c r="E608" s="815"/>
      <c r="F608" s="814"/>
      <c r="G608" s="814"/>
    </row>
    <row r="609" spans="1:9" s="803" customFormat="1" ht="15">
      <c r="A609" s="809"/>
      <c r="B609" s="787" t="s">
        <v>25</v>
      </c>
      <c r="C609" s="812" t="s">
        <v>26</v>
      </c>
      <c r="D609" s="812" t="s">
        <v>7</v>
      </c>
      <c r="E609" s="811" t="s">
        <v>2207</v>
      </c>
      <c r="F609" s="810" t="s">
        <v>8</v>
      </c>
      <c r="G609" s="810" t="s">
        <v>1393</v>
      </c>
      <c r="H609" s="813"/>
    </row>
    <row r="610" spans="1:9" s="803" customFormat="1" ht="15">
      <c r="A610" s="809"/>
      <c r="B610" s="823"/>
      <c r="C610" s="812"/>
      <c r="D610" s="812"/>
      <c r="E610" s="811" t="s">
        <v>2206</v>
      </c>
      <c r="F610" s="810" t="s">
        <v>29</v>
      </c>
      <c r="G610" s="810" t="s">
        <v>30</v>
      </c>
    </row>
    <row r="611" spans="1:9" s="803" customFormat="1" ht="15">
      <c r="A611" s="809"/>
      <c r="B611" s="820" t="s">
        <v>2392</v>
      </c>
      <c r="C611" s="821" t="s">
        <v>2391</v>
      </c>
      <c r="D611" s="743" t="s">
        <v>179</v>
      </c>
      <c r="E611" s="677">
        <f>F611-5</f>
        <v>44254</v>
      </c>
      <c r="F611" s="805">
        <v>44259</v>
      </c>
      <c r="G611" s="805">
        <f>F611+39</f>
        <v>44298</v>
      </c>
    </row>
    <row r="612" spans="1:9" s="803" customFormat="1" ht="15">
      <c r="A612" s="809"/>
      <c r="B612" s="822" t="s">
        <v>2390</v>
      </c>
      <c r="C612" s="821" t="s">
        <v>2389</v>
      </c>
      <c r="D612" s="743"/>
      <c r="E612" s="677">
        <f>F612-5</f>
        <v>44261</v>
      </c>
      <c r="F612" s="805">
        <f>F611+7</f>
        <v>44266</v>
      </c>
      <c r="G612" s="805">
        <f>F612+39</f>
        <v>44305</v>
      </c>
    </row>
    <row r="613" spans="1:9" s="803" customFormat="1" ht="15">
      <c r="A613" s="809"/>
      <c r="B613" s="820" t="s">
        <v>2388</v>
      </c>
      <c r="C613" s="819" t="s">
        <v>2338</v>
      </c>
      <c r="D613" s="743"/>
      <c r="E613" s="677">
        <f>F613-5</f>
        <v>44268</v>
      </c>
      <c r="F613" s="805">
        <f>F612+7</f>
        <v>44273</v>
      </c>
      <c r="G613" s="805">
        <f>F613+39</f>
        <v>44312</v>
      </c>
      <c r="H613" s="801"/>
    </row>
    <row r="614" spans="1:9" s="803" customFormat="1" ht="15">
      <c r="A614" s="809"/>
      <c r="B614" s="820" t="s">
        <v>2387</v>
      </c>
      <c r="C614" s="819" t="s">
        <v>2386</v>
      </c>
      <c r="D614" s="743"/>
      <c r="E614" s="677">
        <f>F614-5</f>
        <v>44275</v>
      </c>
      <c r="F614" s="805">
        <f>F613+7</f>
        <v>44280</v>
      </c>
      <c r="G614" s="805">
        <f>F614+39</f>
        <v>44319</v>
      </c>
      <c r="H614" s="628"/>
    </row>
    <row r="615" spans="1:9" s="803" customFormat="1" ht="15" customHeight="1">
      <c r="A615" s="808"/>
      <c r="B615" s="820" t="s">
        <v>2385</v>
      </c>
      <c r="C615" s="819" t="s">
        <v>2384</v>
      </c>
      <c r="D615" s="743"/>
      <c r="E615" s="677">
        <f>F615-5</f>
        <v>44282</v>
      </c>
      <c r="F615" s="805">
        <f>F614+7</f>
        <v>44287</v>
      </c>
      <c r="G615" s="805">
        <f>F615+39</f>
        <v>44326</v>
      </c>
      <c r="H615" s="628"/>
      <c r="I615" s="804"/>
    </row>
    <row r="616" spans="1:9" s="813" customFormat="1" ht="15">
      <c r="A616" s="818" t="s">
        <v>2383</v>
      </c>
      <c r="B616" s="817"/>
      <c r="C616" s="816"/>
      <c r="D616" s="815"/>
      <c r="E616" s="815"/>
      <c r="F616" s="814"/>
      <c r="G616" s="814"/>
    </row>
    <row r="617" spans="1:9" s="803" customFormat="1" ht="15">
      <c r="A617" s="809"/>
      <c r="B617" s="796" t="s">
        <v>25</v>
      </c>
      <c r="C617" s="812" t="s">
        <v>26</v>
      </c>
      <c r="D617" s="812" t="s">
        <v>7</v>
      </c>
      <c r="E617" s="811" t="s">
        <v>2207</v>
      </c>
      <c r="F617" s="810" t="s">
        <v>8</v>
      </c>
      <c r="G617" s="810" t="s">
        <v>1712</v>
      </c>
      <c r="H617" s="813"/>
    </row>
    <row r="618" spans="1:9" s="803" customFormat="1" ht="15">
      <c r="A618" s="809"/>
      <c r="B618" s="795"/>
      <c r="C618" s="812"/>
      <c r="D618" s="812"/>
      <c r="E618" s="811" t="s">
        <v>2206</v>
      </c>
      <c r="F618" s="810" t="s">
        <v>29</v>
      </c>
      <c r="G618" s="810" t="s">
        <v>30</v>
      </c>
    </row>
    <row r="619" spans="1:9" s="803" customFormat="1" ht="15">
      <c r="A619" s="809"/>
      <c r="B619" s="806" t="s">
        <v>2376</v>
      </c>
      <c r="C619" s="806" t="s">
        <v>2382</v>
      </c>
      <c r="D619" s="743" t="s">
        <v>2381</v>
      </c>
      <c r="E619" s="677">
        <f>F619-5</f>
        <v>44255</v>
      </c>
      <c r="F619" s="805">
        <v>44260</v>
      </c>
      <c r="G619" s="805">
        <f>F619+6</f>
        <v>44266</v>
      </c>
    </row>
    <row r="620" spans="1:9" s="803" customFormat="1" ht="15">
      <c r="A620" s="809"/>
      <c r="B620" s="806" t="s">
        <v>2378</v>
      </c>
      <c r="C620" s="806" t="s">
        <v>2380</v>
      </c>
      <c r="D620" s="743"/>
      <c r="E620" s="677">
        <f>F620-5</f>
        <v>44262</v>
      </c>
      <c r="F620" s="805">
        <f>F619+7</f>
        <v>44267</v>
      </c>
      <c r="G620" s="805">
        <f>F620+6</f>
        <v>44273</v>
      </c>
    </row>
    <row r="621" spans="1:9" s="803" customFormat="1" ht="15">
      <c r="A621" s="809"/>
      <c r="B621" s="807" t="s">
        <v>2376</v>
      </c>
      <c r="C621" s="806" t="s">
        <v>2379</v>
      </c>
      <c r="D621" s="743"/>
      <c r="E621" s="677">
        <f>F621-5</f>
        <v>44269</v>
      </c>
      <c r="F621" s="805">
        <f>F620+7</f>
        <v>44274</v>
      </c>
      <c r="G621" s="805">
        <f>F621+6</f>
        <v>44280</v>
      </c>
      <c r="H621" s="801"/>
    </row>
    <row r="622" spans="1:9" s="803" customFormat="1" ht="15">
      <c r="A622" s="809"/>
      <c r="B622" s="806" t="s">
        <v>2378</v>
      </c>
      <c r="C622" s="806" t="s">
        <v>2377</v>
      </c>
      <c r="D622" s="743"/>
      <c r="E622" s="677">
        <f>F622-5</f>
        <v>44276</v>
      </c>
      <c r="F622" s="805">
        <f>F621+7</f>
        <v>44281</v>
      </c>
      <c r="G622" s="805">
        <f>F622+6</f>
        <v>44287</v>
      </c>
      <c r="H622" s="628" t="s">
        <v>2119</v>
      </c>
    </row>
    <row r="623" spans="1:9" s="803" customFormat="1" ht="15" customHeight="1">
      <c r="A623" s="808"/>
      <c r="B623" s="807" t="s">
        <v>2376</v>
      </c>
      <c r="C623" s="806" t="s">
        <v>2375</v>
      </c>
      <c r="D623" s="743"/>
      <c r="E623" s="677">
        <f>F623-5</f>
        <v>44283</v>
      </c>
      <c r="F623" s="805">
        <f>F622+7</f>
        <v>44288</v>
      </c>
      <c r="G623" s="805">
        <f>F623+6</f>
        <v>44294</v>
      </c>
      <c r="H623" s="628"/>
      <c r="I623" s="804"/>
    </row>
    <row r="624" spans="1:9" s="813" customFormat="1" ht="15">
      <c r="A624" s="818"/>
      <c r="B624" s="817"/>
      <c r="C624" s="816"/>
      <c r="D624" s="815"/>
      <c r="E624" s="815"/>
      <c r="F624" s="814"/>
      <c r="G624" s="814"/>
    </row>
    <row r="625" spans="1:9" s="803" customFormat="1" ht="15">
      <c r="A625" s="809"/>
      <c r="B625" s="796" t="s">
        <v>25</v>
      </c>
      <c r="C625" s="812" t="s">
        <v>26</v>
      </c>
      <c r="D625" s="812" t="s">
        <v>7</v>
      </c>
      <c r="E625" s="811" t="s">
        <v>2207</v>
      </c>
      <c r="F625" s="810" t="s">
        <v>8</v>
      </c>
      <c r="G625" s="810" t="s">
        <v>1712</v>
      </c>
      <c r="H625" s="813"/>
    </row>
    <row r="626" spans="1:9" s="803" customFormat="1" ht="15">
      <c r="A626" s="809"/>
      <c r="B626" s="795"/>
      <c r="C626" s="812"/>
      <c r="D626" s="812"/>
      <c r="E626" s="811" t="s">
        <v>2206</v>
      </c>
      <c r="F626" s="810" t="s">
        <v>29</v>
      </c>
      <c r="G626" s="810" t="s">
        <v>30</v>
      </c>
    </row>
    <row r="627" spans="1:9" s="803" customFormat="1" ht="15">
      <c r="A627" s="809"/>
      <c r="B627" s="807" t="s">
        <v>2372</v>
      </c>
      <c r="C627" s="806" t="s">
        <v>2374</v>
      </c>
      <c r="D627" s="743" t="s">
        <v>167</v>
      </c>
      <c r="E627" s="677">
        <f>F627-5</f>
        <v>44252</v>
      </c>
      <c r="F627" s="805">
        <v>44257</v>
      </c>
      <c r="G627" s="805">
        <f>F627+3</f>
        <v>44260</v>
      </c>
    </row>
    <row r="628" spans="1:9" s="803" customFormat="1" ht="15">
      <c r="A628" s="809"/>
      <c r="B628" s="807" t="s">
        <v>2370</v>
      </c>
      <c r="C628" s="807" t="s">
        <v>2373</v>
      </c>
      <c r="D628" s="743"/>
      <c r="E628" s="677">
        <f>F628-5</f>
        <v>44259</v>
      </c>
      <c r="F628" s="805">
        <f>F627+7</f>
        <v>44264</v>
      </c>
      <c r="G628" s="805">
        <f>F628+3</f>
        <v>44267</v>
      </c>
    </row>
    <row r="629" spans="1:9" s="803" customFormat="1" ht="15">
      <c r="A629" s="809"/>
      <c r="B629" s="807" t="s">
        <v>2314</v>
      </c>
      <c r="C629" s="806" t="s">
        <v>2342</v>
      </c>
      <c r="D629" s="743"/>
      <c r="E629" s="677">
        <f>F629-5</f>
        <v>44266</v>
      </c>
      <c r="F629" s="805">
        <f>F628+7</f>
        <v>44271</v>
      </c>
      <c r="G629" s="805">
        <f>F629+3</f>
        <v>44274</v>
      </c>
      <c r="H629" s="801"/>
    </row>
    <row r="630" spans="1:9" s="803" customFormat="1" ht="15">
      <c r="A630" s="809"/>
      <c r="B630" s="807" t="s">
        <v>2372</v>
      </c>
      <c r="C630" s="806" t="s">
        <v>2371</v>
      </c>
      <c r="D630" s="743"/>
      <c r="E630" s="677">
        <f>F630-5</f>
        <v>44273</v>
      </c>
      <c r="F630" s="805">
        <f>F629+7</f>
        <v>44278</v>
      </c>
      <c r="G630" s="805">
        <f>F630+3</f>
        <v>44281</v>
      </c>
      <c r="H630" s="628"/>
    </row>
    <row r="631" spans="1:9" s="803" customFormat="1" ht="15" customHeight="1">
      <c r="A631" s="808"/>
      <c r="B631" s="807" t="s">
        <v>2370</v>
      </c>
      <c r="C631" s="806" t="s">
        <v>2369</v>
      </c>
      <c r="D631" s="743"/>
      <c r="E631" s="677">
        <f>F631-5</f>
        <v>44280</v>
      </c>
      <c r="F631" s="805">
        <f>F630+7</f>
        <v>44285</v>
      </c>
      <c r="G631" s="805">
        <f>F631+3</f>
        <v>44288</v>
      </c>
      <c r="H631" s="628"/>
      <c r="I631" s="804"/>
    </row>
    <row r="632" spans="1:9" s="801" customFormat="1" ht="15">
      <c r="A632" s="802" t="s">
        <v>81</v>
      </c>
      <c r="B632" s="802"/>
      <c r="C632" s="802"/>
      <c r="D632" s="802"/>
      <c r="E632" s="802"/>
      <c r="F632" s="802"/>
      <c r="G632" s="802"/>
      <c r="H632" s="628"/>
    </row>
    <row r="633" spans="1:9" s="708" customFormat="1" ht="15.75" customHeight="1">
      <c r="A633" s="800" t="s">
        <v>93</v>
      </c>
      <c r="B633" s="800"/>
      <c r="C633" s="799"/>
      <c r="D633" s="798"/>
      <c r="E633" s="798"/>
      <c r="F633" s="797"/>
      <c r="G633" s="797"/>
    </row>
    <row r="634" spans="1:9" s="628" customFormat="1" ht="15">
      <c r="A634" s="770"/>
      <c r="B634" s="796" t="s">
        <v>25</v>
      </c>
      <c r="C634" s="779" t="s">
        <v>26</v>
      </c>
      <c r="D634" s="778" t="s">
        <v>7</v>
      </c>
      <c r="E634" s="681" t="s">
        <v>2207</v>
      </c>
      <c r="F634" s="681" t="s">
        <v>8</v>
      </c>
      <c r="G634" s="681" t="s">
        <v>93</v>
      </c>
    </row>
    <row r="635" spans="1:9" s="628" customFormat="1" ht="15">
      <c r="A635" s="770"/>
      <c r="B635" s="795"/>
      <c r="C635" s="775"/>
      <c r="D635" s="774"/>
      <c r="E635" s="794" t="s">
        <v>2206</v>
      </c>
      <c r="F635" s="794" t="s">
        <v>29</v>
      </c>
      <c r="G635" s="794" t="s">
        <v>30</v>
      </c>
    </row>
    <row r="636" spans="1:9" s="628" customFormat="1" ht="15">
      <c r="A636" s="770"/>
      <c r="B636" s="685" t="s">
        <v>2368</v>
      </c>
      <c r="C636" s="685" t="s">
        <v>2366</v>
      </c>
      <c r="D636" s="743" t="s">
        <v>85</v>
      </c>
      <c r="E636" s="677">
        <f>F636-5</f>
        <v>44256</v>
      </c>
      <c r="F636" s="721">
        <v>44261</v>
      </c>
      <c r="G636" s="721">
        <f>F636+11</f>
        <v>44272</v>
      </c>
      <c r="H636" s="628" t="s">
        <v>267</v>
      </c>
    </row>
    <row r="637" spans="1:9" s="628" customFormat="1" ht="15">
      <c r="A637" s="770"/>
      <c r="B637" s="685" t="s">
        <v>2367</v>
      </c>
      <c r="C637" s="685" t="s">
        <v>2366</v>
      </c>
      <c r="D637" s="743"/>
      <c r="E637" s="677">
        <f>F637-5</f>
        <v>44263</v>
      </c>
      <c r="F637" s="721">
        <f>F636+7</f>
        <v>44268</v>
      </c>
      <c r="G637" s="721">
        <f>F637+11</f>
        <v>44279</v>
      </c>
      <c r="H637" s="618"/>
    </row>
    <row r="638" spans="1:9" s="628" customFormat="1" ht="15">
      <c r="A638" s="770"/>
      <c r="B638" s="685" t="s">
        <v>2365</v>
      </c>
      <c r="C638" s="685" t="s">
        <v>2363</v>
      </c>
      <c r="D638" s="743"/>
      <c r="E638" s="677">
        <f>F638-5</f>
        <v>44270</v>
      </c>
      <c r="F638" s="721">
        <f>F637+7</f>
        <v>44275</v>
      </c>
      <c r="G638" s="721">
        <f>F638+11</f>
        <v>44286</v>
      </c>
      <c r="H638" s="618"/>
    </row>
    <row r="639" spans="1:9" s="628" customFormat="1" ht="15">
      <c r="A639" s="770"/>
      <c r="B639" s="685" t="s">
        <v>2364</v>
      </c>
      <c r="C639" s="685" t="s">
        <v>2363</v>
      </c>
      <c r="D639" s="743"/>
      <c r="E639" s="677">
        <f>F639-5</f>
        <v>44277</v>
      </c>
      <c r="F639" s="721">
        <f>F638+7</f>
        <v>44282</v>
      </c>
      <c r="G639" s="721">
        <f>F639+11</f>
        <v>44293</v>
      </c>
      <c r="H639" s="618"/>
    </row>
    <row r="640" spans="1:9" s="628" customFormat="1" ht="15">
      <c r="A640" s="770"/>
      <c r="B640" s="685" t="s">
        <v>2362</v>
      </c>
      <c r="C640" s="685" t="s">
        <v>2322</v>
      </c>
      <c r="D640" s="743"/>
      <c r="E640" s="677">
        <f>F640-5</f>
        <v>44284</v>
      </c>
      <c r="F640" s="721">
        <f>F639+7</f>
        <v>44289</v>
      </c>
      <c r="G640" s="721">
        <f>F640+11</f>
        <v>44300</v>
      </c>
      <c r="H640" s="618"/>
    </row>
    <row r="641" spans="1:8" s="619" customFormat="1" ht="15">
      <c r="A641" s="784" t="s">
        <v>2361</v>
      </c>
      <c r="B641" s="784"/>
      <c r="C641" s="783"/>
      <c r="D641" s="782" t="s">
        <v>267</v>
      </c>
      <c r="E641" s="782"/>
      <c r="F641" s="781"/>
      <c r="G641" s="781"/>
    </row>
    <row r="642" spans="1:8" s="618" customFormat="1" ht="15">
      <c r="A642" s="770"/>
      <c r="B642" s="787" t="s">
        <v>25</v>
      </c>
      <c r="C642" s="779" t="s">
        <v>26</v>
      </c>
      <c r="D642" s="779" t="s">
        <v>7</v>
      </c>
      <c r="E642" s="681" t="s">
        <v>2207</v>
      </c>
      <c r="F642" s="681" t="s">
        <v>8</v>
      </c>
      <c r="G642" s="681" t="s">
        <v>234</v>
      </c>
    </row>
    <row r="643" spans="1:8" s="618" customFormat="1" ht="15">
      <c r="A643" s="770"/>
      <c r="B643" s="787"/>
      <c r="C643" s="775"/>
      <c r="D643" s="779"/>
      <c r="E643" s="681" t="s">
        <v>2206</v>
      </c>
      <c r="F643" s="681" t="s">
        <v>29</v>
      </c>
      <c r="G643" s="681" t="s">
        <v>30</v>
      </c>
    </row>
    <row r="644" spans="1:8" s="618" customFormat="1" ht="15.75" customHeight="1">
      <c r="A644" s="770"/>
      <c r="B644" s="693" t="s">
        <v>2360</v>
      </c>
      <c r="C644" s="771" t="s">
        <v>2349</v>
      </c>
      <c r="D644" s="785" t="s">
        <v>147</v>
      </c>
      <c r="E644" s="677">
        <f>F644-5</f>
        <v>44253</v>
      </c>
      <c r="F644" s="714">
        <v>44258</v>
      </c>
      <c r="G644" s="714">
        <f>F644+12</f>
        <v>44270</v>
      </c>
    </row>
    <row r="645" spans="1:8" s="618" customFormat="1" ht="15">
      <c r="A645" s="770"/>
      <c r="B645" s="693" t="s">
        <v>2359</v>
      </c>
      <c r="C645" s="685" t="s">
        <v>2358</v>
      </c>
      <c r="D645" s="762"/>
      <c r="E645" s="677">
        <f>F645-5</f>
        <v>44260</v>
      </c>
      <c r="F645" s="714">
        <f>F644+7</f>
        <v>44265</v>
      </c>
      <c r="G645" s="714">
        <f>F645+12</f>
        <v>44277</v>
      </c>
      <c r="H645" s="628"/>
    </row>
    <row r="646" spans="1:8" s="618" customFormat="1" ht="15">
      <c r="A646" s="770"/>
      <c r="B646" s="693" t="s">
        <v>2357</v>
      </c>
      <c r="C646" s="685" t="s">
        <v>2349</v>
      </c>
      <c r="D646" s="762"/>
      <c r="E646" s="677">
        <f>F646-5</f>
        <v>44267</v>
      </c>
      <c r="F646" s="714">
        <f>F645+7</f>
        <v>44272</v>
      </c>
      <c r="G646" s="714">
        <f>F646+12</f>
        <v>44284</v>
      </c>
      <c r="H646" s="628"/>
    </row>
    <row r="647" spans="1:8" s="618" customFormat="1" ht="15">
      <c r="A647" s="770"/>
      <c r="B647" s="693" t="s">
        <v>2356</v>
      </c>
      <c r="C647" s="685" t="s">
        <v>2355</v>
      </c>
      <c r="D647" s="762"/>
      <c r="E647" s="677">
        <f>F647-5</f>
        <v>44274</v>
      </c>
      <c r="F647" s="714">
        <f>F646+7</f>
        <v>44279</v>
      </c>
      <c r="G647" s="714">
        <f>F647+12</f>
        <v>44291</v>
      </c>
      <c r="H647" s="628"/>
    </row>
    <row r="648" spans="1:8" s="618" customFormat="1" ht="15" customHeight="1">
      <c r="A648" s="770"/>
      <c r="B648" s="693" t="s">
        <v>2354</v>
      </c>
      <c r="C648" s="693" t="s">
        <v>2353</v>
      </c>
      <c r="D648" s="761"/>
      <c r="E648" s="677">
        <f>F648-5</f>
        <v>44281</v>
      </c>
      <c r="F648" s="714">
        <f>F647+7</f>
        <v>44286</v>
      </c>
      <c r="G648" s="714">
        <f>F648+12</f>
        <v>44298</v>
      </c>
      <c r="H648" s="628"/>
    </row>
    <row r="649" spans="1:8" s="618" customFormat="1" ht="15" hidden="1" customHeight="1">
      <c r="A649" s="770"/>
      <c r="B649" s="793"/>
      <c r="C649" s="792"/>
      <c r="D649" s="791"/>
      <c r="E649" s="790"/>
      <c r="F649" s="789"/>
      <c r="G649" s="789"/>
      <c r="H649" s="628"/>
    </row>
    <row r="650" spans="1:8" s="618" customFormat="1" ht="15" hidden="1">
      <c r="A650" s="770"/>
      <c r="B650" s="788" t="s">
        <v>25</v>
      </c>
      <c r="C650" s="779" t="s">
        <v>26</v>
      </c>
      <c r="D650" s="779" t="s">
        <v>7</v>
      </c>
      <c r="E650" s="681" t="s">
        <v>2207</v>
      </c>
      <c r="F650" s="681" t="s">
        <v>8</v>
      </c>
      <c r="G650" s="681" t="s">
        <v>234</v>
      </c>
    </row>
    <row r="651" spans="1:8" s="618" customFormat="1" ht="15" hidden="1">
      <c r="A651" s="770"/>
      <c r="B651" s="788"/>
      <c r="C651" s="775"/>
      <c r="D651" s="779"/>
      <c r="E651" s="681" t="s">
        <v>2206</v>
      </c>
      <c r="F651" s="681" t="s">
        <v>29</v>
      </c>
      <c r="G651" s="681" t="s">
        <v>30</v>
      </c>
    </row>
    <row r="652" spans="1:8" s="618" customFormat="1" ht="15.75" hidden="1" customHeight="1">
      <c r="A652" s="770"/>
      <c r="B652" s="685"/>
      <c r="C652" s="685"/>
      <c r="D652" s="785" t="s">
        <v>194</v>
      </c>
      <c r="E652" s="677">
        <f>F652-5</f>
        <v>44008</v>
      </c>
      <c r="F652" s="714">
        <v>44013</v>
      </c>
      <c r="G652" s="714">
        <f>F652+10</f>
        <v>44023</v>
      </c>
    </row>
    <row r="653" spans="1:8" s="618" customFormat="1" ht="15" hidden="1">
      <c r="A653" s="770"/>
      <c r="B653" s="685"/>
      <c r="C653" s="685"/>
      <c r="D653" s="762"/>
      <c r="E653" s="677">
        <f>F653-5</f>
        <v>44015</v>
      </c>
      <c r="F653" s="714">
        <f>F652+7</f>
        <v>44020</v>
      </c>
      <c r="G653" s="714">
        <f>F653+10</f>
        <v>44030</v>
      </c>
      <c r="H653" s="628"/>
    </row>
    <row r="654" spans="1:8" s="618" customFormat="1" ht="15" hidden="1">
      <c r="A654" s="770"/>
      <c r="B654" s="685"/>
      <c r="C654" s="685"/>
      <c r="D654" s="762"/>
      <c r="E654" s="677">
        <f>F654-5</f>
        <v>44022</v>
      </c>
      <c r="F654" s="714">
        <f>F653+7</f>
        <v>44027</v>
      </c>
      <c r="G654" s="714">
        <f>F654+10</f>
        <v>44037</v>
      </c>
      <c r="H654" s="628"/>
    </row>
    <row r="655" spans="1:8" s="618" customFormat="1" ht="15" hidden="1">
      <c r="A655" s="770"/>
      <c r="B655" s="685"/>
      <c r="C655" s="685"/>
      <c r="D655" s="762"/>
      <c r="E655" s="677">
        <f>F655-5</f>
        <v>44029</v>
      </c>
      <c r="F655" s="714">
        <f>F654+7</f>
        <v>44034</v>
      </c>
      <c r="G655" s="714">
        <f>F655+10</f>
        <v>44044</v>
      </c>
      <c r="H655" s="628"/>
    </row>
    <row r="656" spans="1:8" s="618" customFormat="1" ht="15" hidden="1" customHeight="1">
      <c r="A656" s="770"/>
      <c r="B656" s="685"/>
      <c r="C656" s="685"/>
      <c r="D656" s="761"/>
      <c r="E656" s="677">
        <f>F656-5</f>
        <v>44036</v>
      </c>
      <c r="F656" s="714">
        <f>F655+7</f>
        <v>44041</v>
      </c>
      <c r="G656" s="714">
        <f>F656+10</f>
        <v>44051</v>
      </c>
      <c r="H656" s="628"/>
    </row>
    <row r="657" spans="1:8" s="618" customFormat="1" ht="15" hidden="1">
      <c r="A657" s="770"/>
      <c r="B657" s="788" t="s">
        <v>25</v>
      </c>
      <c r="C657" s="779" t="s">
        <v>26</v>
      </c>
      <c r="D657" s="779" t="s">
        <v>7</v>
      </c>
      <c r="E657" s="681" t="s">
        <v>2207</v>
      </c>
      <c r="F657" s="681" t="s">
        <v>8</v>
      </c>
      <c r="G657" s="681" t="s">
        <v>234</v>
      </c>
    </row>
    <row r="658" spans="1:8" s="618" customFormat="1" ht="15" hidden="1">
      <c r="A658" s="770"/>
      <c r="B658" s="788"/>
      <c r="C658" s="775"/>
      <c r="D658" s="779"/>
      <c r="E658" s="681" t="s">
        <v>2206</v>
      </c>
      <c r="F658" s="681" t="s">
        <v>29</v>
      </c>
      <c r="G658" s="681" t="s">
        <v>30</v>
      </c>
    </row>
    <row r="659" spans="1:8" s="618" customFormat="1" ht="15.75" hidden="1" customHeight="1">
      <c r="A659" s="770"/>
      <c r="B659" s="693" t="s">
        <v>2352</v>
      </c>
      <c r="C659" s="771" t="s">
        <v>2349</v>
      </c>
      <c r="D659" s="785" t="s">
        <v>2351</v>
      </c>
      <c r="E659" s="677">
        <f>F659-5</f>
        <v>43829</v>
      </c>
      <c r="F659" s="714">
        <v>43834</v>
      </c>
      <c r="G659" s="714">
        <f>F659+10</f>
        <v>43844</v>
      </c>
    </row>
    <row r="660" spans="1:8" s="618" customFormat="1" ht="15" hidden="1">
      <c r="A660" s="770"/>
      <c r="B660" s="693" t="s">
        <v>2350</v>
      </c>
      <c r="C660" s="685" t="s">
        <v>2349</v>
      </c>
      <c r="D660" s="762"/>
      <c r="E660" s="677">
        <f>F660-5</f>
        <v>43836</v>
      </c>
      <c r="F660" s="714">
        <f>F659+7</f>
        <v>43841</v>
      </c>
      <c r="G660" s="714">
        <f>F660+10</f>
        <v>43851</v>
      </c>
      <c r="H660" s="628"/>
    </row>
    <row r="661" spans="1:8" s="618" customFormat="1" ht="15" hidden="1">
      <c r="A661" s="770"/>
      <c r="B661" s="681" t="s">
        <v>2348</v>
      </c>
      <c r="C661" s="681" t="s">
        <v>2347</v>
      </c>
      <c r="D661" s="762"/>
      <c r="E661" s="677">
        <f>F661-5</f>
        <v>43843</v>
      </c>
      <c r="F661" s="714">
        <f>F660+7</f>
        <v>43848</v>
      </c>
      <c r="G661" s="714">
        <f>F661+10</f>
        <v>43858</v>
      </c>
      <c r="H661" s="628"/>
    </row>
    <row r="662" spans="1:8" s="618" customFormat="1" ht="15" hidden="1">
      <c r="A662" s="770"/>
      <c r="B662" s="693" t="s">
        <v>2346</v>
      </c>
      <c r="C662" s="685" t="s">
        <v>2345</v>
      </c>
      <c r="D662" s="762"/>
      <c r="E662" s="677">
        <f>F662-5</f>
        <v>43850</v>
      </c>
      <c r="F662" s="714">
        <f>F661+7</f>
        <v>43855</v>
      </c>
      <c r="G662" s="714">
        <f>F662+10</f>
        <v>43865</v>
      </c>
      <c r="H662" s="628"/>
    </row>
    <row r="663" spans="1:8" s="618" customFormat="1" ht="15" hidden="1" customHeight="1">
      <c r="A663" s="770"/>
      <c r="B663" s="693" t="s">
        <v>2322</v>
      </c>
      <c r="C663" s="685" t="s">
        <v>2322</v>
      </c>
      <c r="D663" s="761"/>
      <c r="E663" s="677">
        <f>F663-5</f>
        <v>43857</v>
      </c>
      <c r="F663" s="714">
        <f>F662+7</f>
        <v>43862</v>
      </c>
      <c r="G663" s="714">
        <f>F663+10</f>
        <v>43872</v>
      </c>
      <c r="H663" s="628"/>
    </row>
    <row r="664" spans="1:8" s="618" customFormat="1" ht="15">
      <c r="A664" s="770"/>
      <c r="B664" s="787" t="s">
        <v>25</v>
      </c>
      <c r="C664" s="779" t="s">
        <v>26</v>
      </c>
      <c r="D664" s="779" t="s">
        <v>7</v>
      </c>
      <c r="E664" s="681" t="s">
        <v>2207</v>
      </c>
      <c r="F664" s="681" t="s">
        <v>8</v>
      </c>
      <c r="G664" s="681" t="s">
        <v>234</v>
      </c>
    </row>
    <row r="665" spans="1:8" s="618" customFormat="1" ht="15">
      <c r="A665" s="770"/>
      <c r="B665" s="786"/>
      <c r="C665" s="775"/>
      <c r="D665" s="779"/>
      <c r="E665" s="681" t="s">
        <v>2206</v>
      </c>
      <c r="F665" s="681" t="s">
        <v>29</v>
      </c>
      <c r="G665" s="681" t="s">
        <v>30</v>
      </c>
    </row>
    <row r="666" spans="1:8" s="618" customFormat="1" ht="15.75" customHeight="1">
      <c r="A666" s="770"/>
      <c r="B666" s="681" t="s">
        <v>2323</v>
      </c>
      <c r="C666" s="681" t="s">
        <v>2322</v>
      </c>
      <c r="D666" s="785" t="s">
        <v>2344</v>
      </c>
      <c r="E666" s="677">
        <f>F666-5</f>
        <v>44257</v>
      </c>
      <c r="F666" s="714">
        <v>44262</v>
      </c>
      <c r="G666" s="714">
        <f>F666+10</f>
        <v>44272</v>
      </c>
    </row>
    <row r="667" spans="1:8" s="618" customFormat="1" ht="15">
      <c r="A667" s="770"/>
      <c r="B667" s="681" t="s">
        <v>2343</v>
      </c>
      <c r="C667" s="681" t="s">
        <v>2342</v>
      </c>
      <c r="D667" s="762"/>
      <c r="E667" s="677">
        <f>F667-5</f>
        <v>44264</v>
      </c>
      <c r="F667" s="714">
        <f>F666+7</f>
        <v>44269</v>
      </c>
      <c r="G667" s="714">
        <f>F667+10</f>
        <v>44279</v>
      </c>
      <c r="H667" s="628"/>
    </row>
    <row r="668" spans="1:8" s="618" customFormat="1" ht="15">
      <c r="A668" s="770"/>
      <c r="B668" s="685" t="s">
        <v>2341</v>
      </c>
      <c r="C668" s="685" t="s">
        <v>2340</v>
      </c>
      <c r="D668" s="762"/>
      <c r="E668" s="677">
        <f>F668-5</f>
        <v>44271</v>
      </c>
      <c r="F668" s="714">
        <f>F667+7</f>
        <v>44276</v>
      </c>
      <c r="G668" s="714">
        <f>F668+10</f>
        <v>44286</v>
      </c>
      <c r="H668" s="628"/>
    </row>
    <row r="669" spans="1:8" s="618" customFormat="1" ht="15">
      <c r="A669" s="770"/>
      <c r="B669" s="685" t="s">
        <v>2339</v>
      </c>
      <c r="C669" s="685" t="s">
        <v>2338</v>
      </c>
      <c r="D669" s="762"/>
      <c r="E669" s="677">
        <f>F669-5</f>
        <v>44278</v>
      </c>
      <c r="F669" s="714">
        <f>F668+7</f>
        <v>44283</v>
      </c>
      <c r="G669" s="714">
        <f>F669+10</f>
        <v>44293</v>
      </c>
      <c r="H669" s="628"/>
    </row>
    <row r="670" spans="1:8" s="618" customFormat="1" ht="15" customHeight="1">
      <c r="A670" s="770"/>
      <c r="B670" s="685" t="s">
        <v>2323</v>
      </c>
      <c r="C670" s="685" t="s">
        <v>2322</v>
      </c>
      <c r="D670" s="761"/>
      <c r="E670" s="677">
        <f>F670-5</f>
        <v>44285</v>
      </c>
      <c r="F670" s="714">
        <f>F669+7</f>
        <v>44290</v>
      </c>
      <c r="G670" s="714">
        <f>F670+10</f>
        <v>44300</v>
      </c>
      <c r="H670" s="628"/>
    </row>
    <row r="671" spans="1:8" s="638" customFormat="1" ht="15">
      <c r="A671" s="784" t="s">
        <v>2337</v>
      </c>
      <c r="B671" s="784"/>
      <c r="C671" s="783"/>
      <c r="D671" s="782"/>
      <c r="E671" s="782"/>
      <c r="F671" s="781"/>
      <c r="G671" s="781"/>
    </row>
    <row r="672" spans="1:8" s="628" customFormat="1" ht="15">
      <c r="A672" s="770"/>
      <c r="B672" s="688" t="s">
        <v>25</v>
      </c>
      <c r="C672" s="779" t="s">
        <v>26</v>
      </c>
      <c r="D672" s="778" t="s">
        <v>7</v>
      </c>
      <c r="E672" s="681" t="s">
        <v>2207</v>
      </c>
      <c r="F672" s="777" t="s">
        <v>8</v>
      </c>
      <c r="G672" s="776" t="s">
        <v>582</v>
      </c>
    </row>
    <row r="673" spans="1:7" s="628" customFormat="1" ht="15">
      <c r="A673" s="770"/>
      <c r="B673" s="687"/>
      <c r="C673" s="775"/>
      <c r="D673" s="774"/>
      <c r="E673" s="681" t="s">
        <v>2206</v>
      </c>
      <c r="F673" s="773" t="s">
        <v>29</v>
      </c>
      <c r="G673" s="772" t="s">
        <v>30</v>
      </c>
    </row>
    <row r="674" spans="1:7" s="628" customFormat="1" ht="15">
      <c r="A674" s="770"/>
      <c r="B674" s="693" t="s">
        <v>2336</v>
      </c>
      <c r="C674" s="771" t="s">
        <v>2335</v>
      </c>
      <c r="D674" s="769" t="s">
        <v>2334</v>
      </c>
      <c r="E674" s="768">
        <f>F674-5</f>
        <v>44253</v>
      </c>
      <c r="F674" s="767">
        <v>44258</v>
      </c>
      <c r="G674" s="767">
        <f>F674+20</f>
        <v>44278</v>
      </c>
    </row>
    <row r="675" spans="1:7" s="628" customFormat="1" ht="15">
      <c r="A675" s="770"/>
      <c r="B675" s="693" t="s">
        <v>2331</v>
      </c>
      <c r="C675" s="696" t="s">
        <v>2333</v>
      </c>
      <c r="D675" s="769"/>
      <c r="E675" s="768">
        <f>F675-5</f>
        <v>44260</v>
      </c>
      <c r="F675" s="767">
        <f>F674+7</f>
        <v>44265</v>
      </c>
      <c r="G675" s="767">
        <f>F675+20</f>
        <v>44285</v>
      </c>
    </row>
    <row r="676" spans="1:7" s="628" customFormat="1" ht="15">
      <c r="A676" s="770"/>
      <c r="B676" s="693" t="s">
        <v>2323</v>
      </c>
      <c r="C676" s="771" t="s">
        <v>2322</v>
      </c>
      <c r="D676" s="769"/>
      <c r="E676" s="768">
        <f>F676-5</f>
        <v>44267</v>
      </c>
      <c r="F676" s="767">
        <f>F675+7</f>
        <v>44272</v>
      </c>
      <c r="G676" s="767">
        <f>F676+20</f>
        <v>44292</v>
      </c>
    </row>
    <row r="677" spans="1:7" s="628" customFormat="1" ht="15">
      <c r="A677" s="770"/>
      <c r="B677" s="780" t="s">
        <v>2327</v>
      </c>
      <c r="C677" s="771" t="s">
        <v>2332</v>
      </c>
      <c r="D677" s="769"/>
      <c r="E677" s="768">
        <f>F677-5</f>
        <v>44274</v>
      </c>
      <c r="F677" s="767">
        <f>F676+7</f>
        <v>44279</v>
      </c>
      <c r="G677" s="767">
        <f>F677+20</f>
        <v>44299</v>
      </c>
    </row>
    <row r="678" spans="1:7" s="628" customFormat="1" ht="15">
      <c r="A678" s="770"/>
      <c r="B678" s="693" t="s">
        <v>2325</v>
      </c>
      <c r="C678" s="771" t="s">
        <v>2324</v>
      </c>
      <c r="D678" s="769"/>
      <c r="E678" s="768">
        <f>F678-5</f>
        <v>44281</v>
      </c>
      <c r="F678" s="767">
        <f>F677+7</f>
        <v>44286</v>
      </c>
      <c r="G678" s="767">
        <f>F678+20</f>
        <v>44306</v>
      </c>
    </row>
    <row r="679" spans="1:7" s="628" customFormat="1" ht="15">
      <c r="A679" s="770"/>
      <c r="B679" s="688" t="s">
        <v>25</v>
      </c>
      <c r="C679" s="779" t="s">
        <v>26</v>
      </c>
      <c r="D679" s="778" t="s">
        <v>7</v>
      </c>
      <c r="E679" s="681" t="s">
        <v>2207</v>
      </c>
      <c r="F679" s="777" t="s">
        <v>8</v>
      </c>
      <c r="G679" s="776" t="s">
        <v>582</v>
      </c>
    </row>
    <row r="680" spans="1:7" s="628" customFormat="1" ht="15">
      <c r="A680" s="770"/>
      <c r="B680" s="687"/>
      <c r="C680" s="775"/>
      <c r="D680" s="774"/>
      <c r="E680" s="681" t="s">
        <v>2206</v>
      </c>
      <c r="F680" s="773" t="s">
        <v>29</v>
      </c>
      <c r="G680" s="772" t="s">
        <v>30</v>
      </c>
    </row>
    <row r="681" spans="1:7" s="628" customFormat="1" ht="15">
      <c r="A681" s="770"/>
      <c r="B681" s="693" t="s">
        <v>2331</v>
      </c>
      <c r="C681" s="696" t="s">
        <v>2330</v>
      </c>
      <c r="D681" s="769" t="s">
        <v>1959</v>
      </c>
      <c r="E681" s="768">
        <f>F681-4</f>
        <v>44258</v>
      </c>
      <c r="F681" s="767">
        <v>44262</v>
      </c>
      <c r="G681" s="767">
        <f>F681+22</f>
        <v>44284</v>
      </c>
    </row>
    <row r="682" spans="1:7" s="628" customFormat="1" ht="15">
      <c r="A682" s="770"/>
      <c r="B682" s="693" t="s">
        <v>2329</v>
      </c>
      <c r="C682" s="696" t="s">
        <v>2328</v>
      </c>
      <c r="D682" s="769"/>
      <c r="E682" s="768">
        <f>F682-4</f>
        <v>44265</v>
      </c>
      <c r="F682" s="767">
        <f>F681+7</f>
        <v>44269</v>
      </c>
      <c r="G682" s="767">
        <f>F682+22</f>
        <v>44291</v>
      </c>
    </row>
    <row r="683" spans="1:7" s="628" customFormat="1" ht="15">
      <c r="A683" s="770"/>
      <c r="B683" s="693" t="s">
        <v>2327</v>
      </c>
      <c r="C683" s="771" t="s">
        <v>2326</v>
      </c>
      <c r="D683" s="769"/>
      <c r="E683" s="768">
        <f>F683-4</f>
        <v>44272</v>
      </c>
      <c r="F683" s="767">
        <f>F682+7</f>
        <v>44276</v>
      </c>
      <c r="G683" s="767">
        <f>F683+22</f>
        <v>44298</v>
      </c>
    </row>
    <row r="684" spans="1:7" s="628" customFormat="1" ht="15">
      <c r="A684" s="770"/>
      <c r="B684" s="693" t="s">
        <v>2325</v>
      </c>
      <c r="C684" s="696" t="s">
        <v>2324</v>
      </c>
      <c r="D684" s="769"/>
      <c r="E684" s="768">
        <f>F684-4</f>
        <v>44279</v>
      </c>
      <c r="F684" s="767">
        <f>F683+7</f>
        <v>44283</v>
      </c>
      <c r="G684" s="767">
        <f>F684+22</f>
        <v>44305</v>
      </c>
    </row>
    <row r="685" spans="1:7" s="628" customFormat="1" ht="15">
      <c r="A685" s="770"/>
      <c r="B685" s="693" t="s">
        <v>2323</v>
      </c>
      <c r="C685" s="696" t="s">
        <v>2322</v>
      </c>
      <c r="D685" s="769"/>
      <c r="E685" s="768">
        <f>F685-4</f>
        <v>44286</v>
      </c>
      <c r="F685" s="767">
        <f>F684+7</f>
        <v>44290</v>
      </c>
      <c r="G685" s="767">
        <f>F685+22</f>
        <v>44312</v>
      </c>
    </row>
    <row r="686" spans="1:7" s="619" customFormat="1" ht="15.75" customHeight="1">
      <c r="A686" s="766" t="s">
        <v>2321</v>
      </c>
      <c r="B686" s="766"/>
      <c r="C686" s="765"/>
    </row>
    <row r="687" spans="1:7" s="618" customFormat="1" ht="15" hidden="1">
      <c r="A687" s="750"/>
      <c r="B687" s="688" t="s">
        <v>2312</v>
      </c>
      <c r="C687" s="759" t="s">
        <v>26</v>
      </c>
      <c r="D687" s="760" t="s">
        <v>7</v>
      </c>
      <c r="E687" s="652" t="s">
        <v>2207</v>
      </c>
      <c r="F687" s="652" t="s">
        <v>8</v>
      </c>
      <c r="G687" s="652" t="s">
        <v>2304</v>
      </c>
    </row>
    <row r="688" spans="1:7" s="618" customFormat="1" ht="15" hidden="1">
      <c r="A688" s="750"/>
      <c r="B688" s="687"/>
      <c r="C688" s="759"/>
      <c r="D688" s="758"/>
      <c r="E688" s="727" t="s">
        <v>2206</v>
      </c>
      <c r="F688" s="727" t="s">
        <v>29</v>
      </c>
      <c r="G688" s="727" t="s">
        <v>30</v>
      </c>
    </row>
    <row r="689" spans="1:8" s="618" customFormat="1" ht="15" hidden="1">
      <c r="A689" s="750"/>
      <c r="B689" s="693" t="s">
        <v>2316</v>
      </c>
      <c r="C689" s="685" t="s">
        <v>2320</v>
      </c>
      <c r="D689" s="764" t="s">
        <v>147</v>
      </c>
      <c r="E689" s="748">
        <f>F689-5</f>
        <v>44014</v>
      </c>
      <c r="F689" s="747">
        <v>44019</v>
      </c>
      <c r="G689" s="747">
        <f>F689+9</f>
        <v>44028</v>
      </c>
    </row>
    <row r="690" spans="1:8" s="618" customFormat="1" hidden="1">
      <c r="A690" s="750"/>
      <c r="B690" s="693" t="s">
        <v>2314</v>
      </c>
      <c r="C690" s="694" t="s">
        <v>2319</v>
      </c>
      <c r="D690" s="763"/>
      <c r="E690" s="748">
        <f>F690-5</f>
        <v>44021</v>
      </c>
      <c r="F690" s="747">
        <f>F689+7</f>
        <v>44026</v>
      </c>
      <c r="G690" s="747">
        <f>F690+8</f>
        <v>44034</v>
      </c>
      <c r="H690" s="752"/>
    </row>
    <row r="691" spans="1:8" s="618" customFormat="1" ht="15" hidden="1">
      <c r="A691" s="750"/>
      <c r="B691" s="693" t="s">
        <v>2318</v>
      </c>
      <c r="C691" s="694" t="s">
        <v>2317</v>
      </c>
      <c r="D691" s="763"/>
      <c r="E691" s="748">
        <f>F691-5</f>
        <v>44028</v>
      </c>
      <c r="F691" s="747">
        <f>F690+7</f>
        <v>44033</v>
      </c>
      <c r="G691" s="747">
        <f>F691+8</f>
        <v>44041</v>
      </c>
    </row>
    <row r="692" spans="1:8" s="618" customFormat="1" ht="15" hidden="1">
      <c r="A692" s="750"/>
      <c r="B692" s="693" t="s">
        <v>2316</v>
      </c>
      <c r="C692" s="694" t="s">
        <v>2315</v>
      </c>
      <c r="D692" s="762"/>
      <c r="E692" s="748">
        <f>F692-5</f>
        <v>44035</v>
      </c>
      <c r="F692" s="747">
        <f>F691+7</f>
        <v>44040</v>
      </c>
      <c r="G692" s="747">
        <f>F692+8</f>
        <v>44048</v>
      </c>
    </row>
    <row r="693" spans="1:8" s="618" customFormat="1" ht="15" hidden="1">
      <c r="A693" s="750"/>
      <c r="B693" s="693" t="s">
        <v>2314</v>
      </c>
      <c r="C693" s="694" t="s">
        <v>2313</v>
      </c>
      <c r="D693" s="761"/>
      <c r="E693" s="748">
        <f>F693-5</f>
        <v>44042</v>
      </c>
      <c r="F693" s="747">
        <f>F692+7</f>
        <v>44047</v>
      </c>
      <c r="G693" s="747">
        <f>F693+8</f>
        <v>44055</v>
      </c>
    </row>
    <row r="694" spans="1:8" s="618" customFormat="1" ht="15">
      <c r="A694" s="750"/>
      <c r="B694" s="688" t="s">
        <v>2312</v>
      </c>
      <c r="C694" s="759" t="s">
        <v>26</v>
      </c>
      <c r="D694" s="760" t="s">
        <v>7</v>
      </c>
      <c r="E694" s="652" t="s">
        <v>2207</v>
      </c>
      <c r="F694" s="652" t="s">
        <v>8</v>
      </c>
      <c r="G694" s="652" t="s">
        <v>2304</v>
      </c>
    </row>
    <row r="695" spans="1:8" s="618" customFormat="1" ht="15">
      <c r="A695" s="750"/>
      <c r="B695" s="687"/>
      <c r="C695" s="759"/>
      <c r="D695" s="758"/>
      <c r="E695" s="727" t="s">
        <v>2206</v>
      </c>
      <c r="F695" s="727" t="s">
        <v>29</v>
      </c>
      <c r="G695" s="727" t="s">
        <v>30</v>
      </c>
    </row>
    <row r="696" spans="1:8" s="618" customFormat="1" ht="15">
      <c r="A696" s="750"/>
      <c r="B696" s="693" t="s">
        <v>2303</v>
      </c>
      <c r="C696" s="751" t="s">
        <v>2311</v>
      </c>
      <c r="D696" s="743" t="s">
        <v>1962</v>
      </c>
      <c r="E696" s="748">
        <f>F696-5</f>
        <v>44256</v>
      </c>
      <c r="F696" s="747">
        <v>44261</v>
      </c>
      <c r="G696" s="747">
        <f>F696+9</f>
        <v>44270</v>
      </c>
    </row>
    <row r="697" spans="1:8" s="618" customFormat="1">
      <c r="A697" s="750"/>
      <c r="B697" s="693" t="s">
        <v>2310</v>
      </c>
      <c r="C697" s="749" t="s">
        <v>2309</v>
      </c>
      <c r="D697" s="743"/>
      <c r="E697" s="748">
        <f>F697-5</f>
        <v>44263</v>
      </c>
      <c r="F697" s="747">
        <f>F696+7</f>
        <v>44268</v>
      </c>
      <c r="G697" s="747">
        <f>F697+8</f>
        <v>44276</v>
      </c>
      <c r="H697" s="752"/>
    </row>
    <row r="698" spans="1:8" s="618" customFormat="1" ht="15">
      <c r="A698" s="750"/>
      <c r="B698" s="693" t="s">
        <v>2308</v>
      </c>
      <c r="C698" s="749" t="s">
        <v>2307</v>
      </c>
      <c r="D698" s="743"/>
      <c r="E698" s="748">
        <f>F698-5</f>
        <v>44270</v>
      </c>
      <c r="F698" s="747">
        <f>F697+7</f>
        <v>44275</v>
      </c>
      <c r="G698" s="747">
        <f>F698+8</f>
        <v>44283</v>
      </c>
    </row>
    <row r="699" spans="1:8" s="618" customFormat="1" ht="15">
      <c r="A699" s="750"/>
      <c r="B699" s="693" t="s">
        <v>2306</v>
      </c>
      <c r="C699" s="749" t="s">
        <v>2305</v>
      </c>
      <c r="D699" s="743"/>
      <c r="E699" s="748">
        <f>F699-5</f>
        <v>44277</v>
      </c>
      <c r="F699" s="747">
        <f>F698+7</f>
        <v>44282</v>
      </c>
      <c r="G699" s="747">
        <f>F699+8</f>
        <v>44290</v>
      </c>
    </row>
    <row r="700" spans="1:8" s="618" customFormat="1" ht="15" hidden="1" customHeight="1">
      <c r="A700" s="750"/>
      <c r="B700" s="693"/>
      <c r="C700" s="749"/>
      <c r="D700" s="743"/>
      <c r="E700" s="748">
        <f>F700-5</f>
        <v>44284</v>
      </c>
      <c r="F700" s="747">
        <f>F699+7</f>
        <v>44289</v>
      </c>
      <c r="G700" s="747">
        <f>F700+8</f>
        <v>44297</v>
      </c>
    </row>
    <row r="701" spans="1:8" s="618" customFormat="1" ht="15" hidden="1" customHeight="1">
      <c r="A701" s="757"/>
      <c r="B701" s="756"/>
      <c r="C701" s="691"/>
      <c r="D701" s="743"/>
      <c r="E701" s="729"/>
      <c r="F701" s="728"/>
      <c r="G701" s="728"/>
    </row>
    <row r="702" spans="1:8" s="618" customFormat="1" ht="15" hidden="1" customHeight="1">
      <c r="A702" s="750"/>
      <c r="B702" s="688"/>
      <c r="C702" s="754"/>
      <c r="D702" s="743"/>
      <c r="E702" s="755" t="s">
        <v>2207</v>
      </c>
      <c r="F702" s="652" t="s">
        <v>8</v>
      </c>
      <c r="G702" s="652" t="s">
        <v>2304</v>
      </c>
    </row>
    <row r="703" spans="1:8" s="618" customFormat="1" ht="15" hidden="1" customHeight="1">
      <c r="A703" s="750"/>
      <c r="B703" s="687"/>
      <c r="C703" s="754"/>
      <c r="D703" s="743"/>
      <c r="E703" s="753" t="s">
        <v>2206</v>
      </c>
      <c r="F703" s="727" t="s">
        <v>29</v>
      </c>
      <c r="G703" s="727" t="s">
        <v>30</v>
      </c>
    </row>
    <row r="704" spans="1:8" s="618" customFormat="1" ht="15" hidden="1" customHeight="1">
      <c r="A704" s="750"/>
      <c r="B704" s="685"/>
      <c r="C704" s="751"/>
      <c r="D704" s="743"/>
      <c r="E704" s="748">
        <f>F704-5</f>
        <v>43892</v>
      </c>
      <c r="F704" s="747">
        <v>43897</v>
      </c>
      <c r="G704" s="747">
        <f>F704+9</f>
        <v>43906</v>
      </c>
    </row>
    <row r="705" spans="1:8" s="618" customFormat="1" ht="15.75" hidden="1" customHeight="1">
      <c r="A705" s="750"/>
      <c r="B705" s="685"/>
      <c r="C705" s="749"/>
      <c r="D705" s="743"/>
      <c r="E705" s="748">
        <f>F705-5</f>
        <v>43899</v>
      </c>
      <c r="F705" s="747">
        <f>F704+7</f>
        <v>43904</v>
      </c>
      <c r="G705" s="747">
        <f>F705+9</f>
        <v>43913</v>
      </c>
      <c r="H705" s="752"/>
    </row>
    <row r="706" spans="1:8" s="618" customFormat="1" ht="15" hidden="1" customHeight="1">
      <c r="A706" s="750"/>
      <c r="B706" s="685"/>
      <c r="C706" s="751"/>
      <c r="D706" s="743"/>
      <c r="E706" s="748">
        <f>F706-5</f>
        <v>43906</v>
      </c>
      <c r="F706" s="747">
        <f>F705+7</f>
        <v>43911</v>
      </c>
      <c r="G706" s="747">
        <f>F706+9</f>
        <v>43920</v>
      </c>
    </row>
    <row r="707" spans="1:8" s="618" customFormat="1" ht="15" hidden="1" customHeight="1">
      <c r="A707" s="750"/>
      <c r="B707" s="685"/>
      <c r="C707" s="751"/>
      <c r="D707" s="743"/>
      <c r="E707" s="748">
        <f>F707-5</f>
        <v>43913</v>
      </c>
      <c r="F707" s="747">
        <f>F706+7</f>
        <v>43918</v>
      </c>
      <c r="G707" s="747">
        <f>F707+9</f>
        <v>43927</v>
      </c>
    </row>
    <row r="708" spans="1:8" s="618" customFormat="1" ht="15" hidden="1" customHeight="1">
      <c r="A708" s="750"/>
      <c r="B708" s="685"/>
      <c r="C708" s="749"/>
      <c r="D708" s="743"/>
      <c r="E708" s="748">
        <f>F708-5</f>
        <v>43920</v>
      </c>
      <c r="F708" s="747">
        <f>F707+7</f>
        <v>43925</v>
      </c>
      <c r="G708" s="747">
        <f>F708+9</f>
        <v>43934</v>
      </c>
    </row>
    <row r="709" spans="1:8" s="638" customFormat="1" ht="15" hidden="1" customHeight="1">
      <c r="A709" s="692"/>
      <c r="B709" s="692"/>
      <c r="C709" s="746"/>
      <c r="D709" s="743"/>
      <c r="E709" s="689"/>
      <c r="F709" s="739"/>
      <c r="G709" s="739"/>
    </row>
    <row r="710" spans="1:8" s="638" customFormat="1" ht="15">
      <c r="A710" s="745"/>
      <c r="B710" s="693" t="s">
        <v>2303</v>
      </c>
      <c r="C710" s="744" t="s">
        <v>2302</v>
      </c>
      <c r="D710" s="743"/>
      <c r="E710" s="742">
        <f>F700-5</f>
        <v>44284</v>
      </c>
      <c r="F710" s="741">
        <f>F699+7</f>
        <v>44289</v>
      </c>
      <c r="G710" s="741">
        <f>F700+8</f>
        <v>44297</v>
      </c>
    </row>
    <row r="711" spans="1:8" s="638" customFormat="1" ht="15">
      <c r="A711" s="740" t="s">
        <v>1612</v>
      </c>
      <c r="B711" s="740"/>
      <c r="C711" s="691"/>
      <c r="D711" s="731"/>
      <c r="E711" s="689"/>
      <c r="F711" s="739"/>
      <c r="G711" s="739"/>
    </row>
    <row r="712" spans="1:8" s="732" customFormat="1" ht="15" hidden="1">
      <c r="A712" s="736"/>
      <c r="B712" s="738" t="s">
        <v>25</v>
      </c>
      <c r="C712" s="734" t="s">
        <v>26</v>
      </c>
      <c r="D712" s="734" t="s">
        <v>7</v>
      </c>
      <c r="E712" s="733" t="s">
        <v>2207</v>
      </c>
      <c r="F712" s="733" t="s">
        <v>8</v>
      </c>
      <c r="G712" s="733" t="s">
        <v>196</v>
      </c>
    </row>
    <row r="713" spans="1:8" s="628" customFormat="1" ht="15" hidden="1">
      <c r="A713" s="618"/>
      <c r="B713" s="737"/>
      <c r="C713" s="705"/>
      <c r="D713" s="705"/>
      <c r="E713" s="727" t="s">
        <v>2206</v>
      </c>
      <c r="F713" s="727" t="s">
        <v>29</v>
      </c>
      <c r="G713" s="727" t="s">
        <v>30</v>
      </c>
    </row>
    <row r="714" spans="1:8" s="628" customFormat="1" ht="15" hidden="1">
      <c r="A714" s="618"/>
      <c r="B714" s="685" t="s">
        <v>2295</v>
      </c>
      <c r="C714" s="685" t="s">
        <v>2301</v>
      </c>
      <c r="D714" s="726" t="s">
        <v>180</v>
      </c>
      <c r="E714" s="678">
        <f>F714-5</f>
        <v>44101</v>
      </c>
      <c r="F714" s="721">
        <v>44106</v>
      </c>
      <c r="G714" s="721">
        <f>F714+7</f>
        <v>44113</v>
      </c>
    </row>
    <row r="715" spans="1:8" s="628" customFormat="1" ht="15" hidden="1">
      <c r="A715" s="618"/>
      <c r="B715" s="685" t="s">
        <v>2300</v>
      </c>
      <c r="C715" s="685" t="s">
        <v>2301</v>
      </c>
      <c r="D715" s="725"/>
      <c r="E715" s="678">
        <f>F715-5</f>
        <v>44108</v>
      </c>
      <c r="F715" s="721">
        <f>F714+7</f>
        <v>44113</v>
      </c>
      <c r="G715" s="721">
        <f>F715+7</f>
        <v>44120</v>
      </c>
    </row>
    <row r="716" spans="1:8" s="628" customFormat="1" ht="15" hidden="1">
      <c r="A716" s="618"/>
      <c r="B716" s="685" t="s">
        <v>2295</v>
      </c>
      <c r="C716" s="685" t="s">
        <v>2299</v>
      </c>
      <c r="D716" s="725"/>
      <c r="E716" s="678">
        <f>F716-5</f>
        <v>44115</v>
      </c>
      <c r="F716" s="721">
        <f>F715+7</f>
        <v>44120</v>
      </c>
      <c r="G716" s="721">
        <f>F716+7</f>
        <v>44127</v>
      </c>
    </row>
    <row r="717" spans="1:8" s="628" customFormat="1" ht="15" hidden="1">
      <c r="A717" s="618"/>
      <c r="B717" s="685" t="s">
        <v>2300</v>
      </c>
      <c r="C717" s="685" t="s">
        <v>2299</v>
      </c>
      <c r="D717" s="725"/>
      <c r="E717" s="678">
        <f>F717-5</f>
        <v>44122</v>
      </c>
      <c r="F717" s="721">
        <f>F716+7</f>
        <v>44127</v>
      </c>
      <c r="G717" s="721">
        <f>F717+7</f>
        <v>44134</v>
      </c>
    </row>
    <row r="718" spans="1:8" s="628" customFormat="1" ht="15" hidden="1" customHeight="1">
      <c r="A718" s="618"/>
      <c r="B718" s="685" t="s">
        <v>2295</v>
      </c>
      <c r="C718" s="685" t="s">
        <v>2298</v>
      </c>
      <c r="D718" s="722"/>
      <c r="E718" s="678">
        <f>F718-5</f>
        <v>44129</v>
      </c>
      <c r="F718" s="721">
        <f>F717+7</f>
        <v>44134</v>
      </c>
      <c r="G718" s="721">
        <f>F718+7</f>
        <v>44141</v>
      </c>
    </row>
    <row r="719" spans="1:8" s="732" customFormat="1" ht="15">
      <c r="A719" s="736"/>
      <c r="B719" s="735" t="s">
        <v>25</v>
      </c>
      <c r="C719" s="734" t="s">
        <v>26</v>
      </c>
      <c r="D719" s="734" t="s">
        <v>7</v>
      </c>
      <c r="E719" s="733" t="s">
        <v>2207</v>
      </c>
      <c r="F719" s="733" t="s">
        <v>8</v>
      </c>
      <c r="G719" s="733" t="s">
        <v>196</v>
      </c>
    </row>
    <row r="720" spans="1:8" s="628" customFormat="1" ht="15">
      <c r="A720" s="618"/>
      <c r="B720" s="706"/>
      <c r="C720" s="705"/>
      <c r="D720" s="705"/>
      <c r="E720" s="727" t="s">
        <v>2206</v>
      </c>
      <c r="F720" s="727" t="s">
        <v>29</v>
      </c>
      <c r="G720" s="727" t="s">
        <v>30</v>
      </c>
    </row>
    <row r="721" spans="1:7" s="628" customFormat="1" ht="15">
      <c r="A721" s="618"/>
      <c r="B721" s="685" t="s">
        <v>2295</v>
      </c>
      <c r="C721" s="685" t="s">
        <v>2297</v>
      </c>
      <c r="D721" s="726" t="s">
        <v>2285</v>
      </c>
      <c r="E721" s="678">
        <f>F721-5</f>
        <v>44255</v>
      </c>
      <c r="F721" s="721">
        <v>44260</v>
      </c>
      <c r="G721" s="721">
        <f>F721+7</f>
        <v>44267</v>
      </c>
    </row>
    <row r="722" spans="1:7" s="628" customFormat="1" ht="15">
      <c r="A722" s="618"/>
      <c r="B722" s="685" t="s">
        <v>1527</v>
      </c>
      <c r="C722" s="685" t="s">
        <v>1105</v>
      </c>
      <c r="D722" s="725"/>
      <c r="E722" s="678">
        <f>F722-5</f>
        <v>44262</v>
      </c>
      <c r="F722" s="721">
        <f>F721+7</f>
        <v>44267</v>
      </c>
      <c r="G722" s="721">
        <f>F722+7</f>
        <v>44274</v>
      </c>
    </row>
    <row r="723" spans="1:7" s="628" customFormat="1" ht="15">
      <c r="A723" s="618"/>
      <c r="B723" s="685" t="s">
        <v>2295</v>
      </c>
      <c r="C723" s="685" t="s">
        <v>2296</v>
      </c>
      <c r="D723" s="725"/>
      <c r="E723" s="678">
        <f>F723-5</f>
        <v>44269</v>
      </c>
      <c r="F723" s="721">
        <f>F722+7</f>
        <v>44274</v>
      </c>
      <c r="G723" s="721">
        <f>F723+7</f>
        <v>44281</v>
      </c>
    </row>
    <row r="724" spans="1:7" s="628" customFormat="1" ht="15">
      <c r="A724" s="618"/>
      <c r="B724" s="685" t="s">
        <v>1527</v>
      </c>
      <c r="C724" s="685" t="s">
        <v>1105</v>
      </c>
      <c r="D724" s="725"/>
      <c r="E724" s="678">
        <f>F724-5</f>
        <v>44276</v>
      </c>
      <c r="F724" s="721">
        <f>F723+7</f>
        <v>44281</v>
      </c>
      <c r="G724" s="721">
        <f>F724+7</f>
        <v>44288</v>
      </c>
    </row>
    <row r="725" spans="1:7" s="628" customFormat="1" ht="15" customHeight="1">
      <c r="A725" s="618"/>
      <c r="B725" s="685" t="s">
        <v>2295</v>
      </c>
      <c r="C725" s="685" t="s">
        <v>2294</v>
      </c>
      <c r="D725" s="722"/>
      <c r="E725" s="678">
        <f>F725-5</f>
        <v>44283</v>
      </c>
      <c r="F725" s="721">
        <f>F724+7</f>
        <v>44288</v>
      </c>
      <c r="G725" s="721">
        <f>F725+7</f>
        <v>44295</v>
      </c>
    </row>
    <row r="726" spans="1:7" s="638" customFormat="1" ht="18" customHeight="1">
      <c r="A726" s="692" t="s">
        <v>2293</v>
      </c>
      <c r="B726" s="692"/>
      <c r="C726" s="685"/>
      <c r="D726" s="731"/>
      <c r="E726" s="689"/>
      <c r="F726" s="689"/>
      <c r="G726" s="689"/>
    </row>
    <row r="727" spans="1:7" s="628" customFormat="1" ht="18" customHeight="1">
      <c r="A727" s="682"/>
      <c r="B727" s="688" t="s">
        <v>25</v>
      </c>
      <c r="C727" s="655" t="s">
        <v>26</v>
      </c>
      <c r="D727" s="655" t="s">
        <v>7</v>
      </c>
      <c r="E727" s="677" t="s">
        <v>2207</v>
      </c>
      <c r="F727" s="677" t="s">
        <v>8</v>
      </c>
      <c r="G727" s="677" t="s">
        <v>2058</v>
      </c>
    </row>
    <row r="728" spans="1:7" s="628" customFormat="1" ht="18" customHeight="1">
      <c r="A728" s="682"/>
      <c r="B728" s="687"/>
      <c r="C728" s="686"/>
      <c r="D728" s="686"/>
      <c r="E728" s="677" t="s">
        <v>2206</v>
      </c>
      <c r="F728" s="677" t="s">
        <v>29</v>
      </c>
      <c r="G728" s="677" t="s">
        <v>30</v>
      </c>
    </row>
    <row r="729" spans="1:7" s="628" customFormat="1" ht="17.25" customHeight="1">
      <c r="A729" s="682"/>
      <c r="B729" s="685" t="s">
        <v>2292</v>
      </c>
      <c r="C729" s="694" t="s">
        <v>2291</v>
      </c>
      <c r="D729" s="679" t="s">
        <v>194</v>
      </c>
      <c r="E729" s="677">
        <f>F729-5</f>
        <v>44256</v>
      </c>
      <c r="F729" s="714">
        <v>44261</v>
      </c>
      <c r="G729" s="714">
        <f>F729+11</f>
        <v>44272</v>
      </c>
    </row>
    <row r="730" spans="1:7" s="628" customFormat="1" ht="17.25" customHeight="1">
      <c r="A730" s="682"/>
      <c r="B730" s="685" t="s">
        <v>2290</v>
      </c>
      <c r="C730" s="694" t="s">
        <v>2289</v>
      </c>
      <c r="D730" s="679"/>
      <c r="E730" s="677">
        <f>F730-5</f>
        <v>44263</v>
      </c>
      <c r="F730" s="714">
        <f>F729+7</f>
        <v>44268</v>
      </c>
      <c r="G730" s="714">
        <f>F730+11</f>
        <v>44279</v>
      </c>
    </row>
    <row r="731" spans="1:7" s="628" customFormat="1" ht="17.25" customHeight="1">
      <c r="A731" s="682"/>
      <c r="B731" s="685" t="s">
        <v>2278</v>
      </c>
      <c r="C731" s="694" t="s">
        <v>2288</v>
      </c>
      <c r="D731" s="679"/>
      <c r="E731" s="677">
        <f>F731-5</f>
        <v>44270</v>
      </c>
      <c r="F731" s="714">
        <f>F730+7</f>
        <v>44275</v>
      </c>
      <c r="G731" s="714">
        <f>F731+11</f>
        <v>44286</v>
      </c>
    </row>
    <row r="732" spans="1:7" s="628" customFormat="1" ht="17.25" customHeight="1">
      <c r="A732" s="682"/>
      <c r="B732" s="724" t="s">
        <v>2276</v>
      </c>
      <c r="C732" s="694" t="s">
        <v>2287</v>
      </c>
      <c r="D732" s="679"/>
      <c r="E732" s="677">
        <f>F732-5</f>
        <v>44277</v>
      </c>
      <c r="F732" s="714">
        <f>F731+7</f>
        <v>44282</v>
      </c>
      <c r="G732" s="714">
        <f>F732+11</f>
        <v>44293</v>
      </c>
    </row>
    <row r="733" spans="1:7" s="628" customFormat="1" ht="17.25" customHeight="1">
      <c r="B733" s="724" t="s">
        <v>2274</v>
      </c>
      <c r="C733" s="694" t="s">
        <v>2286</v>
      </c>
      <c r="D733" s="679"/>
      <c r="E733" s="677">
        <f>F733-5</f>
        <v>44284</v>
      </c>
      <c r="F733" s="714">
        <f>F732+7</f>
        <v>44289</v>
      </c>
      <c r="G733" s="714">
        <f>F733+11</f>
        <v>44300</v>
      </c>
    </row>
    <row r="734" spans="1:7" s="638" customFormat="1" ht="18" customHeight="1">
      <c r="A734" s="692" t="s">
        <v>1666</v>
      </c>
      <c r="B734" s="692"/>
      <c r="C734" s="685"/>
      <c r="D734" s="731"/>
      <c r="E734" s="689"/>
      <c r="F734" s="689"/>
      <c r="G734" s="689"/>
    </row>
    <row r="735" spans="1:7" s="628" customFormat="1" ht="18" customHeight="1">
      <c r="A735" s="682"/>
      <c r="B735" s="688" t="s">
        <v>25</v>
      </c>
      <c r="C735" s="655" t="s">
        <v>26</v>
      </c>
      <c r="D735" s="655" t="s">
        <v>7</v>
      </c>
      <c r="E735" s="677" t="s">
        <v>2207</v>
      </c>
      <c r="F735" s="677" t="s">
        <v>8</v>
      </c>
      <c r="G735" s="677" t="s">
        <v>2058</v>
      </c>
    </row>
    <row r="736" spans="1:7" s="628" customFormat="1" ht="18" customHeight="1">
      <c r="A736" s="682"/>
      <c r="B736" s="687"/>
      <c r="C736" s="686"/>
      <c r="D736" s="686"/>
      <c r="E736" s="677" t="s">
        <v>2206</v>
      </c>
      <c r="F736" s="677" t="s">
        <v>29</v>
      </c>
      <c r="G736" s="677" t="s">
        <v>30</v>
      </c>
    </row>
    <row r="737" spans="1:7" s="628" customFormat="1" ht="17.25" customHeight="1">
      <c r="A737" s="682"/>
      <c r="B737" s="685" t="s">
        <v>1527</v>
      </c>
      <c r="C737" s="694" t="s">
        <v>1105</v>
      </c>
      <c r="D737" s="679" t="s">
        <v>2285</v>
      </c>
      <c r="E737" s="677">
        <f>F737-5</f>
        <v>44257</v>
      </c>
      <c r="F737" s="714">
        <v>44262</v>
      </c>
      <c r="G737" s="714">
        <f>F737+11</f>
        <v>44273</v>
      </c>
    </row>
    <row r="738" spans="1:7" s="628" customFormat="1" ht="17.25" customHeight="1">
      <c r="A738" s="682"/>
      <c r="B738" s="685" t="s">
        <v>2284</v>
      </c>
      <c r="C738" s="685" t="s">
        <v>2283</v>
      </c>
      <c r="D738" s="679"/>
      <c r="E738" s="677">
        <f>F738-5</f>
        <v>44264</v>
      </c>
      <c r="F738" s="714">
        <f>F737+7</f>
        <v>44269</v>
      </c>
      <c r="G738" s="714">
        <f>F738+11</f>
        <v>44280</v>
      </c>
    </row>
    <row r="739" spans="1:7" s="628" customFormat="1" ht="17.25" customHeight="1">
      <c r="A739" s="682"/>
      <c r="B739" s="685" t="s">
        <v>2282</v>
      </c>
      <c r="C739" s="694" t="s">
        <v>2281</v>
      </c>
      <c r="D739" s="679"/>
      <c r="E739" s="677">
        <f>F739-5</f>
        <v>44271</v>
      </c>
      <c r="F739" s="714">
        <f>F738+7</f>
        <v>44276</v>
      </c>
      <c r="G739" s="714">
        <f>F739+11</f>
        <v>44287</v>
      </c>
    </row>
    <row r="740" spans="1:7" s="628" customFormat="1" ht="17.25" customHeight="1">
      <c r="A740" s="682"/>
      <c r="B740" s="724" t="s">
        <v>2280</v>
      </c>
      <c r="C740" s="694" t="s">
        <v>2221</v>
      </c>
      <c r="D740" s="679"/>
      <c r="E740" s="677">
        <f>F740-5</f>
        <v>44278</v>
      </c>
      <c r="F740" s="714">
        <f>F739+7</f>
        <v>44283</v>
      </c>
      <c r="G740" s="714">
        <f>F740+11</f>
        <v>44294</v>
      </c>
    </row>
    <row r="741" spans="1:7" s="628" customFormat="1" ht="17.25" customHeight="1">
      <c r="B741" s="724" t="s">
        <v>1527</v>
      </c>
      <c r="C741" s="694" t="s">
        <v>1105</v>
      </c>
      <c r="D741" s="679"/>
      <c r="E741" s="677">
        <f>F741-5</f>
        <v>44285</v>
      </c>
      <c r="F741" s="714">
        <f>F740+7</f>
        <v>44290</v>
      </c>
      <c r="G741" s="714">
        <f>F741+11</f>
        <v>44301</v>
      </c>
    </row>
    <row r="742" spans="1:7" s="638" customFormat="1" ht="18" customHeight="1">
      <c r="A742" s="692" t="s">
        <v>2279</v>
      </c>
      <c r="B742" s="692"/>
      <c r="C742" s="691"/>
      <c r="D742" s="731"/>
      <c r="E742" s="689"/>
      <c r="F742" s="689"/>
      <c r="G742" s="689"/>
    </row>
    <row r="743" spans="1:7" s="628" customFormat="1" ht="18" customHeight="1">
      <c r="A743" s="682"/>
      <c r="B743" s="688" t="s">
        <v>25</v>
      </c>
      <c r="C743" s="655" t="s">
        <v>26</v>
      </c>
      <c r="D743" s="655" t="s">
        <v>7</v>
      </c>
      <c r="E743" s="677" t="s">
        <v>2207</v>
      </c>
      <c r="F743" s="677" t="s">
        <v>8</v>
      </c>
      <c r="G743" s="677" t="s">
        <v>2279</v>
      </c>
    </row>
    <row r="744" spans="1:7" s="628" customFormat="1" ht="18" customHeight="1">
      <c r="A744" s="682"/>
      <c r="B744" s="687"/>
      <c r="C744" s="686"/>
      <c r="D744" s="686"/>
      <c r="E744" s="677" t="s">
        <v>2206</v>
      </c>
      <c r="F744" s="677" t="s">
        <v>29</v>
      </c>
      <c r="G744" s="677" t="s">
        <v>30</v>
      </c>
    </row>
    <row r="745" spans="1:7" s="628" customFormat="1" ht="17.25" customHeight="1">
      <c r="A745" s="682"/>
      <c r="B745" s="685" t="s">
        <v>2278</v>
      </c>
      <c r="C745" s="685" t="s">
        <v>2277</v>
      </c>
      <c r="D745" s="726" t="s">
        <v>180</v>
      </c>
      <c r="E745" s="677">
        <f>F745-5</f>
        <v>44251</v>
      </c>
      <c r="F745" s="714">
        <v>44256</v>
      </c>
      <c r="G745" s="714">
        <f>F745+9</f>
        <v>44265</v>
      </c>
    </row>
    <row r="746" spans="1:7" s="628" customFormat="1" ht="17.25" customHeight="1">
      <c r="A746" s="682"/>
      <c r="B746" s="685" t="s">
        <v>2276</v>
      </c>
      <c r="C746" s="685" t="s">
        <v>2275</v>
      </c>
      <c r="D746" s="725"/>
      <c r="E746" s="677">
        <f>F746-5</f>
        <v>44258</v>
      </c>
      <c r="F746" s="714">
        <f>F745+7</f>
        <v>44263</v>
      </c>
      <c r="G746" s="714">
        <f>F746+9</f>
        <v>44272</v>
      </c>
    </row>
    <row r="747" spans="1:7" s="628" customFormat="1" ht="17.25" customHeight="1">
      <c r="A747" s="682"/>
      <c r="B747" s="685" t="s">
        <v>2274</v>
      </c>
      <c r="C747" s="685" t="s">
        <v>2273</v>
      </c>
      <c r="D747" s="725"/>
      <c r="E747" s="677">
        <f>F747-5</f>
        <v>44265</v>
      </c>
      <c r="F747" s="714">
        <f>F746+7</f>
        <v>44270</v>
      </c>
      <c r="G747" s="714">
        <f>F747+9</f>
        <v>44279</v>
      </c>
    </row>
    <row r="748" spans="1:7" s="628" customFormat="1" ht="17.25" customHeight="1">
      <c r="A748" s="682"/>
      <c r="B748" s="685" t="s">
        <v>2272</v>
      </c>
      <c r="C748" s="685" t="s">
        <v>2271</v>
      </c>
      <c r="D748" s="725"/>
      <c r="E748" s="677">
        <f>F748-5</f>
        <v>44272</v>
      </c>
      <c r="F748" s="714">
        <f>F747+7</f>
        <v>44277</v>
      </c>
      <c r="G748" s="714">
        <f>F748+9</f>
        <v>44286</v>
      </c>
    </row>
    <row r="749" spans="1:7" s="628" customFormat="1" ht="17.25" customHeight="1">
      <c r="A749" s="682"/>
      <c r="B749" s="685" t="s">
        <v>2270</v>
      </c>
      <c r="C749" s="685" t="s">
        <v>2269</v>
      </c>
      <c r="D749" s="722"/>
      <c r="E749" s="677">
        <f>F749-5</f>
        <v>44279</v>
      </c>
      <c r="F749" s="714">
        <f>F748+7</f>
        <v>44284</v>
      </c>
      <c r="G749" s="714">
        <f>F749+9</f>
        <v>44293</v>
      </c>
    </row>
    <row r="750" spans="1:7" s="708" customFormat="1" ht="15">
      <c r="A750" s="713" t="s">
        <v>1245</v>
      </c>
      <c r="B750" s="730"/>
      <c r="E750" s="729"/>
      <c r="F750" s="728"/>
      <c r="G750" s="728"/>
    </row>
    <row r="751" spans="1:7" s="628" customFormat="1" ht="15" customHeight="1">
      <c r="A751" s="618"/>
      <c r="B751" s="688" t="s">
        <v>25</v>
      </c>
      <c r="C751" s="655" t="s">
        <v>26</v>
      </c>
      <c r="D751" s="655" t="s">
        <v>7</v>
      </c>
      <c r="E751" s="652" t="s">
        <v>2207</v>
      </c>
      <c r="F751" s="652" t="s">
        <v>8</v>
      </c>
      <c r="G751" s="652" t="s">
        <v>214</v>
      </c>
    </row>
    <row r="752" spans="1:7" s="628" customFormat="1" ht="15">
      <c r="A752" s="618"/>
      <c r="B752" s="687"/>
      <c r="C752" s="686"/>
      <c r="D752" s="686"/>
      <c r="E752" s="727" t="s">
        <v>2206</v>
      </c>
      <c r="F752" s="727" t="s">
        <v>29</v>
      </c>
      <c r="G752" s="727" t="s">
        <v>30</v>
      </c>
    </row>
    <row r="753" spans="1:7" s="628" customFormat="1" ht="15">
      <c r="A753" s="618"/>
      <c r="B753" s="724" t="s">
        <v>1227</v>
      </c>
      <c r="C753" s="694" t="s">
        <v>1226</v>
      </c>
      <c r="D753" s="726" t="s">
        <v>2268</v>
      </c>
      <c r="E753" s="677">
        <f>F753-3</f>
        <v>44257</v>
      </c>
      <c r="F753" s="721">
        <v>44260</v>
      </c>
      <c r="G753" s="721">
        <f>F753+21</f>
        <v>44281</v>
      </c>
    </row>
    <row r="754" spans="1:7" s="628" customFormat="1" ht="15">
      <c r="A754" s="618"/>
      <c r="B754" s="724" t="s">
        <v>1225</v>
      </c>
      <c r="C754" s="694" t="s">
        <v>1224</v>
      </c>
      <c r="D754" s="725"/>
      <c r="E754" s="677">
        <f>F754-3</f>
        <v>44264</v>
      </c>
      <c r="F754" s="721">
        <f>F753+7</f>
        <v>44267</v>
      </c>
      <c r="G754" s="721">
        <f>F754+21</f>
        <v>44288</v>
      </c>
    </row>
    <row r="755" spans="1:7" s="628" customFormat="1" ht="15">
      <c r="A755" s="618"/>
      <c r="B755" s="724" t="s">
        <v>1223</v>
      </c>
      <c r="C755" s="723" t="s">
        <v>1222</v>
      </c>
      <c r="D755" s="725"/>
      <c r="E755" s="677">
        <f>F755-3</f>
        <v>44271</v>
      </c>
      <c r="F755" s="721">
        <f>F754+7</f>
        <v>44274</v>
      </c>
      <c r="G755" s="721">
        <f>F755+21</f>
        <v>44295</v>
      </c>
    </row>
    <row r="756" spans="1:7" s="628" customFormat="1" ht="15">
      <c r="A756" s="618"/>
      <c r="B756" s="724" t="s">
        <v>1527</v>
      </c>
      <c r="C756" s="694" t="s">
        <v>1105</v>
      </c>
      <c r="D756" s="725"/>
      <c r="E756" s="677">
        <f>F756-3</f>
        <v>44278</v>
      </c>
      <c r="F756" s="721">
        <f>F755+7</f>
        <v>44281</v>
      </c>
      <c r="G756" s="721">
        <f>F756+21</f>
        <v>44302</v>
      </c>
    </row>
    <row r="757" spans="1:7" s="628" customFormat="1" ht="15">
      <c r="A757" s="618"/>
      <c r="B757" s="724" t="s">
        <v>2267</v>
      </c>
      <c r="C757" s="723" t="s">
        <v>1224</v>
      </c>
      <c r="D757" s="722"/>
      <c r="E757" s="677">
        <f>F757-3</f>
        <v>44285</v>
      </c>
      <c r="F757" s="721">
        <f>F756+7</f>
        <v>44288</v>
      </c>
      <c r="G757" s="721">
        <f>F757+21</f>
        <v>44309</v>
      </c>
    </row>
    <row r="758" spans="1:7" s="717" customFormat="1" ht="18" customHeight="1">
      <c r="A758" s="692" t="s">
        <v>1</v>
      </c>
      <c r="B758" s="692"/>
      <c r="C758" s="720"/>
      <c r="D758" s="719"/>
      <c r="E758" s="718"/>
      <c r="F758" s="718"/>
      <c r="G758" s="718"/>
    </row>
    <row r="759" spans="1:7" s="628" customFormat="1" ht="18" hidden="1" customHeight="1">
      <c r="A759" s="682"/>
      <c r="B759" s="716" t="s">
        <v>25</v>
      </c>
      <c r="C759" s="655" t="s">
        <v>26</v>
      </c>
      <c r="D759" s="655" t="s">
        <v>7</v>
      </c>
      <c r="E759" s="677" t="s">
        <v>2207</v>
      </c>
      <c r="F759" s="677" t="s">
        <v>8</v>
      </c>
      <c r="G759" s="677" t="s">
        <v>1</v>
      </c>
    </row>
    <row r="760" spans="1:7" s="628" customFormat="1" ht="18" hidden="1" customHeight="1">
      <c r="A760" s="682"/>
      <c r="B760" s="715"/>
      <c r="C760" s="686"/>
      <c r="D760" s="686"/>
      <c r="E760" s="677" t="s">
        <v>2206</v>
      </c>
      <c r="F760" s="677" t="s">
        <v>29</v>
      </c>
      <c r="G760" s="677" t="s">
        <v>30</v>
      </c>
    </row>
    <row r="761" spans="1:7" s="628" customFormat="1" ht="17.25" hidden="1" customHeight="1">
      <c r="A761" s="682"/>
      <c r="B761" s="685" t="s">
        <v>2266</v>
      </c>
      <c r="C761" s="685" t="s">
        <v>2266</v>
      </c>
      <c r="D761" s="679" t="s">
        <v>2265</v>
      </c>
      <c r="E761" s="677">
        <f>F761-5</f>
        <v>43739</v>
      </c>
      <c r="F761" s="714">
        <v>43744</v>
      </c>
      <c r="G761" s="714">
        <f>F761+18</f>
        <v>43762</v>
      </c>
    </row>
    <row r="762" spans="1:7" s="628" customFormat="1" ht="17.25" hidden="1" customHeight="1">
      <c r="A762" s="682"/>
      <c r="B762" s="685" t="s">
        <v>2264</v>
      </c>
      <c r="C762" s="685" t="s">
        <v>2263</v>
      </c>
      <c r="D762" s="679"/>
      <c r="E762" s="677">
        <f>F762-5</f>
        <v>43746</v>
      </c>
      <c r="F762" s="714">
        <f>F761+7</f>
        <v>43751</v>
      </c>
      <c r="G762" s="714">
        <f>F762+18</f>
        <v>43769</v>
      </c>
    </row>
    <row r="763" spans="1:7" s="628" customFormat="1" ht="17.25" hidden="1" customHeight="1">
      <c r="A763" s="682"/>
      <c r="B763" s="685" t="s">
        <v>1491</v>
      </c>
      <c r="C763" s="685" t="s">
        <v>1728</v>
      </c>
      <c r="D763" s="679"/>
      <c r="E763" s="677">
        <f>F763-5</f>
        <v>43753</v>
      </c>
      <c r="F763" s="714">
        <f>F762+7</f>
        <v>43758</v>
      </c>
      <c r="G763" s="714">
        <f>F763+18</f>
        <v>43776</v>
      </c>
    </row>
    <row r="764" spans="1:7" s="628" customFormat="1" ht="17.25" hidden="1" customHeight="1">
      <c r="A764" s="682"/>
      <c r="B764" s="685" t="s">
        <v>2222</v>
      </c>
      <c r="C764" s="685" t="s">
        <v>2262</v>
      </c>
      <c r="D764" s="679"/>
      <c r="E764" s="677">
        <f>F764-5</f>
        <v>43760</v>
      </c>
      <c r="F764" s="714">
        <f>F763+7</f>
        <v>43765</v>
      </c>
      <c r="G764" s="714">
        <f>F764+18</f>
        <v>43783</v>
      </c>
    </row>
    <row r="765" spans="1:7" s="628" customFormat="1" ht="17.25" hidden="1" customHeight="1">
      <c r="B765" s="685" t="s">
        <v>2261</v>
      </c>
      <c r="C765" s="694" t="s">
        <v>2260</v>
      </c>
      <c r="D765" s="679"/>
      <c r="E765" s="677">
        <f>F765-5</f>
        <v>43767</v>
      </c>
      <c r="F765" s="714">
        <f>F764+7</f>
        <v>43772</v>
      </c>
      <c r="G765" s="714">
        <f>F765+18</f>
        <v>43790</v>
      </c>
    </row>
    <row r="766" spans="1:7" s="628" customFormat="1" ht="18" customHeight="1">
      <c r="A766" s="682"/>
      <c r="B766" s="688" t="s">
        <v>25</v>
      </c>
      <c r="C766" s="655" t="s">
        <v>1200</v>
      </c>
      <c r="D766" s="655" t="s">
        <v>7</v>
      </c>
      <c r="E766" s="677" t="s">
        <v>2207</v>
      </c>
      <c r="F766" s="677" t="s">
        <v>8</v>
      </c>
      <c r="G766" s="677" t="s">
        <v>1</v>
      </c>
    </row>
    <row r="767" spans="1:7" s="628" customFormat="1" ht="18" customHeight="1">
      <c r="A767" s="682"/>
      <c r="B767" s="687"/>
      <c r="C767" s="686"/>
      <c r="D767" s="686"/>
      <c r="E767" s="677" t="s">
        <v>2206</v>
      </c>
      <c r="F767" s="677" t="s">
        <v>29</v>
      </c>
      <c r="G767" s="677" t="s">
        <v>30</v>
      </c>
    </row>
    <row r="768" spans="1:7" s="628" customFormat="1" ht="17.25" customHeight="1">
      <c r="A768" s="682"/>
      <c r="B768" s="685" t="s">
        <v>2259</v>
      </c>
      <c r="C768" s="685" t="s">
        <v>2258</v>
      </c>
      <c r="D768" s="679" t="s">
        <v>2257</v>
      </c>
      <c r="E768" s="677">
        <f>F768-5</f>
        <v>44257</v>
      </c>
      <c r="F768" s="714">
        <v>44262</v>
      </c>
      <c r="G768" s="714">
        <f>F768+18</f>
        <v>44280</v>
      </c>
    </row>
    <row r="769" spans="1:7" s="628" customFormat="1" ht="17.25" customHeight="1">
      <c r="A769" s="682"/>
      <c r="B769" s="685" t="s">
        <v>2256</v>
      </c>
      <c r="C769" s="685" t="s">
        <v>2255</v>
      </c>
      <c r="D769" s="679"/>
      <c r="E769" s="677">
        <f>F769-5</f>
        <v>44264</v>
      </c>
      <c r="F769" s="714">
        <f>F768+7</f>
        <v>44269</v>
      </c>
      <c r="G769" s="714">
        <f>F769+18</f>
        <v>44287</v>
      </c>
    </row>
    <row r="770" spans="1:7" s="628" customFormat="1" ht="17.25" customHeight="1">
      <c r="A770" s="682"/>
      <c r="B770" s="685" t="s">
        <v>2254</v>
      </c>
      <c r="C770" s="685" t="s">
        <v>2253</v>
      </c>
      <c r="D770" s="679"/>
      <c r="E770" s="677">
        <f>F770-5</f>
        <v>44271</v>
      </c>
      <c r="F770" s="714">
        <f>F769+7</f>
        <v>44276</v>
      </c>
      <c r="G770" s="714">
        <f>F770+18</f>
        <v>44294</v>
      </c>
    </row>
    <row r="771" spans="1:7" s="628" customFormat="1" ht="17.25" customHeight="1">
      <c r="A771" s="682"/>
      <c r="B771" s="685" t="s">
        <v>2252</v>
      </c>
      <c r="C771" s="685" t="s">
        <v>2251</v>
      </c>
      <c r="D771" s="679"/>
      <c r="E771" s="677">
        <f>F771-5</f>
        <v>44278</v>
      </c>
      <c r="F771" s="714">
        <f>F770+7</f>
        <v>44283</v>
      </c>
      <c r="G771" s="714">
        <f>F771+18</f>
        <v>44301</v>
      </c>
    </row>
    <row r="772" spans="1:7" s="628" customFormat="1" ht="17.25" customHeight="1">
      <c r="B772" s="685" t="s">
        <v>1527</v>
      </c>
      <c r="C772" s="694" t="s">
        <v>1105</v>
      </c>
      <c r="D772" s="679"/>
      <c r="E772" s="677">
        <f>F772-5</f>
        <v>44285</v>
      </c>
      <c r="F772" s="714">
        <f>F771+7</f>
        <v>44290</v>
      </c>
      <c r="G772" s="714">
        <f>F772+18</f>
        <v>44308</v>
      </c>
    </row>
    <row r="773" spans="1:7" s="708" customFormat="1">
      <c r="A773" s="713" t="s">
        <v>2250</v>
      </c>
      <c r="B773" s="713"/>
      <c r="C773" s="712"/>
      <c r="D773" s="711"/>
      <c r="E773" s="710"/>
      <c r="F773" s="709"/>
      <c r="G773" s="709"/>
    </row>
    <row r="774" spans="1:7" s="628" customFormat="1" ht="15">
      <c r="A774" s="695"/>
      <c r="B774" s="688" t="s">
        <v>25</v>
      </c>
      <c r="C774" s="655" t="s">
        <v>26</v>
      </c>
      <c r="D774" s="707" t="s">
        <v>7</v>
      </c>
      <c r="E774" s="677" t="s">
        <v>2207</v>
      </c>
      <c r="F774" s="677" t="s">
        <v>8</v>
      </c>
      <c r="G774" s="677" t="s">
        <v>220</v>
      </c>
    </row>
    <row r="775" spans="1:7" s="628" customFormat="1" ht="15">
      <c r="A775" s="695"/>
      <c r="B775" s="706"/>
      <c r="C775" s="705"/>
      <c r="D775" s="704"/>
      <c r="E775" s="677" t="s">
        <v>2206</v>
      </c>
      <c r="F775" s="677" t="s">
        <v>29</v>
      </c>
      <c r="G775" s="677" t="s">
        <v>30</v>
      </c>
    </row>
    <row r="776" spans="1:7" s="628" customFormat="1" ht="15">
      <c r="A776" s="695"/>
      <c r="B776" s="685" t="s">
        <v>2249</v>
      </c>
      <c r="C776" s="685" t="s">
        <v>2248</v>
      </c>
      <c r="D776" s="703" t="s">
        <v>147</v>
      </c>
      <c r="E776" s="678">
        <f>F776-5</f>
        <v>44252</v>
      </c>
      <c r="F776" s="677">
        <v>44257</v>
      </c>
      <c r="G776" s="677">
        <f>F776+21</f>
        <v>44278</v>
      </c>
    </row>
    <row r="777" spans="1:7" s="628" customFormat="1" ht="15">
      <c r="A777" s="695"/>
      <c r="B777" s="685" t="s">
        <v>2247</v>
      </c>
      <c r="C777" s="685" t="s">
        <v>2246</v>
      </c>
      <c r="D777" s="702"/>
      <c r="E777" s="678">
        <f>F777-5</f>
        <v>44259</v>
      </c>
      <c r="F777" s="677">
        <f>F776+7</f>
        <v>44264</v>
      </c>
      <c r="G777" s="677">
        <f>F777+17</f>
        <v>44281</v>
      </c>
    </row>
    <row r="778" spans="1:7" s="628" customFormat="1" ht="15">
      <c r="A778" s="695"/>
      <c r="B778" s="685" t="s">
        <v>2245</v>
      </c>
      <c r="C778" s="685" t="s">
        <v>2244</v>
      </c>
      <c r="D778" s="702"/>
      <c r="E778" s="678">
        <f>F778-5</f>
        <v>44266</v>
      </c>
      <c r="F778" s="677">
        <f>F777+7</f>
        <v>44271</v>
      </c>
      <c r="G778" s="677">
        <f>F778+17</f>
        <v>44288</v>
      </c>
    </row>
    <row r="779" spans="1:7" s="628" customFormat="1" ht="15">
      <c r="A779" s="695"/>
      <c r="B779" s="685" t="s">
        <v>1527</v>
      </c>
      <c r="C779" s="685" t="s">
        <v>1105</v>
      </c>
      <c r="D779" s="702"/>
      <c r="E779" s="678">
        <f>F779-5</f>
        <v>44273</v>
      </c>
      <c r="F779" s="677">
        <f>F778+7</f>
        <v>44278</v>
      </c>
      <c r="G779" s="677">
        <f>F779+17</f>
        <v>44295</v>
      </c>
    </row>
    <row r="780" spans="1:7" s="628" customFormat="1" ht="15.95" customHeight="1">
      <c r="A780" s="695"/>
      <c r="B780" s="685" t="s">
        <v>2243</v>
      </c>
      <c r="C780" s="694" t="s">
        <v>2242</v>
      </c>
      <c r="D780" s="701"/>
      <c r="E780" s="678">
        <f>F780-5</f>
        <v>44280</v>
      </c>
      <c r="F780" s="677">
        <f>F779+7</f>
        <v>44285</v>
      </c>
      <c r="G780" s="677">
        <f>F780+17</f>
        <v>44302</v>
      </c>
    </row>
    <row r="781" spans="1:7" s="638" customFormat="1" hidden="1">
      <c r="A781" s="692" t="s">
        <v>1253</v>
      </c>
      <c r="B781" s="692"/>
      <c r="C781" s="700"/>
      <c r="D781" s="699"/>
      <c r="E781" s="698"/>
      <c r="F781" s="697"/>
      <c r="G781" s="697"/>
    </row>
    <row r="782" spans="1:7" s="628" customFormat="1" ht="15" hidden="1">
      <c r="A782" s="695"/>
      <c r="B782" s="688" t="s">
        <v>25</v>
      </c>
      <c r="C782" s="655" t="s">
        <v>26</v>
      </c>
      <c r="D782" s="655" t="s">
        <v>7</v>
      </c>
      <c r="E782" s="677" t="s">
        <v>2207</v>
      </c>
      <c r="F782" s="677" t="s">
        <v>8</v>
      </c>
      <c r="G782" s="677" t="s">
        <v>219</v>
      </c>
    </row>
    <row r="783" spans="1:7" s="628" customFormat="1" ht="15" hidden="1">
      <c r="A783" s="695"/>
      <c r="B783" s="687"/>
      <c r="C783" s="686"/>
      <c r="D783" s="686"/>
      <c r="E783" s="677" t="s">
        <v>2206</v>
      </c>
      <c r="F783" s="677" t="s">
        <v>29</v>
      </c>
      <c r="G783" s="677" t="s">
        <v>30</v>
      </c>
    </row>
    <row r="784" spans="1:7" s="628" customFormat="1" ht="15" hidden="1">
      <c r="A784" s="695"/>
      <c r="B784" s="685"/>
      <c r="C784" s="685"/>
      <c r="D784" s="679" t="s">
        <v>147</v>
      </c>
      <c r="E784" s="678">
        <f>F784-5</f>
        <v>44161</v>
      </c>
      <c r="F784" s="677">
        <v>44166</v>
      </c>
      <c r="G784" s="677">
        <f>F784+21</f>
        <v>44187</v>
      </c>
    </row>
    <row r="785" spans="1:7" s="628" customFormat="1" ht="15" hidden="1">
      <c r="A785" s="695"/>
      <c r="B785" s="685"/>
      <c r="C785" s="685"/>
      <c r="D785" s="679"/>
      <c r="E785" s="678">
        <f>F785-5</f>
        <v>44168</v>
      </c>
      <c r="F785" s="677">
        <f>F784+7</f>
        <v>44173</v>
      </c>
      <c r="G785" s="677">
        <f>F785+21</f>
        <v>44194</v>
      </c>
    </row>
    <row r="786" spans="1:7" s="628" customFormat="1" ht="15" hidden="1">
      <c r="A786" s="695"/>
      <c r="B786" s="685"/>
      <c r="C786" s="685"/>
      <c r="D786" s="679"/>
      <c r="E786" s="678">
        <f>F786-5</f>
        <v>44175</v>
      </c>
      <c r="F786" s="677">
        <f>F785+7</f>
        <v>44180</v>
      </c>
      <c r="G786" s="677">
        <f>F786+21</f>
        <v>44201</v>
      </c>
    </row>
    <row r="787" spans="1:7" s="628" customFormat="1" ht="15" hidden="1">
      <c r="A787" s="695"/>
      <c r="B787" s="685"/>
      <c r="C787" s="685"/>
      <c r="D787" s="679"/>
      <c r="E787" s="678">
        <f>F787-5</f>
        <v>44182</v>
      </c>
      <c r="F787" s="677">
        <f>F786+7</f>
        <v>44187</v>
      </c>
      <c r="G787" s="677">
        <f>F787+21</f>
        <v>44208</v>
      </c>
    </row>
    <row r="788" spans="1:7" s="628" customFormat="1" ht="15" hidden="1">
      <c r="A788" s="695"/>
      <c r="B788" s="685"/>
      <c r="C788" s="694"/>
      <c r="D788" s="679"/>
      <c r="E788" s="678">
        <f>F788-5</f>
        <v>44189</v>
      </c>
      <c r="F788" s="677">
        <f>F787+7</f>
        <v>44194</v>
      </c>
      <c r="G788" s="677">
        <f>F788+21</f>
        <v>44215</v>
      </c>
    </row>
    <row r="789" spans="1:7" s="708" customFormat="1">
      <c r="A789" s="713" t="s">
        <v>1253</v>
      </c>
      <c r="B789" s="713"/>
      <c r="C789" s="712"/>
      <c r="D789" s="711"/>
      <c r="E789" s="710"/>
      <c r="F789" s="709"/>
      <c r="G789" s="709"/>
    </row>
    <row r="790" spans="1:7" s="628" customFormat="1" ht="15">
      <c r="A790" s="695"/>
      <c r="B790" s="688" t="s">
        <v>25</v>
      </c>
      <c r="C790" s="655" t="s">
        <v>26</v>
      </c>
      <c r="D790" s="707" t="s">
        <v>7</v>
      </c>
      <c r="E790" s="677" t="s">
        <v>2207</v>
      </c>
      <c r="F790" s="677" t="s">
        <v>8</v>
      </c>
      <c r="G790" s="677" t="s">
        <v>220</v>
      </c>
    </row>
    <row r="791" spans="1:7" s="628" customFormat="1" ht="15">
      <c r="A791" s="695"/>
      <c r="B791" s="706"/>
      <c r="C791" s="705"/>
      <c r="D791" s="704"/>
      <c r="E791" s="677" t="s">
        <v>2206</v>
      </c>
      <c r="F791" s="677" t="s">
        <v>29</v>
      </c>
      <c r="G791" s="677" t="s">
        <v>30</v>
      </c>
    </row>
    <row r="792" spans="1:7" s="628" customFormat="1" ht="15">
      <c r="A792" s="695"/>
      <c r="B792" s="685" t="s">
        <v>2241</v>
      </c>
      <c r="C792" s="685" t="s">
        <v>2240</v>
      </c>
      <c r="D792" s="703" t="s">
        <v>2239</v>
      </c>
      <c r="E792" s="678">
        <f>F792-5</f>
        <v>44252</v>
      </c>
      <c r="F792" s="677">
        <v>44257</v>
      </c>
      <c r="G792" s="677">
        <f>F792+23</f>
        <v>44280</v>
      </c>
    </row>
    <row r="793" spans="1:7" s="628" customFormat="1" ht="15">
      <c r="A793" s="695"/>
      <c r="B793" s="685" t="s">
        <v>2238</v>
      </c>
      <c r="C793" s="685" t="s">
        <v>2237</v>
      </c>
      <c r="D793" s="702"/>
      <c r="E793" s="678">
        <f>F793-5</f>
        <v>44259</v>
      </c>
      <c r="F793" s="677">
        <f>F792+7</f>
        <v>44264</v>
      </c>
      <c r="G793" s="677">
        <f>F793+23</f>
        <v>44287</v>
      </c>
    </row>
    <row r="794" spans="1:7" s="628" customFormat="1" ht="15">
      <c r="A794" s="695"/>
      <c r="B794" s="685" t="s">
        <v>2236</v>
      </c>
      <c r="C794" s="685" t="s">
        <v>2235</v>
      </c>
      <c r="D794" s="702"/>
      <c r="E794" s="678">
        <f>F794-5</f>
        <v>44266</v>
      </c>
      <c r="F794" s="677">
        <f>F793+7</f>
        <v>44271</v>
      </c>
      <c r="G794" s="677">
        <f>F794+23</f>
        <v>44294</v>
      </c>
    </row>
    <row r="795" spans="1:7" s="628" customFormat="1" ht="15">
      <c r="A795" s="695"/>
      <c r="B795" s="685" t="s">
        <v>2234</v>
      </c>
      <c r="C795" s="685" t="s">
        <v>2233</v>
      </c>
      <c r="D795" s="702"/>
      <c r="E795" s="678">
        <f>F795-5</f>
        <v>44273</v>
      </c>
      <c r="F795" s="677">
        <f>F794+7</f>
        <v>44278</v>
      </c>
      <c r="G795" s="677">
        <f>F795+23</f>
        <v>44301</v>
      </c>
    </row>
    <row r="796" spans="1:7" s="628" customFormat="1" ht="15.95" customHeight="1">
      <c r="A796" s="695"/>
      <c r="B796" s="685" t="s">
        <v>1527</v>
      </c>
      <c r="C796" s="694" t="s">
        <v>1105</v>
      </c>
      <c r="D796" s="701"/>
      <c r="E796" s="678">
        <f>F796-5</f>
        <v>44280</v>
      </c>
      <c r="F796" s="677">
        <f>F795+7</f>
        <v>44285</v>
      </c>
      <c r="G796" s="677">
        <f>F796+23</f>
        <v>44308</v>
      </c>
    </row>
    <row r="797" spans="1:7" s="638" customFormat="1">
      <c r="A797" s="692" t="s">
        <v>1273</v>
      </c>
      <c r="B797" s="692"/>
      <c r="C797" s="700"/>
      <c r="D797" s="699"/>
      <c r="E797" s="698"/>
      <c r="F797" s="697"/>
      <c r="G797" s="697"/>
    </row>
    <row r="798" spans="1:7" s="628" customFormat="1" ht="15">
      <c r="A798" s="695"/>
      <c r="B798" s="688" t="s">
        <v>25</v>
      </c>
      <c r="C798" s="655" t="s">
        <v>26</v>
      </c>
      <c r="D798" s="655" t="s">
        <v>7</v>
      </c>
      <c r="E798" s="677" t="s">
        <v>2207</v>
      </c>
      <c r="F798" s="677" t="s">
        <v>8</v>
      </c>
      <c r="G798" s="677" t="s">
        <v>116</v>
      </c>
    </row>
    <row r="799" spans="1:7" s="628" customFormat="1" ht="15">
      <c r="A799" s="695"/>
      <c r="B799" s="687"/>
      <c r="C799" s="686"/>
      <c r="D799" s="686"/>
      <c r="E799" s="677" t="s">
        <v>2206</v>
      </c>
      <c r="F799" s="677" t="s">
        <v>29</v>
      </c>
      <c r="G799" s="677" t="s">
        <v>30</v>
      </c>
    </row>
    <row r="800" spans="1:7" s="628" customFormat="1" ht="15">
      <c r="A800" s="695"/>
      <c r="B800" s="685" t="s">
        <v>2232</v>
      </c>
      <c r="C800" s="696" t="s">
        <v>2231</v>
      </c>
      <c r="D800" s="679" t="s">
        <v>147</v>
      </c>
      <c r="E800" s="678">
        <f>F800-5</f>
        <v>44257</v>
      </c>
      <c r="F800" s="677">
        <v>44262</v>
      </c>
      <c r="G800" s="677">
        <f>F800+21</f>
        <v>44283</v>
      </c>
    </row>
    <row r="801" spans="1:7" s="628" customFormat="1" ht="15">
      <c r="A801" s="695"/>
      <c r="B801" s="685" t="s">
        <v>1527</v>
      </c>
      <c r="C801" s="696" t="s">
        <v>1105</v>
      </c>
      <c r="D801" s="679"/>
      <c r="E801" s="678">
        <f>F801-5</f>
        <v>44264</v>
      </c>
      <c r="F801" s="677">
        <f>F800+7</f>
        <v>44269</v>
      </c>
      <c r="G801" s="677">
        <f>F801+21</f>
        <v>44290</v>
      </c>
    </row>
    <row r="802" spans="1:7" s="628" customFormat="1" ht="15">
      <c r="A802" s="695"/>
      <c r="B802" s="685" t="s">
        <v>2230</v>
      </c>
      <c r="C802" s="694" t="s">
        <v>2229</v>
      </c>
      <c r="D802" s="679"/>
      <c r="E802" s="678">
        <f>F802-5</f>
        <v>44271</v>
      </c>
      <c r="F802" s="677">
        <f>F801+7</f>
        <v>44276</v>
      </c>
      <c r="G802" s="677">
        <f>F802+21</f>
        <v>44297</v>
      </c>
    </row>
    <row r="803" spans="1:7" s="628" customFormat="1" ht="15">
      <c r="A803" s="695"/>
      <c r="B803" s="685" t="s">
        <v>1527</v>
      </c>
      <c r="C803" s="694" t="s">
        <v>1105</v>
      </c>
      <c r="D803" s="679"/>
      <c r="E803" s="678">
        <f>F803-5</f>
        <v>44278</v>
      </c>
      <c r="F803" s="677">
        <f>F802+7</f>
        <v>44283</v>
      </c>
      <c r="G803" s="677">
        <f>F803+21</f>
        <v>44304</v>
      </c>
    </row>
    <row r="804" spans="1:7" s="628" customFormat="1" ht="15">
      <c r="A804" s="695"/>
      <c r="B804" s="685" t="s">
        <v>1527</v>
      </c>
      <c r="C804" s="694" t="s">
        <v>1105</v>
      </c>
      <c r="D804" s="679"/>
      <c r="E804" s="678">
        <f>F804-5</f>
        <v>44285</v>
      </c>
      <c r="F804" s="677">
        <f>F803+7</f>
        <v>44290</v>
      </c>
      <c r="G804" s="677">
        <f>F804+21</f>
        <v>44311</v>
      </c>
    </row>
    <row r="805" spans="1:7" s="638" customFormat="1" ht="15" customHeight="1">
      <c r="A805" s="692" t="s">
        <v>2228</v>
      </c>
      <c r="B805" s="692"/>
      <c r="C805" s="691"/>
      <c r="D805" s="690"/>
      <c r="E805" s="689"/>
      <c r="F805" s="689"/>
      <c r="G805" s="689"/>
    </row>
    <row r="806" spans="1:7" s="628" customFormat="1" ht="15.75" customHeight="1">
      <c r="A806" s="682"/>
      <c r="B806" s="688" t="s">
        <v>25</v>
      </c>
      <c r="C806" s="655" t="s">
        <v>26</v>
      </c>
      <c r="D806" s="655" t="s">
        <v>7</v>
      </c>
      <c r="E806" s="677" t="s">
        <v>2207</v>
      </c>
      <c r="F806" s="677" t="s">
        <v>8</v>
      </c>
      <c r="G806" s="677" t="s">
        <v>80</v>
      </c>
    </row>
    <row r="807" spans="1:7" s="628" customFormat="1" ht="15.75" customHeight="1">
      <c r="A807" s="682"/>
      <c r="B807" s="687"/>
      <c r="C807" s="686"/>
      <c r="D807" s="686"/>
      <c r="E807" s="677" t="s">
        <v>2206</v>
      </c>
      <c r="F807" s="677" t="s">
        <v>29</v>
      </c>
      <c r="G807" s="677" t="s">
        <v>30</v>
      </c>
    </row>
    <row r="808" spans="1:7" s="628" customFormat="1" ht="15.75" customHeight="1">
      <c r="A808" s="682"/>
      <c r="B808" s="685" t="s">
        <v>2226</v>
      </c>
      <c r="C808" s="694" t="s">
        <v>2225</v>
      </c>
      <c r="D808" s="679" t="s">
        <v>2224</v>
      </c>
      <c r="E808" s="678">
        <f>F808-4</f>
        <v>44252</v>
      </c>
      <c r="F808" s="677">
        <v>44256</v>
      </c>
      <c r="G808" s="677">
        <f>F808+16</f>
        <v>44272</v>
      </c>
    </row>
    <row r="809" spans="1:7" s="628" customFormat="1" ht="15.75" customHeight="1">
      <c r="A809" s="682"/>
      <c r="B809" s="685" t="s">
        <v>2223</v>
      </c>
      <c r="C809" s="694" t="s">
        <v>1517</v>
      </c>
      <c r="D809" s="679"/>
      <c r="E809" s="678">
        <f>F809-4</f>
        <v>44259</v>
      </c>
      <c r="F809" s="677">
        <f>F808+7</f>
        <v>44263</v>
      </c>
      <c r="G809" s="677">
        <f>F809+16</f>
        <v>44279</v>
      </c>
    </row>
    <row r="810" spans="1:7" s="628" customFormat="1" ht="15.75" customHeight="1">
      <c r="A810" s="682"/>
      <c r="B810" s="685" t="s">
        <v>2222</v>
      </c>
      <c r="C810" s="694" t="s">
        <v>2221</v>
      </c>
      <c r="D810" s="679"/>
      <c r="E810" s="678">
        <f>F810-4</f>
        <v>44266</v>
      </c>
      <c r="F810" s="677">
        <f>F809+7</f>
        <v>44270</v>
      </c>
      <c r="G810" s="677">
        <f>F810+16</f>
        <v>44286</v>
      </c>
    </row>
    <row r="811" spans="1:7" s="628" customFormat="1" ht="15.75" customHeight="1">
      <c r="A811" s="682"/>
      <c r="B811" s="685" t="s">
        <v>2220</v>
      </c>
      <c r="C811" s="694" t="s">
        <v>1513</v>
      </c>
      <c r="D811" s="679"/>
      <c r="E811" s="678">
        <f>F811-4</f>
        <v>44273</v>
      </c>
      <c r="F811" s="677">
        <f>F810+7</f>
        <v>44277</v>
      </c>
      <c r="G811" s="677">
        <f>F811+16</f>
        <v>44293</v>
      </c>
    </row>
    <row r="812" spans="1:7" s="628" customFormat="1" ht="15.75" customHeight="1">
      <c r="A812" s="682"/>
      <c r="B812" s="693" t="s">
        <v>1527</v>
      </c>
      <c r="C812" s="685" t="s">
        <v>1105</v>
      </c>
      <c r="D812" s="679"/>
      <c r="E812" s="678">
        <f>F812-4</f>
        <v>44280</v>
      </c>
      <c r="F812" s="677">
        <f>F811+7</f>
        <v>44284</v>
      </c>
      <c r="G812" s="677">
        <f>F812+16</f>
        <v>44300</v>
      </c>
    </row>
    <row r="813" spans="1:7" s="638" customFormat="1" ht="15" hidden="1" customHeight="1">
      <c r="A813" s="692" t="s">
        <v>2219</v>
      </c>
      <c r="B813" s="692"/>
      <c r="C813" s="691"/>
      <c r="D813" s="690"/>
      <c r="E813" s="689"/>
      <c r="F813" s="689"/>
      <c r="G813" s="689"/>
    </row>
    <row r="814" spans="1:7" s="628" customFormat="1" ht="15" hidden="1" customHeight="1">
      <c r="A814" s="682"/>
      <c r="B814" s="688" t="s">
        <v>25</v>
      </c>
      <c r="C814" s="655" t="s">
        <v>26</v>
      </c>
      <c r="D814" s="655" t="s">
        <v>7</v>
      </c>
      <c r="E814" s="677" t="s">
        <v>2207</v>
      </c>
      <c r="F814" s="677" t="s">
        <v>8</v>
      </c>
      <c r="G814" s="677" t="s">
        <v>2219</v>
      </c>
    </row>
    <row r="815" spans="1:7" s="628" customFormat="1" ht="15" hidden="1" customHeight="1">
      <c r="A815" s="682"/>
      <c r="B815" s="687"/>
      <c r="C815" s="686"/>
      <c r="D815" s="686"/>
      <c r="E815" s="677" t="s">
        <v>2206</v>
      </c>
      <c r="F815" s="677" t="s">
        <v>29</v>
      </c>
      <c r="G815" s="677" t="s">
        <v>30</v>
      </c>
    </row>
    <row r="816" spans="1:7" s="628" customFormat="1" ht="15" hidden="1" customHeight="1">
      <c r="A816" s="682"/>
      <c r="B816" s="685"/>
      <c r="C816" s="694"/>
      <c r="D816" s="679" t="s">
        <v>2227</v>
      </c>
      <c r="E816" s="678">
        <f>F816-4</f>
        <v>44075</v>
      </c>
      <c r="F816" s="677">
        <v>44079</v>
      </c>
      <c r="G816" s="677">
        <f>F816+23</f>
        <v>44102</v>
      </c>
    </row>
    <row r="817" spans="1:7" s="628" customFormat="1" ht="15" hidden="1" customHeight="1">
      <c r="A817" s="682"/>
      <c r="B817" s="685"/>
      <c r="C817" s="694"/>
      <c r="D817" s="679"/>
      <c r="E817" s="678">
        <f>F817-4</f>
        <v>44082</v>
      </c>
      <c r="F817" s="677">
        <f>F816+7</f>
        <v>44086</v>
      </c>
      <c r="G817" s="677">
        <f>F817+23</f>
        <v>44109</v>
      </c>
    </row>
    <row r="818" spans="1:7" s="628" customFormat="1" ht="18" hidden="1" customHeight="1">
      <c r="A818" s="682"/>
      <c r="B818" s="685"/>
      <c r="C818" s="694"/>
      <c r="D818" s="679"/>
      <c r="E818" s="678">
        <f>F818-4</f>
        <v>44089</v>
      </c>
      <c r="F818" s="677">
        <f>F817+7</f>
        <v>44093</v>
      </c>
      <c r="G818" s="677">
        <f>F818+23</f>
        <v>44116</v>
      </c>
    </row>
    <row r="819" spans="1:7" s="628" customFormat="1" ht="18" hidden="1" customHeight="1">
      <c r="A819" s="682"/>
      <c r="B819" s="685"/>
      <c r="C819" s="694"/>
      <c r="D819" s="679"/>
      <c r="E819" s="678">
        <f>F819-4</f>
        <v>44096</v>
      </c>
      <c r="F819" s="677">
        <f>F818+7</f>
        <v>44100</v>
      </c>
      <c r="G819" s="677">
        <f>F819+23</f>
        <v>44123</v>
      </c>
    </row>
    <row r="820" spans="1:7" s="628" customFormat="1" ht="17.25" hidden="1" customHeight="1">
      <c r="A820" s="682"/>
      <c r="B820" s="693"/>
      <c r="C820" s="685"/>
      <c r="D820" s="679"/>
      <c r="E820" s="678">
        <f>F820-4</f>
        <v>44103</v>
      </c>
      <c r="F820" s="677">
        <f>F819+7</f>
        <v>44107</v>
      </c>
      <c r="G820" s="677">
        <f>F820+23</f>
        <v>44130</v>
      </c>
    </row>
    <row r="821" spans="1:7" s="638" customFormat="1" ht="15" customHeight="1">
      <c r="A821" s="692" t="s">
        <v>2219</v>
      </c>
      <c r="B821" s="692"/>
      <c r="C821" s="691"/>
      <c r="D821" s="690"/>
      <c r="E821" s="689"/>
      <c r="F821" s="689"/>
      <c r="G821" s="689"/>
    </row>
    <row r="822" spans="1:7" s="628" customFormat="1" ht="15" customHeight="1">
      <c r="A822" s="682"/>
      <c r="B822" s="688" t="s">
        <v>25</v>
      </c>
      <c r="C822" s="655" t="s">
        <v>26</v>
      </c>
      <c r="D822" s="655" t="s">
        <v>7</v>
      </c>
      <c r="E822" s="677" t="s">
        <v>2207</v>
      </c>
      <c r="F822" s="677" t="s">
        <v>8</v>
      </c>
      <c r="G822" s="677" t="s">
        <v>75</v>
      </c>
    </row>
    <row r="823" spans="1:7" s="628" customFormat="1" ht="15" customHeight="1">
      <c r="A823" s="682"/>
      <c r="B823" s="687"/>
      <c r="C823" s="686"/>
      <c r="D823" s="686"/>
      <c r="E823" s="677" t="s">
        <v>2206</v>
      </c>
      <c r="F823" s="677" t="s">
        <v>29</v>
      </c>
      <c r="G823" s="677" t="s">
        <v>30</v>
      </c>
    </row>
    <row r="824" spans="1:7" s="628" customFormat="1" ht="16.5" customHeight="1">
      <c r="A824" s="682"/>
      <c r="B824" s="685" t="s">
        <v>2226</v>
      </c>
      <c r="C824" s="694" t="s">
        <v>2225</v>
      </c>
      <c r="D824" s="679" t="s">
        <v>2224</v>
      </c>
      <c r="E824" s="678">
        <f>F824-4</f>
        <v>44252</v>
      </c>
      <c r="F824" s="677">
        <v>44256</v>
      </c>
      <c r="G824" s="677">
        <f>F824+16</f>
        <v>44272</v>
      </c>
    </row>
    <row r="825" spans="1:7" s="628" customFormat="1" ht="15" customHeight="1">
      <c r="A825" s="682"/>
      <c r="B825" s="685" t="s">
        <v>2223</v>
      </c>
      <c r="C825" s="694" t="s">
        <v>1517</v>
      </c>
      <c r="D825" s="679"/>
      <c r="E825" s="678">
        <f>F825-4</f>
        <v>44259</v>
      </c>
      <c r="F825" s="677">
        <f>F824+7</f>
        <v>44263</v>
      </c>
      <c r="G825" s="677">
        <f>F825+16</f>
        <v>44279</v>
      </c>
    </row>
    <row r="826" spans="1:7" s="628" customFormat="1" ht="18" customHeight="1">
      <c r="A826" s="682"/>
      <c r="B826" s="685" t="s">
        <v>2222</v>
      </c>
      <c r="C826" s="694" t="s">
        <v>2221</v>
      </c>
      <c r="D826" s="679"/>
      <c r="E826" s="678">
        <f>F826-4</f>
        <v>44266</v>
      </c>
      <c r="F826" s="677">
        <f>F825+7</f>
        <v>44270</v>
      </c>
      <c r="G826" s="677">
        <f>F826+16</f>
        <v>44286</v>
      </c>
    </row>
    <row r="827" spans="1:7" s="628" customFormat="1" ht="18" customHeight="1">
      <c r="A827" s="682"/>
      <c r="B827" s="685" t="s">
        <v>2220</v>
      </c>
      <c r="C827" s="694" t="s">
        <v>1513</v>
      </c>
      <c r="D827" s="679"/>
      <c r="E827" s="678">
        <f>F827-4</f>
        <v>44273</v>
      </c>
      <c r="F827" s="677">
        <f>F826+7</f>
        <v>44277</v>
      </c>
      <c r="G827" s="677">
        <f>F827+16</f>
        <v>44293</v>
      </c>
    </row>
    <row r="828" spans="1:7" s="628" customFormat="1" ht="17.25" customHeight="1">
      <c r="A828" s="682"/>
      <c r="B828" s="693" t="s">
        <v>1527</v>
      </c>
      <c r="C828" s="685" t="s">
        <v>1105</v>
      </c>
      <c r="D828" s="679"/>
      <c r="E828" s="678">
        <f>F828-4</f>
        <v>44280</v>
      </c>
      <c r="F828" s="677">
        <f>F827+7</f>
        <v>44284</v>
      </c>
      <c r="G828" s="677">
        <f>F828+16</f>
        <v>44300</v>
      </c>
    </row>
    <row r="829" spans="1:7" s="638" customFormat="1" ht="15" hidden="1" customHeight="1">
      <c r="A829" s="692" t="s">
        <v>2219</v>
      </c>
      <c r="B829" s="692"/>
      <c r="C829" s="691"/>
      <c r="D829" s="690"/>
      <c r="E829" s="689"/>
      <c r="F829" s="689"/>
      <c r="G829" s="689"/>
    </row>
    <row r="830" spans="1:7" s="628" customFormat="1" ht="15" hidden="1" customHeight="1">
      <c r="A830" s="682"/>
      <c r="B830" s="688" t="s">
        <v>25</v>
      </c>
      <c r="C830" s="655" t="s">
        <v>26</v>
      </c>
      <c r="D830" s="655" t="s">
        <v>7</v>
      </c>
      <c r="E830" s="677" t="s">
        <v>2207</v>
      </c>
      <c r="F830" s="677" t="s">
        <v>8</v>
      </c>
      <c r="G830" s="677" t="s">
        <v>78</v>
      </c>
    </row>
    <row r="831" spans="1:7" s="628" customFormat="1" ht="15" hidden="1" customHeight="1">
      <c r="A831" s="682"/>
      <c r="B831" s="687"/>
      <c r="C831" s="686"/>
      <c r="D831" s="686"/>
      <c r="E831" s="677" t="s">
        <v>2206</v>
      </c>
      <c r="F831" s="677" t="s">
        <v>29</v>
      </c>
      <c r="G831" s="677" t="s">
        <v>30</v>
      </c>
    </row>
    <row r="832" spans="1:7" s="628" customFormat="1" ht="15" hidden="1" customHeight="1">
      <c r="A832" s="682"/>
      <c r="B832" s="685" t="s">
        <v>1105</v>
      </c>
      <c r="C832" s="685" t="s">
        <v>1105</v>
      </c>
      <c r="D832" s="679" t="s">
        <v>164</v>
      </c>
      <c r="E832" s="678">
        <f>F832-5</f>
        <v>43767</v>
      </c>
      <c r="F832" s="677">
        <v>43772</v>
      </c>
      <c r="G832" s="677">
        <f>F832+17</f>
        <v>43789</v>
      </c>
    </row>
    <row r="833" spans="1:8" s="628" customFormat="1" ht="15" hidden="1" customHeight="1">
      <c r="A833" s="682"/>
      <c r="B833" s="685" t="s">
        <v>2218</v>
      </c>
      <c r="C833" s="685" t="s">
        <v>2217</v>
      </c>
      <c r="D833" s="679"/>
      <c r="E833" s="678">
        <f>F833-5</f>
        <v>43774</v>
      </c>
      <c r="F833" s="677">
        <f>F832+7</f>
        <v>43779</v>
      </c>
      <c r="G833" s="677">
        <f>F833+17</f>
        <v>43796</v>
      </c>
    </row>
    <row r="834" spans="1:8" s="628" customFormat="1" ht="18" hidden="1" customHeight="1">
      <c r="A834" s="682"/>
      <c r="B834" s="685" t="s">
        <v>1105</v>
      </c>
      <c r="C834" s="683" t="s">
        <v>1105</v>
      </c>
      <c r="D834" s="679"/>
      <c r="E834" s="678">
        <f>F834-5</f>
        <v>43781</v>
      </c>
      <c r="F834" s="677">
        <f>F833+7</f>
        <v>43786</v>
      </c>
      <c r="G834" s="677">
        <f>F834+17</f>
        <v>43803</v>
      </c>
    </row>
    <row r="835" spans="1:8" s="628" customFormat="1" ht="18" hidden="1" customHeight="1">
      <c r="A835" s="682"/>
      <c r="B835" s="684" t="s">
        <v>2216</v>
      </c>
      <c r="C835" s="683" t="s">
        <v>2215</v>
      </c>
      <c r="D835" s="679"/>
      <c r="E835" s="678">
        <f>F835-5</f>
        <v>43788</v>
      </c>
      <c r="F835" s="677">
        <f>F834+7</f>
        <v>43793</v>
      </c>
      <c r="G835" s="677">
        <f>F835+17</f>
        <v>43810</v>
      </c>
    </row>
    <row r="836" spans="1:8" s="628" customFormat="1" ht="19.5" hidden="1" customHeight="1">
      <c r="A836" s="682"/>
      <c r="B836" s="681" t="s">
        <v>1105</v>
      </c>
      <c r="C836" s="680" t="s">
        <v>1105</v>
      </c>
      <c r="D836" s="679"/>
      <c r="E836" s="678">
        <f>F836-5</f>
        <v>43795</v>
      </c>
      <c r="F836" s="677">
        <f>F835+7</f>
        <v>43800</v>
      </c>
      <c r="G836" s="677">
        <f>F836+17</f>
        <v>43817</v>
      </c>
    </row>
    <row r="837" spans="1:8" s="618" customFormat="1" ht="18" customHeight="1">
      <c r="A837" s="676" t="s">
        <v>2214</v>
      </c>
      <c r="B837" s="675"/>
      <c r="C837" s="674"/>
      <c r="D837" s="674"/>
      <c r="E837" s="674"/>
      <c r="F837" s="674"/>
      <c r="G837" s="674"/>
      <c r="H837" s="628"/>
    </row>
    <row r="838" spans="1:8" s="638" customFormat="1" ht="15.75" customHeight="1">
      <c r="A838" s="673" t="s">
        <v>2213</v>
      </c>
      <c r="B838" s="673"/>
      <c r="C838" s="672"/>
      <c r="D838" s="640"/>
      <c r="E838" s="640"/>
      <c r="F838" s="639"/>
      <c r="G838" s="639"/>
    </row>
    <row r="839" spans="1:8" s="628" customFormat="1" ht="15">
      <c r="A839" s="629"/>
      <c r="B839" s="671" t="s">
        <v>25</v>
      </c>
      <c r="C839" s="670" t="s">
        <v>26</v>
      </c>
      <c r="D839" s="669" t="s">
        <v>7</v>
      </c>
      <c r="E839" s="632" t="s">
        <v>2207</v>
      </c>
      <c r="F839" s="631" t="s">
        <v>8</v>
      </c>
      <c r="G839" s="630" t="s">
        <v>103</v>
      </c>
    </row>
    <row r="840" spans="1:8" s="628" customFormat="1" ht="15">
      <c r="A840" s="629"/>
      <c r="B840" s="635"/>
      <c r="C840" s="668"/>
      <c r="D840" s="667"/>
      <c r="E840" s="632" t="s">
        <v>2206</v>
      </c>
      <c r="F840" s="631" t="s">
        <v>29</v>
      </c>
      <c r="G840" s="630" t="s">
        <v>30</v>
      </c>
    </row>
    <row r="841" spans="1:8" s="628" customFormat="1" ht="15">
      <c r="A841" s="629"/>
      <c r="B841" s="627" t="s">
        <v>2211</v>
      </c>
      <c r="C841" s="663" t="s">
        <v>1435</v>
      </c>
      <c r="D841" s="666" t="s">
        <v>2212</v>
      </c>
      <c r="E841" s="624">
        <f>F841-5</f>
        <v>44253</v>
      </c>
      <c r="F841" s="623">
        <v>44258</v>
      </c>
      <c r="G841" s="623">
        <f>F841+2</f>
        <v>44260</v>
      </c>
    </row>
    <row r="842" spans="1:8" s="628" customFormat="1" ht="15">
      <c r="A842" s="629"/>
      <c r="B842" s="627" t="s">
        <v>2211</v>
      </c>
      <c r="C842" s="663" t="s">
        <v>1313</v>
      </c>
      <c r="D842" s="649"/>
      <c r="E842" s="645">
        <f>F842-5</f>
        <v>44260</v>
      </c>
      <c r="F842" s="665">
        <f>F841+7</f>
        <v>44265</v>
      </c>
      <c r="G842" s="623">
        <f>F842+2</f>
        <v>44267</v>
      </c>
    </row>
    <row r="843" spans="1:8" s="628" customFormat="1" ht="15">
      <c r="A843" s="629"/>
      <c r="B843" s="627" t="s">
        <v>2211</v>
      </c>
      <c r="C843" s="663" t="s">
        <v>806</v>
      </c>
      <c r="D843" s="649"/>
      <c r="E843" s="645">
        <f>F843-5</f>
        <v>44267</v>
      </c>
      <c r="F843" s="664">
        <f>F842+7</f>
        <v>44272</v>
      </c>
      <c r="G843" s="650">
        <f>F843+2</f>
        <v>44274</v>
      </c>
    </row>
    <row r="844" spans="1:8" s="628" customFormat="1" ht="15">
      <c r="A844" s="629"/>
      <c r="B844" s="627" t="s">
        <v>2211</v>
      </c>
      <c r="C844" s="663" t="s">
        <v>808</v>
      </c>
      <c r="D844" s="649"/>
      <c r="E844" s="645">
        <f>F844-5</f>
        <v>44274</v>
      </c>
      <c r="F844" s="662">
        <f>F843+7</f>
        <v>44279</v>
      </c>
      <c r="G844" s="644">
        <f>F844+2</f>
        <v>44281</v>
      </c>
    </row>
    <row r="845" spans="1:8" s="628" customFormat="1" ht="15">
      <c r="A845" s="629"/>
      <c r="B845" s="627" t="s">
        <v>2211</v>
      </c>
      <c r="C845" s="663" t="s">
        <v>810</v>
      </c>
      <c r="D845" s="646"/>
      <c r="E845" s="645">
        <f>F845-5</f>
        <v>44281</v>
      </c>
      <c r="F845" s="662">
        <f>F844+7</f>
        <v>44286</v>
      </c>
      <c r="G845" s="644">
        <f>F845+2</f>
        <v>44288</v>
      </c>
    </row>
    <row r="846" spans="1:8" s="628" customFormat="1" ht="15">
      <c r="A846" s="629"/>
      <c r="B846" s="639"/>
      <c r="C846" s="661"/>
      <c r="D846" s="660"/>
      <c r="E846" s="659"/>
      <c r="F846" s="658"/>
      <c r="G846" s="657"/>
    </row>
    <row r="847" spans="1:8" s="628" customFormat="1" ht="15">
      <c r="A847" s="629"/>
      <c r="B847" s="656" t="s">
        <v>25</v>
      </c>
      <c r="C847" s="655" t="s">
        <v>26</v>
      </c>
      <c r="D847" s="655" t="s">
        <v>7</v>
      </c>
      <c r="E847" s="652" t="s">
        <v>2207</v>
      </c>
      <c r="F847" s="652" t="s">
        <v>8</v>
      </c>
      <c r="G847" s="652" t="s">
        <v>103</v>
      </c>
    </row>
    <row r="848" spans="1:8" s="628" customFormat="1" ht="15">
      <c r="A848" s="629"/>
      <c r="B848" s="654"/>
      <c r="C848" s="653"/>
      <c r="D848" s="653"/>
      <c r="E848" s="652" t="s">
        <v>2206</v>
      </c>
      <c r="F848" s="652" t="s">
        <v>29</v>
      </c>
      <c r="G848" s="652" t="s">
        <v>30</v>
      </c>
    </row>
    <row r="849" spans="1:8" s="628" customFormat="1" ht="15">
      <c r="A849" s="629"/>
      <c r="B849" s="648" t="s">
        <v>2209</v>
      </c>
      <c r="C849" s="647" t="s">
        <v>1435</v>
      </c>
      <c r="D849" s="651" t="s">
        <v>2210</v>
      </c>
      <c r="E849" s="645">
        <f>F849-5</f>
        <v>44257</v>
      </c>
      <c r="F849" s="623">
        <v>44262</v>
      </c>
      <c r="G849" s="623">
        <f>F849+2</f>
        <v>44264</v>
      </c>
    </row>
    <row r="850" spans="1:8" s="628" customFormat="1" ht="15">
      <c r="A850" s="629"/>
      <c r="B850" s="648" t="s">
        <v>2209</v>
      </c>
      <c r="C850" s="647" t="s">
        <v>1313</v>
      </c>
      <c r="D850" s="649"/>
      <c r="E850" s="645">
        <f>F850-5</f>
        <v>44264</v>
      </c>
      <c r="F850" s="623">
        <f>F849+7</f>
        <v>44269</v>
      </c>
      <c r="G850" s="623">
        <f>F850+2</f>
        <v>44271</v>
      </c>
    </row>
    <row r="851" spans="1:8" s="628" customFormat="1" ht="15">
      <c r="A851" s="629"/>
      <c r="B851" s="648" t="s">
        <v>2209</v>
      </c>
      <c r="C851" s="647" t="s">
        <v>806</v>
      </c>
      <c r="D851" s="649"/>
      <c r="E851" s="645">
        <f>F851-5</f>
        <v>44271</v>
      </c>
      <c r="F851" s="650">
        <f>F850+7</f>
        <v>44276</v>
      </c>
      <c r="G851" s="650">
        <f>F851+2</f>
        <v>44278</v>
      </c>
    </row>
    <row r="852" spans="1:8" s="628" customFormat="1" ht="15">
      <c r="A852" s="629"/>
      <c r="B852" s="648" t="s">
        <v>2209</v>
      </c>
      <c r="C852" s="647" t="s">
        <v>808</v>
      </c>
      <c r="D852" s="649"/>
      <c r="E852" s="645">
        <f>F852-5</f>
        <v>44278</v>
      </c>
      <c r="F852" s="644">
        <f>F851+7</f>
        <v>44283</v>
      </c>
      <c r="G852" s="644">
        <f>F852+2</f>
        <v>44285</v>
      </c>
    </row>
    <row r="853" spans="1:8" s="628" customFormat="1" ht="15">
      <c r="A853" s="629"/>
      <c r="B853" s="648" t="s">
        <v>2209</v>
      </c>
      <c r="C853" s="647" t="s">
        <v>810</v>
      </c>
      <c r="D853" s="646"/>
      <c r="E853" s="645">
        <f>F853-5</f>
        <v>44285</v>
      </c>
      <c r="F853" s="644">
        <f>F852+7</f>
        <v>44290</v>
      </c>
      <c r="G853" s="644">
        <f>F853+2</f>
        <v>44292</v>
      </c>
    </row>
    <row r="854" spans="1:8" s="638" customFormat="1" ht="15">
      <c r="A854" s="643" t="s">
        <v>2208</v>
      </c>
      <c r="B854" s="643"/>
      <c r="C854" s="642"/>
      <c r="D854" s="641"/>
      <c r="E854" s="640"/>
      <c r="F854" s="639"/>
      <c r="G854" s="639"/>
    </row>
    <row r="855" spans="1:8" s="628" customFormat="1" ht="15">
      <c r="A855" s="629"/>
      <c r="B855" s="637" t="s">
        <v>25</v>
      </c>
      <c r="C855" s="636" t="s">
        <v>26</v>
      </c>
      <c r="D855" s="633" t="s">
        <v>7</v>
      </c>
      <c r="E855" s="632" t="s">
        <v>2207</v>
      </c>
      <c r="F855" s="631" t="s">
        <v>8</v>
      </c>
      <c r="G855" s="630" t="s">
        <v>105</v>
      </c>
    </row>
    <row r="856" spans="1:8" s="628" customFormat="1" ht="15">
      <c r="A856" s="629"/>
      <c r="B856" s="635"/>
      <c r="C856" s="634"/>
      <c r="D856" s="633"/>
      <c r="E856" s="632" t="s">
        <v>2206</v>
      </c>
      <c r="F856" s="631" t="s">
        <v>29</v>
      </c>
      <c r="G856" s="630" t="s">
        <v>30</v>
      </c>
    </row>
    <row r="857" spans="1:8" s="628" customFormat="1" ht="15">
      <c r="A857" s="629"/>
      <c r="B857" s="627" t="s">
        <v>2197</v>
      </c>
      <c r="C857" s="626" t="s">
        <v>2205</v>
      </c>
      <c r="D857" s="625" t="s">
        <v>10</v>
      </c>
      <c r="E857" s="624">
        <f>F857-5</f>
        <v>44254</v>
      </c>
      <c r="F857" s="623">
        <v>44259</v>
      </c>
      <c r="G857" s="623">
        <f>F857+1</f>
        <v>44260</v>
      </c>
    </row>
    <row r="858" spans="1:8" s="628" customFormat="1" ht="15">
      <c r="A858" s="629"/>
      <c r="B858" s="627" t="s">
        <v>2197</v>
      </c>
      <c r="C858" s="626" t="s">
        <v>2204</v>
      </c>
      <c r="D858" s="625"/>
      <c r="E858" s="624">
        <f>F858-5</f>
        <v>44257</v>
      </c>
      <c r="F858" s="623">
        <v>44262</v>
      </c>
      <c r="G858" s="623">
        <f>F858+1</f>
        <v>44263</v>
      </c>
    </row>
    <row r="859" spans="1:8" s="628" customFormat="1" ht="15">
      <c r="A859" s="629"/>
      <c r="B859" s="627" t="s">
        <v>2197</v>
      </c>
      <c r="C859" s="626" t="s">
        <v>2203</v>
      </c>
      <c r="D859" s="625"/>
      <c r="E859" s="624">
        <f>F859-5</f>
        <v>44261</v>
      </c>
      <c r="F859" s="623">
        <f>F857+7</f>
        <v>44266</v>
      </c>
      <c r="G859" s="623">
        <f>F859+1</f>
        <v>44267</v>
      </c>
    </row>
    <row r="860" spans="1:8" s="628" customFormat="1" ht="15">
      <c r="A860" s="629"/>
      <c r="B860" s="627" t="s">
        <v>2197</v>
      </c>
      <c r="C860" s="626" t="s">
        <v>2202</v>
      </c>
      <c r="D860" s="625"/>
      <c r="E860" s="624">
        <f>F860-5</f>
        <v>44264</v>
      </c>
      <c r="F860" s="623">
        <f>F858+7</f>
        <v>44269</v>
      </c>
      <c r="G860" s="623">
        <f>F860+1</f>
        <v>44270</v>
      </c>
    </row>
    <row r="861" spans="1:8" s="628" customFormat="1" ht="15">
      <c r="A861" s="629"/>
      <c r="B861" s="627" t="s">
        <v>2197</v>
      </c>
      <c r="C861" s="626" t="s">
        <v>2201</v>
      </c>
      <c r="D861" s="625"/>
      <c r="E861" s="624">
        <f>F861-5</f>
        <v>44268</v>
      </c>
      <c r="F861" s="623">
        <f>F859+7</f>
        <v>44273</v>
      </c>
      <c r="G861" s="623">
        <f>F861+1</f>
        <v>44274</v>
      </c>
    </row>
    <row r="862" spans="1:8" s="628" customFormat="1" ht="15">
      <c r="A862" s="629"/>
      <c r="B862" s="627" t="s">
        <v>2197</v>
      </c>
      <c r="C862" s="626" t="s">
        <v>2200</v>
      </c>
      <c r="D862" s="625"/>
      <c r="E862" s="624">
        <f>F862-5</f>
        <v>44271</v>
      </c>
      <c r="F862" s="623">
        <f>F860+7</f>
        <v>44276</v>
      </c>
      <c r="G862" s="623">
        <f>F862+1</f>
        <v>44277</v>
      </c>
    </row>
    <row r="863" spans="1:8" s="628" customFormat="1" ht="15">
      <c r="A863" s="629"/>
      <c r="B863" s="627" t="s">
        <v>2197</v>
      </c>
      <c r="C863" s="626" t="s">
        <v>2199</v>
      </c>
      <c r="D863" s="625"/>
      <c r="E863" s="624">
        <f>F863-5</f>
        <v>44275</v>
      </c>
      <c r="F863" s="623">
        <f>F861+7</f>
        <v>44280</v>
      </c>
      <c r="G863" s="623">
        <f>F863+1</f>
        <v>44281</v>
      </c>
      <c r="H863" s="618"/>
    </row>
    <row r="864" spans="1:8" s="618" customFormat="1">
      <c r="A864" s="621"/>
      <c r="B864" s="627" t="s">
        <v>2197</v>
      </c>
      <c r="C864" s="626" t="s">
        <v>2198</v>
      </c>
      <c r="D864" s="625"/>
      <c r="E864" s="624">
        <f>F864-5</f>
        <v>44278</v>
      </c>
      <c r="F864" s="623">
        <f>F862+7</f>
        <v>44283</v>
      </c>
      <c r="G864" s="623">
        <f>F864+1</f>
        <v>44284</v>
      </c>
      <c r="H864" s="617"/>
    </row>
    <row r="865" spans="1:7">
      <c r="A865" s="621"/>
      <c r="B865" s="627" t="s">
        <v>2197</v>
      </c>
      <c r="C865" s="626" t="s">
        <v>2196</v>
      </c>
      <c r="D865" s="625"/>
      <c r="E865" s="624">
        <f>F865-5</f>
        <v>44282</v>
      </c>
      <c r="F865" s="623">
        <f>F863+7</f>
        <v>44287</v>
      </c>
      <c r="G865" s="623">
        <f>F865+1</f>
        <v>44288</v>
      </c>
    </row>
    <row r="866" spans="1:7">
      <c r="A866" s="621"/>
      <c r="B866" s="622"/>
      <c r="C866" s="621"/>
      <c r="D866" s="621"/>
      <c r="E866" s="621"/>
      <c r="F866" s="621"/>
      <c r="G866" s="621"/>
    </row>
    <row r="867" spans="1:7">
      <c r="A867" s="621"/>
      <c r="B867" s="622"/>
      <c r="D867" s="621"/>
      <c r="E867" s="621"/>
      <c r="F867" s="621"/>
      <c r="G867" s="621"/>
    </row>
    <row r="868" spans="1:7">
      <c r="A868" s="621"/>
      <c r="B868" s="622"/>
      <c r="C868" s="621"/>
      <c r="D868" s="621"/>
      <c r="E868" s="621"/>
      <c r="F868" s="621"/>
      <c r="G868" s="621"/>
    </row>
    <row r="869" spans="1:7">
      <c r="A869" s="621"/>
      <c r="B869" s="622"/>
      <c r="C869" s="621"/>
      <c r="D869" s="621"/>
      <c r="E869" s="621"/>
      <c r="F869" s="621"/>
      <c r="G869" s="621"/>
    </row>
    <row r="870" spans="1:7">
      <c r="A870" s="621"/>
      <c r="B870" s="622"/>
      <c r="C870" s="621"/>
      <c r="D870" s="621"/>
      <c r="E870" s="621"/>
      <c r="F870" s="621"/>
      <c r="G870" s="621"/>
    </row>
    <row r="871" spans="1:7">
      <c r="A871" s="621"/>
      <c r="B871" s="622"/>
      <c r="C871" s="621"/>
      <c r="D871" s="621"/>
      <c r="E871" s="621"/>
      <c r="F871" s="621"/>
      <c r="G871" s="621"/>
    </row>
    <row r="872" spans="1:7">
      <c r="A872" s="621"/>
      <c r="B872" s="622"/>
      <c r="C872" s="621"/>
      <c r="D872" s="621"/>
      <c r="E872" s="621"/>
      <c r="F872" s="621"/>
      <c r="G872" s="621"/>
    </row>
    <row r="873" spans="1:7">
      <c r="A873" s="621"/>
      <c r="B873" s="622"/>
      <c r="C873" s="621"/>
      <c r="D873" s="621"/>
      <c r="E873" s="621"/>
      <c r="F873" s="621"/>
      <c r="G873" s="621"/>
    </row>
    <row r="874" spans="1:7">
      <c r="A874" s="621"/>
      <c r="B874" s="622"/>
      <c r="C874" s="621"/>
      <c r="D874" s="621"/>
      <c r="E874" s="621"/>
      <c r="F874" s="621"/>
      <c r="G874" s="621"/>
    </row>
    <row r="875" spans="1:7">
      <c r="A875" s="621"/>
      <c r="B875" s="622"/>
      <c r="C875" s="621"/>
      <c r="D875" s="621"/>
      <c r="E875" s="621"/>
      <c r="F875" s="621"/>
      <c r="G875" s="621"/>
    </row>
    <row r="876" spans="1:7">
      <c r="A876" s="621"/>
      <c r="B876" s="622"/>
      <c r="C876" s="621"/>
      <c r="D876" s="621"/>
      <c r="E876" s="621"/>
      <c r="F876" s="621"/>
      <c r="G876" s="621"/>
    </row>
    <row r="877" spans="1:7">
      <c r="A877" s="621"/>
      <c r="B877" s="622"/>
      <c r="C877" s="621"/>
      <c r="D877" s="621"/>
      <c r="E877" s="621"/>
      <c r="F877" s="621"/>
      <c r="G877" s="621"/>
    </row>
    <row r="878" spans="1:7">
      <c r="A878" s="621"/>
      <c r="B878" s="622"/>
      <c r="C878" s="621"/>
      <c r="D878" s="621"/>
      <c r="E878" s="621"/>
      <c r="F878" s="621"/>
      <c r="G878" s="621"/>
    </row>
    <row r="879" spans="1:7">
      <c r="A879" s="618"/>
      <c r="D879" s="618"/>
      <c r="E879" s="618"/>
      <c r="F879" s="618"/>
      <c r="G879" s="618"/>
    </row>
    <row r="880" spans="1:7">
      <c r="A880" s="618"/>
      <c r="D880" s="618"/>
      <c r="E880" s="618"/>
      <c r="F880" s="618"/>
      <c r="G880" s="618"/>
    </row>
    <row r="881" spans="1:7">
      <c r="A881" s="618"/>
      <c r="D881" s="618"/>
      <c r="E881" s="618"/>
      <c r="F881" s="618"/>
      <c r="G881" s="618"/>
    </row>
    <row r="882" spans="1:7">
      <c r="A882" s="618"/>
      <c r="D882" s="618"/>
      <c r="E882" s="618"/>
      <c r="F882" s="618"/>
      <c r="G882" s="618"/>
    </row>
    <row r="883" spans="1:7">
      <c r="A883" s="618"/>
      <c r="D883" s="618"/>
      <c r="E883" s="618"/>
      <c r="F883" s="618"/>
      <c r="G883" s="618"/>
    </row>
    <row r="884" spans="1:7">
      <c r="A884" s="618"/>
      <c r="D884" s="618"/>
      <c r="E884" s="618"/>
      <c r="F884" s="618"/>
      <c r="G884" s="618"/>
    </row>
    <row r="885" spans="1:7">
      <c r="A885" s="618"/>
      <c r="D885" s="618"/>
      <c r="E885" s="618"/>
      <c r="F885" s="618"/>
      <c r="G885" s="618"/>
    </row>
    <row r="886" spans="1:7">
      <c r="A886" s="618"/>
      <c r="D886" s="618"/>
      <c r="E886" s="618"/>
      <c r="F886" s="618"/>
      <c r="G886" s="618"/>
    </row>
    <row r="887" spans="1:7">
      <c r="A887" s="618"/>
      <c r="D887" s="618"/>
      <c r="E887" s="618"/>
      <c r="F887" s="618"/>
      <c r="G887" s="618"/>
    </row>
    <row r="888" spans="1:7">
      <c r="A888" s="618"/>
      <c r="D888" s="618"/>
      <c r="E888" s="618"/>
      <c r="F888" s="618"/>
      <c r="G888" s="618"/>
    </row>
    <row r="889" spans="1:7">
      <c r="A889" s="618"/>
      <c r="D889" s="618"/>
      <c r="E889" s="618"/>
      <c r="F889" s="618"/>
      <c r="G889" s="618"/>
    </row>
    <row r="890" spans="1:7">
      <c r="A890" s="618"/>
      <c r="D890" s="618"/>
      <c r="E890" s="618"/>
      <c r="F890" s="618"/>
      <c r="G890" s="618"/>
    </row>
    <row r="891" spans="1:7">
      <c r="A891" s="618"/>
      <c r="D891" s="618"/>
      <c r="E891" s="618"/>
      <c r="F891" s="618"/>
      <c r="G891" s="618"/>
    </row>
    <row r="892" spans="1:7">
      <c r="A892" s="618"/>
      <c r="D892" s="618"/>
      <c r="E892" s="618"/>
      <c r="F892" s="618"/>
      <c r="G892" s="618"/>
    </row>
    <row r="893" spans="1:7">
      <c r="A893" s="618"/>
      <c r="D893" s="618"/>
      <c r="E893" s="618"/>
      <c r="F893" s="618"/>
      <c r="G893" s="618"/>
    </row>
    <row r="894" spans="1:7">
      <c r="A894" s="618"/>
      <c r="D894" s="618"/>
      <c r="E894" s="618"/>
      <c r="F894" s="618"/>
      <c r="G894" s="618"/>
    </row>
    <row r="895" spans="1:7">
      <c r="A895" s="618"/>
      <c r="D895" s="618"/>
      <c r="E895" s="618"/>
      <c r="F895" s="618"/>
      <c r="G895" s="618"/>
    </row>
    <row r="896" spans="1:7">
      <c r="A896" s="618"/>
      <c r="D896" s="618"/>
      <c r="E896" s="618"/>
      <c r="F896" s="618"/>
      <c r="G896" s="618"/>
    </row>
    <row r="897" spans="1:7">
      <c r="A897" s="618"/>
      <c r="D897" s="618"/>
      <c r="E897" s="618"/>
      <c r="F897" s="618"/>
      <c r="G897" s="618"/>
    </row>
    <row r="898" spans="1:7">
      <c r="A898" s="618"/>
      <c r="D898" s="618"/>
      <c r="E898" s="618"/>
      <c r="F898" s="618"/>
      <c r="G898" s="618"/>
    </row>
    <row r="899" spans="1:7">
      <c r="A899" s="618"/>
      <c r="D899" s="618"/>
      <c r="E899" s="618"/>
      <c r="F899" s="618"/>
      <c r="G899" s="618"/>
    </row>
    <row r="900" spans="1:7">
      <c r="A900" s="618"/>
      <c r="D900" s="618"/>
      <c r="E900" s="618"/>
      <c r="F900" s="618"/>
      <c r="G900" s="618"/>
    </row>
    <row r="901" spans="1:7">
      <c r="A901" s="618"/>
      <c r="D901" s="618"/>
      <c r="E901" s="618"/>
      <c r="F901" s="618"/>
      <c r="G901" s="618"/>
    </row>
    <row r="902" spans="1:7">
      <c r="A902" s="618"/>
      <c r="D902" s="618"/>
      <c r="E902" s="618"/>
      <c r="F902" s="618"/>
      <c r="G902" s="618"/>
    </row>
    <row r="903" spans="1:7">
      <c r="A903" s="618"/>
      <c r="D903" s="618"/>
      <c r="E903" s="618"/>
      <c r="F903" s="618"/>
      <c r="G903" s="618"/>
    </row>
    <row r="904" spans="1:7">
      <c r="A904" s="618"/>
      <c r="D904" s="618"/>
      <c r="E904" s="618"/>
      <c r="F904" s="618"/>
      <c r="G904" s="618"/>
    </row>
    <row r="905" spans="1:7">
      <c r="A905" s="618"/>
      <c r="D905" s="618"/>
      <c r="E905" s="618"/>
      <c r="F905" s="618"/>
      <c r="G905" s="618"/>
    </row>
    <row r="906" spans="1:7">
      <c r="A906" s="618"/>
      <c r="D906" s="618"/>
      <c r="E906" s="618"/>
      <c r="F906" s="618"/>
      <c r="G906" s="618"/>
    </row>
    <row r="907" spans="1:7">
      <c r="A907" s="618"/>
      <c r="D907" s="618"/>
      <c r="E907" s="618"/>
      <c r="F907" s="618"/>
      <c r="G907" s="618"/>
    </row>
    <row r="908" spans="1:7">
      <c r="A908" s="618"/>
      <c r="D908" s="618"/>
      <c r="E908" s="618"/>
      <c r="F908" s="618"/>
      <c r="G908" s="618"/>
    </row>
    <row r="909" spans="1:7">
      <c r="A909" s="618"/>
      <c r="D909" s="618"/>
      <c r="E909" s="618"/>
      <c r="F909" s="618"/>
      <c r="G909" s="618"/>
    </row>
    <row r="910" spans="1:7">
      <c r="A910" s="618"/>
      <c r="D910" s="618"/>
      <c r="E910" s="618"/>
      <c r="F910" s="618"/>
      <c r="G910" s="618"/>
    </row>
    <row r="911" spans="1:7">
      <c r="A911" s="618"/>
      <c r="D911" s="618"/>
      <c r="E911" s="618"/>
      <c r="F911" s="618"/>
      <c r="G911" s="618"/>
    </row>
    <row r="912" spans="1:7">
      <c r="A912" s="618"/>
      <c r="D912" s="618"/>
      <c r="E912" s="618"/>
      <c r="F912" s="618"/>
      <c r="G912" s="618"/>
    </row>
    <row r="913" spans="1:7">
      <c r="A913" s="618"/>
      <c r="D913" s="618"/>
      <c r="E913" s="618"/>
      <c r="F913" s="618"/>
      <c r="G913" s="618"/>
    </row>
    <row r="914" spans="1:7">
      <c r="A914" s="618"/>
      <c r="D914" s="618"/>
      <c r="E914" s="618"/>
      <c r="F914" s="618"/>
      <c r="G914" s="618"/>
    </row>
    <row r="915" spans="1:7">
      <c r="A915" s="618"/>
      <c r="D915" s="618"/>
      <c r="E915" s="618"/>
      <c r="F915" s="618"/>
      <c r="G915" s="618"/>
    </row>
    <row r="916" spans="1:7">
      <c r="A916" s="618"/>
      <c r="D916" s="618"/>
      <c r="E916" s="618"/>
      <c r="F916" s="618"/>
      <c r="G916" s="618"/>
    </row>
    <row r="917" spans="1:7">
      <c r="A917" s="618"/>
      <c r="D917" s="618"/>
      <c r="E917" s="618"/>
      <c r="F917" s="618"/>
      <c r="G917" s="618"/>
    </row>
    <row r="918" spans="1:7">
      <c r="A918" s="618"/>
      <c r="D918" s="618"/>
      <c r="E918" s="618"/>
      <c r="F918" s="618"/>
      <c r="G918" s="618"/>
    </row>
    <row r="919" spans="1:7">
      <c r="A919" s="618"/>
      <c r="D919" s="618"/>
      <c r="E919" s="618"/>
      <c r="F919" s="618"/>
      <c r="G919" s="618"/>
    </row>
    <row r="920" spans="1:7">
      <c r="A920" s="618"/>
      <c r="D920" s="618"/>
      <c r="E920" s="618"/>
      <c r="F920" s="618"/>
      <c r="G920" s="618"/>
    </row>
    <row r="921" spans="1:7">
      <c r="A921" s="618"/>
      <c r="D921" s="618"/>
      <c r="E921" s="618"/>
      <c r="F921" s="618"/>
      <c r="G921" s="618"/>
    </row>
    <row r="922" spans="1:7">
      <c r="A922" s="618"/>
      <c r="D922" s="618"/>
      <c r="E922" s="618"/>
      <c r="F922" s="618"/>
      <c r="G922" s="618"/>
    </row>
    <row r="923" spans="1:7">
      <c r="A923" s="618"/>
      <c r="D923" s="618"/>
      <c r="E923" s="618"/>
      <c r="F923" s="618"/>
      <c r="G923" s="618"/>
    </row>
    <row r="924" spans="1:7">
      <c r="A924" s="618"/>
      <c r="D924" s="618"/>
      <c r="E924" s="618"/>
      <c r="F924" s="618"/>
      <c r="G924" s="618"/>
    </row>
    <row r="925" spans="1:7">
      <c r="A925" s="618"/>
      <c r="D925" s="618"/>
      <c r="E925" s="618"/>
      <c r="F925" s="618"/>
      <c r="G925" s="618"/>
    </row>
    <row r="926" spans="1:7">
      <c r="A926" s="618"/>
      <c r="D926" s="618"/>
      <c r="E926" s="618"/>
      <c r="F926" s="618"/>
      <c r="G926" s="618"/>
    </row>
    <row r="927" spans="1:7">
      <c r="A927" s="618"/>
      <c r="D927" s="618"/>
      <c r="E927" s="618"/>
      <c r="F927" s="618"/>
      <c r="G927" s="618"/>
    </row>
    <row r="928" spans="1:7">
      <c r="A928" s="618"/>
      <c r="D928" s="618"/>
      <c r="E928" s="618"/>
      <c r="F928" s="618"/>
      <c r="G928" s="618"/>
    </row>
    <row r="929" spans="1:7">
      <c r="A929" s="618"/>
      <c r="D929" s="618"/>
      <c r="E929" s="618"/>
      <c r="F929" s="618"/>
      <c r="G929" s="618"/>
    </row>
    <row r="930" spans="1:7">
      <c r="A930" s="618"/>
      <c r="D930" s="618"/>
      <c r="E930" s="618"/>
      <c r="F930" s="618"/>
      <c r="G930" s="618"/>
    </row>
    <row r="931" spans="1:7">
      <c r="A931" s="618"/>
      <c r="D931" s="618"/>
      <c r="E931" s="618"/>
      <c r="F931" s="618"/>
      <c r="G931" s="618"/>
    </row>
    <row r="932" spans="1:7">
      <c r="A932" s="618"/>
      <c r="D932" s="618"/>
      <c r="E932" s="618"/>
      <c r="F932" s="618"/>
      <c r="G932" s="618"/>
    </row>
    <row r="933" spans="1:7">
      <c r="A933" s="618"/>
      <c r="D933" s="618"/>
      <c r="E933" s="618"/>
      <c r="F933" s="618"/>
      <c r="G933" s="618"/>
    </row>
    <row r="934" spans="1:7">
      <c r="A934" s="618"/>
      <c r="D934" s="618"/>
      <c r="E934" s="618"/>
      <c r="F934" s="618"/>
      <c r="G934" s="618"/>
    </row>
    <row r="935" spans="1:7">
      <c r="A935" s="618"/>
      <c r="D935" s="618"/>
      <c r="E935" s="618"/>
      <c r="F935" s="618"/>
      <c r="G935" s="618"/>
    </row>
    <row r="936" spans="1:7">
      <c r="A936" s="618"/>
      <c r="D936" s="618"/>
      <c r="E936" s="618"/>
      <c r="F936" s="618"/>
      <c r="G936" s="618"/>
    </row>
    <row r="937" spans="1:7">
      <c r="A937" s="618"/>
      <c r="D937" s="618"/>
      <c r="E937" s="618"/>
      <c r="F937" s="618"/>
      <c r="G937" s="618"/>
    </row>
    <row r="938" spans="1:7">
      <c r="A938" s="618"/>
      <c r="D938" s="618"/>
      <c r="E938" s="618"/>
      <c r="F938" s="618"/>
      <c r="G938" s="618"/>
    </row>
    <row r="939" spans="1:7">
      <c r="A939" s="618"/>
      <c r="D939" s="618"/>
      <c r="E939" s="618"/>
      <c r="F939" s="618"/>
      <c r="G939" s="618"/>
    </row>
    <row r="940" spans="1:7">
      <c r="A940" s="618"/>
      <c r="D940" s="618"/>
      <c r="E940" s="618"/>
      <c r="F940" s="618"/>
      <c r="G940" s="618"/>
    </row>
    <row r="941" spans="1:7">
      <c r="A941" s="618"/>
      <c r="D941" s="618"/>
      <c r="E941" s="618"/>
      <c r="F941" s="618"/>
      <c r="G941" s="618"/>
    </row>
    <row r="942" spans="1:7">
      <c r="A942" s="618"/>
      <c r="D942" s="618"/>
      <c r="E942" s="618"/>
      <c r="F942" s="618"/>
      <c r="G942" s="618"/>
    </row>
    <row r="943" spans="1:7">
      <c r="A943" s="618"/>
      <c r="D943" s="618"/>
      <c r="E943" s="618"/>
      <c r="F943" s="618"/>
      <c r="G943" s="618"/>
    </row>
    <row r="944" spans="1:7">
      <c r="A944" s="618"/>
      <c r="D944" s="618"/>
      <c r="E944" s="618"/>
      <c r="F944" s="618"/>
      <c r="G944" s="618"/>
    </row>
    <row r="945" spans="1:7">
      <c r="A945" s="618"/>
      <c r="D945" s="618"/>
      <c r="E945" s="618"/>
      <c r="F945" s="618"/>
      <c r="G945" s="618"/>
    </row>
    <row r="946" spans="1:7">
      <c r="A946" s="618"/>
      <c r="D946" s="618"/>
      <c r="E946" s="618"/>
      <c r="F946" s="618"/>
      <c r="G946" s="618"/>
    </row>
    <row r="947" spans="1:7">
      <c r="A947" s="618"/>
      <c r="D947" s="618"/>
      <c r="E947" s="618"/>
      <c r="F947" s="618"/>
      <c r="G947" s="618"/>
    </row>
    <row r="948" spans="1:7">
      <c r="A948" s="618"/>
      <c r="D948" s="618"/>
      <c r="E948" s="618"/>
      <c r="F948" s="618"/>
      <c r="G948" s="618"/>
    </row>
    <row r="949" spans="1:7">
      <c r="A949" s="618"/>
      <c r="D949" s="618"/>
      <c r="E949" s="618"/>
      <c r="F949" s="618"/>
      <c r="G949" s="618"/>
    </row>
    <row r="950" spans="1:7">
      <c r="A950" s="618"/>
      <c r="D950" s="618"/>
      <c r="E950" s="618"/>
      <c r="F950" s="618"/>
      <c r="G950" s="618"/>
    </row>
    <row r="951" spans="1:7">
      <c r="A951" s="618"/>
      <c r="D951" s="618"/>
      <c r="E951" s="618"/>
      <c r="F951" s="618"/>
      <c r="G951" s="618"/>
    </row>
    <row r="952" spans="1:7">
      <c r="A952" s="618"/>
      <c r="D952" s="618"/>
      <c r="E952" s="618"/>
      <c r="F952" s="618"/>
      <c r="G952" s="618"/>
    </row>
    <row r="953" spans="1:7">
      <c r="A953" s="618"/>
      <c r="D953" s="618"/>
      <c r="E953" s="618"/>
      <c r="F953" s="618"/>
      <c r="G953" s="618"/>
    </row>
    <row r="954" spans="1:7">
      <c r="A954" s="618"/>
      <c r="D954" s="618"/>
      <c r="E954" s="618"/>
      <c r="F954" s="618"/>
      <c r="G954" s="618"/>
    </row>
    <row r="955" spans="1:7">
      <c r="A955" s="618"/>
      <c r="D955" s="618"/>
      <c r="E955" s="618"/>
      <c r="F955" s="618"/>
      <c r="G955" s="618"/>
    </row>
    <row r="956" spans="1:7">
      <c r="A956" s="618"/>
      <c r="D956" s="618"/>
      <c r="E956" s="618"/>
      <c r="F956" s="618"/>
      <c r="G956" s="618"/>
    </row>
    <row r="957" spans="1:7">
      <c r="A957" s="618"/>
      <c r="D957" s="618"/>
      <c r="E957" s="618"/>
      <c r="F957" s="618"/>
      <c r="G957" s="618"/>
    </row>
    <row r="958" spans="1:7">
      <c r="A958" s="618"/>
      <c r="D958" s="618"/>
      <c r="E958" s="618"/>
      <c r="F958" s="618"/>
      <c r="G958" s="618"/>
    </row>
    <row r="959" spans="1:7">
      <c r="A959" s="618"/>
      <c r="D959" s="618"/>
      <c r="E959" s="618"/>
      <c r="F959" s="618"/>
      <c r="G959" s="618"/>
    </row>
    <row r="960" spans="1:7">
      <c r="A960" s="618"/>
      <c r="D960" s="618"/>
      <c r="E960" s="618"/>
      <c r="F960" s="618"/>
      <c r="G960" s="618"/>
    </row>
    <row r="961" spans="1:7">
      <c r="A961" s="618"/>
      <c r="D961" s="618"/>
      <c r="E961" s="618"/>
      <c r="F961" s="618"/>
      <c r="G961" s="618"/>
    </row>
    <row r="962" spans="1:7">
      <c r="A962" s="618"/>
      <c r="D962" s="618"/>
      <c r="E962" s="618"/>
      <c r="F962" s="618"/>
      <c r="G962" s="618"/>
    </row>
    <row r="963" spans="1:7">
      <c r="A963" s="618"/>
      <c r="D963" s="618"/>
      <c r="E963" s="618"/>
      <c r="F963" s="618"/>
      <c r="G963" s="618"/>
    </row>
    <row r="964" spans="1:7">
      <c r="A964" s="618"/>
      <c r="D964" s="618"/>
      <c r="E964" s="618"/>
      <c r="F964" s="618"/>
      <c r="G964" s="618"/>
    </row>
    <row r="965" spans="1:7">
      <c r="A965" s="618"/>
      <c r="D965" s="618"/>
      <c r="E965" s="618"/>
      <c r="F965" s="618"/>
      <c r="G965" s="618"/>
    </row>
    <row r="966" spans="1:7">
      <c r="A966" s="618"/>
      <c r="D966" s="618"/>
      <c r="E966" s="618"/>
      <c r="F966" s="618"/>
      <c r="G966" s="618"/>
    </row>
    <row r="967" spans="1:7">
      <c r="A967" s="618"/>
      <c r="D967" s="618"/>
      <c r="E967" s="618"/>
      <c r="F967" s="618"/>
      <c r="G967" s="618"/>
    </row>
    <row r="968" spans="1:7">
      <c r="A968" s="618"/>
      <c r="D968" s="618"/>
      <c r="E968" s="618"/>
      <c r="F968" s="618"/>
      <c r="G968" s="618"/>
    </row>
    <row r="969" spans="1:7">
      <c r="A969" s="618"/>
      <c r="D969" s="618"/>
      <c r="E969" s="618"/>
      <c r="F969" s="618"/>
      <c r="G969" s="618"/>
    </row>
    <row r="970" spans="1:7">
      <c r="A970" s="618"/>
      <c r="D970" s="618"/>
      <c r="E970" s="618"/>
      <c r="F970" s="618"/>
      <c r="G970" s="618"/>
    </row>
    <row r="971" spans="1:7">
      <c r="A971" s="618"/>
      <c r="D971" s="618"/>
      <c r="E971" s="618"/>
      <c r="F971" s="618"/>
      <c r="G971" s="618"/>
    </row>
    <row r="972" spans="1:7">
      <c r="A972" s="618"/>
      <c r="D972" s="618"/>
      <c r="E972" s="618"/>
      <c r="F972" s="618"/>
      <c r="G972" s="618"/>
    </row>
    <row r="973" spans="1:7">
      <c r="A973" s="618"/>
      <c r="D973" s="618"/>
      <c r="E973" s="618"/>
      <c r="F973" s="618"/>
      <c r="G973" s="618"/>
    </row>
    <row r="974" spans="1:7">
      <c r="A974" s="618"/>
      <c r="D974" s="618"/>
      <c r="E974" s="618"/>
      <c r="F974" s="618"/>
      <c r="G974" s="618"/>
    </row>
    <row r="975" spans="1:7">
      <c r="A975" s="618"/>
      <c r="D975" s="618"/>
      <c r="E975" s="618"/>
      <c r="F975" s="618"/>
      <c r="G975" s="618"/>
    </row>
    <row r="976" spans="1:7">
      <c r="A976" s="618"/>
      <c r="D976" s="618"/>
      <c r="E976" s="618"/>
      <c r="F976" s="618"/>
      <c r="G976" s="618"/>
    </row>
    <row r="977" spans="1:7">
      <c r="A977" s="618"/>
      <c r="D977" s="618"/>
      <c r="E977" s="618"/>
      <c r="F977" s="618"/>
      <c r="G977" s="618"/>
    </row>
    <row r="978" spans="1:7">
      <c r="A978" s="618"/>
      <c r="D978" s="618"/>
      <c r="E978" s="618"/>
      <c r="F978" s="618"/>
      <c r="G978" s="618"/>
    </row>
    <row r="979" spans="1:7">
      <c r="A979" s="618"/>
      <c r="D979" s="618"/>
      <c r="E979" s="618"/>
      <c r="F979" s="618"/>
      <c r="G979" s="618"/>
    </row>
    <row r="980" spans="1:7">
      <c r="A980" s="618"/>
      <c r="D980" s="618"/>
      <c r="E980" s="618"/>
      <c r="F980" s="618"/>
      <c r="G980" s="618"/>
    </row>
    <row r="981" spans="1:7">
      <c r="A981" s="618"/>
      <c r="D981" s="618"/>
      <c r="E981" s="618"/>
      <c r="F981" s="618"/>
      <c r="G981" s="618"/>
    </row>
    <row r="982" spans="1:7">
      <c r="A982" s="618"/>
      <c r="D982" s="618"/>
      <c r="E982" s="618"/>
      <c r="F982" s="618"/>
      <c r="G982" s="618"/>
    </row>
    <row r="983" spans="1:7">
      <c r="A983" s="618"/>
      <c r="D983" s="618"/>
      <c r="E983" s="618"/>
      <c r="F983" s="618"/>
      <c r="G983" s="618"/>
    </row>
    <row r="984" spans="1:7">
      <c r="A984" s="618"/>
      <c r="D984" s="618"/>
      <c r="E984" s="618"/>
      <c r="F984" s="618"/>
      <c r="G984" s="618"/>
    </row>
    <row r="985" spans="1:7">
      <c r="A985" s="618"/>
      <c r="D985" s="618"/>
      <c r="E985" s="618"/>
      <c r="F985" s="618"/>
      <c r="G985" s="618"/>
    </row>
    <row r="986" spans="1:7">
      <c r="A986" s="618"/>
      <c r="D986" s="618"/>
      <c r="E986" s="618"/>
      <c r="F986" s="618"/>
      <c r="G986" s="618"/>
    </row>
    <row r="987" spans="1:7">
      <c r="A987" s="618"/>
      <c r="D987" s="618"/>
      <c r="E987" s="618"/>
      <c r="F987" s="618"/>
      <c r="G987" s="618"/>
    </row>
    <row r="988" spans="1:7">
      <c r="A988" s="618"/>
      <c r="D988" s="618"/>
      <c r="E988" s="618"/>
      <c r="F988" s="618"/>
      <c r="G988" s="618"/>
    </row>
    <row r="989" spans="1:7">
      <c r="A989" s="618"/>
      <c r="D989" s="618"/>
      <c r="E989" s="618"/>
      <c r="F989" s="618"/>
      <c r="G989" s="618"/>
    </row>
    <row r="990" spans="1:7">
      <c r="A990" s="618"/>
      <c r="D990" s="618"/>
      <c r="E990" s="618"/>
      <c r="F990" s="618"/>
      <c r="G990" s="618"/>
    </row>
    <row r="991" spans="1:7">
      <c r="A991" s="618"/>
      <c r="D991" s="618"/>
      <c r="E991" s="618"/>
      <c r="F991" s="618"/>
      <c r="G991" s="618"/>
    </row>
    <row r="992" spans="1:7">
      <c r="A992" s="618"/>
      <c r="D992" s="618"/>
      <c r="E992" s="618"/>
      <c r="F992" s="618"/>
      <c r="G992" s="618"/>
    </row>
    <row r="993" spans="1:7">
      <c r="A993" s="618"/>
      <c r="D993" s="618"/>
      <c r="E993" s="618"/>
      <c r="F993" s="618"/>
      <c r="G993" s="618"/>
    </row>
    <row r="994" spans="1:7">
      <c r="A994" s="618"/>
      <c r="D994" s="618"/>
      <c r="E994" s="618"/>
      <c r="F994" s="618"/>
      <c r="G994" s="618"/>
    </row>
    <row r="995" spans="1:7">
      <c r="A995" s="618"/>
      <c r="D995" s="618"/>
      <c r="E995" s="618"/>
      <c r="F995" s="618"/>
      <c r="G995" s="618"/>
    </row>
    <row r="996" spans="1:7">
      <c r="A996" s="618"/>
      <c r="D996" s="618"/>
      <c r="E996" s="618"/>
      <c r="F996" s="618"/>
      <c r="G996" s="618"/>
    </row>
    <row r="997" spans="1:7">
      <c r="A997" s="618"/>
      <c r="D997" s="618"/>
      <c r="E997" s="618"/>
      <c r="F997" s="618"/>
      <c r="G997" s="618"/>
    </row>
    <row r="998" spans="1:7">
      <c r="A998" s="618"/>
      <c r="D998" s="618"/>
      <c r="E998" s="618"/>
      <c r="F998" s="618"/>
      <c r="G998" s="618"/>
    </row>
    <row r="999" spans="1:7">
      <c r="A999" s="618"/>
      <c r="D999" s="618"/>
      <c r="E999" s="618"/>
      <c r="F999" s="618"/>
      <c r="G999" s="618"/>
    </row>
    <row r="1000" spans="1:7">
      <c r="A1000" s="618"/>
      <c r="D1000" s="618"/>
      <c r="E1000" s="618"/>
      <c r="F1000" s="618"/>
      <c r="G1000" s="618"/>
    </row>
    <row r="1001" spans="1:7">
      <c r="A1001" s="618"/>
      <c r="D1001" s="618"/>
      <c r="E1001" s="618"/>
      <c r="F1001" s="618"/>
      <c r="G1001" s="618"/>
    </row>
    <row r="1002" spans="1:7">
      <c r="A1002" s="618"/>
      <c r="D1002" s="618"/>
      <c r="E1002" s="618"/>
      <c r="F1002" s="618"/>
      <c r="G1002" s="618"/>
    </row>
    <row r="1003" spans="1:7">
      <c r="A1003" s="618"/>
      <c r="D1003" s="618"/>
      <c r="E1003" s="618"/>
      <c r="F1003" s="618"/>
      <c r="G1003" s="618"/>
    </row>
    <row r="1004" spans="1:7">
      <c r="A1004" s="618"/>
      <c r="D1004" s="618"/>
      <c r="E1004" s="618"/>
      <c r="F1004" s="618"/>
      <c r="G1004" s="618"/>
    </row>
    <row r="1005" spans="1:7">
      <c r="A1005" s="618"/>
      <c r="D1005" s="618"/>
      <c r="E1005" s="618"/>
      <c r="F1005" s="618"/>
      <c r="G1005" s="618"/>
    </row>
    <row r="1006" spans="1:7">
      <c r="A1006" s="618"/>
      <c r="D1006" s="618"/>
      <c r="E1006" s="618"/>
      <c r="F1006" s="618"/>
      <c r="G1006" s="618"/>
    </row>
    <row r="1007" spans="1:7">
      <c r="A1007" s="618"/>
      <c r="D1007" s="618"/>
      <c r="E1007" s="618"/>
      <c r="F1007" s="618"/>
      <c r="G1007" s="618"/>
    </row>
    <row r="1008" spans="1:7">
      <c r="A1008" s="618"/>
      <c r="D1008" s="618"/>
      <c r="E1008" s="618"/>
      <c r="F1008" s="618"/>
      <c r="G1008" s="618"/>
    </row>
    <row r="1009" spans="1:7">
      <c r="A1009" s="618"/>
      <c r="D1009" s="618"/>
      <c r="E1009" s="618"/>
      <c r="F1009" s="618"/>
      <c r="G1009" s="618"/>
    </row>
    <row r="1010" spans="1:7">
      <c r="A1010" s="618"/>
      <c r="D1010" s="618"/>
      <c r="E1010" s="618"/>
      <c r="F1010" s="618"/>
      <c r="G1010" s="618"/>
    </row>
    <row r="1011" spans="1:7">
      <c r="A1011" s="618"/>
      <c r="D1011" s="618"/>
      <c r="E1011" s="618"/>
      <c r="F1011" s="618"/>
      <c r="G1011" s="618"/>
    </row>
    <row r="1012" spans="1:7">
      <c r="A1012" s="618"/>
      <c r="D1012" s="618"/>
      <c r="E1012" s="618"/>
      <c r="F1012" s="618"/>
      <c r="G1012" s="618"/>
    </row>
    <row r="1013" spans="1:7">
      <c r="A1013" s="618"/>
      <c r="D1013" s="618"/>
      <c r="E1013" s="618"/>
      <c r="F1013" s="618"/>
      <c r="G1013" s="618"/>
    </row>
    <row r="1014" spans="1:7">
      <c r="A1014" s="618"/>
      <c r="D1014" s="618"/>
      <c r="E1014" s="618"/>
      <c r="F1014" s="618"/>
      <c r="G1014" s="618"/>
    </row>
    <row r="1015" spans="1:7">
      <c r="A1015" s="618"/>
      <c r="D1015" s="618"/>
      <c r="E1015" s="618"/>
      <c r="F1015" s="618"/>
      <c r="G1015" s="618"/>
    </row>
    <row r="1016" spans="1:7">
      <c r="A1016" s="618"/>
      <c r="D1016" s="618"/>
      <c r="E1016" s="618"/>
      <c r="F1016" s="618"/>
      <c r="G1016" s="618"/>
    </row>
    <row r="1017" spans="1:7">
      <c r="A1017" s="618"/>
      <c r="D1017" s="618"/>
      <c r="E1017" s="618"/>
      <c r="F1017" s="618"/>
      <c r="G1017" s="618"/>
    </row>
    <row r="1018" spans="1:7">
      <c r="A1018" s="618"/>
      <c r="D1018" s="618"/>
      <c r="E1018" s="618"/>
      <c r="F1018" s="618"/>
      <c r="G1018" s="618"/>
    </row>
    <row r="1019" spans="1:7">
      <c r="A1019" s="618"/>
      <c r="D1019" s="618"/>
      <c r="E1019" s="618"/>
      <c r="F1019" s="618"/>
      <c r="G1019" s="618"/>
    </row>
    <row r="1020" spans="1:7">
      <c r="A1020" s="618"/>
      <c r="D1020" s="618"/>
      <c r="E1020" s="618"/>
      <c r="F1020" s="618"/>
      <c r="G1020" s="618"/>
    </row>
    <row r="1021" spans="1:7">
      <c r="A1021" s="618"/>
      <c r="D1021" s="618"/>
      <c r="E1021" s="618"/>
      <c r="F1021" s="618"/>
      <c r="G1021" s="618"/>
    </row>
    <row r="1022" spans="1:7">
      <c r="A1022" s="618"/>
      <c r="D1022" s="618"/>
      <c r="E1022" s="618"/>
      <c r="F1022" s="618"/>
      <c r="G1022" s="618"/>
    </row>
    <row r="1023" spans="1:7">
      <c r="A1023" s="618"/>
      <c r="D1023" s="618"/>
      <c r="E1023" s="618"/>
      <c r="F1023" s="618"/>
      <c r="G1023" s="618"/>
    </row>
    <row r="1024" spans="1:7">
      <c r="A1024" s="618"/>
      <c r="D1024" s="618"/>
      <c r="E1024" s="618"/>
      <c r="F1024" s="618"/>
      <c r="G1024" s="618"/>
    </row>
    <row r="1025" s="617" customFormat="1"/>
    <row r="1026" s="617" customFormat="1"/>
    <row r="1027" s="617" customFormat="1"/>
    <row r="1028" s="617" customFormat="1"/>
    <row r="1029" s="617" customFormat="1"/>
    <row r="1030" s="617" customFormat="1"/>
    <row r="1031" s="617" customFormat="1"/>
    <row r="1032" s="617" customFormat="1"/>
    <row r="1033" s="617" customFormat="1"/>
    <row r="1034" s="617" customFormat="1"/>
    <row r="1035" s="617" customFormat="1"/>
    <row r="1036" s="617" customFormat="1"/>
    <row r="1037" s="617" customFormat="1"/>
    <row r="1038" s="617" customFormat="1"/>
    <row r="1039" s="617" customFormat="1"/>
    <row r="1040" s="617" customFormat="1"/>
    <row r="1041" spans="1:10">
      <c r="A1041" s="617"/>
    </row>
    <row r="1042" spans="1:10">
      <c r="A1042" s="617"/>
    </row>
    <row r="1043" spans="1:10">
      <c r="A1043" s="617"/>
    </row>
    <row r="1044" spans="1:10">
      <c r="A1044" s="617"/>
    </row>
    <row r="1045" spans="1:10">
      <c r="J1045" s="617" t="s">
        <v>2195</v>
      </c>
    </row>
  </sheetData>
  <mergeCells count="514">
    <mergeCell ref="A789:B789"/>
    <mergeCell ref="B790:B791"/>
    <mergeCell ref="C790:C791"/>
    <mergeCell ref="D790:D791"/>
    <mergeCell ref="D792:D796"/>
    <mergeCell ref="A186:B186"/>
    <mergeCell ref="D196:D197"/>
    <mergeCell ref="C493:C494"/>
    <mergeCell ref="C404:C405"/>
    <mergeCell ref="C486:C487"/>
    <mergeCell ref="B270:B271"/>
    <mergeCell ref="C270:C271"/>
    <mergeCell ref="B179:B180"/>
    <mergeCell ref="C179:C180"/>
    <mergeCell ref="D181:D185"/>
    <mergeCell ref="B187:B188"/>
    <mergeCell ref="D249:D250"/>
    <mergeCell ref="D206:D210"/>
    <mergeCell ref="A218:B218"/>
    <mergeCell ref="B242:B243"/>
    <mergeCell ref="C464:C465"/>
    <mergeCell ref="D396:D397"/>
    <mergeCell ref="D360:D364"/>
    <mergeCell ref="C442:C443"/>
    <mergeCell ref="D459:D463"/>
    <mergeCell ref="D171:D172"/>
    <mergeCell ref="D173:D177"/>
    <mergeCell ref="C307:C308"/>
    <mergeCell ref="D406:D410"/>
    <mergeCell ref="D284:D285"/>
    <mergeCell ref="D286:D290"/>
    <mergeCell ref="C350:C351"/>
    <mergeCell ref="D398:D402"/>
    <mergeCell ref="B381:B382"/>
    <mergeCell ref="D366:D367"/>
    <mergeCell ref="B412:B413"/>
    <mergeCell ref="C389:C390"/>
    <mergeCell ref="B358:B359"/>
    <mergeCell ref="D329:D330"/>
    <mergeCell ref="D350:D351"/>
    <mergeCell ref="D301:D305"/>
    <mergeCell ref="B204:B205"/>
    <mergeCell ref="D270:D271"/>
    <mergeCell ref="B263:B264"/>
    <mergeCell ref="D213:D217"/>
    <mergeCell ref="C226:C227"/>
    <mergeCell ref="C234:C235"/>
    <mergeCell ref="D204:D205"/>
    <mergeCell ref="D292:D293"/>
    <mergeCell ref="B284:B285"/>
    <mergeCell ref="D309:D313"/>
    <mergeCell ref="B196:B197"/>
    <mergeCell ref="B211:B212"/>
    <mergeCell ref="A380:B380"/>
    <mergeCell ref="B292:B293"/>
    <mergeCell ref="B350:B351"/>
    <mergeCell ref="C277:C278"/>
    <mergeCell ref="D277:D278"/>
    <mergeCell ref="D279:D283"/>
    <mergeCell ref="B277:B278"/>
    <mergeCell ref="B112:B113"/>
    <mergeCell ref="B120:B121"/>
    <mergeCell ref="C120:C121"/>
    <mergeCell ref="A119:B119"/>
    <mergeCell ref="B141:B142"/>
    <mergeCell ref="B134:B135"/>
    <mergeCell ref="C127:C128"/>
    <mergeCell ref="B127:B128"/>
    <mergeCell ref="C112:C113"/>
    <mergeCell ref="B149:B150"/>
    <mergeCell ref="D189:D193"/>
    <mergeCell ref="D187:D188"/>
    <mergeCell ref="D151:D155"/>
    <mergeCell ref="C204:C205"/>
    <mergeCell ref="C149:C150"/>
    <mergeCell ref="C164:C165"/>
    <mergeCell ref="B156:B157"/>
    <mergeCell ref="A163:B163"/>
    <mergeCell ref="B164:B165"/>
    <mergeCell ref="B322:B323"/>
    <mergeCell ref="D331:D335"/>
    <mergeCell ref="C211:C212"/>
    <mergeCell ref="C256:C257"/>
    <mergeCell ref="D258:D262"/>
    <mergeCell ref="D299:D300"/>
    <mergeCell ref="D314:D315"/>
    <mergeCell ref="B249:B250"/>
    <mergeCell ref="D251:D255"/>
    <mergeCell ref="C292:C293"/>
    <mergeCell ref="B336:B337"/>
    <mergeCell ref="C322:C323"/>
    <mergeCell ref="C396:C397"/>
    <mergeCell ref="C314:C315"/>
    <mergeCell ref="C249:C250"/>
    <mergeCell ref="A306:G306"/>
    <mergeCell ref="B256:B257"/>
    <mergeCell ref="B329:B330"/>
    <mergeCell ref="B396:B397"/>
    <mergeCell ref="C336:C337"/>
    <mergeCell ref="B493:B494"/>
    <mergeCell ref="C381:C382"/>
    <mergeCell ref="B299:B300"/>
    <mergeCell ref="B343:B344"/>
    <mergeCell ref="C412:C413"/>
    <mergeCell ref="A478:B478"/>
    <mergeCell ref="C479:C480"/>
    <mergeCell ref="B434:B435"/>
    <mergeCell ref="B389:B390"/>
    <mergeCell ref="A411:B411"/>
    <mergeCell ref="C517:C518"/>
    <mergeCell ref="D519:D523"/>
    <mergeCell ref="A554:B554"/>
    <mergeCell ref="D541:D545"/>
    <mergeCell ref="B524:B525"/>
    <mergeCell ref="B500:B501"/>
    <mergeCell ref="D500:D501"/>
    <mergeCell ref="B517:B518"/>
    <mergeCell ref="A515:G515"/>
    <mergeCell ref="B531:B532"/>
    <mergeCell ref="D745:D749"/>
    <mergeCell ref="A507:G507"/>
    <mergeCell ref="D526:D530"/>
    <mergeCell ref="D555:D556"/>
    <mergeCell ref="D524:D525"/>
    <mergeCell ref="D502:D506"/>
    <mergeCell ref="D508:D509"/>
    <mergeCell ref="A608:G608"/>
    <mergeCell ref="B642:B643"/>
    <mergeCell ref="D666:D670"/>
    <mergeCell ref="D473:D477"/>
    <mergeCell ref="D488:D492"/>
    <mergeCell ref="D857:D865"/>
    <mergeCell ref="D609:D610"/>
    <mergeCell ref="A516:B516"/>
    <mergeCell ref="D539:D540"/>
    <mergeCell ref="C524:C525"/>
    <mergeCell ref="D625:D626"/>
    <mergeCell ref="D627:D631"/>
    <mergeCell ref="C672:C673"/>
    <mergeCell ref="D427:D428"/>
    <mergeCell ref="D450:D451"/>
    <mergeCell ref="C427:C428"/>
    <mergeCell ref="D603:D607"/>
    <mergeCell ref="D570:D571"/>
    <mergeCell ref="C500:C501"/>
    <mergeCell ref="D452:D456"/>
    <mergeCell ref="D495:D499"/>
    <mergeCell ref="D588:D592"/>
    <mergeCell ref="C570:C571"/>
    <mergeCell ref="B457:B458"/>
    <mergeCell ref="D434:D435"/>
    <mergeCell ref="D466:D470"/>
    <mergeCell ref="B419:B420"/>
    <mergeCell ref="D442:D443"/>
    <mergeCell ref="A449:B449"/>
    <mergeCell ref="B450:B451"/>
    <mergeCell ref="D444:D448"/>
    <mergeCell ref="B427:B428"/>
    <mergeCell ref="D464:D465"/>
    <mergeCell ref="C419:C420"/>
    <mergeCell ref="C434:C435"/>
    <mergeCell ref="D457:D458"/>
    <mergeCell ref="B442:B443"/>
    <mergeCell ref="D21:D22"/>
    <mergeCell ref="D23:D26"/>
    <mergeCell ref="D391:D395"/>
    <mergeCell ref="D74:D75"/>
    <mergeCell ref="D76:D80"/>
    <mergeCell ref="D421:D425"/>
    <mergeCell ref="D122:D126"/>
    <mergeCell ref="D211:D212"/>
    <mergeCell ref="D578:D579"/>
    <mergeCell ref="D562:D563"/>
    <mergeCell ref="D549:D553"/>
    <mergeCell ref="D517:D518"/>
    <mergeCell ref="D481:D485"/>
    <mergeCell ref="D419:D420"/>
    <mergeCell ref="D479:D480"/>
    <mergeCell ref="D381:D382"/>
    <mergeCell ref="D650:D651"/>
    <mergeCell ref="B625:B626"/>
    <mergeCell ref="D652:D656"/>
    <mergeCell ref="D659:D663"/>
    <mergeCell ref="B679:B680"/>
    <mergeCell ref="D721:D725"/>
    <mergeCell ref="D679:D680"/>
    <mergeCell ref="D712:D713"/>
    <mergeCell ref="D696:D710"/>
    <mergeCell ref="D664:D665"/>
    <mergeCell ref="A711:B711"/>
    <mergeCell ref="D694:D695"/>
    <mergeCell ref="D681:D685"/>
    <mergeCell ref="D672:D673"/>
    <mergeCell ref="D674:D678"/>
    <mergeCell ref="D714:D718"/>
    <mergeCell ref="D689:D693"/>
    <mergeCell ref="D719:D720"/>
    <mergeCell ref="D737:D741"/>
    <mergeCell ref="D743:D744"/>
    <mergeCell ref="D735:D736"/>
    <mergeCell ref="C702:C703"/>
    <mergeCell ref="C719:C720"/>
    <mergeCell ref="D800:D804"/>
    <mergeCell ref="D768:D772"/>
    <mergeCell ref="D776:D780"/>
    <mergeCell ref="D808:D812"/>
    <mergeCell ref="C687:C688"/>
    <mergeCell ref="D687:D688"/>
    <mergeCell ref="D729:D733"/>
    <mergeCell ref="D727:D728"/>
    <mergeCell ref="C774:C775"/>
    <mergeCell ref="C751:C752"/>
    <mergeCell ref="D782:D783"/>
    <mergeCell ref="D855:D856"/>
    <mergeCell ref="D784:D788"/>
    <mergeCell ref="D798:D799"/>
    <mergeCell ref="D839:D840"/>
    <mergeCell ref="D832:D836"/>
    <mergeCell ref="D816:D820"/>
    <mergeCell ref="D806:D807"/>
    <mergeCell ref="D814:D815"/>
    <mergeCell ref="D849:D853"/>
    <mergeCell ref="D847:D848"/>
    <mergeCell ref="D830:D831"/>
    <mergeCell ref="D841:D845"/>
    <mergeCell ref="D751:D752"/>
    <mergeCell ref="D759:D760"/>
    <mergeCell ref="D774:D775"/>
    <mergeCell ref="D822:D823"/>
    <mergeCell ref="D766:D767"/>
    <mergeCell ref="D753:D757"/>
    <mergeCell ref="D824:D828"/>
    <mergeCell ref="D761:D765"/>
    <mergeCell ref="B479:B480"/>
    <mergeCell ref="C450:C451"/>
    <mergeCell ref="D636:D640"/>
    <mergeCell ref="C642:C643"/>
    <mergeCell ref="C634:C635"/>
    <mergeCell ref="D657:D658"/>
    <mergeCell ref="D642:D643"/>
    <mergeCell ref="D634:D635"/>
    <mergeCell ref="A641:B641"/>
    <mergeCell ref="B634:B635"/>
    <mergeCell ref="C609:C610"/>
    <mergeCell ref="D617:D618"/>
    <mergeCell ref="D256:D257"/>
    <mergeCell ref="D294:D298"/>
    <mergeCell ref="D263:D264"/>
    <mergeCell ref="D486:D487"/>
    <mergeCell ref="D412:D413"/>
    <mergeCell ref="D404:D405"/>
    <mergeCell ref="D358:D359"/>
    <mergeCell ref="C625:C626"/>
    <mergeCell ref="B657:B658"/>
    <mergeCell ref="D644:D648"/>
    <mergeCell ref="D619:D623"/>
    <mergeCell ref="D586:D587"/>
    <mergeCell ref="B578:B579"/>
    <mergeCell ref="C586:C587"/>
    <mergeCell ref="B617:B618"/>
    <mergeCell ref="D611:D615"/>
    <mergeCell ref="C594:C595"/>
    <mergeCell ref="A625:A630"/>
    <mergeCell ref="C617:C618"/>
    <mergeCell ref="A585:B585"/>
    <mergeCell ref="A617:A622"/>
    <mergeCell ref="A624:G624"/>
    <mergeCell ref="B601:B602"/>
    <mergeCell ref="C601:C602"/>
    <mergeCell ref="D601:D602"/>
    <mergeCell ref="B594:B595"/>
    <mergeCell ref="A616:G616"/>
    <mergeCell ref="D572:D576"/>
    <mergeCell ref="B586:B587"/>
    <mergeCell ref="A546:B546"/>
    <mergeCell ref="D580:D584"/>
    <mergeCell ref="B555:B556"/>
    <mergeCell ref="A593:B593"/>
    <mergeCell ref="C578:C579"/>
    <mergeCell ref="B570:B571"/>
    <mergeCell ref="C562:C563"/>
    <mergeCell ref="D596:D600"/>
    <mergeCell ref="A577:B577"/>
    <mergeCell ref="B814:B815"/>
    <mergeCell ref="A686:B686"/>
    <mergeCell ref="B687:B688"/>
    <mergeCell ref="A709:B709"/>
    <mergeCell ref="B712:B713"/>
    <mergeCell ref="B719:B720"/>
    <mergeCell ref="A609:A614"/>
    <mergeCell ref="D594:D595"/>
    <mergeCell ref="A726:B726"/>
    <mergeCell ref="B774:B775"/>
    <mergeCell ref="A773:B773"/>
    <mergeCell ref="A758:B758"/>
    <mergeCell ref="B766:B767"/>
    <mergeCell ref="A742:B742"/>
    <mergeCell ref="B751:B752"/>
    <mergeCell ref="A734:B734"/>
    <mergeCell ref="B735:B736"/>
    <mergeCell ref="B782:B783"/>
    <mergeCell ref="A750:B750"/>
    <mergeCell ref="C743:C744"/>
    <mergeCell ref="C782:C783"/>
    <mergeCell ref="C727:C728"/>
    <mergeCell ref="C735:C736"/>
    <mergeCell ref="B743:B744"/>
    <mergeCell ref="B727:B728"/>
    <mergeCell ref="C847:C848"/>
    <mergeCell ref="C814:C815"/>
    <mergeCell ref="C830:C831"/>
    <mergeCell ref="C822:C823"/>
    <mergeCell ref="C839:C840"/>
    <mergeCell ref="C798:C799"/>
    <mergeCell ref="B847:B848"/>
    <mergeCell ref="B855:B856"/>
    <mergeCell ref="B759:B760"/>
    <mergeCell ref="C759:C760"/>
    <mergeCell ref="A821:B821"/>
    <mergeCell ref="A854:B854"/>
    <mergeCell ref="A781:B781"/>
    <mergeCell ref="C855:C856"/>
    <mergeCell ref="C806:C807"/>
    <mergeCell ref="B806:B807"/>
    <mergeCell ref="A829:B829"/>
    <mergeCell ref="A838:B838"/>
    <mergeCell ref="A797:B797"/>
    <mergeCell ref="B798:B799"/>
    <mergeCell ref="B839:B840"/>
    <mergeCell ref="B822:B823"/>
    <mergeCell ref="A837:B837"/>
    <mergeCell ref="A813:B813"/>
    <mergeCell ref="B830:B831"/>
    <mergeCell ref="C6:C7"/>
    <mergeCell ref="A805:B805"/>
    <mergeCell ref="D8:D12"/>
    <mergeCell ref="C766:C767"/>
    <mergeCell ref="D158:D162"/>
    <mergeCell ref="D141:D142"/>
    <mergeCell ref="D143:D147"/>
    <mergeCell ref="A195:B195"/>
    <mergeCell ref="D149:D150"/>
    <mergeCell ref="D156:D157"/>
    <mergeCell ref="B60:B61"/>
    <mergeCell ref="C156:C157"/>
    <mergeCell ref="D96:D97"/>
    <mergeCell ref="D127:D128"/>
    <mergeCell ref="A1:G1"/>
    <mergeCell ref="A2:B2"/>
    <mergeCell ref="B3:G3"/>
    <mergeCell ref="A5:B5"/>
    <mergeCell ref="A13:B13"/>
    <mergeCell ref="B6:B7"/>
    <mergeCell ref="D52:D53"/>
    <mergeCell ref="D54:D58"/>
    <mergeCell ref="D98:D102"/>
    <mergeCell ref="D62:D66"/>
    <mergeCell ref="D6:D7"/>
    <mergeCell ref="C89:C90"/>
    <mergeCell ref="C67:C68"/>
    <mergeCell ref="C82:C83"/>
    <mergeCell ref="C74:C75"/>
    <mergeCell ref="C60:C61"/>
    <mergeCell ref="D82:D83"/>
    <mergeCell ref="C104:C105"/>
    <mergeCell ref="A103:B103"/>
    <mergeCell ref="B104:B105"/>
    <mergeCell ref="A111:B111"/>
    <mergeCell ref="D134:D135"/>
    <mergeCell ref="D84:D88"/>
    <mergeCell ref="D114:D118"/>
    <mergeCell ref="D91:D95"/>
    <mergeCell ref="D104:D105"/>
    <mergeCell ref="B74:B75"/>
    <mergeCell ref="A81:B81"/>
    <mergeCell ref="B89:B90"/>
    <mergeCell ref="B21:B22"/>
    <mergeCell ref="B96:B97"/>
    <mergeCell ref="C96:C97"/>
    <mergeCell ref="B67:B68"/>
    <mergeCell ref="B82:B83"/>
    <mergeCell ref="A59:B59"/>
    <mergeCell ref="B36:B37"/>
    <mergeCell ref="C44:C45"/>
    <mergeCell ref="B14:B15"/>
    <mergeCell ref="A27:B27"/>
    <mergeCell ref="A35:B35"/>
    <mergeCell ref="B52:B53"/>
    <mergeCell ref="C52:C53"/>
    <mergeCell ref="C28:C29"/>
    <mergeCell ref="B28:B29"/>
    <mergeCell ref="A43:B43"/>
    <mergeCell ref="D14:D15"/>
    <mergeCell ref="C21:C22"/>
    <mergeCell ref="C36:C37"/>
    <mergeCell ref="D46:D50"/>
    <mergeCell ref="C14:C15"/>
    <mergeCell ref="D16:D20"/>
    <mergeCell ref="D36:D37"/>
    <mergeCell ref="D28:D29"/>
    <mergeCell ref="D30:D34"/>
    <mergeCell ref="D38:D42"/>
    <mergeCell ref="D44:D45"/>
    <mergeCell ref="B44:B45"/>
    <mergeCell ref="A51:B51"/>
    <mergeCell ref="D343:D344"/>
    <mergeCell ref="D316:D320"/>
    <mergeCell ref="A321:G321"/>
    <mergeCell ref="D242:D243"/>
    <mergeCell ref="D219:D220"/>
    <mergeCell ref="C263:C264"/>
    <mergeCell ref="D244:D248"/>
    <mergeCell ref="D106:D110"/>
    <mergeCell ref="D226:D227"/>
    <mergeCell ref="D60:D61"/>
    <mergeCell ref="D67:D68"/>
    <mergeCell ref="D166:D170"/>
    <mergeCell ref="D164:D165"/>
    <mergeCell ref="D69:D73"/>
    <mergeCell ref="D120:D121"/>
    <mergeCell ref="D112:D113"/>
    <mergeCell ref="D89:D90"/>
    <mergeCell ref="C299:C300"/>
    <mergeCell ref="D272:D276"/>
    <mergeCell ref="D265:D269"/>
    <mergeCell ref="C187:C188"/>
    <mergeCell ref="D228:D232"/>
    <mergeCell ref="D221:D225"/>
    <mergeCell ref="C219:C220"/>
    <mergeCell ref="C196:C197"/>
    <mergeCell ref="C284:C285"/>
    <mergeCell ref="D236:D240"/>
    <mergeCell ref="D136:D140"/>
    <mergeCell ref="D129:D133"/>
    <mergeCell ref="C134:C135"/>
    <mergeCell ref="D198:D202"/>
    <mergeCell ref="D179:D180"/>
    <mergeCell ref="A194:G194"/>
    <mergeCell ref="B171:B172"/>
    <mergeCell ref="C171:C172"/>
    <mergeCell ref="A148:B148"/>
    <mergeCell ref="C141:C142"/>
    <mergeCell ref="C242:C243"/>
    <mergeCell ref="A233:G233"/>
    <mergeCell ref="B219:B220"/>
    <mergeCell ref="D234:D235"/>
    <mergeCell ref="B226:B227"/>
    <mergeCell ref="B234:B235"/>
    <mergeCell ref="C650:C651"/>
    <mergeCell ref="B464:B465"/>
    <mergeCell ref="D375:D379"/>
    <mergeCell ref="D510:D514"/>
    <mergeCell ref="C471:C472"/>
    <mergeCell ref="B404:B405"/>
    <mergeCell ref="B471:B472"/>
    <mergeCell ref="D436:D440"/>
    <mergeCell ref="D564:D568"/>
    <mergeCell ref="A633:B633"/>
    <mergeCell ref="A671:B671"/>
    <mergeCell ref="B672:B673"/>
    <mergeCell ref="C657:C658"/>
    <mergeCell ref="B702:B703"/>
    <mergeCell ref="C712:C713"/>
    <mergeCell ref="C679:C680"/>
    <mergeCell ref="B694:B695"/>
    <mergeCell ref="B664:B665"/>
    <mergeCell ref="C694:C695"/>
    <mergeCell ref="C664:C665"/>
    <mergeCell ref="C531:C532"/>
    <mergeCell ref="B547:B548"/>
    <mergeCell ref="A569:B569"/>
    <mergeCell ref="B562:B563"/>
    <mergeCell ref="A538:B538"/>
    <mergeCell ref="C555:C556"/>
    <mergeCell ref="B609:B610"/>
    <mergeCell ref="B307:B308"/>
    <mergeCell ref="D307:D308"/>
    <mergeCell ref="A357:B357"/>
    <mergeCell ref="A365:B365"/>
    <mergeCell ref="C366:C367"/>
    <mergeCell ref="B314:B315"/>
    <mergeCell ref="D324:D328"/>
    <mergeCell ref="D336:D337"/>
    <mergeCell ref="D322:D323"/>
    <mergeCell ref="C343:C344"/>
    <mergeCell ref="B486:B487"/>
    <mergeCell ref="D429:D433"/>
    <mergeCell ref="A441:B441"/>
    <mergeCell ref="B508:B509"/>
    <mergeCell ref="B650:B651"/>
    <mergeCell ref="D531:D532"/>
    <mergeCell ref="D533:D537"/>
    <mergeCell ref="C508:C509"/>
    <mergeCell ref="B539:B540"/>
    <mergeCell ref="B366:B367"/>
    <mergeCell ref="C329:C330"/>
    <mergeCell ref="D345:D349"/>
    <mergeCell ref="D338:D342"/>
    <mergeCell ref="C373:C374"/>
    <mergeCell ref="B373:B374"/>
    <mergeCell ref="D352:D356"/>
    <mergeCell ref="C358:C359"/>
    <mergeCell ref="D368:D372"/>
    <mergeCell ref="D373:D374"/>
    <mergeCell ref="D383:D387"/>
    <mergeCell ref="D389:D390"/>
    <mergeCell ref="C457:C458"/>
    <mergeCell ref="C539:C540"/>
    <mergeCell ref="D557:D561"/>
    <mergeCell ref="D471:D472"/>
    <mergeCell ref="C547:C548"/>
    <mergeCell ref="D547:D548"/>
    <mergeCell ref="D493:D494"/>
    <mergeCell ref="D414:D418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J15" sqref="J15"/>
    </sheetView>
  </sheetViews>
  <sheetFormatPr defaultRowHeight="14.25"/>
  <cols>
    <col min="1" max="1" width="5.25" style="1019" customWidth="1"/>
    <col min="2" max="2" width="35.25" style="1018" customWidth="1"/>
    <col min="3" max="3" width="13.125" style="1018" customWidth="1"/>
    <col min="4" max="4" width="11" style="1018" customWidth="1"/>
    <col min="5" max="5" width="12.625" style="1018" customWidth="1"/>
    <col min="6" max="6" width="12" style="1018" customWidth="1"/>
    <col min="7" max="7" width="15" style="1018" customWidth="1"/>
    <col min="8" max="8" width="14.5" style="1017" customWidth="1"/>
    <col min="9" max="9" width="13.875" style="1017" customWidth="1"/>
    <col min="10" max="16384" width="9" style="1017"/>
  </cols>
  <sheetData>
    <row r="1" spans="1:7" ht="67.5" customHeight="1">
      <c r="A1" s="1129" t="s">
        <v>2928</v>
      </c>
      <c r="B1" s="1129"/>
      <c r="C1" s="1129"/>
      <c r="D1" s="1129"/>
      <c r="E1" s="1129"/>
      <c r="F1" s="1129"/>
      <c r="G1" s="1129"/>
    </row>
    <row r="2" spans="1:7" ht="24.75" customHeight="1">
      <c r="A2" s="1125"/>
      <c r="B2" s="1128" t="s">
        <v>2927</v>
      </c>
      <c r="C2" s="1128"/>
      <c r="D2" s="1128"/>
      <c r="E2" s="1128"/>
      <c r="F2" s="1127"/>
      <c r="G2" s="1126">
        <v>44256</v>
      </c>
    </row>
    <row r="3" spans="1:7" ht="30.75" customHeight="1">
      <c r="A3" s="1125"/>
      <c r="B3" s="1124" t="s">
        <v>2926</v>
      </c>
      <c r="C3" s="1124"/>
      <c r="D3" s="1124"/>
      <c r="E3" s="1124"/>
      <c r="F3" s="1124"/>
      <c r="G3" s="1124"/>
    </row>
    <row r="4" spans="1:7" ht="30.75" customHeight="1">
      <c r="A4" s="1123" t="s">
        <v>2925</v>
      </c>
      <c r="B4" s="1123"/>
      <c r="C4" s="1122"/>
      <c r="D4" s="1122"/>
      <c r="E4" s="1122"/>
      <c r="F4" s="1122"/>
      <c r="G4" s="1122"/>
    </row>
    <row r="5" spans="1:7" s="1042" customFormat="1">
      <c r="A5" s="1083" t="s">
        <v>2924</v>
      </c>
      <c r="B5" s="1083"/>
      <c r="C5" s="1083"/>
      <c r="D5" s="1083"/>
      <c r="E5" s="1083"/>
      <c r="F5" s="1083"/>
      <c r="G5" s="1083"/>
    </row>
    <row r="6" spans="1:7">
      <c r="A6" s="1041"/>
      <c r="B6" s="1056" t="s">
        <v>25</v>
      </c>
      <c r="C6" s="1056" t="s">
        <v>26</v>
      </c>
      <c r="D6" s="1033" t="s">
        <v>7</v>
      </c>
      <c r="E6" s="1121" t="s">
        <v>13</v>
      </c>
      <c r="F6" s="1032" t="s">
        <v>2850</v>
      </c>
      <c r="G6" s="1031" t="s">
        <v>119</v>
      </c>
    </row>
    <row r="7" spans="1:7">
      <c r="A7" s="1041"/>
      <c r="B7" s="1049"/>
      <c r="C7" s="1055"/>
      <c r="D7" s="1029"/>
      <c r="E7" s="1121" t="s">
        <v>29</v>
      </c>
      <c r="F7" s="1121" t="s">
        <v>29</v>
      </c>
      <c r="G7" s="1031" t="s">
        <v>30</v>
      </c>
    </row>
    <row r="8" spans="1:7" ht="17.25" customHeight="1">
      <c r="A8" s="1041"/>
      <c r="B8" s="1032" t="s">
        <v>2923</v>
      </c>
      <c r="C8" s="1032" t="s">
        <v>2922</v>
      </c>
      <c r="D8" s="1021" t="s">
        <v>2921</v>
      </c>
      <c r="E8" s="1061">
        <v>44258</v>
      </c>
      <c r="F8" s="1061">
        <v>44262</v>
      </c>
      <c r="G8" s="1061">
        <v>44274</v>
      </c>
    </row>
    <row r="9" spans="1:7">
      <c r="A9" s="1041"/>
      <c r="B9" s="1032" t="s">
        <v>2920</v>
      </c>
      <c r="C9" s="1032" t="s">
        <v>2919</v>
      </c>
      <c r="D9" s="1021"/>
      <c r="E9" s="1061">
        <v>44267</v>
      </c>
      <c r="F9" s="1061">
        <v>44272</v>
      </c>
      <c r="G9" s="1061">
        <v>44286</v>
      </c>
    </row>
    <row r="10" spans="1:7">
      <c r="A10" s="1041"/>
      <c r="B10" s="1032" t="s">
        <v>2918</v>
      </c>
      <c r="C10" s="1032" t="s">
        <v>2917</v>
      </c>
      <c r="D10" s="1021"/>
      <c r="E10" s="1061">
        <v>44274</v>
      </c>
      <c r="F10" s="1061">
        <v>44279</v>
      </c>
      <c r="G10" s="1061">
        <v>44295</v>
      </c>
    </row>
    <row r="11" spans="1:7">
      <c r="A11" s="1041"/>
      <c r="B11" s="1022" t="s">
        <v>2916</v>
      </c>
      <c r="C11" s="1032" t="s">
        <v>2915</v>
      </c>
      <c r="D11" s="1021"/>
      <c r="E11" s="1061">
        <v>44281</v>
      </c>
      <c r="F11" s="1061">
        <v>44286</v>
      </c>
      <c r="G11" s="1061">
        <v>44300</v>
      </c>
    </row>
    <row r="12" spans="1:7">
      <c r="A12" s="1041"/>
      <c r="B12" s="1032"/>
      <c r="C12" s="1032"/>
      <c r="D12" s="1021"/>
      <c r="E12" s="1061"/>
      <c r="F12" s="1061"/>
      <c r="G12" s="1061"/>
    </row>
    <row r="13" spans="1:7">
      <c r="A13" s="1041"/>
      <c r="B13" s="1037"/>
      <c r="C13" s="1037"/>
      <c r="D13" s="1107"/>
      <c r="E13" s="1057"/>
      <c r="F13" s="1057"/>
      <c r="G13" s="1057"/>
    </row>
    <row r="14" spans="1:7" s="1042" customFormat="1" ht="12.75" customHeight="1">
      <c r="A14" s="1119" t="s">
        <v>2914</v>
      </c>
      <c r="B14" s="1119"/>
      <c r="C14" s="1119"/>
      <c r="D14" s="1119"/>
      <c r="E14" s="1119"/>
      <c r="F14" s="1119"/>
      <c r="G14" s="1119"/>
    </row>
    <row r="15" spans="1:7" s="1120" customFormat="1">
      <c r="A15" s="1118"/>
      <c r="B15" s="1056" t="s">
        <v>25</v>
      </c>
      <c r="C15" s="1056" t="s">
        <v>26</v>
      </c>
      <c r="D15" s="1056" t="s">
        <v>7</v>
      </c>
      <c r="E15" s="1023" t="s">
        <v>13</v>
      </c>
      <c r="F15" s="1023" t="s">
        <v>2913</v>
      </c>
      <c r="G15" s="1023" t="s">
        <v>214</v>
      </c>
    </row>
    <row r="16" spans="1:7" s="1120" customFormat="1">
      <c r="A16" s="1118"/>
      <c r="B16" s="1049"/>
      <c r="C16" s="1055"/>
      <c r="D16" s="1055"/>
      <c r="E16" s="1061" t="s">
        <v>29</v>
      </c>
      <c r="F16" s="1061" t="s">
        <v>29</v>
      </c>
      <c r="G16" s="1061" t="s">
        <v>30</v>
      </c>
    </row>
    <row r="17" spans="1:8" s="1120" customFormat="1">
      <c r="A17" s="1118"/>
      <c r="B17" s="1022" t="s">
        <v>2912</v>
      </c>
      <c r="C17" s="1022" t="s">
        <v>2911</v>
      </c>
      <c r="D17" s="1021" t="s">
        <v>2798</v>
      </c>
      <c r="E17" s="1061">
        <v>44258</v>
      </c>
      <c r="F17" s="1061">
        <v>44261</v>
      </c>
      <c r="G17" s="1061">
        <v>44272</v>
      </c>
    </row>
    <row r="18" spans="1:8" s="1120" customFormat="1">
      <c r="A18" s="1118"/>
      <c r="B18" s="1022" t="s">
        <v>1227</v>
      </c>
      <c r="C18" s="1022" t="s">
        <v>1226</v>
      </c>
      <c r="D18" s="1021"/>
      <c r="E18" s="1061">
        <v>44265</v>
      </c>
      <c r="F18" s="1061">
        <v>44269</v>
      </c>
      <c r="G18" s="1061">
        <v>44282</v>
      </c>
    </row>
    <row r="19" spans="1:8" s="1120" customFormat="1" ht="16.5" customHeight="1">
      <c r="A19" s="1118"/>
      <c r="B19" s="1022" t="s">
        <v>1225</v>
      </c>
      <c r="C19" s="1022" t="s">
        <v>1224</v>
      </c>
      <c r="D19" s="1021"/>
      <c r="E19" s="1061">
        <v>44272</v>
      </c>
      <c r="F19" s="1061">
        <v>44276</v>
      </c>
      <c r="G19" s="1061">
        <v>44289</v>
      </c>
    </row>
    <row r="20" spans="1:8" ht="15.95" customHeight="1">
      <c r="A20" s="1041"/>
      <c r="B20" s="1022" t="s">
        <v>1223</v>
      </c>
      <c r="C20" s="1032" t="s">
        <v>1222</v>
      </c>
      <c r="D20" s="1021"/>
      <c r="E20" s="1061">
        <v>44279</v>
      </c>
      <c r="F20" s="1061">
        <v>44283</v>
      </c>
      <c r="G20" s="1061">
        <v>44296</v>
      </c>
    </row>
    <row r="21" spans="1:8" ht="15.95" customHeight="1">
      <c r="A21" s="1041"/>
      <c r="B21" s="1022" t="s">
        <v>2910</v>
      </c>
      <c r="C21" s="1022" t="s">
        <v>2909</v>
      </c>
      <c r="D21" s="1021"/>
      <c r="E21" s="1061">
        <v>44286</v>
      </c>
      <c r="F21" s="1061">
        <v>44290</v>
      </c>
      <c r="G21" s="1061">
        <v>44303</v>
      </c>
    </row>
    <row r="22" spans="1:8" ht="16.149999999999999" customHeight="1">
      <c r="A22" s="1041"/>
      <c r="B22" s="1060"/>
      <c r="C22" s="1060"/>
      <c r="D22" s="1037"/>
      <c r="E22" s="1057"/>
      <c r="F22" s="1057"/>
      <c r="G22" s="1057"/>
    </row>
    <row r="23" spans="1:8" ht="16.149999999999999" customHeight="1">
      <c r="A23" s="1119" t="s">
        <v>2908</v>
      </c>
      <c r="B23" s="1119"/>
      <c r="C23" s="1119"/>
      <c r="D23" s="1119"/>
      <c r="E23" s="1119"/>
      <c r="F23" s="1119"/>
      <c r="G23" s="1119"/>
    </row>
    <row r="24" spans="1:8" s="1042" customFormat="1">
      <c r="A24" s="1118"/>
      <c r="B24" s="1056" t="s">
        <v>25</v>
      </c>
      <c r="C24" s="1056" t="s">
        <v>26</v>
      </c>
      <c r="D24" s="1056" t="s">
        <v>7</v>
      </c>
      <c r="E24" s="1023" t="s">
        <v>13</v>
      </c>
      <c r="F24" s="1023" t="s">
        <v>2850</v>
      </c>
      <c r="G24" s="1023" t="s">
        <v>214</v>
      </c>
    </row>
    <row r="25" spans="1:8">
      <c r="A25" s="1118"/>
      <c r="B25" s="1049"/>
      <c r="C25" s="1055"/>
      <c r="D25" s="1055"/>
      <c r="E25" s="1061" t="s">
        <v>29</v>
      </c>
      <c r="F25" s="1061" t="s">
        <v>29</v>
      </c>
      <c r="G25" s="1061" t="s">
        <v>30</v>
      </c>
    </row>
    <row r="26" spans="1:8">
      <c r="A26" s="1118"/>
      <c r="B26" s="1022" t="s">
        <v>2907</v>
      </c>
      <c r="C26" s="1112" t="s">
        <v>2906</v>
      </c>
      <c r="D26" s="1021" t="s">
        <v>2798</v>
      </c>
      <c r="E26" s="1111">
        <v>44232</v>
      </c>
      <c r="F26" s="1061">
        <v>44238</v>
      </c>
      <c r="G26" s="1061">
        <v>44249</v>
      </c>
    </row>
    <row r="27" spans="1:8" ht="16.149999999999999" customHeight="1">
      <c r="A27" s="1118"/>
      <c r="B27" s="1022" t="s">
        <v>2905</v>
      </c>
      <c r="C27" s="1112" t="s">
        <v>1226</v>
      </c>
      <c r="D27" s="1021"/>
      <c r="E27" s="1111">
        <v>44267</v>
      </c>
      <c r="F27" s="1061">
        <v>44271</v>
      </c>
      <c r="G27" s="1061">
        <v>44285</v>
      </c>
      <c r="H27" s="1113"/>
    </row>
    <row r="28" spans="1:8" ht="16.149999999999999" customHeight="1">
      <c r="A28" s="1118"/>
      <c r="B28" s="1117" t="s">
        <v>2904</v>
      </c>
      <c r="C28" s="1116"/>
      <c r="D28" s="1021"/>
      <c r="E28" s="1115"/>
      <c r="F28" s="1115"/>
      <c r="G28" s="1114"/>
      <c r="H28" s="1037"/>
    </row>
    <row r="29" spans="1:8" ht="16.149999999999999" customHeight="1">
      <c r="A29" s="1041"/>
      <c r="B29" s="1022" t="s">
        <v>2890</v>
      </c>
      <c r="C29" s="1028" t="s">
        <v>2889</v>
      </c>
      <c r="D29" s="1021"/>
      <c r="E29" s="1111">
        <v>44281</v>
      </c>
      <c r="F29" s="1061">
        <v>44284</v>
      </c>
      <c r="G29" s="1061">
        <v>44294</v>
      </c>
      <c r="H29" s="1113"/>
    </row>
    <row r="30" spans="1:8" ht="16.149999999999999" customHeight="1">
      <c r="A30" s="1041"/>
      <c r="B30" s="1022"/>
      <c r="C30" s="1112"/>
      <c r="D30" s="1021"/>
      <c r="E30" s="1111"/>
      <c r="F30" s="1061"/>
      <c r="G30" s="1061"/>
    </row>
    <row r="31" spans="1:8" ht="16.149999999999999" customHeight="1">
      <c r="A31" s="1035" t="s">
        <v>2903</v>
      </c>
      <c r="B31" s="1035"/>
      <c r="C31" s="1035"/>
      <c r="D31" s="1035"/>
      <c r="E31" s="1035"/>
      <c r="F31" s="1035"/>
      <c r="G31" s="1035"/>
    </row>
    <row r="32" spans="1:8">
      <c r="A32" s="1041"/>
      <c r="B32" s="1078" t="s">
        <v>25</v>
      </c>
      <c r="C32" s="1078" t="s">
        <v>26</v>
      </c>
      <c r="D32" s="1078" t="s">
        <v>7</v>
      </c>
      <c r="E32" s="1032" t="s">
        <v>13</v>
      </c>
      <c r="F32" s="1032" t="s">
        <v>2850</v>
      </c>
      <c r="G32" s="1074" t="s">
        <v>1</v>
      </c>
    </row>
    <row r="33" spans="1:8" s="1042" customFormat="1">
      <c r="A33" s="1041"/>
      <c r="B33" s="1076"/>
      <c r="C33" s="1076"/>
      <c r="D33" s="1076"/>
      <c r="E33" s="1032" t="s">
        <v>29</v>
      </c>
      <c r="F33" s="1032" t="s">
        <v>29</v>
      </c>
      <c r="G33" s="1074" t="s">
        <v>30</v>
      </c>
    </row>
    <row r="34" spans="1:8">
      <c r="A34" s="1041"/>
      <c r="B34" s="1022" t="s">
        <v>2895</v>
      </c>
      <c r="C34" s="1022" t="s">
        <v>2894</v>
      </c>
      <c r="D34" s="1110" t="s">
        <v>2798</v>
      </c>
      <c r="E34" s="1061">
        <v>44260</v>
      </c>
      <c r="F34" s="1061">
        <v>44264</v>
      </c>
      <c r="G34" s="1061">
        <v>44278</v>
      </c>
    </row>
    <row r="35" spans="1:8">
      <c r="A35" s="1041"/>
      <c r="B35" s="1022" t="s">
        <v>2902</v>
      </c>
      <c r="C35" s="1022" t="s">
        <v>2901</v>
      </c>
      <c r="D35" s="1109"/>
      <c r="E35" s="1061">
        <v>44267</v>
      </c>
      <c r="F35" s="1061">
        <v>44270</v>
      </c>
      <c r="G35" s="1061">
        <v>44284</v>
      </c>
    </row>
    <row r="36" spans="1:8">
      <c r="A36" s="1041"/>
      <c r="B36" s="1022" t="s">
        <v>2900</v>
      </c>
      <c r="C36" s="1022" t="s">
        <v>2899</v>
      </c>
      <c r="D36" s="1109"/>
      <c r="E36" s="1061">
        <v>44274</v>
      </c>
      <c r="F36" s="1061">
        <v>44277</v>
      </c>
      <c r="G36" s="1061">
        <v>44288</v>
      </c>
      <c r="H36" s="1106"/>
    </row>
    <row r="37" spans="1:8">
      <c r="A37" s="1041"/>
      <c r="B37" s="1022" t="s">
        <v>2898</v>
      </c>
      <c r="C37" s="1022" t="s">
        <v>2897</v>
      </c>
      <c r="D37" s="1109"/>
      <c r="E37" s="1061">
        <v>44281</v>
      </c>
      <c r="F37" s="1061">
        <v>44284</v>
      </c>
      <c r="G37" s="1061">
        <v>44295</v>
      </c>
    </row>
    <row r="38" spans="1:8">
      <c r="A38" s="1041"/>
      <c r="B38" s="1022"/>
      <c r="C38" s="1022"/>
      <c r="D38" s="1108"/>
      <c r="E38" s="1061"/>
      <c r="F38" s="1061"/>
      <c r="G38" s="1061"/>
    </row>
    <row r="39" spans="1:8">
      <c r="A39" s="1041"/>
      <c r="B39" s="1037"/>
      <c r="C39" s="1037"/>
      <c r="D39" s="1107"/>
      <c r="E39" s="1057"/>
      <c r="F39" s="1057"/>
      <c r="G39" s="1057"/>
      <c r="H39" s="1106"/>
    </row>
    <row r="40" spans="1:8" ht="21" customHeight="1">
      <c r="A40" s="1083" t="s">
        <v>2896</v>
      </c>
      <c r="B40" s="1083"/>
      <c r="C40" s="1083"/>
      <c r="D40" s="1083"/>
      <c r="E40" s="1083"/>
      <c r="F40" s="1083"/>
      <c r="G40" s="1083"/>
    </row>
    <row r="41" spans="1:8" s="1104" customFormat="1">
      <c r="A41" s="1041"/>
      <c r="B41" s="1105" t="s">
        <v>25</v>
      </c>
      <c r="C41" s="1105" t="s">
        <v>26</v>
      </c>
      <c r="D41" s="1105" t="s">
        <v>7</v>
      </c>
      <c r="E41" s="1102" t="s">
        <v>13</v>
      </c>
      <c r="F41" s="1102" t="s">
        <v>2850</v>
      </c>
      <c r="G41" s="1102" t="s">
        <v>219</v>
      </c>
    </row>
    <row r="42" spans="1:8" s="1042" customFormat="1">
      <c r="A42" s="1041"/>
      <c r="B42" s="1049"/>
      <c r="C42" s="1103"/>
      <c r="D42" s="1103"/>
      <c r="E42" s="1102" t="s">
        <v>29</v>
      </c>
      <c r="F42" s="1102" t="s">
        <v>29</v>
      </c>
      <c r="G42" s="1102" t="s">
        <v>30</v>
      </c>
    </row>
    <row r="43" spans="1:8" ht="19.5" customHeight="1">
      <c r="A43" s="1041"/>
      <c r="B43" s="1101" t="s">
        <v>2895</v>
      </c>
      <c r="C43" s="1101" t="s">
        <v>2894</v>
      </c>
      <c r="D43" s="1100" t="s">
        <v>2798</v>
      </c>
      <c r="E43" s="1061">
        <v>44259</v>
      </c>
      <c r="F43" s="1061">
        <v>44264</v>
      </c>
      <c r="G43" s="1061">
        <v>44275</v>
      </c>
    </row>
    <row r="44" spans="1:8" ht="20.100000000000001" customHeight="1">
      <c r="A44" s="1041"/>
      <c r="B44" s="1101" t="s">
        <v>2893</v>
      </c>
      <c r="C44" s="1101" t="s">
        <v>1226</v>
      </c>
      <c r="D44" s="1100"/>
      <c r="E44" s="1061">
        <v>44266</v>
      </c>
      <c r="F44" s="1061">
        <v>44271</v>
      </c>
      <c r="G44" s="1061">
        <v>44282</v>
      </c>
    </row>
    <row r="45" spans="1:8" ht="20.100000000000001" customHeight="1">
      <c r="A45" s="1041"/>
      <c r="B45" s="1101" t="s">
        <v>2892</v>
      </c>
      <c r="C45" s="1101" t="s">
        <v>2891</v>
      </c>
      <c r="D45" s="1100"/>
      <c r="E45" s="1061">
        <v>44273</v>
      </c>
      <c r="F45" s="1061">
        <v>44278</v>
      </c>
      <c r="G45" s="1061">
        <v>44290</v>
      </c>
    </row>
    <row r="46" spans="1:8" ht="20.100000000000001" customHeight="1">
      <c r="A46" s="1041"/>
      <c r="B46" s="1022" t="s">
        <v>2890</v>
      </c>
      <c r="C46" s="1022" t="s">
        <v>2889</v>
      </c>
      <c r="D46" s="1100"/>
      <c r="E46" s="1061">
        <v>44280</v>
      </c>
      <c r="F46" s="1061">
        <v>44284</v>
      </c>
      <c r="G46" s="1061">
        <v>44291</v>
      </c>
    </row>
    <row r="47" spans="1:8" ht="20.100000000000001" customHeight="1">
      <c r="A47" s="1041"/>
      <c r="B47" s="1022"/>
      <c r="C47" s="1022"/>
      <c r="D47" s="1100"/>
      <c r="E47" s="1061"/>
      <c r="F47" s="1061"/>
      <c r="G47" s="1061"/>
    </row>
    <row r="48" spans="1:8" ht="20.100000000000001" customHeight="1">
      <c r="A48" s="1041"/>
      <c r="B48" s="1099"/>
      <c r="C48" s="1099"/>
      <c r="D48" s="1039"/>
      <c r="E48" s="1057"/>
      <c r="F48" s="1057"/>
      <c r="G48" s="1057"/>
    </row>
    <row r="49" spans="1:7">
      <c r="A49" s="1035" t="s">
        <v>2888</v>
      </c>
      <c r="B49" s="1035"/>
      <c r="C49" s="1035"/>
      <c r="D49" s="1035"/>
      <c r="E49" s="1035"/>
      <c r="F49" s="1035"/>
      <c r="G49" s="1035"/>
    </row>
    <row r="50" spans="1:7" ht="21" customHeight="1">
      <c r="A50" s="1041"/>
      <c r="B50" s="1063" t="s">
        <v>25</v>
      </c>
      <c r="C50" s="1063" t="s">
        <v>26</v>
      </c>
      <c r="D50" s="1078" t="s">
        <v>7</v>
      </c>
      <c r="E50" s="1098" t="s">
        <v>13</v>
      </c>
      <c r="F50" s="1032" t="s">
        <v>2887</v>
      </c>
      <c r="G50" s="1097" t="s">
        <v>220</v>
      </c>
    </row>
    <row r="51" spans="1:7" s="1042" customFormat="1">
      <c r="A51" s="1041"/>
      <c r="B51" s="1049"/>
      <c r="C51" s="1049"/>
      <c r="D51" s="1076"/>
      <c r="E51" s="1028" t="s">
        <v>29</v>
      </c>
      <c r="F51" s="1028" t="s">
        <v>29</v>
      </c>
      <c r="G51" s="1074" t="s">
        <v>30</v>
      </c>
    </row>
    <row r="52" spans="1:7" ht="18" customHeight="1">
      <c r="A52" s="1041"/>
      <c r="B52" s="1050" t="s">
        <v>2886</v>
      </c>
      <c r="C52" s="1050" t="s">
        <v>2885</v>
      </c>
      <c r="D52" s="1096" t="s">
        <v>2285</v>
      </c>
      <c r="E52" s="1061">
        <v>44260</v>
      </c>
      <c r="F52" s="1061">
        <v>44265</v>
      </c>
      <c r="G52" s="1061">
        <v>44278</v>
      </c>
    </row>
    <row r="53" spans="1:7" ht="17.25" customHeight="1">
      <c r="A53" s="1041"/>
      <c r="B53" s="1050" t="s">
        <v>2884</v>
      </c>
      <c r="C53" s="1050" t="s">
        <v>2883</v>
      </c>
      <c r="D53" s="1096"/>
      <c r="E53" s="1061">
        <v>44267</v>
      </c>
      <c r="F53" s="1061">
        <v>44272</v>
      </c>
      <c r="G53" s="1061">
        <v>44285</v>
      </c>
    </row>
    <row r="54" spans="1:7">
      <c r="A54" s="1041"/>
      <c r="B54" s="1050" t="s">
        <v>2882</v>
      </c>
      <c r="C54" s="1050" t="s">
        <v>2881</v>
      </c>
      <c r="D54" s="1096"/>
      <c r="E54" s="1061">
        <v>44274</v>
      </c>
      <c r="F54" s="1061">
        <v>44279</v>
      </c>
      <c r="G54" s="1061">
        <v>44292</v>
      </c>
    </row>
    <row r="55" spans="1:7">
      <c r="A55" s="1041"/>
      <c r="B55" s="1050" t="s">
        <v>2880</v>
      </c>
      <c r="C55" s="1023" t="s">
        <v>2879</v>
      </c>
      <c r="D55" s="1096"/>
      <c r="E55" s="1061">
        <v>44281</v>
      </c>
      <c r="F55" s="1061">
        <v>44286</v>
      </c>
      <c r="G55" s="1061">
        <v>44299</v>
      </c>
    </row>
    <row r="56" spans="1:7">
      <c r="A56" s="1041"/>
      <c r="B56" s="1050"/>
      <c r="C56" s="1023"/>
      <c r="D56" s="1096"/>
      <c r="E56" s="1061"/>
      <c r="F56" s="1061"/>
      <c r="G56" s="1061"/>
    </row>
    <row r="57" spans="1:7">
      <c r="A57" s="1041"/>
      <c r="B57" s="1095"/>
      <c r="C57" s="1060"/>
      <c r="D57" s="1094"/>
      <c r="E57" s="1064"/>
      <c r="F57" s="1093"/>
      <c r="G57" s="1093"/>
    </row>
    <row r="58" spans="1:7">
      <c r="A58" s="1035" t="s">
        <v>2878</v>
      </c>
      <c r="B58" s="1035"/>
      <c r="C58" s="1035"/>
      <c r="D58" s="1035"/>
      <c r="E58" s="1035"/>
      <c r="F58" s="1035"/>
      <c r="G58" s="1035"/>
    </row>
    <row r="59" spans="1:7">
      <c r="A59" s="1041"/>
      <c r="B59" s="1063" t="s">
        <v>25</v>
      </c>
      <c r="C59" s="1063" t="s">
        <v>26</v>
      </c>
      <c r="D59" s="1063" t="s">
        <v>7</v>
      </c>
      <c r="E59" s="1028" t="s">
        <v>13</v>
      </c>
      <c r="F59" s="1032" t="s">
        <v>17</v>
      </c>
      <c r="G59" s="1031" t="s">
        <v>116</v>
      </c>
    </row>
    <row r="60" spans="1:7">
      <c r="A60" s="1041"/>
      <c r="B60" s="1049"/>
      <c r="C60" s="1049"/>
      <c r="D60" s="1049"/>
      <c r="E60" s="1028" t="s">
        <v>29</v>
      </c>
      <c r="F60" s="1028" t="s">
        <v>29</v>
      </c>
      <c r="G60" s="1032" t="s">
        <v>30</v>
      </c>
    </row>
    <row r="61" spans="1:7">
      <c r="A61" s="1041"/>
      <c r="B61" s="1023" t="s">
        <v>2877</v>
      </c>
      <c r="C61" s="1023" t="s">
        <v>2876</v>
      </c>
      <c r="D61" s="1092" t="s">
        <v>2875</v>
      </c>
      <c r="E61" s="1061">
        <v>44260</v>
      </c>
      <c r="F61" s="1061">
        <v>44265</v>
      </c>
      <c r="G61" s="1061">
        <v>44280</v>
      </c>
    </row>
    <row r="62" spans="1:7">
      <c r="A62" s="1041"/>
      <c r="B62" s="1023" t="s">
        <v>2874</v>
      </c>
      <c r="C62" s="1023" t="s">
        <v>2873</v>
      </c>
      <c r="D62" s="1092"/>
      <c r="E62" s="1061">
        <v>44267</v>
      </c>
      <c r="F62" s="1061">
        <v>44272</v>
      </c>
      <c r="G62" s="1061">
        <v>44287</v>
      </c>
    </row>
    <row r="63" spans="1:7">
      <c r="A63" s="1041"/>
      <c r="B63" s="1023" t="s">
        <v>2872</v>
      </c>
      <c r="C63" s="1023" t="s">
        <v>2871</v>
      </c>
      <c r="D63" s="1092"/>
      <c r="E63" s="1061">
        <v>44274</v>
      </c>
      <c r="F63" s="1061">
        <v>44279</v>
      </c>
      <c r="G63" s="1061">
        <v>44294</v>
      </c>
    </row>
    <row r="64" spans="1:7">
      <c r="A64" s="1041"/>
      <c r="B64" s="1050" t="s">
        <v>2870</v>
      </c>
      <c r="C64" s="1050" t="s">
        <v>2869</v>
      </c>
      <c r="D64" s="1092"/>
      <c r="E64" s="1061">
        <v>44281</v>
      </c>
      <c r="F64" s="1061">
        <v>44286</v>
      </c>
      <c r="G64" s="1061">
        <v>44301</v>
      </c>
    </row>
    <row r="65" spans="1:7">
      <c r="A65" s="1041"/>
      <c r="B65" s="1022"/>
      <c r="C65" s="1023"/>
      <c r="D65" s="1092"/>
      <c r="E65" s="1061"/>
      <c r="F65" s="1061"/>
      <c r="G65" s="1061"/>
    </row>
    <row r="66" spans="1:7" ht="20.25">
      <c r="A66" s="1091" t="s">
        <v>2868</v>
      </c>
      <c r="B66" s="1091"/>
      <c r="C66" s="1037"/>
      <c r="D66" s="1039"/>
      <c r="E66" s="1037"/>
      <c r="F66" s="1037"/>
      <c r="G66" s="1037"/>
    </row>
    <row r="67" spans="1:7">
      <c r="A67" s="1083" t="s">
        <v>2867</v>
      </c>
      <c r="B67" s="1083"/>
      <c r="C67" s="1083"/>
      <c r="D67" s="1083"/>
      <c r="E67" s="1083"/>
      <c r="F67" s="1083"/>
      <c r="G67" s="1083"/>
    </row>
    <row r="68" spans="1:7">
      <c r="A68" s="1090"/>
      <c r="B68" s="1033" t="s">
        <v>25</v>
      </c>
      <c r="C68" s="1033" t="s">
        <v>26</v>
      </c>
      <c r="D68" s="1033" t="s">
        <v>7</v>
      </c>
      <c r="E68" s="1032" t="s">
        <v>13</v>
      </c>
      <c r="F68" s="1032" t="s">
        <v>2839</v>
      </c>
      <c r="G68" s="1032" t="s">
        <v>24</v>
      </c>
    </row>
    <row r="69" spans="1:7">
      <c r="A69" s="1090"/>
      <c r="B69" s="1029"/>
      <c r="C69" s="1029"/>
      <c r="D69" s="1029"/>
      <c r="E69" s="1032" t="s">
        <v>29</v>
      </c>
      <c r="F69" s="1032" t="s">
        <v>29</v>
      </c>
      <c r="G69" s="1032" t="s">
        <v>30</v>
      </c>
    </row>
    <row r="70" spans="1:7">
      <c r="A70" s="1041"/>
      <c r="B70" s="1089" t="s">
        <v>2866</v>
      </c>
      <c r="C70" s="1089" t="s">
        <v>2865</v>
      </c>
      <c r="D70" s="1021" t="s">
        <v>2837</v>
      </c>
      <c r="E70" s="1061">
        <v>44260</v>
      </c>
      <c r="F70" s="1061">
        <v>44265</v>
      </c>
      <c r="G70" s="1061">
        <v>44295</v>
      </c>
    </row>
    <row r="71" spans="1:7">
      <c r="A71" s="1041"/>
      <c r="B71" s="1089" t="s">
        <v>1832</v>
      </c>
      <c r="C71" s="1089" t="s">
        <v>2864</v>
      </c>
      <c r="D71" s="1021"/>
      <c r="E71" s="1061">
        <v>44267</v>
      </c>
      <c r="F71" s="1061">
        <v>44272</v>
      </c>
      <c r="G71" s="1061">
        <v>44302</v>
      </c>
    </row>
    <row r="72" spans="1:7" ht="15.75" customHeight="1">
      <c r="A72" s="1041"/>
      <c r="B72" s="1089" t="s">
        <v>2863</v>
      </c>
      <c r="C72" s="1089" t="s">
        <v>2862</v>
      </c>
      <c r="D72" s="1021"/>
      <c r="E72" s="1061">
        <v>44274</v>
      </c>
      <c r="F72" s="1061">
        <v>44279</v>
      </c>
      <c r="G72" s="1061">
        <v>44309</v>
      </c>
    </row>
    <row r="73" spans="1:7">
      <c r="A73" s="1041"/>
      <c r="B73" s="1089" t="s">
        <v>2861</v>
      </c>
      <c r="C73" s="1089" t="s">
        <v>2860</v>
      </c>
      <c r="D73" s="1021"/>
      <c r="E73" s="1061">
        <v>44281</v>
      </c>
      <c r="F73" s="1061">
        <v>44286</v>
      </c>
      <c r="G73" s="1061">
        <v>44316</v>
      </c>
    </row>
    <row r="74" spans="1:7">
      <c r="A74" s="1041"/>
      <c r="B74" s="1089"/>
      <c r="C74" s="1022"/>
      <c r="D74" s="1021"/>
      <c r="E74" s="1061"/>
      <c r="F74" s="1061"/>
      <c r="G74" s="1061"/>
    </row>
    <row r="75" spans="1:7">
      <c r="A75" s="1041"/>
      <c r="B75" s="1088"/>
      <c r="C75" s="1088"/>
      <c r="D75" s="1039"/>
      <c r="E75" s="1087"/>
      <c r="F75" s="1087"/>
      <c r="G75" s="1086"/>
    </row>
    <row r="76" spans="1:7">
      <c r="A76" s="1083" t="s">
        <v>2859</v>
      </c>
      <c r="B76" s="1083"/>
      <c r="C76" s="1083"/>
      <c r="D76" s="1083"/>
      <c r="E76" s="1083"/>
      <c r="F76" s="1083"/>
      <c r="G76" s="1083"/>
    </row>
    <row r="77" spans="1:7">
      <c r="A77" s="1041"/>
      <c r="B77" s="1033" t="s">
        <v>25</v>
      </c>
      <c r="C77" s="1033" t="s">
        <v>26</v>
      </c>
      <c r="D77" s="1033" t="s">
        <v>7</v>
      </c>
      <c r="E77" s="1032" t="s">
        <v>13</v>
      </c>
      <c r="F77" s="1032" t="s">
        <v>2839</v>
      </c>
      <c r="G77" s="1032" t="s">
        <v>2858</v>
      </c>
    </row>
    <row r="78" spans="1:7">
      <c r="A78" s="1041"/>
      <c r="B78" s="1029"/>
      <c r="C78" s="1029"/>
      <c r="D78" s="1029"/>
      <c r="E78" s="1032" t="s">
        <v>29</v>
      </c>
      <c r="F78" s="1032" t="s">
        <v>29</v>
      </c>
      <c r="G78" s="1032" t="s">
        <v>30</v>
      </c>
    </row>
    <row r="79" spans="1:7">
      <c r="A79" s="1041"/>
      <c r="B79" s="1032" t="s">
        <v>1813</v>
      </c>
      <c r="C79" s="1032" t="s">
        <v>1812</v>
      </c>
      <c r="D79" s="1021" t="s">
        <v>2837</v>
      </c>
      <c r="E79" s="1061">
        <v>44259</v>
      </c>
      <c r="F79" s="1061">
        <v>44263</v>
      </c>
      <c r="G79" s="1061">
        <v>44286</v>
      </c>
    </row>
    <row r="80" spans="1:7">
      <c r="A80" s="1041"/>
      <c r="B80" s="1085" t="s">
        <v>1810</v>
      </c>
      <c r="C80" s="1085" t="s">
        <v>1741</v>
      </c>
      <c r="D80" s="1021"/>
      <c r="E80" s="1061">
        <v>44266</v>
      </c>
      <c r="F80" s="1061">
        <v>44270</v>
      </c>
      <c r="G80" s="1061">
        <v>44293</v>
      </c>
    </row>
    <row r="81" spans="1:7">
      <c r="A81" s="1041"/>
      <c r="B81" s="1085" t="s">
        <v>2857</v>
      </c>
      <c r="C81" s="1085" t="s">
        <v>2856</v>
      </c>
      <c r="D81" s="1021"/>
      <c r="E81" s="1061">
        <v>44273</v>
      </c>
      <c r="F81" s="1061">
        <v>44279</v>
      </c>
      <c r="G81" s="1061">
        <v>44307</v>
      </c>
    </row>
    <row r="82" spans="1:7">
      <c r="A82" s="1041"/>
      <c r="B82" s="1085" t="s">
        <v>1809</v>
      </c>
      <c r="C82" s="1085" t="s">
        <v>2852</v>
      </c>
      <c r="D82" s="1021"/>
      <c r="E82" s="1061">
        <v>44280</v>
      </c>
      <c r="F82" s="1061">
        <v>44284</v>
      </c>
      <c r="G82" s="1061">
        <v>44310</v>
      </c>
    </row>
    <row r="83" spans="1:7">
      <c r="A83" s="1041"/>
      <c r="B83" s="1022"/>
      <c r="C83" s="1032"/>
      <c r="D83" s="1021"/>
      <c r="E83" s="1061"/>
      <c r="F83" s="1061"/>
      <c r="G83" s="1061"/>
    </row>
    <row r="84" spans="1:7">
      <c r="A84" s="1052"/>
      <c r="B84" s="1032"/>
      <c r="C84" s="1032"/>
      <c r="D84" s="1021"/>
      <c r="E84" s="1061"/>
      <c r="F84" s="1061"/>
      <c r="G84" s="1061"/>
    </row>
    <row r="85" spans="1:7">
      <c r="A85" s="1084" t="s">
        <v>2855</v>
      </c>
      <c r="B85" s="1083"/>
      <c r="C85" s="1083"/>
      <c r="D85" s="1083"/>
      <c r="E85" s="1083"/>
      <c r="F85" s="1083"/>
      <c r="G85" s="1083"/>
    </row>
    <row r="86" spans="1:7" ht="17.25" customHeight="1">
      <c r="A86" s="1041"/>
      <c r="B86" s="1082" t="s">
        <v>25</v>
      </c>
      <c r="C86" s="1082" t="s">
        <v>26</v>
      </c>
      <c r="D86" s="1081" t="s">
        <v>7</v>
      </c>
      <c r="E86" s="1032" t="s">
        <v>13</v>
      </c>
      <c r="F86" s="1032" t="s">
        <v>17</v>
      </c>
      <c r="G86" s="1074" t="s">
        <v>2854</v>
      </c>
    </row>
    <row r="87" spans="1:7">
      <c r="A87" s="1041"/>
      <c r="B87" s="1082"/>
      <c r="C87" s="1082"/>
      <c r="D87" s="1081"/>
      <c r="E87" s="1032" t="s">
        <v>29</v>
      </c>
      <c r="F87" s="1032" t="s">
        <v>29</v>
      </c>
      <c r="G87" s="1074" t="s">
        <v>30</v>
      </c>
    </row>
    <row r="88" spans="1:7">
      <c r="A88" s="1041"/>
      <c r="B88" s="1032" t="s">
        <v>1769</v>
      </c>
      <c r="C88" s="1032" t="s">
        <v>1547</v>
      </c>
      <c r="D88" s="1021" t="s">
        <v>2285</v>
      </c>
      <c r="E88" s="1061">
        <v>44260</v>
      </c>
      <c r="F88" s="1061">
        <v>44265</v>
      </c>
      <c r="G88" s="1061">
        <v>44288</v>
      </c>
    </row>
    <row r="89" spans="1:7">
      <c r="A89" s="1041"/>
      <c r="B89" s="1032" t="s">
        <v>1767</v>
      </c>
      <c r="C89" s="1032" t="s">
        <v>2853</v>
      </c>
      <c r="D89" s="1021"/>
      <c r="E89" s="1061">
        <v>44267</v>
      </c>
      <c r="F89" s="1061">
        <v>44272</v>
      </c>
      <c r="G89" s="1061">
        <v>44295</v>
      </c>
    </row>
    <row r="90" spans="1:7">
      <c r="A90" s="1041"/>
      <c r="B90" s="1032" t="s">
        <v>1765</v>
      </c>
      <c r="C90" s="1032" t="s">
        <v>1764</v>
      </c>
      <c r="D90" s="1021"/>
      <c r="E90" s="1061">
        <v>44274</v>
      </c>
      <c r="F90" s="1061">
        <v>44279</v>
      </c>
      <c r="G90" s="1061">
        <v>44302</v>
      </c>
    </row>
    <row r="91" spans="1:7">
      <c r="A91" s="1041"/>
      <c r="B91" s="1022" t="s">
        <v>1763</v>
      </c>
      <c r="C91" s="1032" t="s">
        <v>2852</v>
      </c>
      <c r="D91" s="1021"/>
      <c r="E91" s="1061">
        <v>44281</v>
      </c>
      <c r="F91" s="1061">
        <v>44286</v>
      </c>
      <c r="G91" s="1061">
        <v>44309</v>
      </c>
    </row>
    <row r="92" spans="1:7">
      <c r="A92" s="1041"/>
      <c r="B92" s="1032"/>
      <c r="C92" s="1032"/>
      <c r="D92" s="1021"/>
      <c r="E92" s="1061"/>
      <c r="F92" s="1061"/>
      <c r="G92" s="1061"/>
    </row>
    <row r="93" spans="1:7">
      <c r="A93" s="1041"/>
      <c r="B93" s="1037"/>
      <c r="C93" s="1037"/>
      <c r="D93" s="1039"/>
      <c r="E93" s="1037"/>
      <c r="F93" s="1080"/>
      <c r="G93" s="1080"/>
    </row>
    <row r="94" spans="1:7">
      <c r="A94" s="1035" t="s">
        <v>2851</v>
      </c>
      <c r="B94" s="1035"/>
      <c r="C94" s="1035"/>
      <c r="D94" s="1035"/>
      <c r="E94" s="1035"/>
      <c r="F94" s="1035"/>
      <c r="G94" s="1035"/>
    </row>
    <row r="95" spans="1:7">
      <c r="A95" s="1041"/>
      <c r="B95" s="1079" t="s">
        <v>25</v>
      </c>
      <c r="C95" s="1079" t="s">
        <v>26</v>
      </c>
      <c r="D95" s="1078" t="s">
        <v>7</v>
      </c>
      <c r="E95" s="1032" t="s">
        <v>13</v>
      </c>
      <c r="F95" s="1032" t="s">
        <v>2850</v>
      </c>
      <c r="G95" s="1074" t="s">
        <v>2849</v>
      </c>
    </row>
    <row r="96" spans="1:7">
      <c r="A96" s="1041"/>
      <c r="B96" s="1077"/>
      <c r="C96" s="1077"/>
      <c r="D96" s="1076"/>
      <c r="E96" s="1075" t="s">
        <v>29</v>
      </c>
      <c r="F96" s="1032" t="s">
        <v>29</v>
      </c>
      <c r="G96" s="1074" t="s">
        <v>30</v>
      </c>
    </row>
    <row r="97" spans="1:7">
      <c r="A97" s="1041"/>
      <c r="B97" s="1032" t="s">
        <v>1776</v>
      </c>
      <c r="C97" s="1032" t="s">
        <v>2848</v>
      </c>
      <c r="D97" s="1021" t="s">
        <v>2847</v>
      </c>
      <c r="E97" s="1061">
        <v>44260</v>
      </c>
      <c r="F97" s="1061">
        <v>44266</v>
      </c>
      <c r="G97" s="1061">
        <v>44292</v>
      </c>
    </row>
    <row r="98" spans="1:7">
      <c r="A98" s="1041"/>
      <c r="B98" s="1032" t="s">
        <v>1774</v>
      </c>
      <c r="C98" s="1032" t="s">
        <v>2846</v>
      </c>
      <c r="D98" s="1021"/>
      <c r="E98" s="1061">
        <v>44267</v>
      </c>
      <c r="F98" s="1061">
        <v>44273</v>
      </c>
      <c r="G98" s="1061">
        <v>44299</v>
      </c>
    </row>
    <row r="99" spans="1:7">
      <c r="A99" s="1041"/>
      <c r="B99" s="1032" t="s">
        <v>1773</v>
      </c>
      <c r="C99" s="1032" t="s">
        <v>2845</v>
      </c>
      <c r="D99" s="1021"/>
      <c r="E99" s="1061">
        <v>44274</v>
      </c>
      <c r="F99" s="1061">
        <v>44280</v>
      </c>
      <c r="G99" s="1061">
        <v>44306</v>
      </c>
    </row>
    <row r="100" spans="1:7">
      <c r="A100" s="1041"/>
      <c r="B100" s="1022" t="s">
        <v>1772</v>
      </c>
      <c r="C100" s="1032" t="s">
        <v>2844</v>
      </c>
      <c r="D100" s="1021"/>
      <c r="E100" s="1061">
        <v>44281</v>
      </c>
      <c r="F100" s="1061">
        <v>44287</v>
      </c>
      <c r="G100" s="1061">
        <v>44313</v>
      </c>
    </row>
    <row r="101" spans="1:7">
      <c r="A101" s="1041"/>
      <c r="B101" s="1032"/>
      <c r="C101" s="1032"/>
      <c r="D101" s="1021"/>
      <c r="E101" s="1061"/>
      <c r="F101" s="1061"/>
      <c r="G101" s="1061"/>
    </row>
    <row r="102" spans="1:7">
      <c r="A102" s="1073" t="s">
        <v>2843</v>
      </c>
      <c r="B102" s="1073"/>
    </row>
    <row r="103" spans="1:7">
      <c r="A103" s="1072" t="s">
        <v>2842</v>
      </c>
      <c r="B103" s="1072"/>
      <c r="C103" s="1072"/>
      <c r="D103" s="1072"/>
      <c r="E103" s="1072"/>
      <c r="F103" s="1072"/>
      <c r="G103" s="1072"/>
    </row>
    <row r="104" spans="1:7">
      <c r="A104" s="1069"/>
      <c r="B104" s="1071" t="s">
        <v>25</v>
      </c>
      <c r="C104" s="1071" t="s">
        <v>26</v>
      </c>
      <c r="D104" s="1071" t="s">
        <v>7</v>
      </c>
      <c r="E104" s="1032" t="s">
        <v>13</v>
      </c>
      <c r="F104" s="1032" t="s">
        <v>2839</v>
      </c>
      <c r="G104" s="1032" t="s">
        <v>233</v>
      </c>
    </row>
    <row r="105" spans="1:7">
      <c r="A105" s="1069"/>
      <c r="B105" s="1070"/>
      <c r="C105" s="1070"/>
      <c r="D105" s="1070"/>
      <c r="E105" s="1032" t="s">
        <v>29</v>
      </c>
      <c r="F105" s="1032" t="s">
        <v>29</v>
      </c>
      <c r="G105" s="1032" t="s">
        <v>30</v>
      </c>
    </row>
    <row r="106" spans="1:7">
      <c r="A106" s="1069"/>
      <c r="B106" s="1032" t="s">
        <v>1445</v>
      </c>
      <c r="C106" s="1032" t="s">
        <v>2838</v>
      </c>
      <c r="D106" s="1066" t="s">
        <v>2841</v>
      </c>
      <c r="E106" s="1061">
        <v>44260</v>
      </c>
      <c r="F106" s="1061">
        <v>44264</v>
      </c>
      <c r="G106" s="1061">
        <v>44287</v>
      </c>
    </row>
    <row r="107" spans="1:7">
      <c r="A107" s="1069"/>
      <c r="B107" s="1032" t="s">
        <v>1443</v>
      </c>
      <c r="C107" s="1032" t="s">
        <v>1442</v>
      </c>
      <c r="D107" s="1066"/>
      <c r="E107" s="1061">
        <v>44267</v>
      </c>
      <c r="F107" s="1061">
        <v>44271</v>
      </c>
      <c r="G107" s="1061">
        <v>44294</v>
      </c>
    </row>
    <row r="108" spans="1:7">
      <c r="A108" s="1069"/>
      <c r="B108" s="1032" t="s">
        <v>1441</v>
      </c>
      <c r="C108" s="1032" t="s">
        <v>1440</v>
      </c>
      <c r="D108" s="1066"/>
      <c r="E108" s="1061">
        <v>44274</v>
      </c>
      <c r="F108" s="1061">
        <v>44278</v>
      </c>
      <c r="G108" s="1061">
        <v>44301</v>
      </c>
    </row>
    <row r="109" spans="1:7" ht="17.25" customHeight="1">
      <c r="A109" s="1069"/>
      <c r="B109" s="1068" t="s">
        <v>2836</v>
      </c>
      <c r="C109" s="1068" t="s">
        <v>2835</v>
      </c>
      <c r="D109" s="1066"/>
      <c r="E109" s="1061">
        <v>44281</v>
      </c>
      <c r="F109" s="1061">
        <v>44285</v>
      </c>
      <c r="G109" s="1061">
        <v>44308</v>
      </c>
    </row>
    <row r="110" spans="1:7">
      <c r="A110" s="1069"/>
      <c r="B110" s="1068"/>
      <c r="C110" s="1067"/>
      <c r="D110" s="1066"/>
      <c r="E110" s="1061"/>
      <c r="F110" s="1061"/>
      <c r="G110" s="1061"/>
    </row>
    <row r="111" spans="1:7">
      <c r="A111" s="1041"/>
      <c r="B111" s="1065"/>
      <c r="C111" s="1065"/>
      <c r="D111" s="1064"/>
      <c r="E111" s="1039"/>
      <c r="F111" s="1064"/>
      <c r="G111" s="1061"/>
    </row>
    <row r="112" spans="1:7">
      <c r="A112" s="1035" t="s">
        <v>2840</v>
      </c>
      <c r="B112" s="1035"/>
      <c r="C112" s="1035"/>
      <c r="D112" s="1035"/>
      <c r="E112" s="1035"/>
      <c r="F112" s="1035"/>
      <c r="G112" s="1035"/>
    </row>
    <row r="113" spans="1:7">
      <c r="A113" s="1041"/>
      <c r="B113" s="1063" t="s">
        <v>25</v>
      </c>
      <c r="C113" s="1063" t="s">
        <v>26</v>
      </c>
      <c r="D113" s="1063" t="s">
        <v>7</v>
      </c>
      <c r="E113" s="1032" t="s">
        <v>13</v>
      </c>
      <c r="F113" s="1032" t="s">
        <v>2839</v>
      </c>
      <c r="G113" s="1032" t="s">
        <v>233</v>
      </c>
    </row>
    <row r="114" spans="1:7">
      <c r="A114" s="1041"/>
      <c r="B114" s="1049"/>
      <c r="C114" s="1049"/>
      <c r="D114" s="1049"/>
      <c r="E114" s="1032" t="s">
        <v>29</v>
      </c>
      <c r="F114" s="1032" t="s">
        <v>29</v>
      </c>
      <c r="G114" s="1032" t="s">
        <v>30</v>
      </c>
    </row>
    <row r="115" spans="1:7">
      <c r="A115" s="1041"/>
      <c r="B115" s="1032" t="s">
        <v>1445</v>
      </c>
      <c r="C115" s="1032" t="s">
        <v>2838</v>
      </c>
      <c r="D115" s="1062" t="s">
        <v>2837</v>
      </c>
      <c r="E115" s="1061">
        <v>44260</v>
      </c>
      <c r="F115" s="1061">
        <v>44263</v>
      </c>
      <c r="G115" s="1061">
        <v>44305</v>
      </c>
    </row>
    <row r="116" spans="1:7">
      <c r="A116" s="1041"/>
      <c r="B116" s="1032" t="s">
        <v>1443</v>
      </c>
      <c r="C116" s="1032" t="s">
        <v>1442</v>
      </c>
      <c r="D116" s="1062"/>
      <c r="E116" s="1061">
        <v>44267</v>
      </c>
      <c r="F116" s="1061">
        <v>44270</v>
      </c>
      <c r="G116" s="1061">
        <v>44312</v>
      </c>
    </row>
    <row r="117" spans="1:7" ht="15.75" customHeight="1">
      <c r="A117" s="1041"/>
      <c r="B117" s="1032" t="s">
        <v>1441</v>
      </c>
      <c r="C117" s="1032" t="s">
        <v>1440</v>
      </c>
      <c r="D117" s="1062"/>
      <c r="E117" s="1061">
        <v>44274</v>
      </c>
      <c r="F117" s="1061">
        <v>44277</v>
      </c>
      <c r="G117" s="1061">
        <v>44319</v>
      </c>
    </row>
    <row r="118" spans="1:7">
      <c r="A118" s="1041"/>
      <c r="B118" s="1022" t="s">
        <v>2836</v>
      </c>
      <c r="C118" s="1022" t="s">
        <v>2835</v>
      </c>
      <c r="D118" s="1062"/>
      <c r="E118" s="1061">
        <v>44281</v>
      </c>
      <c r="F118" s="1061">
        <v>44284</v>
      </c>
      <c r="G118" s="1061">
        <v>44326</v>
      </c>
    </row>
    <row r="119" spans="1:7">
      <c r="A119" s="1041"/>
      <c r="B119" s="1022"/>
      <c r="C119" s="1050"/>
      <c r="D119" s="1062"/>
      <c r="E119" s="1061"/>
      <c r="F119" s="1061"/>
      <c r="G119" s="1061"/>
    </row>
    <row r="120" spans="1:7">
      <c r="A120" s="1041"/>
      <c r="B120" s="1060"/>
      <c r="C120" s="1059"/>
      <c r="D120" s="1058"/>
      <c r="E120" s="1057"/>
      <c r="F120" s="1057"/>
      <c r="G120" s="1057"/>
    </row>
    <row r="121" spans="1:7">
      <c r="A121" s="1035" t="s">
        <v>2834</v>
      </c>
      <c r="B121" s="1035"/>
      <c r="C121" s="1035"/>
      <c r="D121" s="1035"/>
      <c r="E121" s="1035"/>
      <c r="F121" s="1035"/>
      <c r="G121" s="1035"/>
    </row>
    <row r="122" spans="1:7">
      <c r="A122" s="1041"/>
      <c r="B122" s="1056" t="s">
        <v>25</v>
      </c>
      <c r="C122" s="1056" t="s">
        <v>26</v>
      </c>
      <c r="D122" s="1056" t="s">
        <v>7</v>
      </c>
      <c r="E122" s="1023" t="s">
        <v>13</v>
      </c>
      <c r="F122" s="1023" t="s">
        <v>2833</v>
      </c>
      <c r="G122" s="1023" t="s">
        <v>129</v>
      </c>
    </row>
    <row r="123" spans="1:7">
      <c r="A123" s="1041"/>
      <c r="B123" s="1049"/>
      <c r="C123" s="1055"/>
      <c r="D123" s="1055"/>
      <c r="E123" s="1023" t="s">
        <v>29</v>
      </c>
      <c r="F123" s="1023" t="s">
        <v>547</v>
      </c>
      <c r="G123" s="1023" t="s">
        <v>2832</v>
      </c>
    </row>
    <row r="124" spans="1:7">
      <c r="A124" s="1041"/>
      <c r="B124" s="1050" t="s">
        <v>2831</v>
      </c>
      <c r="C124" s="1050" t="s">
        <v>1426</v>
      </c>
      <c r="D124" s="1054" t="s">
        <v>2830</v>
      </c>
      <c r="E124" s="1020">
        <v>44260</v>
      </c>
      <c r="F124" s="1020">
        <v>44262</v>
      </c>
      <c r="G124" s="1020">
        <v>44298</v>
      </c>
    </row>
    <row r="125" spans="1:7">
      <c r="A125" s="1041"/>
      <c r="B125" s="1032" t="s">
        <v>1424</v>
      </c>
      <c r="C125" s="1032" t="s">
        <v>1361</v>
      </c>
      <c r="D125" s="1054"/>
      <c r="E125" s="1020">
        <v>44267</v>
      </c>
      <c r="F125" s="1020">
        <v>44269</v>
      </c>
      <c r="G125" s="1020">
        <v>44305</v>
      </c>
    </row>
    <row r="126" spans="1:7">
      <c r="A126" s="1041"/>
      <c r="B126" s="1032" t="s">
        <v>2829</v>
      </c>
      <c r="C126" s="1032" t="s">
        <v>1422</v>
      </c>
      <c r="D126" s="1054"/>
      <c r="E126" s="1020">
        <v>44274</v>
      </c>
      <c r="F126" s="1020">
        <v>44278</v>
      </c>
      <c r="G126" s="1020">
        <v>44314</v>
      </c>
    </row>
    <row r="127" spans="1:7" ht="15.75" customHeight="1">
      <c r="A127" s="1041"/>
      <c r="B127" s="1050" t="s">
        <v>2828</v>
      </c>
      <c r="C127" s="1050" t="s">
        <v>1420</v>
      </c>
      <c r="D127" s="1054"/>
      <c r="E127" s="1020">
        <v>44281</v>
      </c>
      <c r="F127" s="1020">
        <v>44283</v>
      </c>
      <c r="G127" s="1020">
        <v>44319</v>
      </c>
    </row>
    <row r="128" spans="1:7">
      <c r="A128" s="1041"/>
      <c r="B128" s="1050"/>
      <c r="C128" s="1050"/>
      <c r="D128" s="1054"/>
      <c r="E128" s="1020"/>
      <c r="F128" s="1020"/>
      <c r="G128" s="1020"/>
    </row>
    <row r="129" spans="1:7">
      <c r="A129" s="1041"/>
      <c r="D129" s="1053"/>
    </row>
    <row r="130" spans="1:7">
      <c r="A130" s="1035" t="s">
        <v>2827</v>
      </c>
      <c r="B130" s="1035"/>
      <c r="C130" s="1035"/>
      <c r="D130" s="1035"/>
      <c r="E130" s="1035"/>
      <c r="F130" s="1035"/>
      <c r="G130" s="1035"/>
    </row>
    <row r="131" spans="1:7">
      <c r="A131" s="1041"/>
      <c r="B131" s="1033" t="s">
        <v>25</v>
      </c>
      <c r="C131" s="1033" t="s">
        <v>26</v>
      </c>
      <c r="D131" s="1033" t="s">
        <v>7</v>
      </c>
      <c r="E131" s="1023" t="s">
        <v>13</v>
      </c>
      <c r="F131" s="1032" t="s">
        <v>17</v>
      </c>
      <c r="G131" s="1032" t="s">
        <v>2595</v>
      </c>
    </row>
    <row r="132" spans="1:7" ht="28.5" customHeight="1">
      <c r="A132" s="1041"/>
      <c r="B132" s="1049"/>
      <c r="C132" s="1029"/>
      <c r="D132" s="1029"/>
      <c r="E132" s="1032" t="s">
        <v>29</v>
      </c>
      <c r="F132" s="1032" t="s">
        <v>29</v>
      </c>
      <c r="G132" s="1032" t="s">
        <v>30</v>
      </c>
    </row>
    <row r="133" spans="1:7" ht="18" customHeight="1">
      <c r="A133" s="1041"/>
      <c r="B133" s="1032" t="s">
        <v>2814</v>
      </c>
      <c r="C133" s="1032" t="s">
        <v>2813</v>
      </c>
      <c r="D133" s="1047" t="s">
        <v>2285</v>
      </c>
      <c r="E133" s="1020">
        <v>44260</v>
      </c>
      <c r="F133" s="1020">
        <v>44265</v>
      </c>
      <c r="G133" s="1020">
        <v>44296</v>
      </c>
    </row>
    <row r="134" spans="1:7">
      <c r="A134" s="1041"/>
      <c r="B134" s="1022" t="s">
        <v>2826</v>
      </c>
      <c r="C134" s="1022" t="s">
        <v>2825</v>
      </c>
      <c r="D134" s="1047"/>
      <c r="E134" s="1020">
        <v>44267</v>
      </c>
      <c r="F134" s="1020">
        <v>44271</v>
      </c>
      <c r="G134" s="1020">
        <v>44302</v>
      </c>
    </row>
    <row r="135" spans="1:7">
      <c r="A135" s="1052"/>
      <c r="B135" s="1022" t="s">
        <v>2824</v>
      </c>
      <c r="C135" s="1022" t="s">
        <v>2823</v>
      </c>
      <c r="D135" s="1047"/>
      <c r="E135" s="1020">
        <v>44271</v>
      </c>
      <c r="F135" s="1020">
        <v>44275</v>
      </c>
      <c r="G135" s="1020">
        <v>44293</v>
      </c>
    </row>
    <row r="136" spans="1:7">
      <c r="A136" s="1041"/>
      <c r="B136" s="1022" t="s">
        <v>2822</v>
      </c>
      <c r="C136" s="1022" t="s">
        <v>2821</v>
      </c>
      <c r="D136" s="1047"/>
      <c r="E136" s="1020">
        <v>44279</v>
      </c>
      <c r="F136" s="1020">
        <v>44283</v>
      </c>
      <c r="G136" s="1020">
        <v>44297</v>
      </c>
    </row>
    <row r="137" spans="1:7">
      <c r="A137" s="1041"/>
      <c r="B137" s="1051" t="s">
        <v>2820</v>
      </c>
      <c r="C137" s="1050" t="s">
        <v>2819</v>
      </c>
      <c r="D137" s="1047"/>
      <c r="E137" s="1020">
        <v>44286</v>
      </c>
      <c r="F137" s="1020">
        <v>44290</v>
      </c>
      <c r="G137" s="1020">
        <v>44307</v>
      </c>
    </row>
    <row r="138" spans="1:7">
      <c r="A138" s="1041"/>
      <c r="B138" s="1045"/>
      <c r="C138" s="1045"/>
      <c r="D138" s="1044"/>
      <c r="E138" s="1036"/>
      <c r="F138" s="1036"/>
      <c r="G138" s="1036"/>
    </row>
    <row r="139" spans="1:7">
      <c r="A139" s="1035" t="s">
        <v>2818</v>
      </c>
      <c r="B139" s="1035"/>
      <c r="C139" s="1035"/>
      <c r="D139" s="1035"/>
      <c r="E139" s="1035"/>
      <c r="F139" s="1035"/>
      <c r="G139" s="1035"/>
    </row>
    <row r="140" spans="1:7">
      <c r="A140" s="1041"/>
      <c r="B140" s="1033" t="s">
        <v>25</v>
      </c>
      <c r="C140" s="1033" t="s">
        <v>26</v>
      </c>
      <c r="D140" s="1033" t="s">
        <v>7</v>
      </c>
      <c r="E140" s="1023" t="s">
        <v>13</v>
      </c>
      <c r="F140" s="1032" t="s">
        <v>17</v>
      </c>
      <c r="G140" s="1032" t="s">
        <v>2670</v>
      </c>
    </row>
    <row r="141" spans="1:7">
      <c r="A141" s="1041"/>
      <c r="B141" s="1049"/>
      <c r="C141" s="1029"/>
      <c r="D141" s="1029"/>
      <c r="E141" s="1032" t="s">
        <v>29</v>
      </c>
      <c r="F141" s="1032" t="s">
        <v>29</v>
      </c>
      <c r="G141" s="1032" t="s">
        <v>30</v>
      </c>
    </row>
    <row r="142" spans="1:7">
      <c r="A142" s="1041"/>
      <c r="B142" s="1048" t="s">
        <v>2817</v>
      </c>
      <c r="C142" s="1048" t="s">
        <v>2816</v>
      </c>
      <c r="D142" s="1047" t="s">
        <v>2285</v>
      </c>
      <c r="E142" s="1020">
        <v>44230</v>
      </c>
      <c r="F142" s="1020">
        <v>44235</v>
      </c>
      <c r="G142" s="1020">
        <v>44266</v>
      </c>
    </row>
    <row r="143" spans="1:7">
      <c r="A143" s="1041"/>
      <c r="B143" s="1032" t="s">
        <v>2815</v>
      </c>
      <c r="C143" s="1032"/>
      <c r="D143" s="1047"/>
      <c r="E143" s="1020">
        <v>44230</v>
      </c>
      <c r="F143" s="1020">
        <v>44235</v>
      </c>
      <c r="G143" s="1020">
        <v>44266</v>
      </c>
    </row>
    <row r="144" spans="1:7">
      <c r="A144" s="1041"/>
      <c r="B144" s="1032"/>
      <c r="C144" s="1032"/>
      <c r="D144" s="1047"/>
      <c r="E144" s="1020">
        <v>44230</v>
      </c>
      <c r="F144" s="1020">
        <v>44235</v>
      </c>
      <c r="G144" s="1020">
        <v>44266</v>
      </c>
    </row>
    <row r="145" spans="1:14">
      <c r="A145" s="1041"/>
      <c r="B145" s="1022" t="s">
        <v>2814</v>
      </c>
      <c r="C145" s="1022" t="s">
        <v>2813</v>
      </c>
      <c r="D145" s="1047"/>
      <c r="E145" s="1020">
        <v>44257</v>
      </c>
      <c r="F145" s="1020">
        <v>44260</v>
      </c>
      <c r="G145" s="1020">
        <v>44292</v>
      </c>
    </row>
    <row r="146" spans="1:14">
      <c r="A146" s="1041"/>
      <c r="B146" s="1048"/>
      <c r="C146" s="1048"/>
      <c r="D146" s="1047"/>
      <c r="E146" s="1020"/>
      <c r="F146" s="1020"/>
      <c r="G146" s="1020"/>
    </row>
    <row r="147" spans="1:14">
      <c r="A147" s="1041"/>
      <c r="B147" s="1045"/>
      <c r="C147" s="1045"/>
      <c r="D147" s="1044"/>
      <c r="E147" s="1045"/>
      <c r="F147" s="1045"/>
      <c r="G147" s="1045"/>
    </row>
    <row r="148" spans="1:14">
      <c r="A148" s="1046" t="s">
        <v>2812</v>
      </c>
      <c r="B148" s="1046"/>
      <c r="C148" s="1045"/>
      <c r="D148" s="1044"/>
      <c r="E148" s="1036"/>
      <c r="F148" s="1036"/>
      <c r="G148" s="1036"/>
    </row>
    <row r="149" spans="1:14">
      <c r="A149" s="1035" t="s">
        <v>2811</v>
      </c>
      <c r="B149" s="1035"/>
      <c r="C149" s="1035"/>
      <c r="D149" s="1035"/>
      <c r="E149" s="1035"/>
      <c r="F149" s="1035"/>
      <c r="G149" s="1035"/>
    </row>
    <row r="150" spans="1:14">
      <c r="A150" s="1041"/>
      <c r="B150" s="1033" t="s">
        <v>25</v>
      </c>
      <c r="C150" s="1034" t="s">
        <v>26</v>
      </c>
      <c r="D150" s="1033" t="s">
        <v>7</v>
      </c>
      <c r="E150" s="1023" t="s">
        <v>13</v>
      </c>
      <c r="F150" s="1032" t="s">
        <v>2801</v>
      </c>
      <c r="G150" s="1031" t="s">
        <v>260</v>
      </c>
    </row>
    <row r="151" spans="1:14">
      <c r="A151" s="1041"/>
      <c r="B151" s="1029"/>
      <c r="C151" s="1030"/>
      <c r="D151" s="1029"/>
      <c r="E151" s="1028" t="s">
        <v>29</v>
      </c>
      <c r="F151" s="1028" t="s">
        <v>29</v>
      </c>
      <c r="G151" s="1027" t="s">
        <v>30</v>
      </c>
    </row>
    <row r="152" spans="1:14">
      <c r="A152" s="1026"/>
      <c r="B152" s="1023" t="s">
        <v>2810</v>
      </c>
      <c r="C152" s="1023" t="s">
        <v>2809</v>
      </c>
      <c r="D152" s="1021" t="s">
        <v>2798</v>
      </c>
      <c r="E152" s="1020">
        <v>44260</v>
      </c>
      <c r="F152" s="1020">
        <v>44237</v>
      </c>
      <c r="G152" s="1020">
        <v>44241</v>
      </c>
    </row>
    <row r="153" spans="1:14" s="1042" customFormat="1">
      <c r="A153" s="1041"/>
      <c r="B153" s="1023" t="s">
        <v>2808</v>
      </c>
      <c r="C153" s="1023" t="s">
        <v>2807</v>
      </c>
      <c r="D153" s="1021"/>
      <c r="E153" s="1020">
        <v>44267</v>
      </c>
      <c r="F153" s="1020">
        <v>44272</v>
      </c>
      <c r="G153" s="1020">
        <v>44277</v>
      </c>
      <c r="H153" s="1043"/>
      <c r="I153" s="1043"/>
      <c r="J153" s="1043"/>
      <c r="K153" s="1043"/>
      <c r="L153" s="1043"/>
      <c r="M153" s="1043"/>
      <c r="N153" s="1043"/>
    </row>
    <row r="154" spans="1:14">
      <c r="A154" s="1041"/>
      <c r="B154" s="1023" t="s">
        <v>2806</v>
      </c>
      <c r="C154" s="1023" t="s">
        <v>2805</v>
      </c>
      <c r="D154" s="1021"/>
      <c r="E154" s="1020">
        <v>44274</v>
      </c>
      <c r="F154" s="1020">
        <v>44279</v>
      </c>
      <c r="G154" s="1020">
        <v>44284</v>
      </c>
    </row>
    <row r="155" spans="1:14">
      <c r="A155" s="1041"/>
      <c r="B155" s="1023" t="s">
        <v>2804</v>
      </c>
      <c r="C155" s="1022" t="s">
        <v>2803</v>
      </c>
      <c r="D155" s="1021"/>
      <c r="E155" s="1020">
        <v>44281</v>
      </c>
      <c r="F155" s="1020">
        <v>44286</v>
      </c>
      <c r="G155" s="1020">
        <v>44291</v>
      </c>
    </row>
    <row r="156" spans="1:14">
      <c r="A156" s="1026"/>
      <c r="B156" s="1023"/>
      <c r="C156" s="1040"/>
      <c r="D156" s="1021"/>
      <c r="E156" s="1020"/>
      <c r="F156" s="1020"/>
      <c r="G156" s="1020"/>
    </row>
    <row r="157" spans="1:14">
      <c r="A157" s="1026"/>
      <c r="B157" s="1039"/>
      <c r="C157" s="1038"/>
      <c r="D157" s="1037"/>
      <c r="E157" s="1036"/>
      <c r="F157" s="1036"/>
      <c r="G157" s="1036"/>
    </row>
    <row r="158" spans="1:14">
      <c r="A158" s="1035" t="s">
        <v>2802</v>
      </c>
      <c r="B158" s="1035"/>
      <c r="C158" s="1035"/>
      <c r="D158" s="1035"/>
      <c r="E158" s="1035"/>
      <c r="F158" s="1035"/>
      <c r="G158" s="1035"/>
    </row>
    <row r="159" spans="1:14">
      <c r="A159" s="1026"/>
      <c r="B159" s="1033" t="s">
        <v>25</v>
      </c>
      <c r="C159" s="1034" t="s">
        <v>26</v>
      </c>
      <c r="D159" s="1033" t="s">
        <v>7</v>
      </c>
      <c r="E159" s="1028" t="s">
        <v>13</v>
      </c>
      <c r="F159" s="1032" t="s">
        <v>2801</v>
      </c>
      <c r="G159" s="1031" t="s">
        <v>2800</v>
      </c>
    </row>
    <row r="160" spans="1:14">
      <c r="A160" s="1026"/>
      <c r="B160" s="1029"/>
      <c r="C160" s="1030"/>
      <c r="D160" s="1029"/>
      <c r="E160" s="1028" t="s">
        <v>29</v>
      </c>
      <c r="F160" s="1028" t="s">
        <v>29</v>
      </c>
      <c r="G160" s="1027" t="s">
        <v>30</v>
      </c>
    </row>
    <row r="161" spans="1:7">
      <c r="A161" s="1026"/>
      <c r="B161" s="1023" t="s">
        <v>2793</v>
      </c>
      <c r="C161" s="1023" t="s">
        <v>2799</v>
      </c>
      <c r="D161" s="1021" t="s">
        <v>2798</v>
      </c>
      <c r="E161" s="1020">
        <v>44260</v>
      </c>
      <c r="F161" s="1020">
        <v>44264</v>
      </c>
      <c r="G161" s="1020">
        <v>44268</v>
      </c>
    </row>
    <row r="162" spans="1:7">
      <c r="A162" s="1026"/>
      <c r="B162" s="1023" t="s">
        <v>2797</v>
      </c>
      <c r="C162" s="1023" t="s">
        <v>2796</v>
      </c>
      <c r="D162" s="1021"/>
      <c r="E162" s="1020">
        <v>44267</v>
      </c>
      <c r="F162" s="1020">
        <v>44270</v>
      </c>
      <c r="G162" s="1020">
        <v>44275</v>
      </c>
    </row>
    <row r="163" spans="1:7">
      <c r="A163" s="1026"/>
      <c r="B163" s="1023" t="s">
        <v>2795</v>
      </c>
      <c r="C163" s="1023" t="s">
        <v>2794</v>
      </c>
      <c r="D163" s="1021"/>
      <c r="E163" s="1020">
        <v>44274</v>
      </c>
      <c r="F163" s="1020">
        <v>44278</v>
      </c>
      <c r="G163" s="1020">
        <v>44282</v>
      </c>
    </row>
    <row r="164" spans="1:7">
      <c r="A164" s="1026"/>
      <c r="B164" s="1025" t="s">
        <v>2793</v>
      </c>
      <c r="C164" s="1024" t="s">
        <v>2792</v>
      </c>
      <c r="D164" s="1021"/>
      <c r="E164" s="1020">
        <v>44281</v>
      </c>
      <c r="F164" s="1020">
        <v>44284</v>
      </c>
      <c r="G164" s="1020">
        <v>44289</v>
      </c>
    </row>
    <row r="165" spans="1:7">
      <c r="B165" s="1023"/>
      <c r="C165" s="1022"/>
      <c r="D165" s="1021"/>
      <c r="E165" s="1020"/>
      <c r="F165" s="1020"/>
      <c r="G165" s="1020"/>
    </row>
    <row r="166" spans="1:7">
      <c r="B166" s="1017"/>
    </row>
    <row r="167" spans="1:7">
      <c r="B167" s="1017"/>
    </row>
  </sheetData>
  <mergeCells count="99">
    <mergeCell ref="C159:C160"/>
    <mergeCell ref="D150:D151"/>
    <mergeCell ref="A139:G139"/>
    <mergeCell ref="A148:B148"/>
    <mergeCell ref="A1:G1"/>
    <mergeCell ref="B2:E2"/>
    <mergeCell ref="B3:G3"/>
    <mergeCell ref="A4:B4"/>
    <mergeCell ref="A5:G5"/>
    <mergeCell ref="A130:G130"/>
    <mergeCell ref="B113:B114"/>
    <mergeCell ref="B122:B123"/>
    <mergeCell ref="C122:C123"/>
    <mergeCell ref="D122:D123"/>
    <mergeCell ref="C113:C114"/>
    <mergeCell ref="D86:D87"/>
    <mergeCell ref="C95:C96"/>
    <mergeCell ref="D95:D96"/>
    <mergeCell ref="B77:B78"/>
    <mergeCell ref="B159:B160"/>
    <mergeCell ref="H153:N153"/>
    <mergeCell ref="D159:D160"/>
    <mergeCell ref="A102:B102"/>
    <mergeCell ref="A112:G112"/>
    <mergeCell ref="A121:G121"/>
    <mergeCell ref="B50:B51"/>
    <mergeCell ref="D8:D12"/>
    <mergeCell ref="B86:B87"/>
    <mergeCell ref="B95:B96"/>
    <mergeCell ref="A66:B66"/>
    <mergeCell ref="A67:G67"/>
    <mergeCell ref="A76:G76"/>
    <mergeCell ref="A85:G85"/>
    <mergeCell ref="A94:G94"/>
    <mergeCell ref="D68:D69"/>
    <mergeCell ref="A23:G23"/>
    <mergeCell ref="B24:B25"/>
    <mergeCell ref="C24:C25"/>
    <mergeCell ref="D24:D25"/>
    <mergeCell ref="D15:D16"/>
    <mergeCell ref="B41:B42"/>
    <mergeCell ref="C150:C151"/>
    <mergeCell ref="B131:B132"/>
    <mergeCell ref="C6:C7"/>
    <mergeCell ref="C15:C16"/>
    <mergeCell ref="C32:C33"/>
    <mergeCell ref="C41:C42"/>
    <mergeCell ref="C50:C51"/>
    <mergeCell ref="A31:G31"/>
    <mergeCell ref="A40:G40"/>
    <mergeCell ref="A49:G49"/>
    <mergeCell ref="C77:C78"/>
    <mergeCell ref="D59:D60"/>
    <mergeCell ref="D61:D65"/>
    <mergeCell ref="D70:D74"/>
    <mergeCell ref="D79:D84"/>
    <mergeCell ref="B59:B60"/>
    <mergeCell ref="B68:B69"/>
    <mergeCell ref="D77:D78"/>
    <mergeCell ref="B15:B16"/>
    <mergeCell ref="B32:B33"/>
    <mergeCell ref="A58:G58"/>
    <mergeCell ref="B6:B7"/>
    <mergeCell ref="D113:D114"/>
    <mergeCell ref="D131:D132"/>
    <mergeCell ref="D6:D7"/>
    <mergeCell ref="C86:C87"/>
    <mergeCell ref="C59:C60"/>
    <mergeCell ref="C68:C69"/>
    <mergeCell ref="D17:D21"/>
    <mergeCell ref="D43:D47"/>
    <mergeCell ref="D34:D38"/>
    <mergeCell ref="D52:D56"/>
    <mergeCell ref="A14:G14"/>
    <mergeCell ref="D26:D30"/>
    <mergeCell ref="B28:C28"/>
    <mergeCell ref="D32:D33"/>
    <mergeCell ref="D41:D42"/>
    <mergeCell ref="D50:D51"/>
    <mergeCell ref="C104:C105"/>
    <mergeCell ref="D104:D105"/>
    <mergeCell ref="B140:B141"/>
    <mergeCell ref="B150:B151"/>
    <mergeCell ref="D115:D119"/>
    <mergeCell ref="A158:G158"/>
    <mergeCell ref="D140:D141"/>
    <mergeCell ref="A149:G149"/>
    <mergeCell ref="C131:C132"/>
    <mergeCell ref="C140:C141"/>
    <mergeCell ref="D152:D156"/>
    <mergeCell ref="D161:D165"/>
    <mergeCell ref="D124:D128"/>
    <mergeCell ref="D88:D92"/>
    <mergeCell ref="D97:D101"/>
    <mergeCell ref="D106:D110"/>
    <mergeCell ref="D133:D137"/>
    <mergeCell ref="D142:D146"/>
    <mergeCell ref="A103:G103"/>
    <mergeCell ref="B104:B105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H20" sqref="H20"/>
    </sheetView>
  </sheetViews>
  <sheetFormatPr defaultRowHeight="16.5"/>
  <cols>
    <col min="1" max="1" width="15.25" style="1130" customWidth="1"/>
    <col min="2" max="2" width="22.25" style="1130" customWidth="1"/>
    <col min="3" max="3" width="18.5" style="1131" customWidth="1"/>
    <col min="4" max="4" width="19.375" style="1130" customWidth="1"/>
    <col min="5" max="5" width="17.375" style="1130" customWidth="1"/>
    <col min="6" max="6" width="20.125" style="1130" customWidth="1"/>
    <col min="7" max="7" width="17.75" style="1130" customWidth="1"/>
    <col min="8" max="8" width="13.875" style="1130" customWidth="1"/>
    <col min="9" max="16384" width="9" style="1130"/>
  </cols>
  <sheetData>
    <row r="1" spans="1:11" ht="62.25" customHeight="1">
      <c r="A1" s="1190" t="s">
        <v>2973</v>
      </c>
      <c r="B1" s="1190"/>
      <c r="C1" s="1190"/>
      <c r="D1" s="1190"/>
      <c r="E1" s="1190"/>
      <c r="F1" s="1191"/>
      <c r="G1" s="1190"/>
      <c r="H1" s="1184"/>
      <c r="I1" s="1160"/>
      <c r="J1" s="1189"/>
      <c r="K1" s="1189"/>
    </row>
    <row r="2" spans="1:11" ht="36" customHeight="1">
      <c r="A2" s="1185" t="s">
        <v>2972</v>
      </c>
      <c r="B2" s="1185"/>
      <c r="C2" s="1188"/>
      <c r="D2" s="1187"/>
      <c r="E2" s="1187"/>
      <c r="F2" s="1187"/>
      <c r="G2" s="1186">
        <v>44256</v>
      </c>
      <c r="H2" s="1184"/>
      <c r="I2" s="1160"/>
      <c r="J2" s="1183"/>
      <c r="K2" s="1182"/>
    </row>
    <row r="3" spans="1:11" ht="23.25" customHeight="1">
      <c r="A3" s="1185" t="s">
        <v>2971</v>
      </c>
      <c r="B3" s="1185"/>
      <c r="C3" s="1185"/>
      <c r="D3" s="1185"/>
      <c r="E3" s="1185"/>
      <c r="F3" s="1185"/>
      <c r="G3" s="1185"/>
      <c r="H3" s="1184"/>
      <c r="I3" s="1160"/>
      <c r="J3" s="1183"/>
      <c r="K3" s="1182"/>
    </row>
    <row r="4" spans="1:11">
      <c r="A4" s="1174" t="s">
        <v>160</v>
      </c>
      <c r="B4" s="1174"/>
      <c r="C4" s="1175"/>
      <c r="D4" s="1174"/>
      <c r="E4" s="1174"/>
      <c r="F4" s="1174"/>
      <c r="G4" s="1174"/>
      <c r="H4" s="1161"/>
      <c r="I4" s="1161"/>
      <c r="J4" s="1174"/>
      <c r="K4" s="1174"/>
    </row>
    <row r="5" spans="1:11">
      <c r="A5" s="1146" t="s">
        <v>2970</v>
      </c>
      <c r="B5" s="1181"/>
      <c r="C5" s="1180"/>
      <c r="D5" s="1179"/>
      <c r="E5" s="1179"/>
      <c r="F5" s="1172"/>
      <c r="G5" s="1172"/>
    </row>
    <row r="6" spans="1:11">
      <c r="B6" s="1169" t="s">
        <v>338</v>
      </c>
      <c r="C6" s="1170" t="s">
        <v>1200</v>
      </c>
      <c r="D6" s="1169" t="s">
        <v>1292</v>
      </c>
      <c r="E6" s="1140" t="s">
        <v>2936</v>
      </c>
      <c r="F6" s="1140" t="s">
        <v>2936</v>
      </c>
      <c r="G6" s="1140" t="s">
        <v>2970</v>
      </c>
    </row>
    <row r="7" spans="1:11">
      <c r="B7" s="1167"/>
      <c r="C7" s="1168"/>
      <c r="D7" s="1167"/>
      <c r="E7" s="1140" t="s">
        <v>1196</v>
      </c>
      <c r="F7" s="1140" t="s">
        <v>547</v>
      </c>
      <c r="G7" s="1140" t="s">
        <v>548</v>
      </c>
    </row>
    <row r="8" spans="1:11">
      <c r="B8" s="1173" t="s">
        <v>1813</v>
      </c>
      <c r="C8" s="1173" t="s">
        <v>1812</v>
      </c>
      <c r="D8" s="1139" t="s">
        <v>2969</v>
      </c>
      <c r="E8" s="1134">
        <f>F8-4</f>
        <v>44257</v>
      </c>
      <c r="F8" s="1134">
        <v>44261</v>
      </c>
      <c r="G8" s="1134">
        <f>F8+25</f>
        <v>44286</v>
      </c>
    </row>
    <row r="9" spans="1:11">
      <c r="B9" s="1173" t="s">
        <v>2968</v>
      </c>
      <c r="C9" s="1173" t="s">
        <v>1741</v>
      </c>
      <c r="D9" s="1137"/>
      <c r="E9" s="1134">
        <f>E8+7</f>
        <v>44264</v>
      </c>
      <c r="F9" s="1134">
        <f>F8+7</f>
        <v>44268</v>
      </c>
      <c r="G9" s="1134">
        <f>G8+7</f>
        <v>44293</v>
      </c>
    </row>
    <row r="10" spans="1:11">
      <c r="B10" s="1178" t="s">
        <v>1729</v>
      </c>
      <c r="C10" s="1173" t="s">
        <v>1728</v>
      </c>
      <c r="D10" s="1137"/>
      <c r="E10" s="1134">
        <f>E9+7</f>
        <v>44271</v>
      </c>
      <c r="F10" s="1134">
        <f>F9+7</f>
        <v>44275</v>
      </c>
      <c r="G10" s="1134">
        <f>G9+7</f>
        <v>44300</v>
      </c>
    </row>
    <row r="11" spans="1:11">
      <c r="B11" s="1173" t="s">
        <v>2967</v>
      </c>
      <c r="C11" s="1173" t="s">
        <v>2852</v>
      </c>
      <c r="D11" s="1137"/>
      <c r="E11" s="1134">
        <f>E10+7</f>
        <v>44278</v>
      </c>
      <c r="F11" s="1134">
        <f>F10+7</f>
        <v>44282</v>
      </c>
      <c r="G11" s="1134">
        <f>G10+7</f>
        <v>44307</v>
      </c>
    </row>
    <row r="12" spans="1:11">
      <c r="B12" s="1173" t="s">
        <v>1808</v>
      </c>
      <c r="C12" s="1173" t="s">
        <v>1168</v>
      </c>
      <c r="D12" s="1135"/>
      <c r="E12" s="1134">
        <f>E11+7</f>
        <v>44285</v>
      </c>
      <c r="F12" s="1134">
        <f>F11+7</f>
        <v>44289</v>
      </c>
      <c r="G12" s="1134">
        <f>G11+7</f>
        <v>44314</v>
      </c>
    </row>
    <row r="13" spans="1:11">
      <c r="B13" s="1177"/>
      <c r="C13" s="1177"/>
      <c r="D13" s="1163"/>
      <c r="E13" s="1156"/>
      <c r="F13" s="1156"/>
      <c r="G13" s="1176"/>
    </row>
    <row r="14" spans="1:11">
      <c r="A14" s="1174" t="s">
        <v>176</v>
      </c>
      <c r="B14" s="1174"/>
      <c r="C14" s="1175"/>
      <c r="D14" s="1174"/>
      <c r="E14" s="1174"/>
      <c r="F14" s="1174"/>
      <c r="G14" s="1174"/>
      <c r="H14" s="1161"/>
    </row>
    <row r="15" spans="1:11">
      <c r="A15" s="1146" t="s">
        <v>2966</v>
      </c>
    </row>
    <row r="16" spans="1:11">
      <c r="B16" s="1169" t="s">
        <v>338</v>
      </c>
      <c r="C16" s="1170" t="s">
        <v>1200</v>
      </c>
      <c r="D16" s="1169" t="s">
        <v>1292</v>
      </c>
      <c r="E16" s="1140" t="s">
        <v>2936</v>
      </c>
      <c r="F16" s="1140" t="s">
        <v>2936</v>
      </c>
      <c r="G16" s="1140" t="s">
        <v>1796</v>
      </c>
    </row>
    <row r="17" spans="1:8">
      <c r="B17" s="1167"/>
      <c r="C17" s="1168"/>
      <c r="D17" s="1167"/>
      <c r="E17" s="1140" t="s">
        <v>1196</v>
      </c>
      <c r="F17" s="1140" t="s">
        <v>547</v>
      </c>
      <c r="G17" s="1140" t="s">
        <v>548</v>
      </c>
    </row>
    <row r="18" spans="1:8">
      <c r="B18" s="1173" t="s">
        <v>2960</v>
      </c>
      <c r="C18" s="1173" t="s">
        <v>2965</v>
      </c>
      <c r="D18" s="1139" t="s">
        <v>2964</v>
      </c>
      <c r="E18" s="1133">
        <v>44257</v>
      </c>
      <c r="F18" s="1133">
        <v>44260</v>
      </c>
      <c r="G18" s="1133">
        <f>F18+30</f>
        <v>44290</v>
      </c>
    </row>
    <row r="19" spans="1:8">
      <c r="B19" s="1173" t="s">
        <v>2960</v>
      </c>
      <c r="C19" s="1173" t="s">
        <v>2963</v>
      </c>
      <c r="D19" s="1137"/>
      <c r="E19" s="1133">
        <f>E18+7</f>
        <v>44264</v>
      </c>
      <c r="F19" s="1133">
        <f>F18+7</f>
        <v>44267</v>
      </c>
      <c r="G19" s="1133">
        <f>G18+7</f>
        <v>44297</v>
      </c>
    </row>
    <row r="20" spans="1:8">
      <c r="B20" s="1173" t="s">
        <v>2960</v>
      </c>
      <c r="C20" s="1173" t="s">
        <v>2962</v>
      </c>
      <c r="D20" s="1137"/>
      <c r="E20" s="1133">
        <f>E19+7</f>
        <v>44271</v>
      </c>
      <c r="F20" s="1133">
        <f>F19+7</f>
        <v>44274</v>
      </c>
      <c r="G20" s="1133">
        <f>G19+7</f>
        <v>44304</v>
      </c>
    </row>
    <row r="21" spans="1:8">
      <c r="B21" s="1173" t="s">
        <v>2960</v>
      </c>
      <c r="C21" s="1173" t="s">
        <v>2961</v>
      </c>
      <c r="D21" s="1137"/>
      <c r="E21" s="1133">
        <f>E20+7</f>
        <v>44278</v>
      </c>
      <c r="F21" s="1133">
        <f>F20+7</f>
        <v>44281</v>
      </c>
      <c r="G21" s="1133">
        <f>G20+7</f>
        <v>44311</v>
      </c>
    </row>
    <row r="22" spans="1:8">
      <c r="B22" s="1173" t="s">
        <v>2960</v>
      </c>
      <c r="C22" s="1173" t="s">
        <v>2959</v>
      </c>
      <c r="D22" s="1135"/>
      <c r="E22" s="1133">
        <f>E21+7</f>
        <v>44285</v>
      </c>
      <c r="F22" s="1133">
        <f>F21+7</f>
        <v>44288</v>
      </c>
      <c r="G22" s="1133">
        <f>G21+7</f>
        <v>44318</v>
      </c>
    </row>
    <row r="23" spans="1:8">
      <c r="A23" s="1172"/>
      <c r="C23" s="1173"/>
      <c r="D23" s="1172"/>
    </row>
    <row r="24" spans="1:8" s="1160" customFormat="1">
      <c r="A24" s="1162" t="s">
        <v>2958</v>
      </c>
      <c r="B24" s="1162"/>
      <c r="C24" s="1162"/>
      <c r="D24" s="1162"/>
      <c r="E24" s="1162"/>
      <c r="F24" s="1162"/>
      <c r="G24" s="1162"/>
      <c r="H24" s="1161"/>
    </row>
    <row r="25" spans="1:8">
      <c r="A25" s="1171" t="s">
        <v>1314</v>
      </c>
    </row>
    <row r="26" spans="1:8">
      <c r="B26" s="1169" t="s">
        <v>338</v>
      </c>
      <c r="C26" s="1170" t="s">
        <v>1200</v>
      </c>
      <c r="D26" s="1169" t="s">
        <v>27</v>
      </c>
      <c r="E26" s="1140" t="s">
        <v>2936</v>
      </c>
      <c r="F26" s="1140" t="s">
        <v>2936</v>
      </c>
      <c r="G26" s="1140" t="s">
        <v>1314</v>
      </c>
    </row>
    <row r="27" spans="1:8">
      <c r="B27" s="1167"/>
      <c r="C27" s="1168"/>
      <c r="D27" s="1167"/>
      <c r="E27" s="1140" t="s">
        <v>1196</v>
      </c>
      <c r="F27" s="1140" t="s">
        <v>547</v>
      </c>
      <c r="G27" s="1140" t="s">
        <v>30</v>
      </c>
    </row>
    <row r="28" spans="1:8">
      <c r="B28" s="1166" t="s">
        <v>2957</v>
      </c>
      <c r="C28" s="1166" t="s">
        <v>2956</v>
      </c>
      <c r="D28" s="1139" t="s">
        <v>2955</v>
      </c>
      <c r="E28" s="1134">
        <v>44252</v>
      </c>
      <c r="F28" s="1134">
        <v>44256</v>
      </c>
      <c r="G28" s="1134">
        <f>F28+3</f>
        <v>44259</v>
      </c>
    </row>
    <row r="29" spans="1:8">
      <c r="B29" s="1166" t="s">
        <v>2952</v>
      </c>
      <c r="C29" s="1166" t="s">
        <v>2954</v>
      </c>
      <c r="D29" s="1137"/>
      <c r="E29" s="1134">
        <f>E28+7</f>
        <v>44259</v>
      </c>
      <c r="F29" s="1134">
        <f>F28+7</f>
        <v>44263</v>
      </c>
      <c r="G29" s="1134">
        <f>G28+7</f>
        <v>44266</v>
      </c>
    </row>
    <row r="30" spans="1:8">
      <c r="B30" s="1166" t="s">
        <v>2950</v>
      </c>
      <c r="C30" s="1166" t="s">
        <v>2953</v>
      </c>
      <c r="D30" s="1137"/>
      <c r="E30" s="1134">
        <f>E29+7</f>
        <v>44266</v>
      </c>
      <c r="F30" s="1134">
        <f>F29+7</f>
        <v>44270</v>
      </c>
      <c r="G30" s="1134">
        <f>G29+7</f>
        <v>44273</v>
      </c>
    </row>
    <row r="31" spans="1:8">
      <c r="B31" s="1166" t="s">
        <v>2952</v>
      </c>
      <c r="C31" s="1166" t="s">
        <v>2951</v>
      </c>
      <c r="D31" s="1137"/>
      <c r="E31" s="1134">
        <f>E30+7</f>
        <v>44273</v>
      </c>
      <c r="F31" s="1134">
        <f>F30+7</f>
        <v>44277</v>
      </c>
      <c r="G31" s="1134">
        <f>G30+7</f>
        <v>44280</v>
      </c>
    </row>
    <row r="32" spans="1:8">
      <c r="B32" s="1166" t="s">
        <v>2950</v>
      </c>
      <c r="C32" s="1166" t="s">
        <v>2949</v>
      </c>
      <c r="D32" s="1135"/>
      <c r="E32" s="1134">
        <f>E31+7</f>
        <v>44280</v>
      </c>
      <c r="F32" s="1134">
        <f>F31+7</f>
        <v>44284</v>
      </c>
      <c r="G32" s="1134">
        <f>G31+7</f>
        <v>44287</v>
      </c>
    </row>
    <row r="33" spans="1:8">
      <c r="C33" s="1130"/>
    </row>
    <row r="34" spans="1:8" s="1132" customFormat="1">
      <c r="B34" s="1165"/>
      <c r="C34" s="1164"/>
      <c r="D34" s="1163"/>
      <c r="E34" s="1156"/>
      <c r="F34" s="1156"/>
      <c r="G34" s="1156"/>
    </row>
    <row r="35" spans="1:8" s="1160" customFormat="1">
      <c r="A35" s="1162" t="s">
        <v>124</v>
      </c>
      <c r="B35" s="1162"/>
      <c r="C35" s="1162"/>
      <c r="D35" s="1162"/>
      <c r="E35" s="1162"/>
      <c r="F35" s="1162"/>
      <c r="G35" s="1162"/>
      <c r="H35" s="1161"/>
    </row>
    <row r="36" spans="1:8" s="1155" customFormat="1">
      <c r="A36" s="1146" t="s">
        <v>2948</v>
      </c>
      <c r="B36" s="1159"/>
      <c r="C36" s="1158"/>
      <c r="D36" s="1157"/>
      <c r="E36" s="1157"/>
      <c r="F36" s="1156"/>
      <c r="G36" s="1156"/>
      <c r="H36" s="1151"/>
    </row>
    <row r="37" spans="1:8" s="1155" customFormat="1">
      <c r="A37" s="1132"/>
      <c r="B37" s="1143" t="s">
        <v>338</v>
      </c>
      <c r="C37" s="1144" t="s">
        <v>1200</v>
      </c>
      <c r="D37" s="1143" t="s">
        <v>1292</v>
      </c>
      <c r="E37" s="1140" t="s">
        <v>2936</v>
      </c>
      <c r="F37" s="1140" t="s">
        <v>2936</v>
      </c>
      <c r="G37" s="1140" t="s">
        <v>2948</v>
      </c>
      <c r="H37" s="1132"/>
    </row>
    <row r="38" spans="1:8" s="1155" customFormat="1">
      <c r="A38" s="1132"/>
      <c r="B38" s="1141"/>
      <c r="C38" s="1142"/>
      <c r="D38" s="1141"/>
      <c r="E38" s="1140" t="s">
        <v>1196</v>
      </c>
      <c r="F38" s="1140" t="s">
        <v>547</v>
      </c>
      <c r="G38" s="1140" t="s">
        <v>548</v>
      </c>
      <c r="H38" s="1132"/>
    </row>
    <row r="39" spans="1:8" s="1155" customFormat="1">
      <c r="A39" s="1132"/>
      <c r="B39" s="1136" t="s">
        <v>2946</v>
      </c>
      <c r="C39" s="1136" t="s">
        <v>2945</v>
      </c>
      <c r="D39" s="1139" t="s">
        <v>2947</v>
      </c>
      <c r="E39" s="1134">
        <v>44259</v>
      </c>
      <c r="F39" s="1134">
        <v>44262</v>
      </c>
      <c r="G39" s="1134">
        <f>F39+39</f>
        <v>44301</v>
      </c>
      <c r="H39" s="1132"/>
    </row>
    <row r="40" spans="1:8" s="1155" customFormat="1">
      <c r="A40" s="1132"/>
      <c r="B40" s="1136" t="s">
        <v>2943</v>
      </c>
      <c r="C40" s="1136" t="s">
        <v>2942</v>
      </c>
      <c r="D40" s="1137"/>
      <c r="E40" s="1134">
        <f>E39+7</f>
        <v>44266</v>
      </c>
      <c r="F40" s="1134">
        <f>F39+7</f>
        <v>44269</v>
      </c>
      <c r="G40" s="1134">
        <f>G39+7</f>
        <v>44308</v>
      </c>
      <c r="H40" s="1132"/>
    </row>
    <row r="41" spans="1:8" s="1155" customFormat="1">
      <c r="A41" s="1132"/>
      <c r="B41" s="1136" t="s">
        <v>2941</v>
      </c>
      <c r="C41" s="1136" t="s">
        <v>2940</v>
      </c>
      <c r="D41" s="1137"/>
      <c r="E41" s="1134">
        <f>E40+7</f>
        <v>44273</v>
      </c>
      <c r="F41" s="1134">
        <f>F40+7</f>
        <v>44276</v>
      </c>
      <c r="G41" s="1134">
        <f>G40+7</f>
        <v>44315</v>
      </c>
      <c r="H41" s="1132"/>
    </row>
    <row r="42" spans="1:8" s="1155" customFormat="1">
      <c r="A42" s="1132"/>
      <c r="B42" s="1136" t="s">
        <v>2939</v>
      </c>
      <c r="C42" s="1136" t="s">
        <v>808</v>
      </c>
      <c r="D42" s="1137"/>
      <c r="E42" s="1134">
        <f>E41+7</f>
        <v>44280</v>
      </c>
      <c r="F42" s="1134">
        <f>F41+7</f>
        <v>44283</v>
      </c>
      <c r="G42" s="1134">
        <f>G41+7</f>
        <v>44322</v>
      </c>
      <c r="H42" s="1132"/>
    </row>
    <row r="43" spans="1:8" s="1155" customFormat="1">
      <c r="A43" s="1132"/>
      <c r="B43" s="1136" t="s">
        <v>2938</v>
      </c>
      <c r="C43" s="1136" t="s">
        <v>2937</v>
      </c>
      <c r="D43" s="1135"/>
      <c r="E43" s="1134">
        <f>E42+7</f>
        <v>44287</v>
      </c>
      <c r="F43" s="1134">
        <f>F42+7</f>
        <v>44290</v>
      </c>
      <c r="G43" s="1134">
        <f>G42+7</f>
        <v>44329</v>
      </c>
      <c r="H43" s="1132"/>
    </row>
    <row r="44" spans="1:8" s="1132" customFormat="1">
      <c r="B44" s="1154"/>
    </row>
    <row r="45" spans="1:8" s="1132" customFormat="1">
      <c r="A45" s="1146" t="s">
        <v>1438</v>
      </c>
      <c r="B45" s="1153"/>
      <c r="C45" s="1152"/>
      <c r="D45" s="1146"/>
      <c r="E45" s="1146"/>
      <c r="F45" s="1146"/>
      <c r="G45" s="1151"/>
    </row>
    <row r="46" spans="1:8" s="1132" customFormat="1">
      <c r="B46" s="1143" t="s">
        <v>338</v>
      </c>
      <c r="C46" s="1144" t="s">
        <v>1200</v>
      </c>
      <c r="D46" s="1143" t="s">
        <v>1292</v>
      </c>
      <c r="E46" s="1140" t="s">
        <v>2936</v>
      </c>
      <c r="F46" s="1140" t="s">
        <v>2936</v>
      </c>
      <c r="G46" s="1140" t="s">
        <v>1438</v>
      </c>
    </row>
    <row r="47" spans="1:8" s="1132" customFormat="1">
      <c r="B47" s="1141"/>
      <c r="C47" s="1142"/>
      <c r="D47" s="1141"/>
      <c r="E47" s="1140" t="s">
        <v>1196</v>
      </c>
      <c r="F47" s="1140" t="s">
        <v>547</v>
      </c>
      <c r="G47" s="1140" t="s">
        <v>548</v>
      </c>
    </row>
    <row r="48" spans="1:8" s="1132" customFormat="1">
      <c r="B48" s="1136" t="s">
        <v>2946</v>
      </c>
      <c r="C48" s="1136" t="s">
        <v>2945</v>
      </c>
      <c r="D48" s="1139" t="s">
        <v>2944</v>
      </c>
      <c r="E48" s="1134">
        <v>44259</v>
      </c>
      <c r="F48" s="1134">
        <v>44262</v>
      </c>
      <c r="G48" s="1134">
        <f>F48+23</f>
        <v>44285</v>
      </c>
    </row>
    <row r="49" spans="1:7" s="1132" customFormat="1">
      <c r="B49" s="1136" t="s">
        <v>2943</v>
      </c>
      <c r="C49" s="1136" t="s">
        <v>2942</v>
      </c>
      <c r="D49" s="1137"/>
      <c r="E49" s="1134">
        <f>E48+7</f>
        <v>44266</v>
      </c>
      <c r="F49" s="1134">
        <f>F48+7</f>
        <v>44269</v>
      </c>
      <c r="G49" s="1134">
        <f>G48+7</f>
        <v>44292</v>
      </c>
    </row>
    <row r="50" spans="1:7" s="1132" customFormat="1">
      <c r="B50" s="1136" t="s">
        <v>2941</v>
      </c>
      <c r="C50" s="1136" t="s">
        <v>2940</v>
      </c>
      <c r="D50" s="1137"/>
      <c r="E50" s="1134">
        <f>E49+7</f>
        <v>44273</v>
      </c>
      <c r="F50" s="1134">
        <f>F49+7</f>
        <v>44276</v>
      </c>
      <c r="G50" s="1134">
        <f>G49+7</f>
        <v>44299</v>
      </c>
    </row>
    <row r="51" spans="1:7" s="1132" customFormat="1">
      <c r="B51" s="1136" t="s">
        <v>2939</v>
      </c>
      <c r="C51" s="1136" t="s">
        <v>808</v>
      </c>
      <c r="D51" s="1137"/>
      <c r="E51" s="1134">
        <f>E50+7</f>
        <v>44280</v>
      </c>
      <c r="F51" s="1134">
        <f>F50+7</f>
        <v>44283</v>
      </c>
      <c r="G51" s="1134">
        <f>G50+7</f>
        <v>44306</v>
      </c>
    </row>
    <row r="52" spans="1:7" s="1132" customFormat="1">
      <c r="B52" s="1136" t="s">
        <v>2938</v>
      </c>
      <c r="C52" s="1136" t="s">
        <v>2937</v>
      </c>
      <c r="D52" s="1135"/>
      <c r="E52" s="1134">
        <f>E51+7</f>
        <v>44287</v>
      </c>
      <c r="F52" s="1134">
        <f>F51+7</f>
        <v>44290</v>
      </c>
      <c r="G52" s="1134">
        <f>G51+7</f>
        <v>44313</v>
      </c>
    </row>
    <row r="53" spans="1:7" s="1132" customFormat="1">
      <c r="B53" s="1150"/>
      <c r="C53" s="1145"/>
    </row>
    <row r="54" spans="1:7" s="1132" customFormat="1">
      <c r="A54" s="1146"/>
      <c r="B54" s="1147"/>
      <c r="C54" s="1149"/>
      <c r="D54" s="1148"/>
      <c r="E54" s="1148"/>
      <c r="F54" s="1147"/>
    </row>
    <row r="55" spans="1:7" s="1132" customFormat="1">
      <c r="A55" s="1146" t="s">
        <v>2935</v>
      </c>
      <c r="C55" s="1145"/>
    </row>
    <row r="56" spans="1:7" s="1132" customFormat="1">
      <c r="B56" s="1143" t="s">
        <v>338</v>
      </c>
      <c r="C56" s="1144" t="s">
        <v>1200</v>
      </c>
      <c r="D56" s="1143" t="s">
        <v>27</v>
      </c>
      <c r="E56" s="1140" t="s">
        <v>2936</v>
      </c>
      <c r="F56" s="1140" t="s">
        <v>2936</v>
      </c>
      <c r="G56" s="1140" t="s">
        <v>2935</v>
      </c>
    </row>
    <row r="57" spans="1:7" s="1132" customFormat="1" ht="13.5" customHeight="1">
      <c r="B57" s="1141"/>
      <c r="C57" s="1142"/>
      <c r="D57" s="1141"/>
      <c r="E57" s="1140" t="s">
        <v>1196</v>
      </c>
      <c r="F57" s="1140" t="s">
        <v>29</v>
      </c>
      <c r="G57" s="1140" t="s">
        <v>30</v>
      </c>
    </row>
    <row r="58" spans="1:7" s="1132" customFormat="1" ht="19.5" customHeight="1">
      <c r="B58" s="1136" t="s">
        <v>2934</v>
      </c>
      <c r="C58" s="1136" t="s">
        <v>291</v>
      </c>
      <c r="D58" s="1139" t="s">
        <v>1425</v>
      </c>
      <c r="E58" s="1134">
        <f>F58-4</f>
        <v>44257</v>
      </c>
      <c r="F58" s="1134">
        <v>44261</v>
      </c>
      <c r="G58" s="1134">
        <f>F58+37</f>
        <v>44298</v>
      </c>
    </row>
    <row r="59" spans="1:7" s="1132" customFormat="1" ht="18.75" customHeight="1">
      <c r="B59" s="1138" t="s">
        <v>2933</v>
      </c>
      <c r="C59" s="1136" t="s">
        <v>2932</v>
      </c>
      <c r="D59" s="1137"/>
      <c r="E59" s="1134">
        <f>E58+7</f>
        <v>44264</v>
      </c>
      <c r="F59" s="1134">
        <f>F58+7</f>
        <v>44268</v>
      </c>
      <c r="G59" s="1133">
        <f>G58+7</f>
        <v>44305</v>
      </c>
    </row>
    <row r="60" spans="1:7" s="1132" customFormat="1" ht="19.5" customHeight="1">
      <c r="B60" s="1136" t="s">
        <v>2931</v>
      </c>
      <c r="C60" s="1136" t="s">
        <v>576</v>
      </c>
      <c r="D60" s="1137"/>
      <c r="E60" s="1134">
        <f>E59+7</f>
        <v>44271</v>
      </c>
      <c r="F60" s="1134">
        <f>F59+7</f>
        <v>44275</v>
      </c>
      <c r="G60" s="1133">
        <f>G59+7</f>
        <v>44312</v>
      </c>
    </row>
    <row r="61" spans="1:7" s="1132" customFormat="1">
      <c r="B61" s="1136" t="s">
        <v>2930</v>
      </c>
      <c r="C61" s="1136" t="s">
        <v>291</v>
      </c>
      <c r="D61" s="1137"/>
      <c r="E61" s="1134">
        <f>E60+7</f>
        <v>44278</v>
      </c>
      <c r="F61" s="1134">
        <f>F60+7</f>
        <v>44282</v>
      </c>
      <c r="G61" s="1133">
        <f>G60+7</f>
        <v>44319</v>
      </c>
    </row>
    <row r="62" spans="1:7" s="1132" customFormat="1" ht="19.5" customHeight="1">
      <c r="B62" s="1136" t="s">
        <v>2929</v>
      </c>
      <c r="C62" s="1136" t="s">
        <v>207</v>
      </c>
      <c r="D62" s="1135"/>
      <c r="E62" s="1134">
        <f>E61+7</f>
        <v>44285</v>
      </c>
      <c r="F62" s="1134">
        <f>F61+7</f>
        <v>44289</v>
      </c>
      <c r="G62" s="1133">
        <f>G61+7</f>
        <v>44326</v>
      </c>
    </row>
    <row r="63" spans="1:7">
      <c r="C63" s="1130"/>
    </row>
  </sheetData>
  <mergeCells count="30">
    <mergeCell ref="B37:B38"/>
    <mergeCell ref="C37:C38"/>
    <mergeCell ref="D37:D38"/>
    <mergeCell ref="B56:B57"/>
    <mergeCell ref="C56:C57"/>
    <mergeCell ref="D56:D57"/>
    <mergeCell ref="D39:D43"/>
    <mergeCell ref="B46:B47"/>
    <mergeCell ref="C46:C47"/>
    <mergeCell ref="D46:D47"/>
    <mergeCell ref="C6:C7"/>
    <mergeCell ref="B6:B7"/>
    <mergeCell ref="D6:D7"/>
    <mergeCell ref="D8:D12"/>
    <mergeCell ref="D48:D52"/>
    <mergeCell ref="D58:D62"/>
    <mergeCell ref="A24:G24"/>
    <mergeCell ref="A35:G35"/>
    <mergeCell ref="C26:C27"/>
    <mergeCell ref="D28:D32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46"/>
  <sheetViews>
    <sheetView workbookViewId="0">
      <selection activeCell="H14" sqref="H14"/>
    </sheetView>
  </sheetViews>
  <sheetFormatPr defaultRowHeight="15.75"/>
  <cols>
    <col min="1" max="1" width="5.25" style="1194" customWidth="1"/>
    <col min="2" max="2" width="40.375" style="1193" customWidth="1"/>
    <col min="3" max="3" width="13.125" style="1193" customWidth="1"/>
    <col min="4" max="4" width="9.75" style="1192" customWidth="1"/>
    <col min="5" max="5" width="12.5" style="1193" customWidth="1"/>
    <col min="6" max="6" width="15" style="1193" customWidth="1"/>
    <col min="7" max="7" width="13.125" style="1192" customWidth="1"/>
    <col min="8" max="9" width="9" style="1192"/>
    <col min="10" max="10" width="19.125" style="1192" customWidth="1"/>
    <col min="11" max="16384" width="9" style="1192"/>
  </cols>
  <sheetData>
    <row r="1" spans="1:13" ht="49.5" customHeight="1">
      <c r="A1" s="1334" t="s">
        <v>3024</v>
      </c>
      <c r="B1" s="1334"/>
      <c r="C1" s="1334"/>
      <c r="D1" s="1334"/>
      <c r="E1" s="1334"/>
      <c r="F1" s="1334"/>
    </row>
    <row r="2" spans="1:13">
      <c r="A2" s="1331"/>
      <c r="B2" s="1333" t="s">
        <v>2927</v>
      </c>
      <c r="C2" s="1333"/>
      <c r="D2" s="1333"/>
      <c r="E2" s="1333"/>
      <c r="F2" s="1332">
        <v>44256</v>
      </c>
    </row>
    <row r="3" spans="1:13">
      <c r="A3" s="1331"/>
      <c r="B3" s="1330" t="s">
        <v>2926</v>
      </c>
      <c r="C3" s="1329"/>
      <c r="D3" s="1329"/>
      <c r="E3" s="1329"/>
      <c r="F3" s="1329"/>
    </row>
    <row r="4" spans="1:13" ht="17.25">
      <c r="A4" s="1262" t="s">
        <v>3023</v>
      </c>
      <c r="B4" s="1262"/>
      <c r="C4" s="1328"/>
      <c r="D4" s="1327"/>
      <c r="E4" s="1327"/>
      <c r="F4" s="1326"/>
    </row>
    <row r="5" spans="1:13" s="1204" customFormat="1" ht="17.25">
      <c r="A5" s="1262" t="s">
        <v>24</v>
      </c>
      <c r="B5" s="1262"/>
      <c r="C5" s="1260"/>
      <c r="D5" s="1321"/>
      <c r="E5" s="1321"/>
      <c r="F5" s="1325"/>
      <c r="G5" s="1243"/>
    </row>
    <row r="6" spans="1:13" ht="17.25">
      <c r="A6" s="1324"/>
      <c r="B6" s="1211" t="s">
        <v>25</v>
      </c>
      <c r="C6" s="1211" t="s">
        <v>26</v>
      </c>
      <c r="D6" s="1211" t="s">
        <v>7</v>
      </c>
      <c r="E6" s="1210" t="s">
        <v>2978</v>
      </c>
      <c r="F6" s="1206" t="s">
        <v>24</v>
      </c>
    </row>
    <row r="7" spans="1:13" ht="17.25">
      <c r="A7" s="1324"/>
      <c r="B7" s="1207"/>
      <c r="C7" s="1207"/>
      <c r="D7" s="1207"/>
      <c r="E7" s="1323" t="s">
        <v>29</v>
      </c>
      <c r="F7" s="1323" t="s">
        <v>30</v>
      </c>
    </row>
    <row r="8" spans="1:13" ht="17.25">
      <c r="A8" s="1203"/>
      <c r="B8" s="1319" t="s">
        <v>3022</v>
      </c>
      <c r="C8" s="1319" t="s">
        <v>204</v>
      </c>
      <c r="D8" s="1217" t="s">
        <v>147</v>
      </c>
      <c r="E8" s="1322">
        <v>44262</v>
      </c>
      <c r="F8" s="1322">
        <f>E8+40</f>
        <v>44302</v>
      </c>
    </row>
    <row r="9" spans="1:13" ht="17.25">
      <c r="A9" s="1203"/>
      <c r="B9" s="1319" t="s">
        <v>759</v>
      </c>
      <c r="C9" s="1319" t="s">
        <v>217</v>
      </c>
      <c r="D9" s="1217"/>
      <c r="E9" s="1322">
        <f>E8+7</f>
        <v>44269</v>
      </c>
      <c r="F9" s="1322">
        <f>E9+40</f>
        <v>44309</v>
      </c>
    </row>
    <row r="10" spans="1:13" ht="17.25">
      <c r="A10" s="1203"/>
      <c r="B10" s="1319" t="s">
        <v>3021</v>
      </c>
      <c r="C10" s="1319" t="s">
        <v>205</v>
      </c>
      <c r="D10" s="1217"/>
      <c r="E10" s="1322">
        <f>E9+7</f>
        <v>44276</v>
      </c>
      <c r="F10" s="1322">
        <f>E10+40</f>
        <v>44316</v>
      </c>
    </row>
    <row r="11" spans="1:13" ht="17.25">
      <c r="A11" s="1203"/>
      <c r="B11" s="1319" t="s">
        <v>3020</v>
      </c>
      <c r="C11" s="1319" t="s">
        <v>217</v>
      </c>
      <c r="D11" s="1217"/>
      <c r="E11" s="1322">
        <f>E10+7</f>
        <v>44283</v>
      </c>
      <c r="F11" s="1322">
        <f>E11+40</f>
        <v>44323</v>
      </c>
    </row>
    <row r="12" spans="1:13" s="1204" customFormat="1" ht="17.25">
      <c r="A12" s="1262" t="s">
        <v>40</v>
      </c>
      <c r="B12" s="1262"/>
      <c r="C12" s="1268"/>
      <c r="D12" s="1260"/>
      <c r="E12" s="1260"/>
      <c r="F12" s="1321"/>
      <c r="G12" s="1243"/>
    </row>
    <row r="13" spans="1:13" ht="17.25">
      <c r="A13" s="1203"/>
      <c r="B13" s="1211" t="s">
        <v>25</v>
      </c>
      <c r="C13" s="1207" t="s">
        <v>26</v>
      </c>
      <c r="D13" s="1211" t="s">
        <v>7</v>
      </c>
      <c r="E13" s="1210" t="s">
        <v>2978</v>
      </c>
      <c r="F13" s="1206" t="s">
        <v>171</v>
      </c>
    </row>
    <row r="14" spans="1:13" ht="17.25">
      <c r="A14" s="1203"/>
      <c r="B14" s="1211"/>
      <c r="C14" s="1219"/>
      <c r="D14" s="1211"/>
      <c r="E14" s="1206" t="s">
        <v>29</v>
      </c>
      <c r="F14" s="1206" t="s">
        <v>30</v>
      </c>
      <c r="I14" s="1320"/>
      <c r="J14" s="1318"/>
      <c r="K14" s="1318"/>
      <c r="L14" s="1318"/>
      <c r="M14" s="1318"/>
    </row>
    <row r="15" spans="1:13" ht="18" customHeight="1">
      <c r="A15" s="1203"/>
      <c r="B15" s="1319" t="s">
        <v>564</v>
      </c>
      <c r="C15" s="1319" t="s">
        <v>1831</v>
      </c>
      <c r="D15" s="1205" t="s">
        <v>180</v>
      </c>
      <c r="E15" s="1199">
        <v>44261</v>
      </c>
      <c r="F15" s="1199">
        <f>E15+40</f>
        <v>44301</v>
      </c>
      <c r="I15" s="1318"/>
      <c r="J15" s="1318"/>
      <c r="K15" s="1318"/>
      <c r="L15" s="1318"/>
      <c r="M15" s="1318"/>
    </row>
    <row r="16" spans="1:13" ht="18" customHeight="1">
      <c r="A16" s="1203"/>
      <c r="B16" s="1319" t="s">
        <v>2190</v>
      </c>
      <c r="C16" s="1319" t="s">
        <v>3019</v>
      </c>
      <c r="D16" s="1201"/>
      <c r="E16" s="1199">
        <f>E15+7</f>
        <v>44268</v>
      </c>
      <c r="F16" s="1199">
        <f>E16+40</f>
        <v>44308</v>
      </c>
      <c r="I16" s="1318"/>
      <c r="J16" s="1318"/>
      <c r="K16" s="1318"/>
      <c r="L16" s="1318"/>
      <c r="M16" s="1318"/>
    </row>
    <row r="17" spans="1:17" ht="18" customHeight="1">
      <c r="A17" s="1203"/>
      <c r="B17" s="1319" t="s">
        <v>751</v>
      </c>
      <c r="C17" s="1319" t="s">
        <v>1827</v>
      </c>
      <c r="D17" s="1201"/>
      <c r="E17" s="1199">
        <f>E16+7</f>
        <v>44275</v>
      </c>
      <c r="F17" s="1199">
        <f>E17+40</f>
        <v>44315</v>
      </c>
      <c r="I17" s="1318"/>
      <c r="J17" s="1318"/>
      <c r="K17" s="1318"/>
      <c r="L17" s="1318"/>
      <c r="M17" s="1318"/>
    </row>
    <row r="18" spans="1:17" ht="18" customHeight="1">
      <c r="A18" s="1203"/>
      <c r="B18" s="1319" t="s">
        <v>3018</v>
      </c>
      <c r="C18" s="1319" t="s">
        <v>3017</v>
      </c>
      <c r="D18" s="1309"/>
      <c r="E18" s="1199">
        <f>E17+7</f>
        <v>44282</v>
      </c>
      <c r="F18" s="1199">
        <f>E18+33</f>
        <v>44315</v>
      </c>
      <c r="I18" s="1318"/>
      <c r="J18" s="1318"/>
      <c r="K18" s="1318"/>
      <c r="L18" s="1318"/>
      <c r="M18" s="1318"/>
    </row>
    <row r="19" spans="1:17" ht="17.25">
      <c r="A19" s="1315" t="s">
        <v>210</v>
      </c>
      <c r="B19" s="1316"/>
      <c r="C19" s="1315"/>
      <c r="D19" s="1315"/>
      <c r="E19" s="1315"/>
      <c r="F19" s="1317"/>
    </row>
    <row r="20" spans="1:17" s="1204" customFormat="1" ht="17.25">
      <c r="A20" s="1315" t="s">
        <v>214</v>
      </c>
      <c r="B20" s="1316"/>
      <c r="C20" s="1316"/>
      <c r="D20" s="1315"/>
      <c r="E20" s="1315"/>
      <c r="F20" s="1314"/>
    </row>
    <row r="21" spans="1:17" s="1204" customFormat="1" ht="34.5">
      <c r="A21" s="1313"/>
      <c r="B21" s="1205" t="s">
        <v>25</v>
      </c>
      <c r="C21" s="1205" t="s">
        <v>26</v>
      </c>
      <c r="D21" s="1205" t="s">
        <v>7</v>
      </c>
      <c r="E21" s="1210" t="s">
        <v>2978</v>
      </c>
      <c r="F21" s="1308" t="s">
        <v>214</v>
      </c>
      <c r="G21" s="1243"/>
    </row>
    <row r="22" spans="1:17" s="1204" customFormat="1" ht="18" thickBot="1">
      <c r="A22" s="1313"/>
      <c r="B22" s="1309"/>
      <c r="C22" s="1309"/>
      <c r="D22" s="1309"/>
      <c r="E22" s="1308" t="s">
        <v>29</v>
      </c>
      <c r="F22" s="1308" t="s">
        <v>30</v>
      </c>
    </row>
    <row r="23" spans="1:17" s="1204" customFormat="1" ht="18" thickBot="1">
      <c r="A23" s="1313"/>
      <c r="B23" s="1233" t="s">
        <v>3010</v>
      </c>
      <c r="C23" s="1232" t="s">
        <v>3009</v>
      </c>
      <c r="D23" s="1285" t="s">
        <v>2577</v>
      </c>
      <c r="E23" s="1199">
        <v>44262</v>
      </c>
      <c r="F23" s="1199">
        <f>E23+27</f>
        <v>44289</v>
      </c>
    </row>
    <row r="24" spans="1:17" s="1204" customFormat="1" ht="18" thickBot="1">
      <c r="A24" s="1313"/>
      <c r="B24" s="1233" t="s">
        <v>699</v>
      </c>
      <c r="C24" s="1232" t="s">
        <v>34</v>
      </c>
      <c r="D24" s="1274"/>
      <c r="E24" s="1199">
        <f>E23+7</f>
        <v>44269</v>
      </c>
      <c r="F24" s="1199">
        <f>E24+27</f>
        <v>44296</v>
      </c>
    </row>
    <row r="25" spans="1:17" s="1204" customFormat="1" ht="18" thickBot="1">
      <c r="A25" s="1313"/>
      <c r="B25" s="1233" t="s">
        <v>3008</v>
      </c>
      <c r="C25" s="1232" t="s">
        <v>3007</v>
      </c>
      <c r="D25" s="1274"/>
      <c r="E25" s="1199">
        <f>E24+7</f>
        <v>44276</v>
      </c>
      <c r="F25" s="1199">
        <f>E25+27</f>
        <v>44303</v>
      </c>
    </row>
    <row r="26" spans="1:17" s="1204" customFormat="1" ht="18" thickBot="1">
      <c r="A26" s="1313"/>
      <c r="B26" s="1233" t="s">
        <v>3006</v>
      </c>
      <c r="C26" s="1232" t="s">
        <v>617</v>
      </c>
      <c r="D26" s="1274"/>
      <c r="E26" s="1199">
        <f>E25+7</f>
        <v>44283</v>
      </c>
      <c r="F26" s="1199">
        <f>E26+27</f>
        <v>44310</v>
      </c>
    </row>
    <row r="27" spans="1:17" s="1312" customFormat="1" ht="17.25">
      <c r="A27" s="1223" t="s">
        <v>81</v>
      </c>
      <c r="B27" s="1223"/>
      <c r="C27" s="1223"/>
      <c r="D27" s="1223"/>
      <c r="E27" s="1311"/>
      <c r="F27" s="1311"/>
      <c r="G27" s="1226"/>
      <c r="H27" s="1305"/>
    </row>
    <row r="28" spans="1:17" s="1204" customFormat="1" ht="17.25">
      <c r="A28" s="1311" t="s">
        <v>219</v>
      </c>
      <c r="B28" s="1311"/>
      <c r="C28" s="1311"/>
      <c r="D28" s="1311"/>
      <c r="E28" s="1311"/>
      <c r="F28" s="1311"/>
      <c r="G28" s="1243"/>
      <c r="H28" s="1305"/>
    </row>
    <row r="29" spans="1:17" ht="17.25">
      <c r="A29" s="1203"/>
      <c r="B29" s="1205" t="s">
        <v>3016</v>
      </c>
      <c r="C29" s="1205" t="s">
        <v>26</v>
      </c>
      <c r="D29" s="1205" t="s">
        <v>7</v>
      </c>
      <c r="E29" s="1210" t="s">
        <v>2978</v>
      </c>
      <c r="F29" s="1308" t="s">
        <v>219</v>
      </c>
      <c r="H29" s="1305"/>
      <c r="J29" s="1310"/>
      <c r="K29" s="1310"/>
      <c r="L29" s="1310"/>
      <c r="M29" s="1310"/>
      <c r="N29" s="1310"/>
      <c r="O29" s="1310"/>
      <c r="P29" s="1310"/>
      <c r="Q29" s="1310"/>
    </row>
    <row r="30" spans="1:17" ht="18" thickBot="1">
      <c r="A30" s="1203"/>
      <c r="B30" s="1309"/>
      <c r="C30" s="1309"/>
      <c r="D30" s="1309"/>
      <c r="E30" s="1308" t="s">
        <v>29</v>
      </c>
      <c r="F30" s="1308" t="s">
        <v>30</v>
      </c>
      <c r="H30" s="1305"/>
      <c r="J30" s="1304"/>
      <c r="K30" s="1304"/>
      <c r="L30" s="1303"/>
      <c r="M30" s="1303"/>
      <c r="N30" s="1301"/>
      <c r="O30" s="1301"/>
      <c r="P30" s="1301"/>
      <c r="Q30" s="1307"/>
    </row>
    <row r="31" spans="1:17" ht="18" thickBot="1">
      <c r="A31" s="1203"/>
      <c r="B31" s="1233" t="s">
        <v>1248</v>
      </c>
      <c r="C31" s="1232" t="s">
        <v>3015</v>
      </c>
      <c r="D31" s="1285" t="s">
        <v>147</v>
      </c>
      <c r="E31" s="1199">
        <v>44258</v>
      </c>
      <c r="F31" s="1199">
        <f>E31+33</f>
        <v>44291</v>
      </c>
      <c r="H31" s="1305"/>
      <c r="J31" s="1304"/>
      <c r="K31" s="1304"/>
      <c r="L31" s="1306"/>
      <c r="M31" s="1303"/>
      <c r="N31" s="1301"/>
      <c r="O31" s="1301"/>
      <c r="P31" s="1301"/>
      <c r="Q31" s="1286"/>
    </row>
    <row r="32" spans="1:17" ht="18" thickBot="1">
      <c r="A32" s="1203"/>
      <c r="B32" s="1233" t="s">
        <v>3014</v>
      </c>
      <c r="C32" s="1232" t="s">
        <v>2020</v>
      </c>
      <c r="D32" s="1274"/>
      <c r="E32" s="1199">
        <f>E31+7</f>
        <v>44265</v>
      </c>
      <c r="F32" s="1199">
        <f>E32+33</f>
        <v>44298</v>
      </c>
      <c r="H32" s="1305"/>
      <c r="J32" s="1304"/>
      <c r="K32" s="1304"/>
      <c r="L32" s="1300"/>
      <c r="M32" s="1303"/>
      <c r="N32" s="1302"/>
      <c r="O32" s="1301"/>
      <c r="P32" s="1301"/>
      <c r="Q32" s="1286"/>
    </row>
    <row r="33" spans="1:17" ht="18" thickBot="1">
      <c r="A33" s="1203"/>
      <c r="B33" s="1233" t="s">
        <v>1248</v>
      </c>
      <c r="C33" s="1232" t="s">
        <v>226</v>
      </c>
      <c r="D33" s="1274"/>
      <c r="E33" s="1199">
        <f>E32+7</f>
        <v>44272</v>
      </c>
      <c r="F33" s="1199">
        <f>E33+33</f>
        <v>44305</v>
      </c>
      <c r="J33" s="1304"/>
      <c r="K33" s="1304"/>
      <c r="L33" s="1300"/>
      <c r="M33" s="1303"/>
      <c r="N33" s="1302"/>
      <c r="O33" s="1301"/>
      <c r="P33" s="1301"/>
      <c r="Q33" s="1286"/>
    </row>
    <row r="34" spans="1:17" s="1266" customFormat="1" ht="18" thickBot="1">
      <c r="A34" s="1203"/>
      <c r="B34" s="1233" t="s">
        <v>3013</v>
      </c>
      <c r="C34" s="1232" t="s">
        <v>95</v>
      </c>
      <c r="D34" s="1274"/>
      <c r="E34" s="1199">
        <f>E33+7</f>
        <v>44279</v>
      </c>
      <c r="F34" s="1199">
        <f>E34+33</f>
        <v>44312</v>
      </c>
      <c r="G34" s="1192"/>
      <c r="J34" s="1300"/>
      <c r="K34" s="1300"/>
      <c r="L34" s="1300"/>
      <c r="M34" s="1299"/>
      <c r="N34" s="1298"/>
      <c r="O34" s="1297"/>
      <c r="P34" s="1297"/>
      <c r="Q34" s="1286"/>
    </row>
    <row r="35" spans="1:17" s="1266" customFormat="1" ht="18" thickBot="1">
      <c r="A35" s="1203"/>
      <c r="B35" s="1233" t="s">
        <v>3012</v>
      </c>
      <c r="C35" s="1233" t="s">
        <v>58</v>
      </c>
      <c r="D35" s="1274"/>
      <c r="E35" s="1199">
        <f>E34+7</f>
        <v>44286</v>
      </c>
      <c r="F35" s="1199">
        <f>E35+30</f>
        <v>44316</v>
      </c>
      <c r="G35" s="1192"/>
      <c r="J35" s="1300"/>
      <c r="K35" s="1300"/>
      <c r="L35" s="1300"/>
      <c r="M35" s="1299"/>
      <c r="N35" s="1298"/>
      <c r="O35" s="1297"/>
      <c r="P35" s="1297"/>
      <c r="Q35" s="1286"/>
    </row>
    <row r="36" spans="1:17" s="1204" customFormat="1" ht="17.25">
      <c r="A36" s="1213" t="s">
        <v>220</v>
      </c>
      <c r="B36" s="1296"/>
      <c r="C36" s="1213"/>
      <c r="D36" s="1213"/>
      <c r="E36" s="1213"/>
      <c r="F36" s="1213"/>
      <c r="G36" s="1243"/>
      <c r="J36" s="1295"/>
      <c r="K36" s="1293"/>
      <c r="L36" s="1289"/>
      <c r="M36" s="1287"/>
      <c r="N36" s="1287"/>
      <c r="O36" s="1287"/>
      <c r="P36" s="1287"/>
      <c r="Q36" s="1286"/>
    </row>
    <row r="37" spans="1:17" ht="17.25">
      <c r="A37" s="1203"/>
      <c r="B37" s="1238" t="s">
        <v>25</v>
      </c>
      <c r="C37" s="1238" t="s">
        <v>26</v>
      </c>
      <c r="D37" s="1238" t="s">
        <v>7</v>
      </c>
      <c r="E37" s="1210" t="s">
        <v>2978</v>
      </c>
      <c r="F37" s="1259" t="s">
        <v>220</v>
      </c>
      <c r="J37" s="1294"/>
      <c r="K37" s="1293"/>
      <c r="L37" s="1289"/>
      <c r="M37" s="1288"/>
      <c r="N37" s="1292"/>
      <c r="O37" s="1292"/>
      <c r="P37" s="1292"/>
      <c r="Q37" s="1286"/>
    </row>
    <row r="38" spans="1:17" ht="18" thickBot="1">
      <c r="A38" s="1203"/>
      <c r="B38" s="1238"/>
      <c r="C38" s="1238"/>
      <c r="D38" s="1238"/>
      <c r="E38" s="1267" t="s">
        <v>29</v>
      </c>
      <c r="F38" s="1206" t="s">
        <v>30</v>
      </c>
      <c r="J38" s="1291"/>
      <c r="K38" s="1290"/>
      <c r="L38" s="1289"/>
      <c r="M38" s="1288"/>
      <c r="N38" s="1287"/>
      <c r="O38" s="1287"/>
      <c r="P38" s="1287"/>
      <c r="Q38" s="1286"/>
    </row>
    <row r="39" spans="1:17" ht="24" thickBot="1">
      <c r="A39" s="1203"/>
      <c r="B39" s="1233" t="s">
        <v>1248</v>
      </c>
      <c r="C39" s="1232" t="s">
        <v>3015</v>
      </c>
      <c r="D39" s="1285" t="s">
        <v>147</v>
      </c>
      <c r="E39" s="1199">
        <v>44258</v>
      </c>
      <c r="F39" s="1199">
        <f>E39+30</f>
        <v>44288</v>
      </c>
      <c r="J39" s="1284"/>
      <c r="K39" s="1283"/>
      <c r="L39" s="1280"/>
      <c r="M39" s="1280"/>
      <c r="N39" s="1282"/>
      <c r="O39" s="1281"/>
      <c r="P39" s="1280"/>
      <c r="Q39" s="1279"/>
    </row>
    <row r="40" spans="1:17" ht="24" thickBot="1">
      <c r="A40" s="1203"/>
      <c r="B40" s="1233" t="s">
        <v>3014</v>
      </c>
      <c r="C40" s="1232" t="s">
        <v>2020</v>
      </c>
      <c r="D40" s="1274"/>
      <c r="E40" s="1199">
        <f>E39+7</f>
        <v>44265</v>
      </c>
      <c r="F40" s="1199">
        <f>E40+30</f>
        <v>44295</v>
      </c>
      <c r="J40" s="1278"/>
      <c r="K40" s="1278"/>
      <c r="L40" s="1278"/>
      <c r="M40" s="1278"/>
      <c r="N40" s="1277"/>
      <c r="O40" s="1277"/>
      <c r="P40" s="1276"/>
      <c r="Q40" s="1275"/>
    </row>
    <row r="41" spans="1:17" ht="18" thickBot="1">
      <c r="A41" s="1203"/>
      <c r="B41" s="1233" t="s">
        <v>1248</v>
      </c>
      <c r="C41" s="1232" t="s">
        <v>226</v>
      </c>
      <c r="D41" s="1274"/>
      <c r="E41" s="1199">
        <f>E40+7</f>
        <v>44272</v>
      </c>
      <c r="F41" s="1199">
        <f>E41+30</f>
        <v>44302</v>
      </c>
    </row>
    <row r="42" spans="1:17" s="1266" customFormat="1" ht="18" thickBot="1">
      <c r="A42" s="1203"/>
      <c r="B42" s="1233" t="s">
        <v>3013</v>
      </c>
      <c r="C42" s="1232" t="s">
        <v>95</v>
      </c>
      <c r="D42" s="1274"/>
      <c r="E42" s="1199">
        <f>E41+7</f>
        <v>44279</v>
      </c>
      <c r="F42" s="1199">
        <f>E42+30</f>
        <v>44309</v>
      </c>
      <c r="G42" s="1192"/>
    </row>
    <row r="43" spans="1:17" s="1266" customFormat="1" ht="18" thickBot="1">
      <c r="A43" s="1203"/>
      <c r="B43" s="1233" t="s">
        <v>3012</v>
      </c>
      <c r="C43" s="1233" t="s">
        <v>58</v>
      </c>
      <c r="D43" s="1274"/>
      <c r="E43" s="1199">
        <f>E42+7</f>
        <v>44286</v>
      </c>
      <c r="F43" s="1199">
        <f>E43+30</f>
        <v>44316</v>
      </c>
      <c r="G43" s="1192"/>
    </row>
    <row r="44" spans="1:17" s="1204" customFormat="1" ht="17.25">
      <c r="A44" s="1262" t="s">
        <v>234</v>
      </c>
      <c r="B44" s="1262"/>
      <c r="C44" s="1268"/>
      <c r="D44" s="1260"/>
      <c r="E44" s="1260"/>
      <c r="F44" s="1260"/>
      <c r="G44" s="1243"/>
    </row>
    <row r="45" spans="1:17" ht="17.25">
      <c r="A45" s="1198"/>
      <c r="B45" s="1238" t="s">
        <v>25</v>
      </c>
      <c r="C45" s="1238" t="s">
        <v>26</v>
      </c>
      <c r="D45" s="1238" t="s">
        <v>7</v>
      </c>
      <c r="E45" s="1210" t="s">
        <v>2978</v>
      </c>
      <c r="F45" s="1259" t="s">
        <v>3011</v>
      </c>
    </row>
    <row r="46" spans="1:17" ht="18" thickBot="1">
      <c r="A46" s="1198"/>
      <c r="B46" s="1238"/>
      <c r="C46" s="1238"/>
      <c r="D46" s="1238"/>
      <c r="E46" s="1267" t="s">
        <v>29</v>
      </c>
      <c r="F46" s="1206" t="s">
        <v>30</v>
      </c>
    </row>
    <row r="47" spans="1:17" ht="18" thickBot="1">
      <c r="A47" s="1198"/>
      <c r="B47" s="1233" t="s">
        <v>3010</v>
      </c>
      <c r="C47" s="1232" t="s">
        <v>3009</v>
      </c>
      <c r="D47" s="1234" t="s">
        <v>2577</v>
      </c>
      <c r="E47" s="1230">
        <v>44262</v>
      </c>
      <c r="F47" s="1229">
        <f>E47+10</f>
        <v>44272</v>
      </c>
    </row>
    <row r="48" spans="1:17" ht="18" thickBot="1">
      <c r="A48" s="1198"/>
      <c r="B48" s="1233" t="s">
        <v>699</v>
      </c>
      <c r="C48" s="1232" t="s">
        <v>34</v>
      </c>
      <c r="D48" s="1231"/>
      <c r="E48" s="1230">
        <f>E47+7</f>
        <v>44269</v>
      </c>
      <c r="F48" s="1200">
        <f>E48+10</f>
        <v>44279</v>
      </c>
    </row>
    <row r="49" spans="1:8" ht="18" thickBot="1">
      <c r="A49" s="1198"/>
      <c r="B49" s="1233" t="s">
        <v>3008</v>
      </c>
      <c r="C49" s="1232" t="s">
        <v>3007</v>
      </c>
      <c r="D49" s="1231"/>
      <c r="E49" s="1230">
        <f>E48+7</f>
        <v>44276</v>
      </c>
      <c r="F49" s="1200">
        <f>E49+10</f>
        <v>44286</v>
      </c>
    </row>
    <row r="50" spans="1:8" ht="18" thickBot="1">
      <c r="A50" s="1198"/>
      <c r="B50" s="1233" t="s">
        <v>3006</v>
      </c>
      <c r="C50" s="1232" t="s">
        <v>617</v>
      </c>
      <c r="D50" s="1231"/>
      <c r="E50" s="1230">
        <f>E49+7</f>
        <v>44283</v>
      </c>
      <c r="F50" s="1200">
        <f>E50+10</f>
        <v>44293</v>
      </c>
    </row>
    <row r="51" spans="1:8" s="1204" customFormat="1" ht="17.25">
      <c r="A51" s="1262" t="s">
        <v>196</v>
      </c>
      <c r="B51" s="1262"/>
      <c r="C51" s="1268"/>
      <c r="D51" s="1260"/>
      <c r="E51" s="1260"/>
      <c r="F51" s="1260"/>
      <c r="G51" s="1243"/>
    </row>
    <row r="52" spans="1:8" ht="17.25">
      <c r="A52" s="1198"/>
      <c r="B52" s="1238" t="s">
        <v>25</v>
      </c>
      <c r="C52" s="1238" t="s">
        <v>26</v>
      </c>
      <c r="D52" s="1238" t="s">
        <v>7</v>
      </c>
      <c r="E52" s="1210" t="s">
        <v>2978</v>
      </c>
      <c r="F52" s="1259" t="s">
        <v>196</v>
      </c>
    </row>
    <row r="53" spans="1:8" ht="18" thickBot="1">
      <c r="A53" s="1198"/>
      <c r="B53" s="1238"/>
      <c r="C53" s="1238"/>
      <c r="D53" s="1238"/>
      <c r="E53" s="1267" t="s">
        <v>29</v>
      </c>
      <c r="F53" s="1206" t="s">
        <v>30</v>
      </c>
    </row>
    <row r="54" spans="1:8" ht="18" thickBot="1">
      <c r="A54" s="1198"/>
      <c r="B54" s="1270" t="s">
        <v>273</v>
      </c>
      <c r="C54" s="1273" t="s">
        <v>310</v>
      </c>
      <c r="D54" s="1234" t="s">
        <v>85</v>
      </c>
      <c r="E54" s="1230">
        <v>44261</v>
      </c>
      <c r="F54" s="1200">
        <f>E54+10</f>
        <v>44271</v>
      </c>
      <c r="H54" s="1249"/>
    </row>
    <row r="55" spans="1:8" ht="18" thickBot="1">
      <c r="A55" s="1198"/>
      <c r="B55" s="1270" t="s">
        <v>3005</v>
      </c>
      <c r="C55" s="1273" t="s">
        <v>310</v>
      </c>
      <c r="D55" s="1231"/>
      <c r="E55" s="1230">
        <f>E54+7</f>
        <v>44268</v>
      </c>
      <c r="F55" s="1200">
        <f>E55+10</f>
        <v>44278</v>
      </c>
      <c r="H55" s="1249"/>
    </row>
    <row r="56" spans="1:8" ht="18" thickBot="1">
      <c r="A56" s="1198"/>
      <c r="B56" s="1270" t="s">
        <v>197</v>
      </c>
      <c r="C56" s="1273" t="s">
        <v>310</v>
      </c>
      <c r="D56" s="1231"/>
      <c r="E56" s="1230">
        <f>E55+7</f>
        <v>44275</v>
      </c>
      <c r="F56" s="1200">
        <f>E56+10</f>
        <v>44285</v>
      </c>
      <c r="H56" s="1249"/>
    </row>
    <row r="57" spans="1:8" ht="18" thickBot="1">
      <c r="A57" s="1198"/>
      <c r="B57" s="1270" t="s">
        <v>287</v>
      </c>
      <c r="C57" s="1273" t="s">
        <v>310</v>
      </c>
      <c r="D57" s="1231"/>
      <c r="E57" s="1230">
        <f>E56+7</f>
        <v>44282</v>
      </c>
      <c r="F57" s="1200">
        <f>E57+10</f>
        <v>44292</v>
      </c>
      <c r="H57" s="1249"/>
    </row>
    <row r="58" spans="1:8" ht="17.25">
      <c r="A58" s="1262" t="s">
        <v>3004</v>
      </c>
      <c r="B58" s="1262"/>
      <c r="C58" s="1268"/>
      <c r="D58" s="1260"/>
      <c r="E58" s="1260"/>
      <c r="F58" s="1260"/>
      <c r="H58" s="1249"/>
    </row>
    <row r="59" spans="1:8" ht="17.25">
      <c r="A59" s="1198"/>
      <c r="B59" s="1238" t="s">
        <v>25</v>
      </c>
      <c r="C59" s="1238" t="s">
        <v>26</v>
      </c>
      <c r="D59" s="1238" t="s">
        <v>7</v>
      </c>
      <c r="E59" s="1210" t="s">
        <v>2978</v>
      </c>
      <c r="F59" s="1259" t="s">
        <v>196</v>
      </c>
      <c r="H59" s="1249"/>
    </row>
    <row r="60" spans="1:8" ht="18" thickBot="1">
      <c r="A60" s="1198"/>
      <c r="B60" s="1238"/>
      <c r="C60" s="1238"/>
      <c r="D60" s="1238"/>
      <c r="E60" s="1267" t="s">
        <v>29</v>
      </c>
      <c r="F60" s="1206" t="s">
        <v>30</v>
      </c>
      <c r="H60" s="1249"/>
    </row>
    <row r="61" spans="1:8" ht="18" thickBot="1">
      <c r="A61" s="1198"/>
      <c r="B61" s="1270" t="s">
        <v>3001</v>
      </c>
      <c r="C61" s="1273" t="s">
        <v>3003</v>
      </c>
      <c r="D61" s="1234" t="s">
        <v>147</v>
      </c>
      <c r="E61" s="1230">
        <v>44262</v>
      </c>
      <c r="F61" s="1200">
        <f>E61+10</f>
        <v>44272</v>
      </c>
      <c r="H61" s="1249"/>
    </row>
    <row r="62" spans="1:8" ht="18" thickBot="1">
      <c r="A62" s="1198"/>
      <c r="B62" s="1270" t="s">
        <v>2982</v>
      </c>
      <c r="C62" s="1273" t="s">
        <v>3002</v>
      </c>
      <c r="D62" s="1231"/>
      <c r="E62" s="1230">
        <f>E61+7</f>
        <v>44269</v>
      </c>
      <c r="F62" s="1200">
        <f>E62+10</f>
        <v>44279</v>
      </c>
      <c r="H62" s="1249"/>
    </row>
    <row r="63" spans="1:8" ht="18" thickBot="1">
      <c r="A63" s="1198"/>
      <c r="B63" s="1270" t="s">
        <v>2980</v>
      </c>
      <c r="C63" s="1273" t="s">
        <v>862</v>
      </c>
      <c r="D63" s="1231"/>
      <c r="E63" s="1230">
        <f>E62+7</f>
        <v>44276</v>
      </c>
      <c r="F63" s="1200">
        <f>E63+10</f>
        <v>44286</v>
      </c>
      <c r="H63" s="1249"/>
    </row>
    <row r="64" spans="1:8" ht="18" thickBot="1">
      <c r="A64" s="1198"/>
      <c r="B64" s="1270" t="s">
        <v>3001</v>
      </c>
      <c r="C64" s="1273" t="s">
        <v>3000</v>
      </c>
      <c r="D64" s="1231"/>
      <c r="E64" s="1230">
        <f>E63+7</f>
        <v>44283</v>
      </c>
      <c r="F64" s="1200">
        <f>E64+10</f>
        <v>44293</v>
      </c>
      <c r="H64" s="1249"/>
    </row>
    <row r="65" spans="1:8" s="1266" customFormat="1" ht="18" thickBot="1">
      <c r="A65" s="1198"/>
      <c r="B65" s="1270" t="s">
        <v>2982</v>
      </c>
      <c r="C65" s="1273" t="s">
        <v>2999</v>
      </c>
      <c r="D65" s="1231"/>
      <c r="E65" s="1230">
        <f>E64+7</f>
        <v>44290</v>
      </c>
      <c r="F65" s="1200">
        <f>E65+10</f>
        <v>44300</v>
      </c>
      <c r="G65" s="1192"/>
      <c r="H65" s="1249"/>
    </row>
    <row r="66" spans="1:8" s="1204" customFormat="1" ht="17.25">
      <c r="A66" s="1262" t="s">
        <v>2998</v>
      </c>
      <c r="B66" s="1262"/>
      <c r="C66" s="1268"/>
      <c r="D66" s="1260"/>
      <c r="E66" s="1260"/>
      <c r="F66" s="1260"/>
      <c r="G66" s="1243"/>
    </row>
    <row r="67" spans="1:8" s="1204" customFormat="1" ht="17.25">
      <c r="A67" s="1271"/>
      <c r="B67" s="1238" t="s">
        <v>25</v>
      </c>
      <c r="C67" s="1238" t="s">
        <v>26</v>
      </c>
      <c r="D67" s="1238" t="s">
        <v>7</v>
      </c>
      <c r="E67" s="1210" t="s">
        <v>2978</v>
      </c>
      <c r="F67" s="1259" t="s">
        <v>2058</v>
      </c>
      <c r="G67" s="1243"/>
    </row>
    <row r="68" spans="1:8" s="1204" customFormat="1" ht="18" thickBot="1">
      <c r="A68" s="1271"/>
      <c r="B68" s="1238"/>
      <c r="C68" s="1238"/>
      <c r="D68" s="1238"/>
      <c r="E68" s="1267" t="s">
        <v>29</v>
      </c>
      <c r="F68" s="1206" t="s">
        <v>30</v>
      </c>
      <c r="G68" s="1243"/>
    </row>
    <row r="69" spans="1:8" s="1204" customFormat="1" ht="18" thickBot="1">
      <c r="A69" s="1271"/>
      <c r="B69" s="1270" t="s">
        <v>76</v>
      </c>
      <c r="C69" s="1272" t="s">
        <v>612</v>
      </c>
      <c r="D69" s="1234" t="s">
        <v>147</v>
      </c>
      <c r="E69" s="1230">
        <v>44259</v>
      </c>
      <c r="F69" s="1200">
        <f>E69+17</f>
        <v>44276</v>
      </c>
      <c r="G69" s="1243"/>
    </row>
    <row r="70" spans="1:8" s="1204" customFormat="1" ht="18" thickBot="1">
      <c r="A70" s="1271"/>
      <c r="B70" s="1270" t="s">
        <v>277</v>
      </c>
      <c r="C70" s="1269" t="s">
        <v>860</v>
      </c>
      <c r="D70" s="1231"/>
      <c r="E70" s="1230">
        <f>E69+7</f>
        <v>44266</v>
      </c>
      <c r="F70" s="1200">
        <f>E70+17</f>
        <v>44283</v>
      </c>
      <c r="G70" s="1243"/>
    </row>
    <row r="71" spans="1:8" ht="18" thickBot="1">
      <c r="A71" s="1198"/>
      <c r="B71" s="1270"/>
      <c r="C71" s="1269"/>
      <c r="D71" s="1231"/>
      <c r="E71" s="1230">
        <f>E70+7</f>
        <v>44273</v>
      </c>
      <c r="F71" s="1200">
        <f>E71+17</f>
        <v>44290</v>
      </c>
    </row>
    <row r="72" spans="1:8" s="1266" customFormat="1" ht="18" thickBot="1">
      <c r="A72" s="1198"/>
      <c r="B72" s="1270" t="s">
        <v>271</v>
      </c>
      <c r="C72" s="1269" t="s">
        <v>861</v>
      </c>
      <c r="D72" s="1231"/>
      <c r="E72" s="1230">
        <f>E71+7</f>
        <v>44280</v>
      </c>
      <c r="F72" s="1200">
        <f>E72+17</f>
        <v>44297</v>
      </c>
      <c r="G72" s="1192"/>
    </row>
    <row r="73" spans="1:8" s="1266" customFormat="1" ht="18" thickBot="1">
      <c r="A73" s="1198"/>
      <c r="B73" s="1270" t="s">
        <v>76</v>
      </c>
      <c r="C73" s="1269" t="s">
        <v>613</v>
      </c>
      <c r="D73" s="1231"/>
      <c r="E73" s="1230">
        <f>E72+7</f>
        <v>44287</v>
      </c>
      <c r="F73" s="1200">
        <f>E73+17</f>
        <v>44304</v>
      </c>
      <c r="G73" s="1192"/>
    </row>
    <row r="74" spans="1:8" s="1204" customFormat="1" ht="17.25">
      <c r="A74" s="1262" t="s">
        <v>2997</v>
      </c>
      <c r="B74" s="1262"/>
      <c r="C74" s="1268"/>
      <c r="D74" s="1260"/>
      <c r="E74" s="1268"/>
      <c r="F74" s="1268"/>
      <c r="G74" s="1243"/>
    </row>
    <row r="75" spans="1:8" ht="17.25">
      <c r="A75" s="1203"/>
      <c r="B75" s="1238" t="s">
        <v>25</v>
      </c>
      <c r="C75" s="1238" t="s">
        <v>26</v>
      </c>
      <c r="D75" s="1238" t="s">
        <v>7</v>
      </c>
      <c r="E75" s="1210" t="s">
        <v>2978</v>
      </c>
      <c r="F75" s="1259" t="s">
        <v>260</v>
      </c>
    </row>
    <row r="76" spans="1:8" ht="18" thickBot="1">
      <c r="A76" s="1203"/>
      <c r="B76" s="1238"/>
      <c r="C76" s="1238"/>
      <c r="D76" s="1238"/>
      <c r="E76" s="1267" t="s">
        <v>29</v>
      </c>
      <c r="F76" s="1206" t="s">
        <v>30</v>
      </c>
    </row>
    <row r="77" spans="1:8" ht="18" thickBot="1">
      <c r="A77" s="1203"/>
      <c r="B77" s="1233" t="s">
        <v>2990</v>
      </c>
      <c r="C77" s="1232" t="s">
        <v>2996</v>
      </c>
      <c r="D77" s="1234" t="s">
        <v>147</v>
      </c>
      <c r="E77" s="1230">
        <v>44262</v>
      </c>
      <c r="F77" s="1200">
        <f>E77+18</f>
        <v>44280</v>
      </c>
    </row>
    <row r="78" spans="1:8" ht="18" thickBot="1">
      <c r="A78" s="1203"/>
      <c r="B78" s="1233" t="s">
        <v>2995</v>
      </c>
      <c r="C78" s="1232" t="s">
        <v>2994</v>
      </c>
      <c r="D78" s="1231"/>
      <c r="E78" s="1230">
        <f>E77+7</f>
        <v>44269</v>
      </c>
      <c r="F78" s="1200">
        <f>E78+18</f>
        <v>44287</v>
      </c>
    </row>
    <row r="79" spans="1:8" ht="18" thickBot="1">
      <c r="A79" s="1203"/>
      <c r="B79" s="1233" t="s">
        <v>225</v>
      </c>
      <c r="C79" s="1232" t="s">
        <v>2993</v>
      </c>
      <c r="D79" s="1231"/>
      <c r="E79" s="1230">
        <f>E78+7</f>
        <v>44276</v>
      </c>
      <c r="F79" s="1200">
        <f>E79+18</f>
        <v>44294</v>
      </c>
    </row>
    <row r="80" spans="1:8" ht="18" thickBot="1">
      <c r="A80" s="1203"/>
      <c r="B80" s="1233" t="s">
        <v>2992</v>
      </c>
      <c r="C80" s="1233" t="s">
        <v>2991</v>
      </c>
      <c r="D80" s="1231"/>
      <c r="E80" s="1230">
        <f>E79+7</f>
        <v>44283</v>
      </c>
      <c r="F80" s="1200">
        <f>E80+18</f>
        <v>44301</v>
      </c>
    </row>
    <row r="81" spans="1:10" s="1266" customFormat="1" ht="18" thickBot="1">
      <c r="A81" s="1203"/>
      <c r="B81" s="1233" t="s">
        <v>2990</v>
      </c>
      <c r="C81" s="1233" t="s">
        <v>2989</v>
      </c>
      <c r="D81" s="1231"/>
      <c r="E81" s="1230">
        <f>E80+7</f>
        <v>44290</v>
      </c>
      <c r="F81" s="1200">
        <f>E81+18</f>
        <v>44308</v>
      </c>
      <c r="G81" s="1192"/>
    </row>
    <row r="82" spans="1:10" s="1263" customFormat="1" ht="16.5">
      <c r="A82" s="1223" t="s">
        <v>117</v>
      </c>
      <c r="B82" s="1265"/>
      <c r="C82" s="1265"/>
      <c r="D82" s="1223"/>
      <c r="E82" s="1223"/>
      <c r="F82" s="1223"/>
      <c r="G82" s="1264"/>
    </row>
    <row r="83" spans="1:10" s="1204" customFormat="1" ht="17.25">
      <c r="A83" s="1262" t="s">
        <v>118</v>
      </c>
      <c r="B83" s="1262"/>
      <c r="C83" s="1261"/>
      <c r="D83" s="1260"/>
      <c r="E83" s="1223"/>
      <c r="F83" s="1223"/>
    </row>
    <row r="84" spans="1:10" ht="17.25">
      <c r="A84" s="1203"/>
      <c r="B84" s="1238" t="s">
        <v>25</v>
      </c>
      <c r="C84" s="1238" t="s">
        <v>26</v>
      </c>
      <c r="D84" s="1238" t="s">
        <v>7</v>
      </c>
      <c r="E84" s="1210" t="s">
        <v>2978</v>
      </c>
      <c r="F84" s="1259" t="s">
        <v>119</v>
      </c>
      <c r="G84" s="1218"/>
    </row>
    <row r="85" spans="1:10" ht="18" thickBot="1">
      <c r="A85" s="1203"/>
      <c r="B85" s="1238"/>
      <c r="C85" s="1242"/>
      <c r="D85" s="1242"/>
      <c r="E85" s="1210" t="s">
        <v>29</v>
      </c>
      <c r="F85" s="1259" t="s">
        <v>30</v>
      </c>
    </row>
    <row r="86" spans="1:10" ht="18" thickBot="1">
      <c r="A86" s="1203"/>
      <c r="B86" s="1233" t="s">
        <v>2988</v>
      </c>
      <c r="C86" s="1232" t="s">
        <v>2987</v>
      </c>
      <c r="D86" s="1258" t="s">
        <v>147</v>
      </c>
      <c r="E86" s="1230">
        <v>44259</v>
      </c>
      <c r="F86" s="1199">
        <f>E86+25</f>
        <v>44284</v>
      </c>
    </row>
    <row r="87" spans="1:10" ht="18" thickBot="1">
      <c r="A87" s="1203"/>
      <c r="B87" s="1233" t="s">
        <v>1054</v>
      </c>
      <c r="C87" s="1232" t="s">
        <v>1053</v>
      </c>
      <c r="D87" s="1257"/>
      <c r="E87" s="1230">
        <f>E86+7</f>
        <v>44266</v>
      </c>
      <c r="F87" s="1199">
        <f>E87+25</f>
        <v>44291</v>
      </c>
    </row>
    <row r="88" spans="1:10" ht="18" thickBot="1">
      <c r="A88" s="1203"/>
      <c r="B88" s="1233" t="s">
        <v>1051</v>
      </c>
      <c r="C88" s="1232" t="s">
        <v>1050</v>
      </c>
      <c r="D88" s="1257"/>
      <c r="E88" s="1230">
        <f>E87+7</f>
        <v>44273</v>
      </c>
      <c r="F88" s="1199">
        <f>E88+25</f>
        <v>44298</v>
      </c>
    </row>
    <row r="89" spans="1:10" ht="18" thickBot="1">
      <c r="A89" s="1203"/>
      <c r="B89" s="1233" t="s">
        <v>1049</v>
      </c>
      <c r="C89" s="1233" t="s">
        <v>1048</v>
      </c>
      <c r="D89" s="1257"/>
      <c r="E89" s="1230">
        <f>E88+7</f>
        <v>44280</v>
      </c>
      <c r="F89" s="1199">
        <f>E89+25</f>
        <v>44305</v>
      </c>
    </row>
    <row r="90" spans="1:10" s="1228" customFormat="1" ht="16.5">
      <c r="A90" s="1223" t="s">
        <v>252</v>
      </c>
      <c r="B90" s="1223"/>
      <c r="C90" s="1223"/>
      <c r="D90" s="1223"/>
      <c r="E90" s="1223"/>
      <c r="F90" s="1223"/>
      <c r="G90" s="1226"/>
    </row>
    <row r="91" spans="1:10" s="1204" customFormat="1" ht="17.25">
      <c r="A91" s="1248" t="s">
        <v>257</v>
      </c>
      <c r="B91" s="1246"/>
      <c r="C91" s="1246"/>
      <c r="D91" s="1245"/>
      <c r="E91" s="1223"/>
      <c r="F91" s="1223"/>
      <c r="G91" s="1243"/>
    </row>
    <row r="92" spans="1:10" ht="18" thickBot="1">
      <c r="A92" s="1198"/>
      <c r="B92" s="1238" t="s">
        <v>25</v>
      </c>
      <c r="C92" s="1238" t="s">
        <v>26</v>
      </c>
      <c r="D92" s="1238" t="s">
        <v>7</v>
      </c>
      <c r="E92" s="1240" t="s">
        <v>2978</v>
      </c>
      <c r="F92" s="1239" t="s">
        <v>257</v>
      </c>
    </row>
    <row r="93" spans="1:10" ht="18" thickBot="1">
      <c r="A93" s="1198"/>
      <c r="B93" s="1238"/>
      <c r="C93" s="1238"/>
      <c r="D93" s="1238"/>
      <c r="E93" s="1235" t="s">
        <v>29</v>
      </c>
      <c r="F93" s="1200" t="s">
        <v>30</v>
      </c>
      <c r="J93" s="1255"/>
    </row>
    <row r="94" spans="1:10" ht="18" thickBot="1">
      <c r="A94" s="1198"/>
      <c r="B94" s="1202" t="s">
        <v>2986</v>
      </c>
      <c r="C94" s="1233" t="s">
        <v>628</v>
      </c>
      <c r="D94" s="1256" t="s">
        <v>104</v>
      </c>
      <c r="E94" s="1229">
        <v>44262</v>
      </c>
      <c r="F94" s="1200">
        <f>E94+2</f>
        <v>44264</v>
      </c>
      <c r="J94" s="1254"/>
    </row>
    <row r="95" spans="1:10" ht="18" thickBot="1">
      <c r="A95" s="1198"/>
      <c r="B95" s="1202" t="s">
        <v>2986</v>
      </c>
      <c r="C95" s="1233" t="s">
        <v>806</v>
      </c>
      <c r="D95" s="1253"/>
      <c r="E95" s="1229">
        <f>E94+7</f>
        <v>44269</v>
      </c>
      <c r="F95" s="1200">
        <f>E95+2</f>
        <v>44271</v>
      </c>
      <c r="J95" s="1255"/>
    </row>
    <row r="96" spans="1:10" ht="18" thickBot="1">
      <c r="A96" s="1198"/>
      <c r="B96" s="1202" t="s">
        <v>2986</v>
      </c>
      <c r="C96" s="1233" t="s">
        <v>808</v>
      </c>
      <c r="D96" s="1253"/>
      <c r="E96" s="1229">
        <f>E95+7</f>
        <v>44276</v>
      </c>
      <c r="F96" s="1200">
        <f>E96+2</f>
        <v>44278</v>
      </c>
      <c r="J96" s="1254"/>
    </row>
    <row r="97" spans="1:10" ht="18" thickBot="1">
      <c r="A97" s="1198"/>
      <c r="B97" s="1202" t="s">
        <v>2986</v>
      </c>
      <c r="C97" s="1233" t="s">
        <v>810</v>
      </c>
      <c r="D97" s="1253"/>
      <c r="E97" s="1229">
        <f>E96+7</f>
        <v>44283</v>
      </c>
      <c r="F97" s="1200">
        <f>E97+2</f>
        <v>44285</v>
      </c>
      <c r="J97" s="1252"/>
    </row>
    <row r="98" spans="1:10" s="1204" customFormat="1" ht="18" thickBot="1">
      <c r="A98" s="1248" t="s">
        <v>258</v>
      </c>
      <c r="B98" s="1246"/>
      <c r="C98" s="1246"/>
      <c r="D98" s="1245"/>
      <c r="E98" s="1244"/>
      <c r="F98" s="1244"/>
      <c r="G98" s="1243"/>
      <c r="J98" s="1251"/>
    </row>
    <row r="99" spans="1:10" ht="17.25">
      <c r="A99" s="1198"/>
      <c r="B99" s="1238" t="s">
        <v>25</v>
      </c>
      <c r="C99" s="1238" t="s">
        <v>26</v>
      </c>
      <c r="D99" s="1238" t="s">
        <v>7</v>
      </c>
      <c r="E99" s="1240" t="s">
        <v>2978</v>
      </c>
      <c r="F99" s="1239" t="s">
        <v>258</v>
      </c>
    </row>
    <row r="100" spans="1:10" ht="18" thickBot="1">
      <c r="A100" s="1198"/>
      <c r="B100" s="1238"/>
      <c r="C100" s="1238"/>
      <c r="D100" s="1238"/>
      <c r="E100" s="1235" t="s">
        <v>29</v>
      </c>
      <c r="F100" s="1200" t="s">
        <v>30</v>
      </c>
    </row>
    <row r="101" spans="1:10" ht="18" thickBot="1">
      <c r="A101" s="1198"/>
      <c r="B101" s="1202" t="s">
        <v>2985</v>
      </c>
      <c r="C101" s="1233" t="s">
        <v>628</v>
      </c>
      <c r="D101" s="1250" t="s">
        <v>104</v>
      </c>
      <c r="E101" s="1229">
        <v>44261</v>
      </c>
      <c r="F101" s="1229">
        <f>E101+2</f>
        <v>44263</v>
      </c>
    </row>
    <row r="102" spans="1:10" ht="18" thickBot="1">
      <c r="A102" s="1198"/>
      <c r="B102" s="1202" t="s">
        <v>2985</v>
      </c>
      <c r="C102" s="1233" t="s">
        <v>806</v>
      </c>
      <c r="D102" s="1250"/>
      <c r="E102" s="1229">
        <f>E101+7</f>
        <v>44268</v>
      </c>
      <c r="F102" s="1229">
        <f>E102+2</f>
        <v>44270</v>
      </c>
    </row>
    <row r="103" spans="1:10" ht="18" thickBot="1">
      <c r="A103" s="1198"/>
      <c r="B103" s="1202" t="s">
        <v>2985</v>
      </c>
      <c r="C103" s="1233" t="s">
        <v>808</v>
      </c>
      <c r="D103" s="1250"/>
      <c r="E103" s="1229">
        <f>E102+7</f>
        <v>44275</v>
      </c>
      <c r="F103" s="1229">
        <f>E103+2</f>
        <v>44277</v>
      </c>
    </row>
    <row r="104" spans="1:10" ht="18" thickBot="1">
      <c r="A104" s="1198"/>
      <c r="B104" s="1202" t="s">
        <v>2985</v>
      </c>
      <c r="C104" s="1233" t="s">
        <v>810</v>
      </c>
      <c r="D104" s="1250"/>
      <c r="E104" s="1229">
        <f>E103+7</f>
        <v>44282</v>
      </c>
      <c r="F104" s="1229">
        <f>E104+2</f>
        <v>44284</v>
      </c>
    </row>
    <row r="105" spans="1:10" ht="17.25">
      <c r="A105" s="1198"/>
      <c r="B105" s="1249"/>
      <c r="C105" s="1197"/>
      <c r="E105" s="1195"/>
      <c r="F105" s="1195"/>
    </row>
    <row r="106" spans="1:10" ht="17.25">
      <c r="A106" s="1248" t="s">
        <v>1712</v>
      </c>
      <c r="B106" s="1247"/>
      <c r="C106" s="1246"/>
      <c r="D106" s="1245"/>
      <c r="E106" s="1244"/>
      <c r="F106" s="1244"/>
      <c r="G106" s="1243"/>
    </row>
    <row r="107" spans="1:10" ht="17.25">
      <c r="A107" s="1198"/>
      <c r="B107" s="1238" t="s">
        <v>25</v>
      </c>
      <c r="C107" s="1242" t="s">
        <v>26</v>
      </c>
      <c r="D107" s="1241" t="s">
        <v>7</v>
      </c>
      <c r="E107" s="1240" t="s">
        <v>2978</v>
      </c>
      <c r="F107" s="1239" t="s">
        <v>1712</v>
      </c>
    </row>
    <row r="108" spans="1:10" ht="18" thickBot="1">
      <c r="A108" s="1198"/>
      <c r="B108" s="1238"/>
      <c r="C108" s="1237"/>
      <c r="D108" s="1236"/>
      <c r="E108" s="1235" t="s">
        <v>29</v>
      </c>
      <c r="F108" s="1200" t="s">
        <v>30</v>
      </c>
    </row>
    <row r="109" spans="1:10" ht="18" thickBot="1">
      <c r="A109" s="1198"/>
      <c r="B109" s="1233" t="s">
        <v>2984</v>
      </c>
      <c r="C109" s="1232" t="s">
        <v>862</v>
      </c>
      <c r="D109" s="1234" t="s">
        <v>206</v>
      </c>
      <c r="E109" s="1230">
        <v>44262</v>
      </c>
      <c r="F109" s="1229">
        <f>E109+7</f>
        <v>44269</v>
      </c>
    </row>
    <row r="110" spans="1:10" ht="18" thickBot="1">
      <c r="A110" s="1198"/>
      <c r="B110" s="1233" t="s">
        <v>2983</v>
      </c>
      <c r="C110" s="1232" t="s">
        <v>190</v>
      </c>
      <c r="D110" s="1231"/>
      <c r="E110" s="1230">
        <f>E109+7</f>
        <v>44269</v>
      </c>
      <c r="F110" s="1229">
        <f>E110+7</f>
        <v>44276</v>
      </c>
    </row>
    <row r="111" spans="1:10" ht="18" thickBot="1">
      <c r="A111" s="1198"/>
      <c r="B111" s="1233" t="s">
        <v>2982</v>
      </c>
      <c r="C111" s="1232" t="s">
        <v>2981</v>
      </c>
      <c r="D111" s="1231"/>
      <c r="E111" s="1230">
        <f>E110+7</f>
        <v>44276</v>
      </c>
      <c r="F111" s="1229">
        <f>E111+7</f>
        <v>44283</v>
      </c>
    </row>
    <row r="112" spans="1:10" ht="18" thickBot="1">
      <c r="A112" s="1198"/>
      <c r="B112" s="1193" t="s">
        <v>2980</v>
      </c>
      <c r="C112" s="1232" t="s">
        <v>612</v>
      </c>
      <c r="D112" s="1231"/>
      <c r="E112" s="1230">
        <f>E111+7</f>
        <v>44283</v>
      </c>
      <c r="F112" s="1229">
        <f>E112+7</f>
        <v>44290</v>
      </c>
    </row>
    <row r="113" spans="1:7" s="1228" customFormat="1" ht="17.25">
      <c r="A113" s="1223" t="s">
        <v>124</v>
      </c>
      <c r="B113" s="1223"/>
      <c r="C113" s="1223"/>
      <c r="D113" s="1223"/>
      <c r="E113" s="1223"/>
      <c r="F113" s="1227"/>
      <c r="G113" s="1226"/>
    </row>
    <row r="114" spans="1:7" s="1225" customFormat="1" ht="17.25">
      <c r="A114" s="1223" t="s">
        <v>137</v>
      </c>
      <c r="B114" s="1223"/>
      <c r="C114" s="1223"/>
      <c r="D114" s="1223"/>
      <c r="E114" s="1223"/>
      <c r="F114" s="1227"/>
      <c r="G114" s="1226"/>
    </row>
    <row r="115" spans="1:7" ht="17.25">
      <c r="A115" s="1203"/>
      <c r="B115" s="1221" t="s">
        <v>25</v>
      </c>
      <c r="C115" s="1221" t="s">
        <v>26</v>
      </c>
      <c r="D115" s="1207" t="s">
        <v>7</v>
      </c>
      <c r="E115" s="1210" t="s">
        <v>2978</v>
      </c>
      <c r="F115" s="1206" t="s">
        <v>137</v>
      </c>
      <c r="G115" s="1218"/>
    </row>
    <row r="116" spans="1:7" ht="17.25">
      <c r="A116" s="1203"/>
      <c r="B116" s="1220"/>
      <c r="C116" s="1220"/>
      <c r="D116" s="1219"/>
      <c r="E116" s="1206" t="s">
        <v>29</v>
      </c>
      <c r="F116" s="1206" t="s">
        <v>30</v>
      </c>
    </row>
    <row r="117" spans="1:7" ht="17.25">
      <c r="A117" s="1203"/>
      <c r="B117" s="1202" t="s">
        <v>2974</v>
      </c>
      <c r="C117" s="1202" t="s">
        <v>1933</v>
      </c>
      <c r="D117" s="1207" t="s">
        <v>2577</v>
      </c>
      <c r="E117" s="1199">
        <v>44261</v>
      </c>
      <c r="F117" s="1215">
        <f>E117+40</f>
        <v>44301</v>
      </c>
    </row>
    <row r="118" spans="1:7" ht="17.25">
      <c r="A118" s="1203"/>
      <c r="B118" s="1202" t="s">
        <v>2974</v>
      </c>
      <c r="C118" s="1202" t="s">
        <v>1894</v>
      </c>
      <c r="D118" s="1224"/>
      <c r="E118" s="1199">
        <f>E117+7</f>
        <v>44268</v>
      </c>
      <c r="F118" s="1215">
        <f>E118+40</f>
        <v>44308</v>
      </c>
    </row>
    <row r="119" spans="1:7" ht="17.25">
      <c r="A119" s="1203"/>
      <c r="B119" s="1202" t="s">
        <v>2974</v>
      </c>
      <c r="C119" s="1202" t="s">
        <v>2975</v>
      </c>
      <c r="D119" s="1224"/>
      <c r="E119" s="1199">
        <f>E118+7</f>
        <v>44275</v>
      </c>
      <c r="F119" s="1215">
        <f>E119+40</f>
        <v>44315</v>
      </c>
    </row>
    <row r="120" spans="1:7" ht="17.25">
      <c r="A120" s="1203"/>
      <c r="B120" s="1202" t="s">
        <v>2974</v>
      </c>
      <c r="C120" s="1202" t="s">
        <v>153</v>
      </c>
      <c r="D120" s="1224"/>
      <c r="E120" s="1199">
        <f>E119+7</f>
        <v>44282</v>
      </c>
      <c r="F120" s="1215">
        <f>E120+40</f>
        <v>44322</v>
      </c>
    </row>
    <row r="121" spans="1:7" ht="17.25">
      <c r="A121" s="1223" t="s">
        <v>129</v>
      </c>
      <c r="B121" s="1223"/>
      <c r="C121" s="1223"/>
      <c r="D121" s="1223"/>
      <c r="E121" s="1223"/>
      <c r="F121" s="1222"/>
    </row>
    <row r="122" spans="1:7" s="1204" customFormat="1" ht="17.25">
      <c r="A122" s="1203"/>
      <c r="B122" s="1221" t="s">
        <v>25</v>
      </c>
      <c r="C122" s="1221" t="s">
        <v>26</v>
      </c>
      <c r="D122" s="1207" t="s">
        <v>7</v>
      </c>
      <c r="E122" s="1210" t="s">
        <v>2978</v>
      </c>
      <c r="F122" s="1206" t="s">
        <v>129</v>
      </c>
    </row>
    <row r="123" spans="1:7" ht="17.25">
      <c r="A123" s="1203"/>
      <c r="B123" s="1220"/>
      <c r="C123" s="1220"/>
      <c r="D123" s="1219"/>
      <c r="E123" s="1206" t="s">
        <v>29</v>
      </c>
      <c r="F123" s="1206" t="s">
        <v>30</v>
      </c>
      <c r="G123" s="1218"/>
    </row>
    <row r="124" spans="1:7" ht="17.25" customHeight="1">
      <c r="A124" s="1203"/>
      <c r="B124" s="1202" t="s">
        <v>2974</v>
      </c>
      <c r="C124" s="1202" t="s">
        <v>1933</v>
      </c>
      <c r="D124" s="1217" t="s">
        <v>2577</v>
      </c>
      <c r="E124" s="1199">
        <v>44261</v>
      </c>
      <c r="F124" s="1215">
        <f>E124+40</f>
        <v>44301</v>
      </c>
    </row>
    <row r="125" spans="1:7" ht="17.25">
      <c r="A125" s="1203"/>
      <c r="B125" s="1202" t="s">
        <v>2974</v>
      </c>
      <c r="C125" s="1202" t="s">
        <v>1894</v>
      </c>
      <c r="D125" s="1216"/>
      <c r="E125" s="1199">
        <f>E124+7</f>
        <v>44268</v>
      </c>
      <c r="F125" s="1215">
        <f>E125+40</f>
        <v>44308</v>
      </c>
    </row>
    <row r="126" spans="1:7" ht="17.25">
      <c r="A126" s="1203"/>
      <c r="B126" s="1202" t="s">
        <v>2974</v>
      </c>
      <c r="C126" s="1202" t="s">
        <v>2975</v>
      </c>
      <c r="D126" s="1216"/>
      <c r="E126" s="1199">
        <f>E125+7</f>
        <v>44275</v>
      </c>
      <c r="F126" s="1215">
        <f>E126+40</f>
        <v>44315</v>
      </c>
    </row>
    <row r="127" spans="1:7" ht="17.25">
      <c r="A127" s="1203"/>
      <c r="B127" s="1202" t="s">
        <v>2974</v>
      </c>
      <c r="C127" s="1202" t="s">
        <v>153</v>
      </c>
      <c r="D127" s="1216"/>
      <c r="E127" s="1199">
        <f>E126+7</f>
        <v>44282</v>
      </c>
      <c r="F127" s="1215">
        <f>E127+40</f>
        <v>44322</v>
      </c>
    </row>
    <row r="128" spans="1:7" ht="16.5">
      <c r="A128" s="1214" t="s">
        <v>143</v>
      </c>
      <c r="B128" s="1214"/>
      <c r="C128" s="1214"/>
      <c r="D128" s="1214"/>
      <c r="E128" s="1214"/>
      <c r="F128" s="1214"/>
      <c r="G128" s="1212"/>
    </row>
    <row r="129" spans="1:7" ht="12.75" customHeight="1">
      <c r="A129" s="1213" t="s">
        <v>2979</v>
      </c>
      <c r="B129" s="1213"/>
      <c r="C129" s="1213"/>
      <c r="D129" s="1213"/>
      <c r="E129" s="1213"/>
      <c r="F129" s="1213"/>
      <c r="G129" s="1212"/>
    </row>
    <row r="130" spans="1:7" ht="17.25" hidden="1">
      <c r="A130" s="1203"/>
      <c r="B130" s="1208" t="s">
        <v>25</v>
      </c>
      <c r="C130" s="1208" t="s">
        <v>26</v>
      </c>
      <c r="D130" s="1211" t="s">
        <v>7</v>
      </c>
      <c r="E130" s="1210" t="s">
        <v>2978</v>
      </c>
      <c r="F130" s="1209" t="s">
        <v>146</v>
      </c>
    </row>
    <row r="131" spans="1:7" ht="17.25">
      <c r="A131" s="1203"/>
      <c r="B131" s="1208"/>
      <c r="C131" s="1208"/>
      <c r="D131" s="1207"/>
      <c r="E131" s="1206" t="s">
        <v>29</v>
      </c>
      <c r="F131" s="1206" t="s">
        <v>2977</v>
      </c>
      <c r="G131" s="1206" t="s">
        <v>2976</v>
      </c>
    </row>
    <row r="132" spans="1:7" ht="17.25">
      <c r="A132" s="1203"/>
      <c r="B132" s="1202" t="s">
        <v>2974</v>
      </c>
      <c r="C132" s="1202" t="s">
        <v>1933</v>
      </c>
      <c r="D132" s="1205" t="s">
        <v>2577</v>
      </c>
      <c r="E132" s="1199">
        <v>44261</v>
      </c>
      <c r="F132" s="1200">
        <f>E132+20</f>
        <v>44281</v>
      </c>
      <c r="G132" s="1199">
        <f>E132+30</f>
        <v>44291</v>
      </c>
    </row>
    <row r="133" spans="1:7" s="1204" customFormat="1" ht="17.25">
      <c r="A133" s="1203"/>
      <c r="B133" s="1202" t="s">
        <v>2974</v>
      </c>
      <c r="C133" s="1202" t="s">
        <v>1894</v>
      </c>
      <c r="D133" s="1201"/>
      <c r="E133" s="1199">
        <f>E132+7</f>
        <v>44268</v>
      </c>
      <c r="F133" s="1200">
        <f>E133+20</f>
        <v>44288</v>
      </c>
      <c r="G133" s="1199">
        <f>G132+7</f>
        <v>44298</v>
      </c>
    </row>
    <row r="134" spans="1:7" ht="17.25">
      <c r="A134" s="1203"/>
      <c r="B134" s="1202" t="s">
        <v>2974</v>
      </c>
      <c r="C134" s="1202" t="s">
        <v>2975</v>
      </c>
      <c r="D134" s="1201"/>
      <c r="E134" s="1199">
        <f>E133+7</f>
        <v>44275</v>
      </c>
      <c r="F134" s="1200">
        <f>E134+20</f>
        <v>44295</v>
      </c>
      <c r="G134" s="1199">
        <f>G133+7</f>
        <v>44305</v>
      </c>
    </row>
    <row r="135" spans="1:7" ht="17.25">
      <c r="B135" s="1202" t="s">
        <v>2974</v>
      </c>
      <c r="C135" s="1202" t="s">
        <v>153</v>
      </c>
      <c r="D135" s="1201"/>
      <c r="E135" s="1199">
        <f>E134+7</f>
        <v>44282</v>
      </c>
      <c r="F135" s="1200">
        <f>E135+20</f>
        <v>44302</v>
      </c>
      <c r="G135" s="1199">
        <f>G134+7</f>
        <v>44312</v>
      </c>
    </row>
    <row r="136" spans="1:7">
      <c r="B136" s="1192"/>
      <c r="C136" s="1192"/>
      <c r="E136" s="1192"/>
      <c r="F136" s="1192"/>
    </row>
    <row r="137" spans="1:7">
      <c r="B137" s="1192"/>
      <c r="C137" s="1192"/>
      <c r="E137" s="1192"/>
      <c r="F137" s="1192"/>
    </row>
    <row r="138" spans="1:7">
      <c r="B138" s="1192"/>
      <c r="C138" s="1192"/>
      <c r="E138" s="1192"/>
      <c r="F138" s="1192"/>
    </row>
    <row r="139" spans="1:7" ht="17.25">
      <c r="A139" s="1198"/>
      <c r="B139" s="1192"/>
      <c r="C139" s="1192"/>
      <c r="E139" s="1192"/>
      <c r="F139" s="1192"/>
    </row>
    <row r="140" spans="1:7">
      <c r="B140" s="1192"/>
      <c r="C140" s="1192"/>
      <c r="E140" s="1192"/>
      <c r="F140" s="1192"/>
    </row>
    <row r="141" spans="1:7">
      <c r="B141" s="1192"/>
      <c r="C141" s="1192"/>
      <c r="E141" s="1192"/>
      <c r="F141" s="1192"/>
    </row>
    <row r="142" spans="1:7">
      <c r="B142" s="1192"/>
      <c r="C142" s="1192"/>
      <c r="E142" s="1192"/>
      <c r="F142" s="1192"/>
    </row>
    <row r="143" spans="1:7">
      <c r="B143" s="1192"/>
      <c r="C143" s="1192"/>
      <c r="E143" s="1192"/>
      <c r="F143" s="1192"/>
    </row>
    <row r="144" spans="1:7">
      <c r="B144" s="1192"/>
      <c r="C144" s="1192"/>
      <c r="E144" s="1192"/>
      <c r="F144" s="1192"/>
    </row>
    <row r="145" spans="2:6" s="1192" customFormat="1"/>
    <row r="146" spans="2:6" s="1192" customFormat="1" ht="17.25">
      <c r="B146" s="1197"/>
      <c r="C146" s="1197"/>
      <c r="D146" s="1196"/>
      <c r="E146" s="1195"/>
      <c r="F146" s="1195"/>
    </row>
  </sheetData>
  <mergeCells count="95">
    <mergeCell ref="A12:B12"/>
    <mergeCell ref="A58:B58"/>
    <mergeCell ref="B45:B46"/>
    <mergeCell ref="B52:B53"/>
    <mergeCell ref="C52:C53"/>
    <mergeCell ref="D29:D30"/>
    <mergeCell ref="A1:F1"/>
    <mergeCell ref="B2:E2"/>
    <mergeCell ref="B3:F3"/>
    <mergeCell ref="A4:B4"/>
    <mergeCell ref="A5:B5"/>
    <mergeCell ref="A128:F128"/>
    <mergeCell ref="A129:F129"/>
    <mergeCell ref="B6:B7"/>
    <mergeCell ref="B13:B14"/>
    <mergeCell ref="B21:B22"/>
    <mergeCell ref="B29:B30"/>
    <mergeCell ref="B37:B38"/>
    <mergeCell ref="A36:F36"/>
    <mergeCell ref="A44:B44"/>
    <mergeCell ref="A51:B51"/>
    <mergeCell ref="B59:B60"/>
    <mergeCell ref="B67:B68"/>
    <mergeCell ref="B75:B76"/>
    <mergeCell ref="B84:B85"/>
    <mergeCell ref="B92:B93"/>
    <mergeCell ref="B99:B100"/>
    <mergeCell ref="A66:B66"/>
    <mergeCell ref="A74:B74"/>
    <mergeCell ref="A83:B83"/>
    <mergeCell ref="B107:B108"/>
    <mergeCell ref="B115:B116"/>
    <mergeCell ref="B122:B123"/>
    <mergeCell ref="B130:B131"/>
    <mergeCell ref="C6:C7"/>
    <mergeCell ref="C13:C14"/>
    <mergeCell ref="C21:C22"/>
    <mergeCell ref="C29:C30"/>
    <mergeCell ref="C37:C38"/>
    <mergeCell ref="C45:C46"/>
    <mergeCell ref="C59:C60"/>
    <mergeCell ref="C67:C68"/>
    <mergeCell ref="C75:C76"/>
    <mergeCell ref="C84:C85"/>
    <mergeCell ref="C92:C93"/>
    <mergeCell ref="C99:C100"/>
    <mergeCell ref="C107:C108"/>
    <mergeCell ref="C115:C116"/>
    <mergeCell ref="C122:C123"/>
    <mergeCell ref="C130:C131"/>
    <mergeCell ref="D6:D7"/>
    <mergeCell ref="D8:D11"/>
    <mergeCell ref="D13:D14"/>
    <mergeCell ref="D15:D18"/>
    <mergeCell ref="D21:D22"/>
    <mergeCell ref="D23:D26"/>
    <mergeCell ref="D31:D35"/>
    <mergeCell ref="D37:D38"/>
    <mergeCell ref="D39:D43"/>
    <mergeCell ref="D45:D46"/>
    <mergeCell ref="D47:D50"/>
    <mergeCell ref="D52:D53"/>
    <mergeCell ref="D54:D57"/>
    <mergeCell ref="D59:D60"/>
    <mergeCell ref="D61:D65"/>
    <mergeCell ref="D67:D68"/>
    <mergeCell ref="D69:D73"/>
    <mergeCell ref="D75:D76"/>
    <mergeCell ref="D117:D120"/>
    <mergeCell ref="D122:D123"/>
    <mergeCell ref="D124:D127"/>
    <mergeCell ref="D77:D81"/>
    <mergeCell ref="D84:D85"/>
    <mergeCell ref="D86:D89"/>
    <mergeCell ref="D92:D93"/>
    <mergeCell ref="D94:D97"/>
    <mergeCell ref="D99:D100"/>
    <mergeCell ref="Q30:Q38"/>
    <mergeCell ref="D130:D131"/>
    <mergeCell ref="D132:D135"/>
    <mergeCell ref="J30:J33"/>
    <mergeCell ref="J93:J94"/>
    <mergeCell ref="J95:J96"/>
    <mergeCell ref="K30:K33"/>
    <mergeCell ref="D101:D104"/>
    <mergeCell ref="D109:D112"/>
    <mergeCell ref="D115:D116"/>
    <mergeCell ref="I14:M18"/>
    <mergeCell ref="L30:L31"/>
    <mergeCell ref="M30:M33"/>
    <mergeCell ref="N32:N33"/>
    <mergeCell ref="O32:O33"/>
    <mergeCell ref="P32:P33"/>
    <mergeCell ref="N30:P30"/>
    <mergeCell ref="N31:P31"/>
  </mergeCells>
  <phoneticPr fontId="11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2021-03-01T00:56:24Z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