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日常文件\船期表\2024年5月船期\"/>
    </mc:Choice>
  </mc:AlternateContent>
  <bookViews>
    <workbookView xWindow="14250" yWindow="1680" windowWidth="17280" windowHeight="8970"/>
  </bookViews>
  <sheets>
    <sheet name="NINGBO" sheetId="1" r:id="rId1"/>
    <sheet name="SHANGHAI" sheetId="11" r:id="rId2"/>
    <sheet name="SHENZHEN" sheetId="12" r:id="rId3"/>
    <sheet name="QINGDAO" sheetId="13" r:id="rId4"/>
    <sheet name="GUANGZHOU" sheetId="14" r:id="rId5"/>
    <sheet name="XIAMEN" sheetId="15" r:id="rId6"/>
    <sheet name="TIANJIN" sheetId="16" r:id="rId7"/>
  </sheets>
  <definedNames>
    <definedName name="OLE_LINK111" localSheetId="2">SHENZHEN!#REF!</definedName>
    <definedName name="OLE_LINK118" localSheetId="2">SHENZHEN!#REF!</definedName>
    <definedName name="OLE_LINK12" localSheetId="0">NINGBO!#REF!</definedName>
    <definedName name="OLE_LINK20" localSheetId="0">NINGBO!#REF!</definedName>
    <definedName name="vvd" localSheetId="2">SHENZHEN!#REF!</definedName>
  </definedNames>
  <calcPr calcId="162913"/>
</workbook>
</file>

<file path=xl/calcChain.xml><?xml version="1.0" encoding="utf-8"?>
<calcChain xmlns="http://schemas.openxmlformats.org/spreadsheetml/2006/main">
  <c r="F8" i="16" l="1"/>
  <c r="E9" i="16"/>
  <c r="F9" i="16"/>
  <c r="E10" i="16"/>
  <c r="F10" i="16" s="1"/>
  <c r="F17" i="16"/>
  <c r="E18" i="16"/>
  <c r="E19" i="16" s="1"/>
  <c r="F18" i="16"/>
  <c r="F26" i="16"/>
  <c r="E27" i="16"/>
  <c r="F27" i="16" s="1"/>
  <c r="F34" i="16"/>
  <c r="E35" i="16"/>
  <c r="E36" i="16" s="1"/>
  <c r="F36" i="16" s="1"/>
  <c r="F35" i="16"/>
  <c r="F41" i="16"/>
  <c r="E42" i="16"/>
  <c r="F42" i="16"/>
  <c r="E43" i="16"/>
  <c r="F43" i="16" s="1"/>
  <c r="F48" i="16"/>
  <c r="E49" i="16"/>
  <c r="F49" i="16"/>
  <c r="E50" i="16"/>
  <c r="F50" i="16"/>
  <c r="F55" i="16"/>
  <c r="E56" i="16"/>
  <c r="F56" i="16"/>
  <c r="E57" i="16"/>
  <c r="F57" i="16"/>
  <c r="F62" i="16"/>
  <c r="E63" i="16"/>
  <c r="F63" i="16"/>
  <c r="E64" i="16"/>
  <c r="F64" i="16"/>
  <c r="F69" i="16"/>
  <c r="E70" i="16"/>
  <c r="F70" i="16" s="1"/>
  <c r="F75" i="16"/>
  <c r="E76" i="16"/>
  <c r="E77" i="16" s="1"/>
  <c r="F77" i="16" s="1"/>
  <c r="F76" i="16"/>
  <c r="F82" i="16"/>
  <c r="E83" i="16"/>
  <c r="F83" i="16"/>
  <c r="E84" i="16"/>
  <c r="F84" i="16" s="1"/>
  <c r="F90" i="16"/>
  <c r="E91" i="16"/>
  <c r="E92" i="16" s="1"/>
  <c r="F92" i="16" s="1"/>
  <c r="F91" i="16"/>
  <c r="F96" i="16"/>
  <c r="E97" i="16"/>
  <c r="F97" i="16"/>
  <c r="E98" i="16"/>
  <c r="F98" i="16" s="1"/>
  <c r="H100" i="16"/>
  <c r="F104" i="16"/>
  <c r="E105" i="16"/>
  <c r="F105" i="16"/>
  <c r="E106" i="16"/>
  <c r="F106" i="16" s="1"/>
  <c r="F112" i="16"/>
  <c r="E113" i="16"/>
  <c r="E114" i="16" s="1"/>
  <c r="F113" i="16"/>
  <c r="F119" i="16"/>
  <c r="E120" i="16"/>
  <c r="F120" i="16" s="1"/>
  <c r="F127" i="16"/>
  <c r="F128" i="16" s="1"/>
  <c r="F129" i="16" s="1"/>
  <c r="F130" i="16" s="1"/>
  <c r="G127" i="16"/>
  <c r="E128" i="16"/>
  <c r="G128" i="16"/>
  <c r="G129" i="16" s="1"/>
  <c r="G130" i="16" s="1"/>
  <c r="E129" i="16"/>
  <c r="E130" i="16" s="1"/>
  <c r="E8" i="15"/>
  <c r="G8" i="15"/>
  <c r="E9" i="15"/>
  <c r="E10" i="15" s="1"/>
  <c r="E11" i="15" s="1"/>
  <c r="E12" i="15" s="1"/>
  <c r="F9" i="15"/>
  <c r="F10" i="15" s="1"/>
  <c r="G9" i="15"/>
  <c r="E18" i="15"/>
  <c r="G18" i="15"/>
  <c r="G19" i="15" s="1"/>
  <c r="G20" i="15" s="1"/>
  <c r="G21" i="15" s="1"/>
  <c r="G22" i="15" s="1"/>
  <c r="E19" i="15"/>
  <c r="F19" i="15"/>
  <c r="F20" i="15"/>
  <c r="E20" i="15" s="1"/>
  <c r="E28" i="15"/>
  <c r="E29" i="15" s="1"/>
  <c r="E30" i="15" s="1"/>
  <c r="E31" i="15" s="1"/>
  <c r="E32" i="15" s="1"/>
  <c r="G28" i="15"/>
  <c r="F29" i="15"/>
  <c r="G29" i="15"/>
  <c r="G30" i="15" s="1"/>
  <c r="G31" i="15" s="1"/>
  <c r="G32" i="15" s="1"/>
  <c r="F30" i="15"/>
  <c r="F31" i="15" s="1"/>
  <c r="F32" i="15" s="1"/>
  <c r="E39" i="15"/>
  <c r="G39" i="15"/>
  <c r="F40" i="15"/>
  <c r="F41" i="15" s="1"/>
  <c r="G40" i="15"/>
  <c r="G41" i="15" s="1"/>
  <c r="G42" i="15" s="1"/>
  <c r="G43" i="15" s="1"/>
  <c r="E48" i="15"/>
  <c r="G48" i="15"/>
  <c r="G49" i="15" s="1"/>
  <c r="G50" i="15" s="1"/>
  <c r="G51" i="15" s="1"/>
  <c r="G52" i="15" s="1"/>
  <c r="E49" i="15"/>
  <c r="F49" i="15"/>
  <c r="F50" i="15"/>
  <c r="F51" i="15" s="1"/>
  <c r="E58" i="15"/>
  <c r="E59" i="15" s="1"/>
  <c r="E60" i="15" s="1"/>
  <c r="E61" i="15" s="1"/>
  <c r="E62" i="15" s="1"/>
  <c r="G58" i="15"/>
  <c r="F59" i="15"/>
  <c r="G59" i="15"/>
  <c r="G60" i="15" s="1"/>
  <c r="G61" i="15" s="1"/>
  <c r="G62" i="15" s="1"/>
  <c r="F60" i="15"/>
  <c r="F61" i="15" s="1"/>
  <c r="F62" i="15" s="1"/>
  <c r="F114" i="16" l="1"/>
  <c r="E115" i="16"/>
  <c r="F115" i="16" s="1"/>
  <c r="F19" i="16"/>
  <c r="E20" i="16"/>
  <c r="F20" i="16" s="1"/>
  <c r="E121" i="16"/>
  <c r="E107" i="16"/>
  <c r="F107" i="16" s="1"/>
  <c r="E85" i="16"/>
  <c r="F85" i="16" s="1"/>
  <c r="E71" i="16"/>
  <c r="F71" i="16" s="1"/>
  <c r="E28" i="16"/>
  <c r="F28" i="16" s="1"/>
  <c r="E11" i="16"/>
  <c r="F11" i="16" s="1"/>
  <c r="F42" i="15"/>
  <c r="E41" i="15"/>
  <c r="F52" i="15"/>
  <c r="E52" i="15" s="1"/>
  <c r="E51" i="15"/>
  <c r="G10" i="15"/>
  <c r="F11" i="15"/>
  <c r="E50" i="15"/>
  <c r="F21" i="15"/>
  <c r="E40" i="15"/>
  <c r="E8" i="13"/>
  <c r="G8" i="13"/>
  <c r="E9" i="13"/>
  <c r="F9" i="13"/>
  <c r="G9" i="13"/>
  <c r="F10" i="13"/>
  <c r="E16" i="13"/>
  <c r="G16" i="13"/>
  <c r="E17" i="13"/>
  <c r="F17" i="13"/>
  <c r="G17" i="13"/>
  <c r="E18" i="13"/>
  <c r="F18" i="13"/>
  <c r="E23" i="13"/>
  <c r="G23" i="13"/>
  <c r="F24" i="13"/>
  <c r="E24" i="13" s="1"/>
  <c r="G24" i="13"/>
  <c r="E30" i="13"/>
  <c r="G30" i="13"/>
  <c r="F31" i="13"/>
  <c r="G31" i="13"/>
  <c r="E38" i="13"/>
  <c r="G38" i="13"/>
  <c r="F39" i="13"/>
  <c r="E46" i="13"/>
  <c r="G46" i="13"/>
  <c r="F47" i="13"/>
  <c r="F48" i="13"/>
  <c r="E48" i="13" s="1"/>
  <c r="G48" i="13"/>
  <c r="E54" i="13"/>
  <c r="G54" i="13"/>
  <c r="F55" i="13"/>
  <c r="G55" i="13"/>
  <c r="E62" i="13"/>
  <c r="G62" i="13"/>
  <c r="F63" i="13"/>
  <c r="E69" i="13"/>
  <c r="G69" i="13"/>
  <c r="F70" i="13"/>
  <c r="E76" i="13"/>
  <c r="G76" i="13"/>
  <c r="F77" i="13"/>
  <c r="G77" i="13"/>
  <c r="E84" i="13"/>
  <c r="G84" i="13"/>
  <c r="F85" i="13"/>
  <c r="E91" i="13"/>
  <c r="G91" i="13"/>
  <c r="F92" i="13"/>
  <c r="E98" i="13"/>
  <c r="G98" i="13"/>
  <c r="F99" i="13"/>
  <c r="G99" i="13"/>
  <c r="E106" i="13"/>
  <c r="G106" i="13"/>
  <c r="F107" i="13"/>
  <c r="E114" i="13"/>
  <c r="G114" i="13"/>
  <c r="F115" i="13"/>
  <c r="E122" i="13"/>
  <c r="G122" i="13"/>
  <c r="F123" i="13"/>
  <c r="G123" i="13"/>
  <c r="E129" i="13"/>
  <c r="G129" i="13"/>
  <c r="F130" i="13"/>
  <c r="E136" i="13"/>
  <c r="G136" i="13"/>
  <c r="F137" i="13"/>
  <c r="F138" i="13"/>
  <c r="E138" i="13" s="1"/>
  <c r="G138" i="13"/>
  <c r="F139" i="13"/>
  <c r="F140" i="13" s="1"/>
  <c r="G140" i="13" s="1"/>
  <c r="E140" i="13"/>
  <c r="E143" i="13"/>
  <c r="G143" i="13"/>
  <c r="F144" i="13"/>
  <c r="G144" i="13"/>
  <c r="E151" i="13"/>
  <c r="G151" i="13"/>
  <c r="F152" i="13"/>
  <c r="E158" i="13"/>
  <c r="G158" i="13"/>
  <c r="F159" i="13"/>
  <c r="F160" i="13"/>
  <c r="E160" i="13" s="1"/>
  <c r="G160" i="13"/>
  <c r="F161" i="13"/>
  <c r="F162" i="13" s="1"/>
  <c r="G162" i="13" s="1"/>
  <c r="E165" i="13"/>
  <c r="G165" i="13"/>
  <c r="F166" i="13"/>
  <c r="G166" i="13"/>
  <c r="E173" i="13"/>
  <c r="G173" i="13"/>
  <c r="F174" i="13"/>
  <c r="E180" i="13"/>
  <c r="G180" i="13"/>
  <c r="F181" i="13"/>
  <c r="F182" i="13"/>
  <c r="E182" i="13" s="1"/>
  <c r="G182" i="13"/>
  <c r="F183" i="13"/>
  <c r="F184" i="13" s="1"/>
  <c r="G184" i="13" s="1"/>
  <c r="E188" i="13"/>
  <c r="G188" i="13"/>
  <c r="F189" i="13"/>
  <c r="G189" i="13"/>
  <c r="E197" i="13"/>
  <c r="G197" i="13"/>
  <c r="F198" i="13"/>
  <c r="E204" i="13"/>
  <c r="G204" i="13"/>
  <c r="F205" i="13"/>
  <c r="E211" i="13"/>
  <c r="G211" i="13"/>
  <c r="F212" i="13"/>
  <c r="G212" i="13"/>
  <c r="E219" i="13"/>
  <c r="G219" i="13"/>
  <c r="F220" i="13"/>
  <c r="E228" i="13"/>
  <c r="G228" i="13"/>
  <c r="F229" i="13"/>
  <c r="F230" i="13"/>
  <c r="E230" i="13" s="1"/>
  <c r="G230" i="13"/>
  <c r="E235" i="13"/>
  <c r="G235" i="13"/>
  <c r="F236" i="13"/>
  <c r="G236" i="13"/>
  <c r="E243" i="13"/>
  <c r="G243" i="13"/>
  <c r="F244" i="13"/>
  <c r="E251" i="13"/>
  <c r="G251" i="13"/>
  <c r="F252" i="13"/>
  <c r="E258" i="13"/>
  <c r="G258" i="13"/>
  <c r="F259" i="13"/>
  <c r="G259" i="13"/>
  <c r="E265" i="13"/>
  <c r="G265" i="13"/>
  <c r="F266" i="13"/>
  <c r="E272" i="13"/>
  <c r="G272" i="13"/>
  <c r="F273" i="13"/>
  <c r="E279" i="13"/>
  <c r="G279" i="13"/>
  <c r="F280" i="13"/>
  <c r="G280" i="13"/>
  <c r="E286" i="13"/>
  <c r="G286" i="13"/>
  <c r="F287" i="13"/>
  <c r="E293" i="13"/>
  <c r="G293" i="13"/>
  <c r="F294" i="13"/>
  <c r="E301" i="13"/>
  <c r="G301" i="13"/>
  <c r="F302" i="13"/>
  <c r="G302" i="13"/>
  <c r="E308" i="13"/>
  <c r="G308" i="13"/>
  <c r="F309" i="13"/>
  <c r="E316" i="13"/>
  <c r="G316" i="13"/>
  <c r="F317" i="13"/>
  <c r="E318" i="13"/>
  <c r="F318" i="13"/>
  <c r="G318" i="13"/>
  <c r="F319" i="13"/>
  <c r="F320" i="13" s="1"/>
  <c r="G320" i="13" s="1"/>
  <c r="E323" i="13"/>
  <c r="G323" i="13"/>
  <c r="F324" i="13"/>
  <c r="G324" i="13"/>
  <c r="E331" i="13"/>
  <c r="G331" i="13"/>
  <c r="F332" i="13"/>
  <c r="E338" i="13"/>
  <c r="G338" i="13"/>
  <c r="F339" i="13"/>
  <c r="E345" i="13"/>
  <c r="G345" i="13"/>
  <c r="F346" i="13"/>
  <c r="E352" i="13"/>
  <c r="G352" i="13"/>
  <c r="E353" i="13"/>
  <c r="F353" i="13"/>
  <c r="G353" i="13"/>
  <c r="E354" i="13"/>
  <c r="F354" i="13"/>
  <c r="F355" i="13" s="1"/>
  <c r="G354" i="13"/>
  <c r="E359" i="13"/>
  <c r="G359" i="13"/>
  <c r="F360" i="13"/>
  <c r="E367" i="13"/>
  <c r="G367" i="13"/>
  <c r="F368" i="13"/>
  <c r="E375" i="13"/>
  <c r="G375" i="13"/>
  <c r="F376" i="13"/>
  <c r="G376" i="13" s="1"/>
  <c r="E377" i="13"/>
  <c r="F377" i="13"/>
  <c r="F378" i="13" s="1"/>
  <c r="G377" i="13"/>
  <c r="E382" i="13"/>
  <c r="G382" i="13"/>
  <c r="F383" i="13"/>
  <c r="E390" i="13"/>
  <c r="G390" i="13"/>
  <c r="F391" i="13"/>
  <c r="E398" i="13"/>
  <c r="G398" i="13"/>
  <c r="F399" i="13"/>
  <c r="E399" i="13" s="1"/>
  <c r="G399" i="13"/>
  <c r="E400" i="13"/>
  <c r="F400" i="13"/>
  <c r="F401" i="13" s="1"/>
  <c r="G400" i="13"/>
  <c r="E405" i="13"/>
  <c r="G405" i="13"/>
  <c r="F406" i="13"/>
  <c r="E413" i="13"/>
  <c r="G413" i="13"/>
  <c r="F414" i="13"/>
  <c r="E421" i="13"/>
  <c r="G421" i="13"/>
  <c r="F422" i="13"/>
  <c r="G422" i="13" s="1"/>
  <c r="E423" i="13"/>
  <c r="F423" i="13"/>
  <c r="F424" i="13" s="1"/>
  <c r="G423" i="13"/>
  <c r="E428" i="13"/>
  <c r="G428" i="13"/>
  <c r="F429" i="13"/>
  <c r="E436" i="13"/>
  <c r="G436" i="13"/>
  <c r="F437" i="13"/>
  <c r="E443" i="13"/>
  <c r="G443" i="13"/>
  <c r="F444" i="13"/>
  <c r="G444" i="13" s="1"/>
  <c r="E445" i="13"/>
  <c r="F445" i="13"/>
  <c r="G445" i="13"/>
  <c r="F446" i="13"/>
  <c r="G446" i="13" s="1"/>
  <c r="E451" i="13"/>
  <c r="G451" i="13"/>
  <c r="F452" i="13"/>
  <c r="E459" i="13"/>
  <c r="G459" i="13"/>
  <c r="F460" i="13"/>
  <c r="E466" i="13"/>
  <c r="G466" i="13"/>
  <c r="F467" i="13"/>
  <c r="E467" i="13" s="1"/>
  <c r="E473" i="13"/>
  <c r="G473" i="13"/>
  <c r="E474" i="13"/>
  <c r="F474" i="13"/>
  <c r="G474" i="13" s="1"/>
  <c r="E475" i="13"/>
  <c r="F475" i="13"/>
  <c r="F476" i="13" s="1"/>
  <c r="G475" i="13"/>
  <c r="E480" i="13"/>
  <c r="G480" i="13"/>
  <c r="F481" i="13"/>
  <c r="E488" i="13"/>
  <c r="G488" i="13"/>
  <c r="F489" i="13"/>
  <c r="F490" i="13" s="1"/>
  <c r="G490" i="13" s="1"/>
  <c r="E495" i="13"/>
  <c r="G495" i="13"/>
  <c r="E496" i="13"/>
  <c r="F496" i="13"/>
  <c r="G496" i="13"/>
  <c r="E497" i="13"/>
  <c r="F497" i="13"/>
  <c r="F498" i="13" s="1"/>
  <c r="G497" i="13"/>
  <c r="E502" i="13"/>
  <c r="G502" i="13"/>
  <c r="F503" i="13"/>
  <c r="E509" i="13"/>
  <c r="G509" i="13"/>
  <c r="F510" i="13"/>
  <c r="F511" i="13" s="1"/>
  <c r="G511" i="13" s="1"/>
  <c r="E517" i="13"/>
  <c r="G517" i="13"/>
  <c r="E518" i="13"/>
  <c r="F518" i="13"/>
  <c r="G518" i="13" s="1"/>
  <c r="E519" i="13"/>
  <c r="F519" i="13"/>
  <c r="F520" i="13" s="1"/>
  <c r="G519" i="13"/>
  <c r="E526" i="13"/>
  <c r="G526" i="13"/>
  <c r="F527" i="13"/>
  <c r="E533" i="13"/>
  <c r="G533" i="13"/>
  <c r="F534" i="13"/>
  <c r="F535" i="13" s="1"/>
  <c r="G535" i="13"/>
  <c r="E540" i="13"/>
  <c r="G540" i="13"/>
  <c r="E541" i="13"/>
  <c r="F541" i="13"/>
  <c r="G541" i="13"/>
  <c r="E542" i="13"/>
  <c r="F542" i="13"/>
  <c r="F543" i="13" s="1"/>
  <c r="G542" i="13"/>
  <c r="E548" i="13"/>
  <c r="G548" i="13"/>
  <c r="F549" i="13"/>
  <c r="E553" i="13"/>
  <c r="E554" i="13"/>
  <c r="E555" i="13"/>
  <c r="E556" i="13"/>
  <c r="G556" i="13"/>
  <c r="F557" i="13"/>
  <c r="E557" i="13" s="1"/>
  <c r="G557" i="13"/>
  <c r="E558" i="13"/>
  <c r="F558" i="13"/>
  <c r="F559" i="13" s="1"/>
  <c r="G559" i="13"/>
  <c r="E564" i="13"/>
  <c r="G564" i="13"/>
  <c r="E565" i="13"/>
  <c r="F565" i="13"/>
  <c r="E571" i="13"/>
  <c r="G571" i="13"/>
  <c r="E572" i="13"/>
  <c r="F572" i="13"/>
  <c r="G572" i="13" s="1"/>
  <c r="F573" i="13"/>
  <c r="G573" i="13" s="1"/>
  <c r="E579" i="13"/>
  <c r="G579" i="13"/>
  <c r="F580" i="13"/>
  <c r="E580" i="13" s="1"/>
  <c r="G580" i="13"/>
  <c r="E581" i="13"/>
  <c r="F581" i="13"/>
  <c r="F582" i="13" s="1"/>
  <c r="G582" i="13"/>
  <c r="E586" i="13"/>
  <c r="G586" i="13"/>
  <c r="E587" i="13"/>
  <c r="F587" i="13"/>
  <c r="E594" i="13"/>
  <c r="G594" i="13"/>
  <c r="E595" i="13"/>
  <c r="F595" i="13"/>
  <c r="G595" i="13" s="1"/>
  <c r="F596" i="13"/>
  <c r="E602" i="13"/>
  <c r="G602" i="13"/>
  <c r="F603" i="13"/>
  <c r="E603" i="13" s="1"/>
  <c r="G603" i="13"/>
  <c r="E604" i="13"/>
  <c r="F604" i="13"/>
  <c r="F605" i="13" s="1"/>
  <c r="G605" i="13"/>
  <c r="E609" i="13"/>
  <c r="G609" i="13"/>
  <c r="E610" i="13"/>
  <c r="F610" i="13"/>
  <c r="E616" i="13"/>
  <c r="G616" i="13"/>
  <c r="E617" i="13"/>
  <c r="F617" i="13"/>
  <c r="G617" i="13" s="1"/>
  <c r="F618" i="13"/>
  <c r="G618" i="13" s="1"/>
  <c r="E623" i="13"/>
  <c r="G623" i="13"/>
  <c r="E624" i="13"/>
  <c r="F624" i="13"/>
  <c r="G624" i="13"/>
  <c r="E625" i="13"/>
  <c r="F625" i="13"/>
  <c r="G625" i="13"/>
  <c r="E626" i="13"/>
  <c r="F626" i="13"/>
  <c r="G626" i="13"/>
  <c r="E627" i="13"/>
  <c r="F627" i="13"/>
  <c r="G627" i="13" s="1"/>
  <c r="E631" i="13"/>
  <c r="G631" i="13"/>
  <c r="F632" i="13"/>
  <c r="E632" i="13" s="1"/>
  <c r="E638" i="13"/>
  <c r="G638" i="13"/>
  <c r="F639" i="13"/>
  <c r="G639" i="13" s="1"/>
  <c r="F640" i="13"/>
  <c r="E646" i="13"/>
  <c r="G646" i="13"/>
  <c r="F647" i="13"/>
  <c r="E647" i="13" s="1"/>
  <c r="G647" i="13"/>
  <c r="E648" i="13"/>
  <c r="F648" i="13"/>
  <c r="F649" i="13" s="1"/>
  <c r="G649" i="13"/>
  <c r="E654" i="13"/>
  <c r="G654" i="13"/>
  <c r="E655" i="13"/>
  <c r="F655" i="13"/>
  <c r="E662" i="13"/>
  <c r="G662" i="13"/>
  <c r="F663" i="13"/>
  <c r="G663" i="13" s="1"/>
  <c r="F664" i="13"/>
  <c r="G664" i="13"/>
  <c r="E671" i="13"/>
  <c r="G671" i="13"/>
  <c r="F672" i="13"/>
  <c r="E672" i="13" s="1"/>
  <c r="G672" i="13"/>
  <c r="E673" i="13"/>
  <c r="F673" i="13"/>
  <c r="F674" i="13" s="1"/>
  <c r="E679" i="13"/>
  <c r="G679" i="13"/>
  <c r="F680" i="13"/>
  <c r="E680" i="13" s="1"/>
  <c r="E687" i="13"/>
  <c r="G687" i="13"/>
  <c r="E688" i="13"/>
  <c r="F688" i="13"/>
  <c r="G688" i="13"/>
  <c r="F689" i="13"/>
  <c r="G689" i="13" s="1"/>
  <c r="E694" i="13"/>
  <c r="G694" i="13"/>
  <c r="F695" i="13"/>
  <c r="E695" i="13" s="1"/>
  <c r="G695" i="13"/>
  <c r="E696" i="13"/>
  <c r="F696" i="13"/>
  <c r="G696" i="13" s="1"/>
  <c r="F697" i="13"/>
  <c r="E697" i="13" s="1"/>
  <c r="G697" i="13"/>
  <c r="E698" i="13"/>
  <c r="F698" i="13"/>
  <c r="G698" i="13"/>
  <c r="E702" i="13"/>
  <c r="G702" i="13"/>
  <c r="F703" i="13"/>
  <c r="E709" i="13"/>
  <c r="G709" i="13"/>
  <c r="F710" i="13"/>
  <c r="G710" i="13" s="1"/>
  <c r="F711" i="13"/>
  <c r="G711" i="13" s="1"/>
  <c r="E716" i="13"/>
  <c r="G716" i="13"/>
  <c r="E717" i="13"/>
  <c r="F717" i="13"/>
  <c r="G717" i="13"/>
  <c r="E718" i="13"/>
  <c r="F718" i="13"/>
  <c r="F719" i="13" s="1"/>
  <c r="G718" i="13"/>
  <c r="E724" i="13"/>
  <c r="G724" i="13"/>
  <c r="E725" i="13"/>
  <c r="F725" i="13"/>
  <c r="E731" i="13"/>
  <c r="G731" i="13"/>
  <c r="F732" i="13"/>
  <c r="G732" i="13" s="1"/>
  <c r="F733" i="13"/>
  <c r="G733" i="13"/>
  <c r="G736" i="13"/>
  <c r="G737" i="13"/>
  <c r="E738" i="13"/>
  <c r="G738" i="13"/>
  <c r="E739" i="13"/>
  <c r="F739" i="13"/>
  <c r="G739" i="13"/>
  <c r="F740" i="13"/>
  <c r="E740" i="13" s="1"/>
  <c r="E746" i="13"/>
  <c r="G746" i="13"/>
  <c r="E747" i="13"/>
  <c r="F747" i="13"/>
  <c r="G747" i="13"/>
  <c r="F748" i="13"/>
  <c r="F749" i="13" s="1"/>
  <c r="E753" i="13"/>
  <c r="G753" i="13"/>
  <c r="E754" i="13"/>
  <c r="F754" i="13"/>
  <c r="G754" i="13"/>
  <c r="F755" i="13"/>
  <c r="G755" i="13" s="1"/>
  <c r="E761" i="13"/>
  <c r="G761" i="13"/>
  <c r="E762" i="13"/>
  <c r="F762" i="13"/>
  <c r="G762" i="13"/>
  <c r="F763" i="13"/>
  <c r="E763" i="13" s="1"/>
  <c r="E769" i="13"/>
  <c r="G769" i="13"/>
  <c r="E770" i="13"/>
  <c r="F770" i="13"/>
  <c r="G770" i="13"/>
  <c r="F771" i="13"/>
  <c r="F772" i="13" s="1"/>
  <c r="E776" i="13"/>
  <c r="G776" i="13"/>
  <c r="E777" i="13"/>
  <c r="F777" i="13"/>
  <c r="G777" i="13"/>
  <c r="F778" i="13"/>
  <c r="G778" i="13" s="1"/>
  <c r="E784" i="13"/>
  <c r="G784" i="13"/>
  <c r="E785" i="13"/>
  <c r="F785" i="13"/>
  <c r="G785" i="13"/>
  <c r="F786" i="13"/>
  <c r="E786" i="13" s="1"/>
  <c r="E792" i="13"/>
  <c r="G792" i="13"/>
  <c r="E793" i="13"/>
  <c r="F793" i="13"/>
  <c r="G793" i="13"/>
  <c r="F794" i="13"/>
  <c r="F795" i="13" s="1"/>
  <c r="E799" i="13"/>
  <c r="G799" i="13"/>
  <c r="E800" i="13"/>
  <c r="F800" i="13"/>
  <c r="G800" i="13"/>
  <c r="F801" i="13"/>
  <c r="G801" i="13" s="1"/>
  <c r="E806" i="13"/>
  <c r="G806" i="13"/>
  <c r="E807" i="13"/>
  <c r="F807" i="13"/>
  <c r="G807" i="13"/>
  <c r="F808" i="13"/>
  <c r="E808" i="13" s="1"/>
  <c r="E815" i="13"/>
  <c r="G815" i="13"/>
  <c r="E816" i="13"/>
  <c r="F816" i="13"/>
  <c r="G816" i="13"/>
  <c r="F817" i="13"/>
  <c r="F818" i="13" s="1"/>
  <c r="E822" i="13"/>
  <c r="G822" i="13"/>
  <c r="E823" i="13"/>
  <c r="F823" i="13"/>
  <c r="G823" i="13"/>
  <c r="F824" i="13"/>
  <c r="G824" i="13" s="1"/>
  <c r="E829" i="13"/>
  <c r="G829" i="13"/>
  <c r="E830" i="13"/>
  <c r="F830" i="13"/>
  <c r="G830" i="13"/>
  <c r="F831" i="13"/>
  <c r="E831" i="13" s="1"/>
  <c r="E837" i="13"/>
  <c r="G837" i="13"/>
  <c r="E838" i="13"/>
  <c r="F838" i="13"/>
  <c r="G838" i="13"/>
  <c r="F839" i="13"/>
  <c r="F840" i="13" s="1"/>
  <c r="E844" i="13"/>
  <c r="G844" i="13"/>
  <c r="E845" i="13"/>
  <c r="F845" i="13"/>
  <c r="G845" i="13"/>
  <c r="F846" i="13"/>
  <c r="G846" i="13" s="1"/>
  <c r="E852" i="13"/>
  <c r="G852" i="13"/>
  <c r="E853" i="13"/>
  <c r="F853" i="13"/>
  <c r="G853" i="13"/>
  <c r="F854" i="13"/>
  <c r="E854" i="13" s="1"/>
  <c r="E859" i="13"/>
  <c r="G859" i="13"/>
  <c r="E860" i="13"/>
  <c r="F860" i="13"/>
  <c r="G860" i="13"/>
  <c r="F861" i="13"/>
  <c r="F862" i="13" s="1"/>
  <c r="E866" i="13"/>
  <c r="G866" i="13"/>
  <c r="E867" i="13"/>
  <c r="F867" i="13"/>
  <c r="G867" i="13"/>
  <c r="F868" i="13"/>
  <c r="G868" i="13" s="1"/>
  <c r="E873" i="13"/>
  <c r="G873" i="13"/>
  <c r="E874" i="13"/>
  <c r="F874" i="13"/>
  <c r="G874" i="13"/>
  <c r="F875" i="13"/>
  <c r="E875" i="13" s="1"/>
  <c r="E881" i="13"/>
  <c r="G881" i="13"/>
  <c r="E882" i="13"/>
  <c r="F882" i="13"/>
  <c r="G882" i="13"/>
  <c r="F883" i="13"/>
  <c r="F884" i="13" s="1"/>
  <c r="G886" i="13"/>
  <c r="G887" i="13"/>
  <c r="E888" i="13"/>
  <c r="G888" i="13"/>
  <c r="E889" i="13"/>
  <c r="F889" i="13"/>
  <c r="G889" i="13"/>
  <c r="F890" i="13"/>
  <c r="E890" i="13" s="1"/>
  <c r="G893" i="13"/>
  <c r="G894" i="13"/>
  <c r="E895" i="13"/>
  <c r="G895" i="13"/>
  <c r="E896" i="13"/>
  <c r="F896" i="13"/>
  <c r="G896" i="13"/>
  <c r="F897" i="13"/>
  <c r="G897" i="13" s="1"/>
  <c r="G900" i="13"/>
  <c r="G901" i="13"/>
  <c r="G902" i="13"/>
  <c r="E903" i="13"/>
  <c r="G903" i="13"/>
  <c r="F904" i="13"/>
  <c r="E904" i="13" s="1"/>
  <c r="G908" i="13"/>
  <c r="G909" i="13"/>
  <c r="G910" i="13"/>
  <c r="E911" i="13"/>
  <c r="G911" i="13"/>
  <c r="E912" i="13"/>
  <c r="F912" i="13"/>
  <c r="G912" i="13"/>
  <c r="F913" i="13"/>
  <c r="F914" i="13" s="1"/>
  <c r="G916" i="13"/>
  <c r="G917" i="13"/>
  <c r="G918" i="13"/>
  <c r="E919" i="13"/>
  <c r="G919" i="13"/>
  <c r="F920" i="13"/>
  <c r="G920" i="13" s="1"/>
  <c r="G924" i="13"/>
  <c r="G925" i="13"/>
  <c r="G926" i="13"/>
  <c r="E927" i="13"/>
  <c r="G927" i="13"/>
  <c r="E928" i="13"/>
  <c r="F928" i="13"/>
  <c r="G928" i="13"/>
  <c r="F929" i="13"/>
  <c r="E929" i="13" s="1"/>
  <c r="E936" i="13"/>
  <c r="G936" i="13"/>
  <c r="E937" i="13"/>
  <c r="F937" i="13"/>
  <c r="F938" i="13" s="1"/>
  <c r="G937" i="13"/>
  <c r="E944" i="13"/>
  <c r="G944" i="13"/>
  <c r="E945" i="13"/>
  <c r="F945" i="13"/>
  <c r="G945" i="13"/>
  <c r="F946" i="13"/>
  <c r="G946" i="13" s="1"/>
  <c r="E952" i="13"/>
  <c r="G952" i="13"/>
  <c r="E953" i="13"/>
  <c r="G953" i="13"/>
  <c r="E954" i="13"/>
  <c r="F954" i="13"/>
  <c r="G954" i="13"/>
  <c r="F955" i="13"/>
  <c r="E955" i="13" s="1"/>
  <c r="E956" i="13"/>
  <c r="F956" i="13"/>
  <c r="G956" i="13"/>
  <c r="F957" i="13"/>
  <c r="E957" i="13" s="1"/>
  <c r="E958" i="13"/>
  <c r="F958" i="13"/>
  <c r="G958" i="13"/>
  <c r="F959" i="13"/>
  <c r="E959" i="13" s="1"/>
  <c r="E960" i="13"/>
  <c r="F960" i="13"/>
  <c r="G960" i="13"/>
  <c r="F121" i="16" l="1"/>
  <c r="E122" i="16"/>
  <c r="F122" i="16" s="1"/>
  <c r="F12" i="15"/>
  <c r="G12" i="15" s="1"/>
  <c r="G11" i="15"/>
  <c r="E21" i="15"/>
  <c r="F22" i="15"/>
  <c r="E22" i="15" s="1"/>
  <c r="F43" i="15"/>
  <c r="E43" i="15" s="1"/>
  <c r="E42" i="15"/>
  <c r="F939" i="13"/>
  <c r="E938" i="13"/>
  <c r="G938" i="13"/>
  <c r="G914" i="13"/>
  <c r="F915" i="13"/>
  <c r="E914" i="13"/>
  <c r="G884" i="13"/>
  <c r="F885" i="13"/>
  <c r="E884" i="13"/>
  <c r="G862" i="13"/>
  <c r="F863" i="13"/>
  <c r="E862" i="13"/>
  <c r="G840" i="13"/>
  <c r="E840" i="13"/>
  <c r="F841" i="13"/>
  <c r="G818" i="13"/>
  <c r="F819" i="13"/>
  <c r="E818" i="13"/>
  <c r="G795" i="13"/>
  <c r="E795" i="13"/>
  <c r="F796" i="13"/>
  <c r="G772" i="13"/>
  <c r="E772" i="13"/>
  <c r="F773" i="13"/>
  <c r="G749" i="13"/>
  <c r="F750" i="13"/>
  <c r="E749" i="13"/>
  <c r="F347" i="13"/>
  <c r="E346" i="13"/>
  <c r="G346" i="13"/>
  <c r="G332" i="13"/>
  <c r="F333" i="13"/>
  <c r="E332" i="13"/>
  <c r="G220" i="13"/>
  <c r="F221" i="13"/>
  <c r="E220" i="13"/>
  <c r="G959" i="13"/>
  <c r="G957" i="13"/>
  <c r="G955" i="13"/>
  <c r="E946" i="13"/>
  <c r="F930" i="13"/>
  <c r="E920" i="13"/>
  <c r="G913" i="13"/>
  <c r="F905" i="13"/>
  <c r="E897" i="13"/>
  <c r="F891" i="13"/>
  <c r="G883" i="13"/>
  <c r="F876" i="13"/>
  <c r="E868" i="13"/>
  <c r="G861" i="13"/>
  <c r="F855" i="13"/>
  <c r="E846" i="13"/>
  <c r="G839" i="13"/>
  <c r="F832" i="13"/>
  <c r="E824" i="13"/>
  <c r="G817" i="13"/>
  <c r="F809" i="13"/>
  <c r="E801" i="13"/>
  <c r="G794" i="13"/>
  <c r="F787" i="13"/>
  <c r="E778" i="13"/>
  <c r="G771" i="13"/>
  <c r="F764" i="13"/>
  <c r="E755" i="13"/>
  <c r="G748" i="13"/>
  <c r="F741" i="13"/>
  <c r="F588" i="13"/>
  <c r="G587" i="13"/>
  <c r="E582" i="13"/>
  <c r="F583" i="13"/>
  <c r="G498" i="13"/>
  <c r="F499" i="13"/>
  <c r="E498" i="13"/>
  <c r="G476" i="13"/>
  <c r="F477" i="13"/>
  <c r="E476" i="13"/>
  <c r="F392" i="13"/>
  <c r="E391" i="13"/>
  <c r="G391" i="13"/>
  <c r="G85" i="13"/>
  <c r="F86" i="13"/>
  <c r="E85" i="13"/>
  <c r="E719" i="13"/>
  <c r="F720" i="13"/>
  <c r="F681" i="13"/>
  <c r="G680" i="13"/>
  <c r="E640" i="13"/>
  <c r="F641" i="13"/>
  <c r="F633" i="13"/>
  <c r="G632" i="13"/>
  <c r="E596" i="13"/>
  <c r="F597" i="13"/>
  <c r="E618" i="13"/>
  <c r="F619" i="13"/>
  <c r="G543" i="13"/>
  <c r="F544" i="13"/>
  <c r="E543" i="13"/>
  <c r="G520" i="13"/>
  <c r="F521" i="13"/>
  <c r="E520" i="13"/>
  <c r="E503" i="13"/>
  <c r="G503" i="13"/>
  <c r="F504" i="13"/>
  <c r="E481" i="13"/>
  <c r="G481" i="13"/>
  <c r="F482" i="13"/>
  <c r="G378" i="13"/>
  <c r="F379" i="13"/>
  <c r="E378" i="13"/>
  <c r="E674" i="13"/>
  <c r="F675" i="13"/>
  <c r="F947" i="13"/>
  <c r="G929" i="13"/>
  <c r="F921" i="13"/>
  <c r="E913" i="13"/>
  <c r="G904" i="13"/>
  <c r="F898" i="13"/>
  <c r="G890" i="13"/>
  <c r="E883" i="13"/>
  <c r="G875" i="13"/>
  <c r="F869" i="13"/>
  <c r="E861" i="13"/>
  <c r="G854" i="13"/>
  <c r="F847" i="13"/>
  <c r="E839" i="13"/>
  <c r="G831" i="13"/>
  <c r="F825" i="13"/>
  <c r="E817" i="13"/>
  <c r="G808" i="13"/>
  <c r="F802" i="13"/>
  <c r="E794" i="13"/>
  <c r="G786" i="13"/>
  <c r="F779" i="13"/>
  <c r="E771" i="13"/>
  <c r="G763" i="13"/>
  <c r="F756" i="13"/>
  <c r="E748" i="13"/>
  <c r="G740" i="13"/>
  <c r="E664" i="13"/>
  <c r="F665" i="13"/>
  <c r="F656" i="13"/>
  <c r="G655" i="13"/>
  <c r="E649" i="13"/>
  <c r="F650" i="13"/>
  <c r="F611" i="13"/>
  <c r="G610" i="13"/>
  <c r="E605" i="13"/>
  <c r="F606" i="13"/>
  <c r="E549" i="13"/>
  <c r="G549" i="13"/>
  <c r="F550" i="13"/>
  <c r="E527" i="13"/>
  <c r="G527" i="13"/>
  <c r="F528" i="13"/>
  <c r="E339" i="13"/>
  <c r="G339" i="13"/>
  <c r="F340" i="13"/>
  <c r="G719" i="13"/>
  <c r="E711" i="13"/>
  <c r="F712" i="13"/>
  <c r="F704" i="13"/>
  <c r="G703" i="13"/>
  <c r="E689" i="13"/>
  <c r="F690" i="13"/>
  <c r="E573" i="13"/>
  <c r="F574" i="13"/>
  <c r="E511" i="13"/>
  <c r="F512" i="13"/>
  <c r="E490" i="13"/>
  <c r="F491" i="13"/>
  <c r="E383" i="13"/>
  <c r="G383" i="13"/>
  <c r="F384" i="13"/>
  <c r="E733" i="13"/>
  <c r="F734" i="13"/>
  <c r="F726" i="13"/>
  <c r="G725" i="13"/>
  <c r="E703" i="13"/>
  <c r="G674" i="13"/>
  <c r="G640" i="13"/>
  <c r="G596" i="13"/>
  <c r="F566" i="13"/>
  <c r="G565" i="13"/>
  <c r="E559" i="13"/>
  <c r="F560" i="13"/>
  <c r="E535" i="13"/>
  <c r="F536" i="13"/>
  <c r="G673" i="13"/>
  <c r="G648" i="13"/>
  <c r="G604" i="13"/>
  <c r="G581" i="13"/>
  <c r="G558" i="13"/>
  <c r="G534" i="13"/>
  <c r="G510" i="13"/>
  <c r="G489" i="13"/>
  <c r="G467" i="13"/>
  <c r="F415" i="13"/>
  <c r="E414" i="13"/>
  <c r="G414" i="13"/>
  <c r="E406" i="13"/>
  <c r="G406" i="13"/>
  <c r="F407" i="13"/>
  <c r="G401" i="13"/>
  <c r="F402" i="13"/>
  <c r="E401" i="13"/>
  <c r="E320" i="13"/>
  <c r="G266" i="13"/>
  <c r="F267" i="13"/>
  <c r="E266" i="13"/>
  <c r="G39" i="13"/>
  <c r="F40" i="13"/>
  <c r="E39" i="13"/>
  <c r="E732" i="13"/>
  <c r="E710" i="13"/>
  <c r="E663" i="13"/>
  <c r="E639" i="13"/>
  <c r="F461" i="13"/>
  <c r="E460" i="13"/>
  <c r="G460" i="13"/>
  <c r="E452" i="13"/>
  <c r="G452" i="13"/>
  <c r="F453" i="13"/>
  <c r="G198" i="13"/>
  <c r="F199" i="13"/>
  <c r="E198" i="13"/>
  <c r="G174" i="13"/>
  <c r="F175" i="13"/>
  <c r="E174" i="13"/>
  <c r="G152" i="13"/>
  <c r="F153" i="13"/>
  <c r="E152" i="13"/>
  <c r="G130" i="13"/>
  <c r="F131" i="13"/>
  <c r="E130" i="13"/>
  <c r="G63" i="13"/>
  <c r="F64" i="13"/>
  <c r="E63" i="13"/>
  <c r="E534" i="13"/>
  <c r="E510" i="13"/>
  <c r="E489" i="13"/>
  <c r="G287" i="13"/>
  <c r="F288" i="13"/>
  <c r="E287" i="13"/>
  <c r="F468" i="13"/>
  <c r="F438" i="13"/>
  <c r="E437" i="13"/>
  <c r="G437" i="13"/>
  <c r="E429" i="13"/>
  <c r="G429" i="13"/>
  <c r="F430" i="13"/>
  <c r="G424" i="13"/>
  <c r="F425" i="13"/>
  <c r="E424" i="13"/>
  <c r="G309" i="13"/>
  <c r="F310" i="13"/>
  <c r="E309" i="13"/>
  <c r="G244" i="13"/>
  <c r="F245" i="13"/>
  <c r="E244" i="13"/>
  <c r="E184" i="13"/>
  <c r="E162" i="13"/>
  <c r="F369" i="13"/>
  <c r="E368" i="13"/>
  <c r="G368" i="13"/>
  <c r="E360" i="13"/>
  <c r="G360" i="13"/>
  <c r="F361" i="13"/>
  <c r="G355" i="13"/>
  <c r="F356" i="13"/>
  <c r="E355" i="13"/>
  <c r="G107" i="13"/>
  <c r="F108" i="13"/>
  <c r="E107" i="13"/>
  <c r="E446" i="13"/>
  <c r="E444" i="13"/>
  <c r="E422" i="13"/>
  <c r="E376" i="13"/>
  <c r="E317" i="13"/>
  <c r="G317" i="13"/>
  <c r="E294" i="13"/>
  <c r="G294" i="13"/>
  <c r="E273" i="13"/>
  <c r="G273" i="13"/>
  <c r="E252" i="13"/>
  <c r="G252" i="13"/>
  <c r="E229" i="13"/>
  <c r="G229" i="13"/>
  <c r="E205" i="13"/>
  <c r="G205" i="13"/>
  <c r="E181" i="13"/>
  <c r="G181" i="13"/>
  <c r="E159" i="13"/>
  <c r="G159" i="13"/>
  <c r="E137" i="13"/>
  <c r="G137" i="13"/>
  <c r="E115" i="13"/>
  <c r="G115" i="13"/>
  <c r="E92" i="13"/>
  <c r="G92" i="13"/>
  <c r="E70" i="13"/>
  <c r="G70" i="13"/>
  <c r="E47" i="13"/>
  <c r="G47" i="13"/>
  <c r="G18" i="13"/>
  <c r="F19" i="13"/>
  <c r="F11" i="13"/>
  <c r="E10" i="13"/>
  <c r="F447" i="13"/>
  <c r="F325" i="13"/>
  <c r="E324" i="13"/>
  <c r="E319" i="13"/>
  <c r="G319" i="13"/>
  <c r="F303" i="13"/>
  <c r="E302" i="13"/>
  <c r="F281" i="13"/>
  <c r="E280" i="13"/>
  <c r="F260" i="13"/>
  <c r="E259" i="13"/>
  <c r="F237" i="13"/>
  <c r="E236" i="13"/>
  <c r="F231" i="13"/>
  <c r="F213" i="13"/>
  <c r="E212" i="13"/>
  <c r="F190" i="13"/>
  <c r="E189" i="13"/>
  <c r="E183" i="13"/>
  <c r="G183" i="13"/>
  <c r="F167" i="13"/>
  <c r="E166" i="13"/>
  <c r="E161" i="13"/>
  <c r="G161" i="13"/>
  <c r="F145" i="13"/>
  <c r="E144" i="13"/>
  <c r="E139" i="13"/>
  <c r="G139" i="13"/>
  <c r="F124" i="13"/>
  <c r="E123" i="13"/>
  <c r="F100" i="13"/>
  <c r="E99" i="13"/>
  <c r="F78" i="13"/>
  <c r="E77" i="13"/>
  <c r="F56" i="13"/>
  <c r="E55" i="13"/>
  <c r="F49" i="13"/>
  <c r="F32" i="13"/>
  <c r="E31" i="13"/>
  <c r="F25" i="13"/>
  <c r="F295" i="13"/>
  <c r="F274" i="13"/>
  <c r="F253" i="13"/>
  <c r="F206" i="13"/>
  <c r="F116" i="13"/>
  <c r="F93" i="13"/>
  <c r="F71" i="13"/>
  <c r="G10" i="13"/>
  <c r="E8" i="11"/>
  <c r="G8" i="11"/>
  <c r="F9" i="11"/>
  <c r="E16" i="11"/>
  <c r="G16" i="11"/>
  <c r="F17" i="11"/>
  <c r="E24" i="11"/>
  <c r="G24" i="11"/>
  <c r="F25" i="11"/>
  <c r="E25" i="11" s="1"/>
  <c r="G25" i="11"/>
  <c r="E26" i="11"/>
  <c r="F26" i="11"/>
  <c r="F27" i="11" s="1"/>
  <c r="G26" i="11"/>
  <c r="E32" i="11"/>
  <c r="G32" i="11"/>
  <c r="E33" i="11"/>
  <c r="F33" i="11"/>
  <c r="E40" i="11"/>
  <c r="G40" i="11"/>
  <c r="F41" i="11"/>
  <c r="F42" i="11" s="1"/>
  <c r="E49" i="11"/>
  <c r="G49" i="11"/>
  <c r="E50" i="11"/>
  <c r="F50" i="11"/>
  <c r="G50" i="11"/>
  <c r="E51" i="11"/>
  <c r="F51" i="11"/>
  <c r="F52" i="11" s="1"/>
  <c r="G51" i="11"/>
  <c r="G52" i="11"/>
  <c r="E58" i="11"/>
  <c r="G58" i="11"/>
  <c r="F59" i="11"/>
  <c r="E66" i="11"/>
  <c r="G66" i="11"/>
  <c r="F67" i="11"/>
  <c r="E75" i="11"/>
  <c r="G75" i="11"/>
  <c r="F76" i="11"/>
  <c r="E76" i="11" s="1"/>
  <c r="G76" i="11"/>
  <c r="E77" i="11"/>
  <c r="F77" i="11"/>
  <c r="F78" i="11" s="1"/>
  <c r="G77" i="11"/>
  <c r="G78" i="11"/>
  <c r="E83" i="11"/>
  <c r="G83" i="11"/>
  <c r="F84" i="11"/>
  <c r="E92" i="11"/>
  <c r="G92" i="11"/>
  <c r="F93" i="11"/>
  <c r="F94" i="11"/>
  <c r="E101" i="11"/>
  <c r="G101" i="11"/>
  <c r="F102" i="11"/>
  <c r="E102" i="11" s="1"/>
  <c r="G102" i="11"/>
  <c r="E103" i="11"/>
  <c r="F103" i="11"/>
  <c r="F104" i="11" s="1"/>
  <c r="G103" i="11"/>
  <c r="G104" i="11"/>
  <c r="E110" i="11"/>
  <c r="G110" i="11"/>
  <c r="F111" i="11"/>
  <c r="E118" i="11"/>
  <c r="G118" i="11"/>
  <c r="F119" i="11"/>
  <c r="E127" i="11"/>
  <c r="G127" i="11"/>
  <c r="F128" i="11"/>
  <c r="E128" i="11" s="1"/>
  <c r="G128" i="11"/>
  <c r="E129" i="11"/>
  <c r="F129" i="11"/>
  <c r="G129" i="11"/>
  <c r="F130" i="11"/>
  <c r="E130" i="11" s="1"/>
  <c r="G130" i="11"/>
  <c r="E135" i="11"/>
  <c r="G135" i="11"/>
  <c r="E136" i="11"/>
  <c r="F136" i="11"/>
  <c r="E144" i="11"/>
  <c r="G144" i="11"/>
  <c r="F145" i="11"/>
  <c r="E153" i="11"/>
  <c r="G153" i="11"/>
  <c r="F154" i="11"/>
  <c r="E154" i="11" s="1"/>
  <c r="G154" i="11"/>
  <c r="E155" i="11"/>
  <c r="F155" i="11"/>
  <c r="G155" i="11"/>
  <c r="F156" i="11"/>
  <c r="E156" i="11" s="1"/>
  <c r="G156" i="11"/>
  <c r="E157" i="11"/>
  <c r="F157" i="11"/>
  <c r="G157" i="11"/>
  <c r="E162" i="11"/>
  <c r="G162" i="11"/>
  <c r="E163" i="11"/>
  <c r="F163" i="11"/>
  <c r="E171" i="11"/>
  <c r="G171" i="11"/>
  <c r="F172" i="11"/>
  <c r="F173" i="11"/>
  <c r="E180" i="11"/>
  <c r="G180" i="11"/>
  <c r="F181" i="11"/>
  <c r="E181" i="11" s="1"/>
  <c r="G181" i="11"/>
  <c r="E182" i="11"/>
  <c r="F182" i="11"/>
  <c r="F183" i="11" s="1"/>
  <c r="G182" i="11"/>
  <c r="E189" i="11"/>
  <c r="G189" i="11"/>
  <c r="E190" i="11"/>
  <c r="F190" i="11"/>
  <c r="E199" i="11"/>
  <c r="G199" i="11"/>
  <c r="F200" i="11"/>
  <c r="E207" i="11"/>
  <c r="G207" i="11"/>
  <c r="F208" i="11"/>
  <c r="E208" i="11" s="1"/>
  <c r="G208" i="11"/>
  <c r="E216" i="11"/>
  <c r="G216" i="11"/>
  <c r="F217" i="11"/>
  <c r="E224" i="11"/>
  <c r="G224" i="11"/>
  <c r="F225" i="11"/>
  <c r="F226" i="11"/>
  <c r="E233" i="11"/>
  <c r="G233" i="11"/>
  <c r="F234" i="11"/>
  <c r="E234" i="11" s="1"/>
  <c r="G234" i="11"/>
  <c r="E235" i="11"/>
  <c r="F235" i="11"/>
  <c r="F236" i="11" s="1"/>
  <c r="G235" i="11"/>
  <c r="G236" i="11"/>
  <c r="E241" i="11"/>
  <c r="G241" i="11"/>
  <c r="F242" i="11"/>
  <c r="E250" i="11"/>
  <c r="G250" i="11"/>
  <c r="F251" i="11"/>
  <c r="E258" i="11"/>
  <c r="G258" i="11"/>
  <c r="F259" i="11"/>
  <c r="E259" i="11" s="1"/>
  <c r="G259" i="11"/>
  <c r="E260" i="11"/>
  <c r="F260" i="11"/>
  <c r="F261" i="11" s="1"/>
  <c r="G260" i="11"/>
  <c r="G261" i="11"/>
  <c r="E267" i="11"/>
  <c r="G267" i="11"/>
  <c r="F268" i="11"/>
  <c r="E276" i="11"/>
  <c r="G276" i="11"/>
  <c r="F277" i="11"/>
  <c r="E285" i="11"/>
  <c r="G285" i="11"/>
  <c r="F286" i="11"/>
  <c r="E286" i="11" s="1"/>
  <c r="G286" i="11"/>
  <c r="E287" i="11"/>
  <c r="F287" i="11"/>
  <c r="F288" i="11" s="1"/>
  <c r="G287" i="11"/>
  <c r="G288" i="11"/>
  <c r="E294" i="11"/>
  <c r="G294" i="11"/>
  <c r="F295" i="11"/>
  <c r="E303" i="11"/>
  <c r="G303" i="11"/>
  <c r="F304" i="11"/>
  <c r="F305" i="11"/>
  <c r="E312" i="11"/>
  <c r="G312" i="11"/>
  <c r="F313" i="11"/>
  <c r="E313" i="11" s="1"/>
  <c r="G313" i="11"/>
  <c r="E314" i="11"/>
  <c r="F314" i="11"/>
  <c r="F315" i="11" s="1"/>
  <c r="G314" i="11"/>
  <c r="G315" i="11"/>
  <c r="E320" i="11"/>
  <c r="G320" i="11"/>
  <c r="F321" i="11"/>
  <c r="E329" i="11"/>
  <c r="G329" i="11"/>
  <c r="F330" i="11"/>
  <c r="E338" i="11"/>
  <c r="G338" i="11"/>
  <c r="F339" i="11"/>
  <c r="E339" i="11" s="1"/>
  <c r="G339" i="11"/>
  <c r="E340" i="11"/>
  <c r="F340" i="11"/>
  <c r="F341" i="11" s="1"/>
  <c r="G340" i="11"/>
  <c r="G341" i="11"/>
  <c r="E349" i="11"/>
  <c r="G349" i="11"/>
  <c r="E350" i="11"/>
  <c r="E351" i="11" s="1"/>
  <c r="E352" i="11" s="1"/>
  <c r="F350" i="11"/>
  <c r="E353" i="11"/>
  <c r="E357" i="11"/>
  <c r="G357" i="11"/>
  <c r="F358" i="11"/>
  <c r="E368" i="11"/>
  <c r="G368" i="11"/>
  <c r="E369" i="11"/>
  <c r="F369" i="11"/>
  <c r="G369" i="11"/>
  <c r="E370" i="11"/>
  <c r="F370" i="11"/>
  <c r="F371" i="11" s="1"/>
  <c r="G370" i="11"/>
  <c r="E376" i="11"/>
  <c r="G376" i="11"/>
  <c r="E377" i="11"/>
  <c r="F377" i="11"/>
  <c r="E386" i="11"/>
  <c r="G386" i="11"/>
  <c r="F387" i="11"/>
  <c r="E394" i="11"/>
  <c r="G394" i="11"/>
  <c r="E395" i="11"/>
  <c r="F395" i="11"/>
  <c r="G395" i="11" s="1"/>
  <c r="E396" i="11"/>
  <c r="F396" i="11"/>
  <c r="G396" i="11"/>
  <c r="F397" i="11"/>
  <c r="E402" i="11"/>
  <c r="G402" i="11"/>
  <c r="F403" i="11"/>
  <c r="E410" i="11"/>
  <c r="G410" i="11"/>
  <c r="E411" i="11"/>
  <c r="F411" i="11"/>
  <c r="F412" i="11" s="1"/>
  <c r="G411" i="11"/>
  <c r="E412" i="11"/>
  <c r="G412" i="11"/>
  <c r="F413" i="11"/>
  <c r="E419" i="11"/>
  <c r="G419" i="11"/>
  <c r="E420" i="11"/>
  <c r="F420" i="11"/>
  <c r="G420" i="11" s="1"/>
  <c r="E421" i="11"/>
  <c r="F421" i="11"/>
  <c r="G421" i="11" s="1"/>
  <c r="F422" i="11"/>
  <c r="F423" i="11"/>
  <c r="E427" i="11"/>
  <c r="G427" i="11"/>
  <c r="F428" i="11"/>
  <c r="E429" i="11"/>
  <c r="F429" i="11"/>
  <c r="E435" i="11"/>
  <c r="G435" i="11"/>
  <c r="E436" i="11"/>
  <c r="F436" i="11"/>
  <c r="F437" i="11" s="1"/>
  <c r="G436" i="11"/>
  <c r="E437" i="11"/>
  <c r="G437" i="11"/>
  <c r="F438" i="11"/>
  <c r="E444" i="11"/>
  <c r="G444" i="11"/>
  <c r="E445" i="11"/>
  <c r="F445" i="11"/>
  <c r="G445" i="11" s="1"/>
  <c r="F446" i="11"/>
  <c r="E452" i="11"/>
  <c r="G452" i="11"/>
  <c r="F453" i="11"/>
  <c r="F454" i="11"/>
  <c r="E461" i="11"/>
  <c r="G461" i="11"/>
  <c r="E462" i="11"/>
  <c r="F462" i="11"/>
  <c r="F463" i="11" s="1"/>
  <c r="G462" i="11"/>
  <c r="E463" i="11"/>
  <c r="G463" i="11"/>
  <c r="F464" i="11"/>
  <c r="E470" i="11"/>
  <c r="G470" i="11"/>
  <c r="E471" i="11"/>
  <c r="F471" i="11"/>
  <c r="G471" i="11" s="1"/>
  <c r="F472" i="11"/>
  <c r="E472" i="11" s="1"/>
  <c r="E478" i="11"/>
  <c r="G478" i="11"/>
  <c r="F479" i="11"/>
  <c r="E487" i="11"/>
  <c r="G487" i="11"/>
  <c r="E488" i="11"/>
  <c r="F488" i="11"/>
  <c r="F489" i="11" s="1"/>
  <c r="G488" i="11"/>
  <c r="E489" i="11"/>
  <c r="G489" i="11"/>
  <c r="F490" i="11"/>
  <c r="E495" i="11"/>
  <c r="G495" i="11"/>
  <c r="E496" i="11"/>
  <c r="F496" i="11"/>
  <c r="G496" i="11" s="1"/>
  <c r="E497" i="11"/>
  <c r="F497" i="11"/>
  <c r="G497" i="11"/>
  <c r="F498" i="11"/>
  <c r="E505" i="11"/>
  <c r="G505" i="11"/>
  <c r="F506" i="11"/>
  <c r="E513" i="11"/>
  <c r="G513" i="11"/>
  <c r="E514" i="11"/>
  <c r="F514" i="11"/>
  <c r="F515" i="11" s="1"/>
  <c r="G514" i="11"/>
  <c r="E515" i="11"/>
  <c r="G515" i="11"/>
  <c r="F516" i="11"/>
  <c r="E522" i="11"/>
  <c r="G522" i="11"/>
  <c r="E523" i="11"/>
  <c r="F523" i="11"/>
  <c r="G523" i="11" s="1"/>
  <c r="F524" i="11"/>
  <c r="F525" i="11"/>
  <c r="E531" i="11"/>
  <c r="G531" i="11"/>
  <c r="F532" i="11"/>
  <c r="E539" i="11"/>
  <c r="G539" i="11"/>
  <c r="E540" i="11"/>
  <c r="F540" i="11"/>
  <c r="F541" i="11" s="1"/>
  <c r="G540" i="11"/>
  <c r="E541" i="11"/>
  <c r="G541" i="11"/>
  <c r="F542" i="11"/>
  <c r="E549" i="11"/>
  <c r="G549" i="11"/>
  <c r="E550" i="11"/>
  <c r="F550" i="11"/>
  <c r="G550" i="11" s="1"/>
  <c r="E551" i="11"/>
  <c r="F551" i="11"/>
  <c r="G551" i="11"/>
  <c r="F552" i="11"/>
  <c r="E557" i="11"/>
  <c r="G557" i="11"/>
  <c r="F558" i="11"/>
  <c r="E559" i="11"/>
  <c r="F559" i="11"/>
  <c r="F560" i="11" s="1"/>
  <c r="G559" i="11"/>
  <c r="E566" i="11"/>
  <c r="G566" i="11"/>
  <c r="E567" i="11"/>
  <c r="F567" i="11"/>
  <c r="F568" i="11" s="1"/>
  <c r="G567" i="11"/>
  <c r="E568" i="11"/>
  <c r="G568" i="11"/>
  <c r="F569" i="11"/>
  <c r="E574" i="11"/>
  <c r="G574" i="11"/>
  <c r="E575" i="11"/>
  <c r="F575" i="11"/>
  <c r="G575" i="11" s="1"/>
  <c r="E576" i="11"/>
  <c r="F576" i="11"/>
  <c r="G576" i="11" s="1"/>
  <c r="F577" i="11"/>
  <c r="F578" i="11"/>
  <c r="E578" i="11" s="1"/>
  <c r="E582" i="11"/>
  <c r="G582" i="11"/>
  <c r="F583" i="11"/>
  <c r="F584" i="11"/>
  <c r="E590" i="11"/>
  <c r="G590" i="11"/>
  <c r="E591" i="11"/>
  <c r="F591" i="11"/>
  <c r="F592" i="11" s="1"/>
  <c r="G591" i="11"/>
  <c r="E592" i="11"/>
  <c r="G592" i="11"/>
  <c r="F593" i="11"/>
  <c r="E600" i="11"/>
  <c r="G600" i="11"/>
  <c r="E601" i="11"/>
  <c r="F601" i="11"/>
  <c r="G601" i="11" s="1"/>
  <c r="F602" i="11"/>
  <c r="E608" i="11"/>
  <c r="G608" i="11"/>
  <c r="F609" i="11"/>
  <c r="F610" i="11"/>
  <c r="E610" i="11" s="1"/>
  <c r="G610" i="11"/>
  <c r="F611" i="11"/>
  <c r="E616" i="11"/>
  <c r="G616" i="11"/>
  <c r="F617" i="11"/>
  <c r="G617" i="11" s="1"/>
  <c r="E624" i="11"/>
  <c r="G624" i="11"/>
  <c r="E625" i="11"/>
  <c r="F625" i="11"/>
  <c r="E632" i="11"/>
  <c r="G632" i="11"/>
  <c r="F633" i="11"/>
  <c r="F634" i="11"/>
  <c r="E634" i="11" s="1"/>
  <c r="G634" i="11"/>
  <c r="F635" i="11"/>
  <c r="E641" i="11"/>
  <c r="G641" i="11"/>
  <c r="F642" i="11"/>
  <c r="G642" i="11"/>
  <c r="E649" i="11"/>
  <c r="G649" i="11"/>
  <c r="E650" i="11"/>
  <c r="F650" i="11"/>
  <c r="E659" i="11"/>
  <c r="G659" i="11"/>
  <c r="F660" i="11"/>
  <c r="F661" i="11"/>
  <c r="F662" i="11" s="1"/>
  <c r="E668" i="11"/>
  <c r="G668" i="11"/>
  <c r="F669" i="11"/>
  <c r="E677" i="11"/>
  <c r="G677" i="11"/>
  <c r="E678" i="11"/>
  <c r="F678" i="11"/>
  <c r="E685" i="11"/>
  <c r="G685" i="11"/>
  <c r="F686" i="11"/>
  <c r="F687" i="11"/>
  <c r="E687" i="11" s="1"/>
  <c r="G687" i="11"/>
  <c r="F688" i="11"/>
  <c r="E694" i="11"/>
  <c r="G694" i="11"/>
  <c r="F695" i="11"/>
  <c r="G695" i="11"/>
  <c r="E703" i="11"/>
  <c r="G703" i="11"/>
  <c r="F704" i="11"/>
  <c r="E712" i="11"/>
  <c r="G712" i="11"/>
  <c r="F713" i="11"/>
  <c r="F714" i="11"/>
  <c r="F715" i="11" s="1"/>
  <c r="E721" i="11"/>
  <c r="G721" i="11"/>
  <c r="F722" i="11"/>
  <c r="E730" i="11"/>
  <c r="G730" i="11"/>
  <c r="E731" i="11"/>
  <c r="F731" i="11"/>
  <c r="F732" i="11" s="1"/>
  <c r="G732" i="11" s="1"/>
  <c r="G731" i="11"/>
  <c r="E732" i="11"/>
  <c r="E739" i="11"/>
  <c r="G739" i="11"/>
  <c r="E740" i="11"/>
  <c r="F740" i="11"/>
  <c r="G740" i="11" s="1"/>
  <c r="F741" i="11"/>
  <c r="E749" i="11"/>
  <c r="G749" i="11"/>
  <c r="E750" i="11"/>
  <c r="F750" i="11"/>
  <c r="G750" i="11"/>
  <c r="F751" i="11"/>
  <c r="E757" i="11"/>
  <c r="G757" i="11"/>
  <c r="F758" i="11"/>
  <c r="F759" i="11" s="1"/>
  <c r="E767" i="11"/>
  <c r="G767" i="11"/>
  <c r="E768" i="11"/>
  <c r="F768" i="11"/>
  <c r="G768" i="11" s="1"/>
  <c r="F769" i="11"/>
  <c r="E775" i="11"/>
  <c r="G775" i="11"/>
  <c r="E776" i="11"/>
  <c r="F776" i="11"/>
  <c r="G776" i="11"/>
  <c r="F777" i="11"/>
  <c r="G777" i="11" s="1"/>
  <c r="E784" i="11"/>
  <c r="G784" i="11"/>
  <c r="E785" i="11"/>
  <c r="F785" i="11"/>
  <c r="F786" i="11" s="1"/>
  <c r="G786" i="11" s="1"/>
  <c r="G785" i="11"/>
  <c r="E786" i="11"/>
  <c r="E787" i="11"/>
  <c r="F787" i="11"/>
  <c r="F788" i="11" s="1"/>
  <c r="G787" i="11"/>
  <c r="E793" i="11"/>
  <c r="G793" i="11"/>
  <c r="E794" i="11"/>
  <c r="F794" i="11"/>
  <c r="G794" i="11" s="1"/>
  <c r="E801" i="11"/>
  <c r="G801" i="11"/>
  <c r="E802" i="11"/>
  <c r="F802" i="11"/>
  <c r="G802" i="11"/>
  <c r="F803" i="11"/>
  <c r="E811" i="11"/>
  <c r="G811" i="11"/>
  <c r="E812" i="11"/>
  <c r="F812" i="11"/>
  <c r="F813" i="11" s="1"/>
  <c r="G813" i="11" s="1"/>
  <c r="G812" i="11"/>
  <c r="E813" i="11"/>
  <c r="E820" i="11"/>
  <c r="G820" i="11"/>
  <c r="E821" i="11"/>
  <c r="F821" i="11"/>
  <c r="G821" i="11"/>
  <c r="F822" i="11"/>
  <c r="E822" i="11" s="1"/>
  <c r="G822" i="11"/>
  <c r="E823" i="11"/>
  <c r="F823" i="11"/>
  <c r="G823" i="11" s="1"/>
  <c r="F824" i="11"/>
  <c r="E830" i="11"/>
  <c r="G830" i="11"/>
  <c r="E831" i="11"/>
  <c r="F831" i="11"/>
  <c r="G831" i="11"/>
  <c r="F832" i="11"/>
  <c r="G832" i="11" s="1"/>
  <c r="E838" i="11"/>
  <c r="G838" i="11"/>
  <c r="F839" i="11"/>
  <c r="F840" i="11"/>
  <c r="E847" i="11"/>
  <c r="G847" i="11"/>
  <c r="F848" i="11"/>
  <c r="E856" i="11"/>
  <c r="G856" i="11"/>
  <c r="E857" i="11"/>
  <c r="F857" i="11"/>
  <c r="G857" i="11"/>
  <c r="F858" i="11"/>
  <c r="E865" i="11"/>
  <c r="G865" i="11"/>
  <c r="E866" i="11"/>
  <c r="F866" i="11"/>
  <c r="G866" i="11"/>
  <c r="F867" i="11"/>
  <c r="F868" i="11"/>
  <c r="E874" i="11"/>
  <c r="G874" i="11"/>
  <c r="E875" i="11"/>
  <c r="F875" i="11"/>
  <c r="G875" i="11"/>
  <c r="F876" i="11"/>
  <c r="E876" i="11" s="1"/>
  <c r="G876" i="11"/>
  <c r="E883" i="11"/>
  <c r="G883" i="11"/>
  <c r="E884" i="11"/>
  <c r="F884" i="11"/>
  <c r="G884" i="11"/>
  <c r="E885" i="11"/>
  <c r="F885" i="11"/>
  <c r="E892" i="11"/>
  <c r="G892" i="11"/>
  <c r="F893" i="11"/>
  <c r="G893" i="11"/>
  <c r="E901" i="11"/>
  <c r="G901" i="11"/>
  <c r="F902" i="11"/>
  <c r="E910" i="11"/>
  <c r="G910" i="11"/>
  <c r="E911" i="11"/>
  <c r="F911" i="11"/>
  <c r="G911" i="11"/>
  <c r="E912" i="11"/>
  <c r="F912" i="11"/>
  <c r="F913" i="11" s="1"/>
  <c r="G912" i="11"/>
  <c r="E913" i="11"/>
  <c r="G913" i="11"/>
  <c r="F914" i="11"/>
  <c r="E919" i="11"/>
  <c r="G919" i="11"/>
  <c r="F920" i="11"/>
  <c r="G920" i="11" s="1"/>
  <c r="F921" i="11"/>
  <c r="E927" i="11"/>
  <c r="G927" i="11"/>
  <c r="E928" i="11"/>
  <c r="F928" i="11"/>
  <c r="G928" i="11"/>
  <c r="F929" i="11"/>
  <c r="G929" i="11" s="1"/>
  <c r="E936" i="11"/>
  <c r="G936" i="11"/>
  <c r="E937" i="11"/>
  <c r="F937" i="11"/>
  <c r="G937" i="11"/>
  <c r="F938" i="11"/>
  <c r="E938" i="11" s="1"/>
  <c r="E945" i="11"/>
  <c r="G945" i="11"/>
  <c r="F946" i="11"/>
  <c r="G946" i="11"/>
  <c r="E954" i="11"/>
  <c r="G954" i="11"/>
  <c r="E955" i="11"/>
  <c r="F955" i="11"/>
  <c r="G955" i="11"/>
  <c r="F956" i="11"/>
  <c r="G956" i="11"/>
  <c r="E963" i="11"/>
  <c r="G963" i="11"/>
  <c r="E964" i="11"/>
  <c r="F964" i="11"/>
  <c r="G964" i="11"/>
  <c r="F965" i="11"/>
  <c r="E973" i="11"/>
  <c r="G973" i="11"/>
  <c r="E974" i="11"/>
  <c r="F974" i="11"/>
  <c r="F975" i="11" s="1"/>
  <c r="F976" i="11"/>
  <c r="G976" i="11" s="1"/>
  <c r="E981" i="11"/>
  <c r="G981" i="11"/>
  <c r="E982" i="11"/>
  <c r="F982" i="11"/>
  <c r="G982" i="11"/>
  <c r="F983" i="11"/>
  <c r="G983" i="11" s="1"/>
  <c r="E990" i="11"/>
  <c r="G990" i="11"/>
  <c r="E991" i="11"/>
  <c r="F991" i="11"/>
  <c r="G991" i="11"/>
  <c r="E992" i="11"/>
  <c r="F992" i="11"/>
  <c r="E999" i="11"/>
  <c r="G999" i="11"/>
  <c r="F1000" i="11"/>
  <c r="G1000" i="11" s="1"/>
  <c r="F1001" i="11"/>
  <c r="E1008" i="11"/>
  <c r="G1008" i="11"/>
  <c r="G1009" i="11" s="1"/>
  <c r="G1010" i="11" s="1"/>
  <c r="G1011" i="11" s="1"/>
  <c r="G1012" i="11" s="1"/>
  <c r="E1009" i="11"/>
  <c r="F1009" i="11"/>
  <c r="F1010" i="11"/>
  <c r="E1016" i="11"/>
  <c r="G1016" i="11"/>
  <c r="E1017" i="11"/>
  <c r="E1018" i="11" s="1"/>
  <c r="E1019" i="11" s="1"/>
  <c r="E1020" i="11" s="1"/>
  <c r="F1017" i="11"/>
  <c r="G1017" i="11"/>
  <c r="F1018" i="11"/>
  <c r="E1024" i="11"/>
  <c r="E1025" i="11" s="1"/>
  <c r="E1026" i="11" s="1"/>
  <c r="E1027" i="11" s="1"/>
  <c r="E1028" i="11" s="1"/>
  <c r="G1024" i="11"/>
  <c r="F1025" i="11"/>
  <c r="F1026" i="11" s="1"/>
  <c r="F1027" i="11" s="1"/>
  <c r="G1025" i="11"/>
  <c r="G1026" i="11" s="1"/>
  <c r="G1027" i="11" s="1"/>
  <c r="G1028" i="11" s="1"/>
  <c r="F1028" i="11"/>
  <c r="E1033" i="11"/>
  <c r="G1033" i="11"/>
  <c r="E1034" i="11"/>
  <c r="F1034" i="11"/>
  <c r="G1034" i="11"/>
  <c r="F1035" i="11"/>
  <c r="G1035" i="11" s="1"/>
  <c r="E1041" i="11"/>
  <c r="G1041" i="11"/>
  <c r="E1042" i="11"/>
  <c r="F1042" i="11"/>
  <c r="G1042" i="11"/>
  <c r="F1043" i="11"/>
  <c r="E1049" i="11"/>
  <c r="G1049" i="11"/>
  <c r="E1050" i="11"/>
  <c r="E1051" i="11" s="1"/>
  <c r="E1052" i="11" s="1"/>
  <c r="E1053" i="11" s="1"/>
  <c r="F1050" i="11"/>
  <c r="F1051" i="11" s="1"/>
  <c r="G1051" i="11" s="1"/>
  <c r="E1058" i="11"/>
  <c r="G1058" i="11"/>
  <c r="E1059" i="11"/>
  <c r="F1059" i="11"/>
  <c r="G1059" i="11"/>
  <c r="F1060" i="11"/>
  <c r="G1060" i="11" s="1"/>
  <c r="E1066" i="11"/>
  <c r="G1066" i="11"/>
  <c r="E1067" i="11"/>
  <c r="F1067" i="11"/>
  <c r="G1067" i="11"/>
  <c r="E1068" i="11"/>
  <c r="F1068" i="11"/>
  <c r="E1074" i="11"/>
  <c r="G1074" i="11"/>
  <c r="F1075" i="11"/>
  <c r="G1075" i="11" s="1"/>
  <c r="F1076" i="11"/>
  <c r="E1082" i="11"/>
  <c r="G1082" i="11"/>
  <c r="E1083" i="11"/>
  <c r="F1083" i="11"/>
  <c r="G1083" i="11"/>
  <c r="F1084" i="11"/>
  <c r="G1084" i="11" s="1"/>
  <c r="E1091" i="11"/>
  <c r="G1091" i="11"/>
  <c r="E1092" i="11"/>
  <c r="F1092" i="11"/>
  <c r="F1093" i="11" s="1"/>
  <c r="G1093" i="11"/>
  <c r="E1099" i="11"/>
  <c r="G1099" i="11"/>
  <c r="F1100" i="11"/>
  <c r="G1100" i="11" s="1"/>
  <c r="E1101" i="11"/>
  <c r="F1101" i="11"/>
  <c r="E1107" i="11"/>
  <c r="G1107" i="11"/>
  <c r="F1108" i="11"/>
  <c r="G1108" i="11" s="1"/>
  <c r="E1115" i="11"/>
  <c r="G1115" i="11"/>
  <c r="E1116" i="11"/>
  <c r="F1116" i="11"/>
  <c r="F1117" i="11" s="1"/>
  <c r="G1117" i="11"/>
  <c r="E1127" i="11"/>
  <c r="G1127" i="11"/>
  <c r="F1128" i="11"/>
  <c r="G1128" i="11" s="1"/>
  <c r="E1129" i="11"/>
  <c r="F1129" i="11"/>
  <c r="E1135" i="11"/>
  <c r="G1135" i="11"/>
  <c r="F1136" i="11"/>
  <c r="E1144" i="11"/>
  <c r="G1144" i="11"/>
  <c r="E1145" i="11"/>
  <c r="F1145" i="11"/>
  <c r="F1146" i="11" s="1"/>
  <c r="G1146" i="11"/>
  <c r="E1153" i="11"/>
  <c r="G1153" i="11"/>
  <c r="F1154" i="11"/>
  <c r="G1154" i="11" s="1"/>
  <c r="F1155" i="11"/>
  <c r="E1162" i="11"/>
  <c r="G1162" i="11"/>
  <c r="F1163" i="11"/>
  <c r="G1163" i="11"/>
  <c r="E1171" i="11"/>
  <c r="G1171" i="11"/>
  <c r="E1172" i="11"/>
  <c r="F1172" i="11"/>
  <c r="F1173" i="11" s="1"/>
  <c r="G1173" i="11"/>
  <c r="E1179" i="11"/>
  <c r="G1179" i="11"/>
  <c r="F1180" i="11"/>
  <c r="G1180" i="11" s="1"/>
  <c r="E1181" i="11"/>
  <c r="F1181" i="11"/>
  <c r="E1188" i="11"/>
  <c r="G1188" i="11"/>
  <c r="F1189" i="11"/>
  <c r="E1197" i="11"/>
  <c r="G1197" i="11"/>
  <c r="E1198" i="11"/>
  <c r="F1198" i="11"/>
  <c r="F1199" i="11" s="1"/>
  <c r="G1199" i="11"/>
  <c r="E1206" i="11"/>
  <c r="G1206" i="11"/>
  <c r="F1207" i="11"/>
  <c r="G1207" i="11" s="1"/>
  <c r="E1208" i="11"/>
  <c r="F1208" i="11"/>
  <c r="E1215" i="11"/>
  <c r="G1215" i="11"/>
  <c r="F1216" i="11"/>
  <c r="G1216" i="11"/>
  <c r="G1217" i="11" s="1"/>
  <c r="G1218" i="11"/>
  <c r="G1219" i="11" s="1"/>
  <c r="E1224" i="11"/>
  <c r="G1224" i="11"/>
  <c r="E1225" i="11"/>
  <c r="F1225" i="11"/>
  <c r="F1226" i="11" s="1"/>
  <c r="G1226" i="11"/>
  <c r="E1236" i="11"/>
  <c r="G1236" i="11"/>
  <c r="F1237" i="11"/>
  <c r="G1237" i="11" s="1"/>
  <c r="F1238" i="11"/>
  <c r="E1244" i="11"/>
  <c r="G1244" i="11"/>
  <c r="F1245" i="11"/>
  <c r="G1245" i="11"/>
  <c r="E1255" i="11"/>
  <c r="G1255" i="11"/>
  <c r="E1256" i="11"/>
  <c r="F1256" i="11"/>
  <c r="F1257" i="11" s="1"/>
  <c r="G1257" i="11"/>
  <c r="E1263" i="11"/>
  <c r="G1263" i="11"/>
  <c r="F1264" i="11"/>
  <c r="G1264" i="11" s="1"/>
  <c r="E1265" i="11"/>
  <c r="F1265" i="11"/>
  <c r="E1272" i="11"/>
  <c r="G1272" i="11"/>
  <c r="F1273" i="11"/>
  <c r="G1273" i="11" s="1"/>
  <c r="E1280" i="11"/>
  <c r="G1280" i="11"/>
  <c r="E1281" i="11"/>
  <c r="F1281" i="11"/>
  <c r="F1282" i="11" s="1"/>
  <c r="G1282" i="11"/>
  <c r="E1289" i="11"/>
  <c r="G1289" i="11"/>
  <c r="F1290" i="11"/>
  <c r="G1290" i="11" s="1"/>
  <c r="E1291" i="11"/>
  <c r="F1291" i="11"/>
  <c r="E1297" i="11"/>
  <c r="G1297" i="11"/>
  <c r="F1298" i="11"/>
  <c r="E1306" i="11"/>
  <c r="G1306" i="11"/>
  <c r="E1307" i="11"/>
  <c r="F1307" i="11"/>
  <c r="F1308" i="11" s="1"/>
  <c r="G1308" i="11"/>
  <c r="E1314" i="11"/>
  <c r="G1314" i="11"/>
  <c r="F1315" i="11"/>
  <c r="G1315" i="11" s="1"/>
  <c r="F1316" i="11"/>
  <c r="E1323" i="11"/>
  <c r="G1323" i="11"/>
  <c r="F1324" i="11"/>
  <c r="G1324" i="11"/>
  <c r="E1332" i="11"/>
  <c r="G1332" i="11"/>
  <c r="E1333" i="11"/>
  <c r="F1333" i="11"/>
  <c r="E1345" i="11"/>
  <c r="E1346" i="11" s="1"/>
  <c r="E1347" i="11" s="1"/>
  <c r="E1348" i="11" s="1"/>
  <c r="E1349" i="11" s="1"/>
  <c r="G1345" i="11"/>
  <c r="G1346" i="11" s="1"/>
  <c r="F1346" i="11"/>
  <c r="F1347" i="11"/>
  <c r="F1348" i="11" s="1"/>
  <c r="F1349" i="11" s="1"/>
  <c r="G1347" i="11"/>
  <c r="G1348" i="11" s="1"/>
  <c r="G1349" i="11" s="1"/>
  <c r="E1353" i="11"/>
  <c r="E1354" i="11" s="1"/>
  <c r="E1355" i="11" s="1"/>
  <c r="E1356" i="11" s="1"/>
  <c r="E1357" i="11" s="1"/>
  <c r="G1353" i="11"/>
  <c r="F1354" i="11"/>
  <c r="F1355" i="11" s="1"/>
  <c r="F1356" i="11" s="1"/>
  <c r="F1357" i="11" s="1"/>
  <c r="G1354" i="11"/>
  <c r="G1355" i="11" s="1"/>
  <c r="G1356" i="11" s="1"/>
  <c r="G1357" i="11" s="1"/>
  <c r="E1362" i="11"/>
  <c r="G1362" i="11"/>
  <c r="F1363" i="11"/>
  <c r="E1370" i="11"/>
  <c r="E1371" i="11"/>
  <c r="F1371" i="11"/>
  <c r="F1372" i="11" s="1"/>
  <c r="F1373" i="11" s="1"/>
  <c r="E1372" i="11"/>
  <c r="E1380" i="11"/>
  <c r="G1380" i="11"/>
  <c r="F1381" i="11"/>
  <c r="E1381" i="11" s="1"/>
  <c r="E1389" i="11"/>
  <c r="G1389" i="11"/>
  <c r="E1390" i="11"/>
  <c r="F1390" i="11"/>
  <c r="G1390" i="11"/>
  <c r="F1391" i="11"/>
  <c r="G1391" i="11" s="1"/>
  <c r="E1399" i="11"/>
  <c r="G1399" i="11"/>
  <c r="E1400" i="11"/>
  <c r="F1400" i="11"/>
  <c r="G1400" i="11"/>
  <c r="F1401" i="11"/>
  <c r="E1409" i="11"/>
  <c r="G1409" i="11"/>
  <c r="F1410" i="11"/>
  <c r="G1410" i="11" s="1"/>
  <c r="F1411" i="11"/>
  <c r="F1412" i="11"/>
  <c r="E1412" i="11" s="1"/>
  <c r="E1418" i="11"/>
  <c r="G1418" i="11"/>
  <c r="E1419" i="11"/>
  <c r="F1419" i="11"/>
  <c r="G1419" i="11"/>
  <c r="F1420" i="11"/>
  <c r="E1426" i="11"/>
  <c r="G1426" i="11"/>
  <c r="E1427" i="11"/>
  <c r="F1427" i="11"/>
  <c r="G1427" i="11"/>
  <c r="F1428" i="11"/>
  <c r="E1434" i="11"/>
  <c r="G1434" i="11"/>
  <c r="F1435" i="11"/>
  <c r="E1435" i="11" s="1"/>
  <c r="G1435" i="11"/>
  <c r="F1436" i="11"/>
  <c r="E1442" i="11"/>
  <c r="G1442" i="11"/>
  <c r="E1443" i="11"/>
  <c r="F1443" i="11"/>
  <c r="G1443" i="11"/>
  <c r="F1444" i="11"/>
  <c r="G1444" i="11"/>
  <c r="E1451" i="11"/>
  <c r="G1451" i="11"/>
  <c r="E1452" i="11"/>
  <c r="F1452" i="11"/>
  <c r="G1452" i="11"/>
  <c r="F1453" i="11"/>
  <c r="E1459" i="11"/>
  <c r="G1459" i="11"/>
  <c r="F1460" i="11"/>
  <c r="G1460" i="11" s="1"/>
  <c r="E1468" i="11"/>
  <c r="G1468" i="11"/>
  <c r="E1469" i="11"/>
  <c r="F1469" i="11"/>
  <c r="G1469" i="11"/>
  <c r="F1470" i="11"/>
  <c r="G1470" i="11" s="1"/>
  <c r="E1479" i="11"/>
  <c r="G1479" i="11"/>
  <c r="E1480" i="11"/>
  <c r="F1480" i="11"/>
  <c r="G1480" i="11"/>
  <c r="F1481" i="11"/>
  <c r="E1481" i="11" s="1"/>
  <c r="E1489" i="11"/>
  <c r="G1489" i="11"/>
  <c r="F1490" i="11"/>
  <c r="G1490" i="11" s="1"/>
  <c r="F1491" i="11"/>
  <c r="F1492" i="11"/>
  <c r="E1492" i="11" s="1"/>
  <c r="E1499" i="11"/>
  <c r="G1499" i="11"/>
  <c r="E1500" i="11"/>
  <c r="F1500" i="11"/>
  <c r="G1500" i="11"/>
  <c r="F1501" i="11"/>
  <c r="E71" i="13" l="1"/>
  <c r="F72" i="13"/>
  <c r="G71" i="13"/>
  <c r="E295" i="13"/>
  <c r="F296" i="13"/>
  <c r="G295" i="13"/>
  <c r="G56" i="13"/>
  <c r="F57" i="13"/>
  <c r="E56" i="13"/>
  <c r="G124" i="13"/>
  <c r="F125" i="13"/>
  <c r="E124" i="13"/>
  <c r="G190" i="13"/>
  <c r="F191" i="13"/>
  <c r="E190" i="13"/>
  <c r="E11" i="13"/>
  <c r="F12" i="13"/>
  <c r="G11" i="13"/>
  <c r="F246" i="13"/>
  <c r="E245" i="13"/>
  <c r="G245" i="13"/>
  <c r="E425" i="13"/>
  <c r="G425" i="13"/>
  <c r="G453" i="13"/>
  <c r="F454" i="13"/>
  <c r="E453" i="13"/>
  <c r="E402" i="13"/>
  <c r="G402" i="13"/>
  <c r="F513" i="13"/>
  <c r="E512" i="13"/>
  <c r="G512" i="13"/>
  <c r="G650" i="13"/>
  <c r="E650" i="13"/>
  <c r="E921" i="13"/>
  <c r="F922" i="13"/>
  <c r="G921" i="13"/>
  <c r="E379" i="13"/>
  <c r="G379" i="13"/>
  <c r="G544" i="13"/>
  <c r="E544" i="13"/>
  <c r="G720" i="13"/>
  <c r="E720" i="13"/>
  <c r="G499" i="13"/>
  <c r="E499" i="13"/>
  <c r="F742" i="13"/>
  <c r="E741" i="13"/>
  <c r="G741" i="13"/>
  <c r="F788" i="13"/>
  <c r="E787" i="13"/>
  <c r="G787" i="13"/>
  <c r="F833" i="13"/>
  <c r="G832" i="13"/>
  <c r="E832" i="13"/>
  <c r="F877" i="13"/>
  <c r="E876" i="13"/>
  <c r="G876" i="13"/>
  <c r="E773" i="13"/>
  <c r="G773" i="13"/>
  <c r="E93" i="13"/>
  <c r="F94" i="13"/>
  <c r="G93" i="13"/>
  <c r="E25" i="13"/>
  <c r="G25" i="13"/>
  <c r="F26" i="13"/>
  <c r="G260" i="13"/>
  <c r="F261" i="13"/>
  <c r="E260" i="13"/>
  <c r="E19" i="13"/>
  <c r="G19" i="13"/>
  <c r="F20" i="13"/>
  <c r="G356" i="13"/>
  <c r="E356" i="13"/>
  <c r="E438" i="13"/>
  <c r="F439" i="13"/>
  <c r="G438" i="13"/>
  <c r="F132" i="13"/>
  <c r="E131" i="13"/>
  <c r="G131" i="13"/>
  <c r="F176" i="13"/>
  <c r="E175" i="13"/>
  <c r="G175" i="13"/>
  <c r="E415" i="13"/>
  <c r="G415" i="13"/>
  <c r="F416" i="13"/>
  <c r="G560" i="13"/>
  <c r="E560" i="13"/>
  <c r="G384" i="13"/>
  <c r="E384" i="13"/>
  <c r="F385" i="13"/>
  <c r="G704" i="13"/>
  <c r="E704" i="13"/>
  <c r="F705" i="13"/>
  <c r="G633" i="13"/>
  <c r="E633" i="13"/>
  <c r="F634" i="13"/>
  <c r="E392" i="13"/>
  <c r="G392" i="13"/>
  <c r="F393" i="13"/>
  <c r="F931" i="13"/>
  <c r="E930" i="13"/>
  <c r="G930" i="13"/>
  <c r="F222" i="13"/>
  <c r="E221" i="13"/>
  <c r="G221" i="13"/>
  <c r="E819" i="13"/>
  <c r="G819" i="13"/>
  <c r="E863" i="13"/>
  <c r="G863" i="13"/>
  <c r="E915" i="13"/>
  <c r="G915" i="13"/>
  <c r="E116" i="13"/>
  <c r="F117" i="13"/>
  <c r="G116" i="13"/>
  <c r="G78" i="13"/>
  <c r="F79" i="13"/>
  <c r="E78" i="13"/>
  <c r="G167" i="13"/>
  <c r="F168" i="13"/>
  <c r="E167" i="13"/>
  <c r="G213" i="13"/>
  <c r="F214" i="13"/>
  <c r="E213" i="13"/>
  <c r="E369" i="13"/>
  <c r="G369" i="13"/>
  <c r="F370" i="13"/>
  <c r="G430" i="13"/>
  <c r="F431" i="13"/>
  <c r="E430" i="13"/>
  <c r="E468" i="13"/>
  <c r="F469" i="13"/>
  <c r="G468" i="13"/>
  <c r="F268" i="13"/>
  <c r="E267" i="13"/>
  <c r="G267" i="13"/>
  <c r="G407" i="13"/>
  <c r="E407" i="13"/>
  <c r="F408" i="13"/>
  <c r="G574" i="13"/>
  <c r="E574" i="13"/>
  <c r="F575" i="13"/>
  <c r="G712" i="13"/>
  <c r="E712" i="13"/>
  <c r="F713" i="13"/>
  <c r="G528" i="13"/>
  <c r="E528" i="13"/>
  <c r="F529" i="13"/>
  <c r="G606" i="13"/>
  <c r="E606" i="13"/>
  <c r="E756" i="13"/>
  <c r="F757" i="13"/>
  <c r="G756" i="13"/>
  <c r="E802" i="13"/>
  <c r="F803" i="13"/>
  <c r="G802" i="13"/>
  <c r="E847" i="13"/>
  <c r="F848" i="13"/>
  <c r="G847" i="13"/>
  <c r="E947" i="13"/>
  <c r="G947" i="13"/>
  <c r="F948" i="13"/>
  <c r="G482" i="13"/>
  <c r="E482" i="13"/>
  <c r="F483" i="13"/>
  <c r="G619" i="13"/>
  <c r="E619" i="13"/>
  <c r="F620" i="13"/>
  <c r="G641" i="13"/>
  <c r="E641" i="13"/>
  <c r="F642" i="13"/>
  <c r="G583" i="13"/>
  <c r="E583" i="13"/>
  <c r="F892" i="13"/>
  <c r="E891" i="13"/>
  <c r="G891" i="13"/>
  <c r="E347" i="13"/>
  <c r="G347" i="13"/>
  <c r="F348" i="13"/>
  <c r="E206" i="13"/>
  <c r="F207" i="13"/>
  <c r="G206" i="13"/>
  <c r="G32" i="13"/>
  <c r="F33" i="13"/>
  <c r="E32" i="13"/>
  <c r="E231" i="13"/>
  <c r="G231" i="13"/>
  <c r="F232" i="13"/>
  <c r="G281" i="13"/>
  <c r="F282" i="13"/>
  <c r="E281" i="13"/>
  <c r="G325" i="13"/>
  <c r="F326" i="13"/>
  <c r="E325" i="13"/>
  <c r="G361" i="13"/>
  <c r="E361" i="13"/>
  <c r="F362" i="13"/>
  <c r="F311" i="13"/>
  <c r="E310" i="13"/>
  <c r="G310" i="13"/>
  <c r="G656" i="13"/>
  <c r="E656" i="13"/>
  <c r="F657" i="13"/>
  <c r="E898" i="13"/>
  <c r="G898" i="13"/>
  <c r="F899" i="13"/>
  <c r="G675" i="13"/>
  <c r="E675" i="13"/>
  <c r="G521" i="13"/>
  <c r="E521" i="13"/>
  <c r="F87" i="13"/>
  <c r="E86" i="13"/>
  <c r="G86" i="13"/>
  <c r="G477" i="13"/>
  <c r="E477" i="13"/>
  <c r="F765" i="13"/>
  <c r="E764" i="13"/>
  <c r="G764" i="13"/>
  <c r="F810" i="13"/>
  <c r="E809" i="13"/>
  <c r="G809" i="13"/>
  <c r="G855" i="13"/>
  <c r="F856" i="13"/>
  <c r="E855" i="13"/>
  <c r="E796" i="13"/>
  <c r="G796" i="13"/>
  <c r="E841" i="13"/>
  <c r="G841" i="13"/>
  <c r="E253" i="13"/>
  <c r="F254" i="13"/>
  <c r="G253" i="13"/>
  <c r="E49" i="13"/>
  <c r="G49" i="13"/>
  <c r="F50" i="13"/>
  <c r="G100" i="13"/>
  <c r="F101" i="13"/>
  <c r="E100" i="13"/>
  <c r="G145" i="13"/>
  <c r="F146" i="13"/>
  <c r="E145" i="13"/>
  <c r="E447" i="13"/>
  <c r="G447" i="13"/>
  <c r="F109" i="13"/>
  <c r="E108" i="13"/>
  <c r="G108" i="13"/>
  <c r="F289" i="13"/>
  <c r="E288" i="13"/>
  <c r="G288" i="13"/>
  <c r="F65" i="13"/>
  <c r="E64" i="13"/>
  <c r="G64" i="13"/>
  <c r="F154" i="13"/>
  <c r="E153" i="13"/>
  <c r="G153" i="13"/>
  <c r="F200" i="13"/>
  <c r="E199" i="13"/>
  <c r="G199" i="13"/>
  <c r="G566" i="13"/>
  <c r="E566" i="13"/>
  <c r="F567" i="13"/>
  <c r="G726" i="13"/>
  <c r="E726" i="13"/>
  <c r="F727" i="13"/>
  <c r="F492" i="13"/>
  <c r="E491" i="13"/>
  <c r="G491" i="13"/>
  <c r="G690" i="13"/>
  <c r="E690" i="13"/>
  <c r="F691" i="13"/>
  <c r="G665" i="13"/>
  <c r="E665" i="13"/>
  <c r="F666" i="13"/>
  <c r="G597" i="13"/>
  <c r="E597" i="13"/>
  <c r="F598" i="13"/>
  <c r="F906" i="13"/>
  <c r="G905" i="13"/>
  <c r="E905" i="13"/>
  <c r="F334" i="13"/>
  <c r="E333" i="13"/>
  <c r="G333" i="13"/>
  <c r="E750" i="13"/>
  <c r="G750" i="13"/>
  <c r="E885" i="13"/>
  <c r="G885" i="13"/>
  <c r="E274" i="13"/>
  <c r="F275" i="13"/>
  <c r="G274" i="13"/>
  <c r="G237" i="13"/>
  <c r="F238" i="13"/>
  <c r="E237" i="13"/>
  <c r="G303" i="13"/>
  <c r="F304" i="13"/>
  <c r="E303" i="13"/>
  <c r="E461" i="13"/>
  <c r="F462" i="13"/>
  <c r="G461" i="13"/>
  <c r="F41" i="13"/>
  <c r="E40" i="13"/>
  <c r="G40" i="13"/>
  <c r="F537" i="13"/>
  <c r="E536" i="13"/>
  <c r="G536" i="13"/>
  <c r="G734" i="13"/>
  <c r="E734" i="13"/>
  <c r="F735" i="13"/>
  <c r="G340" i="13"/>
  <c r="E340" i="13"/>
  <c r="F341" i="13"/>
  <c r="G550" i="13"/>
  <c r="E550" i="13"/>
  <c r="F551" i="13"/>
  <c r="G611" i="13"/>
  <c r="E611" i="13"/>
  <c r="F612" i="13"/>
  <c r="E779" i="13"/>
  <c r="F780" i="13"/>
  <c r="G779" i="13"/>
  <c r="E825" i="13"/>
  <c r="F826" i="13"/>
  <c r="G825" i="13"/>
  <c r="E869" i="13"/>
  <c r="G869" i="13"/>
  <c r="F870" i="13"/>
  <c r="G504" i="13"/>
  <c r="E504" i="13"/>
  <c r="F505" i="13"/>
  <c r="G681" i="13"/>
  <c r="E681" i="13"/>
  <c r="F682" i="13"/>
  <c r="G588" i="13"/>
  <c r="E588" i="13"/>
  <c r="F589" i="13"/>
  <c r="G939" i="13"/>
  <c r="E939" i="13"/>
  <c r="F940" i="13"/>
  <c r="F1374" i="11"/>
  <c r="E1374" i="11" s="1"/>
  <c r="E1373" i="11"/>
  <c r="G1436" i="11"/>
  <c r="E1436" i="11"/>
  <c r="E1189" i="11"/>
  <c r="F1190" i="11"/>
  <c r="F804" i="11"/>
  <c r="G803" i="11"/>
  <c r="E1460" i="11"/>
  <c r="G975" i="11"/>
  <c r="E975" i="11"/>
  <c r="E956" i="11"/>
  <c r="F957" i="11"/>
  <c r="G867" i="11"/>
  <c r="E867" i="11"/>
  <c r="E1501" i="11"/>
  <c r="F1502" i="11"/>
  <c r="F1493" i="11"/>
  <c r="F1461" i="11"/>
  <c r="F1437" i="11"/>
  <c r="F1429" i="11"/>
  <c r="G1428" i="11"/>
  <c r="E1420" i="11"/>
  <c r="F1421" i="11"/>
  <c r="F1413" i="11"/>
  <c r="F1382" i="11"/>
  <c r="F1364" i="11"/>
  <c r="G1363" i="11"/>
  <c r="E1298" i="11"/>
  <c r="F1299" i="11"/>
  <c r="E1216" i="11"/>
  <c r="F1217" i="11"/>
  <c r="E1136" i="11"/>
  <c r="F1137" i="11"/>
  <c r="E902" i="11"/>
  <c r="F903" i="11"/>
  <c r="E611" i="11"/>
  <c r="G611" i="11"/>
  <c r="F612" i="11"/>
  <c r="E371" i="11"/>
  <c r="F372" i="11"/>
  <c r="G371" i="11"/>
  <c r="G1492" i="11"/>
  <c r="E1490" i="11"/>
  <c r="E1428" i="11"/>
  <c r="G1412" i="11"/>
  <c r="E1410" i="11"/>
  <c r="G1381" i="11"/>
  <c r="E1363" i="11"/>
  <c r="F1334" i="11"/>
  <c r="G1333" i="11"/>
  <c r="E1282" i="11"/>
  <c r="F1283" i="11"/>
  <c r="G1265" i="11"/>
  <c r="F1266" i="11"/>
  <c r="E1199" i="11"/>
  <c r="F1200" i="11"/>
  <c r="G1189" i="11"/>
  <c r="F1182" i="11"/>
  <c r="G1181" i="11"/>
  <c r="E1117" i="11"/>
  <c r="F1118" i="11"/>
  <c r="F1102" i="11"/>
  <c r="G1101" i="11"/>
  <c r="F1052" i="11"/>
  <c r="F1044" i="11"/>
  <c r="G1043" i="11"/>
  <c r="E1043" i="11"/>
  <c r="G921" i="11"/>
  <c r="E921" i="11"/>
  <c r="F922" i="11"/>
  <c r="E769" i="11"/>
  <c r="F770" i="11"/>
  <c r="G769" i="11"/>
  <c r="E741" i="11"/>
  <c r="G741" i="11"/>
  <c r="F742" i="11"/>
  <c r="E662" i="11"/>
  <c r="G662" i="11"/>
  <c r="F663" i="11"/>
  <c r="G552" i="11"/>
  <c r="E552" i="11"/>
  <c r="F553" i="11"/>
  <c r="G358" i="11"/>
  <c r="E358" i="11"/>
  <c r="F359" i="11"/>
  <c r="E1108" i="11"/>
  <c r="F1109" i="11"/>
  <c r="E1035" i="11"/>
  <c r="F1036" i="11"/>
  <c r="E976" i="11"/>
  <c r="F977" i="11"/>
  <c r="F966" i="11"/>
  <c r="G965" i="11"/>
  <c r="E965" i="11"/>
  <c r="G868" i="11"/>
  <c r="E868" i="11"/>
  <c r="F869" i="11"/>
  <c r="G840" i="11"/>
  <c r="F841" i="11"/>
  <c r="G397" i="11"/>
  <c r="E397" i="11"/>
  <c r="F398" i="11"/>
  <c r="E1470" i="11"/>
  <c r="F1471" i="11"/>
  <c r="F1402" i="11"/>
  <c r="G1401" i="11"/>
  <c r="E1401" i="11"/>
  <c r="G1316" i="11"/>
  <c r="F1317" i="11"/>
  <c r="E1257" i="11"/>
  <c r="F1258" i="11"/>
  <c r="F1239" i="11"/>
  <c r="G1238" i="11"/>
  <c r="E1173" i="11"/>
  <c r="F1174" i="11"/>
  <c r="F1156" i="11"/>
  <c r="G1155" i="11"/>
  <c r="E1093" i="11"/>
  <c r="F1094" i="11"/>
  <c r="F859" i="11"/>
  <c r="G858" i="11"/>
  <c r="E840" i="11"/>
  <c r="E803" i="11"/>
  <c r="G1491" i="11"/>
  <c r="E1491" i="11"/>
  <c r="F1454" i="11"/>
  <c r="G1453" i="11"/>
  <c r="E1444" i="11"/>
  <c r="F1445" i="11"/>
  <c r="G1411" i="11"/>
  <c r="E1411" i="11"/>
  <c r="E1324" i="11"/>
  <c r="F1325" i="11"/>
  <c r="E1316" i="11"/>
  <c r="E1245" i="11"/>
  <c r="F1246" i="11"/>
  <c r="E1238" i="11"/>
  <c r="E1163" i="11"/>
  <c r="F1164" i="11"/>
  <c r="E1155" i="11"/>
  <c r="G1076" i="11"/>
  <c r="E1076" i="11"/>
  <c r="F1077" i="11"/>
  <c r="E858" i="11"/>
  <c r="F670" i="11"/>
  <c r="E669" i="11"/>
  <c r="G669" i="11"/>
  <c r="F585" i="11"/>
  <c r="E584" i="11"/>
  <c r="G584" i="11"/>
  <c r="F439" i="11"/>
  <c r="E438" i="11"/>
  <c r="G438" i="11"/>
  <c r="G1501" i="11"/>
  <c r="E1453" i="11"/>
  <c r="G1420" i="11"/>
  <c r="F1309" i="11"/>
  <c r="E1308" i="11"/>
  <c r="G1298" i="11"/>
  <c r="G1291" i="11"/>
  <c r="F1292" i="11"/>
  <c r="E1226" i="11"/>
  <c r="F1227" i="11"/>
  <c r="F1209" i="11"/>
  <c r="G1208" i="11"/>
  <c r="E1146" i="11"/>
  <c r="F1147" i="11"/>
  <c r="G1136" i="11"/>
  <c r="F1130" i="11"/>
  <c r="G1129" i="11"/>
  <c r="G1001" i="11"/>
  <c r="E1001" i="11"/>
  <c r="F1002" i="11"/>
  <c r="E946" i="11"/>
  <c r="F947" i="11"/>
  <c r="G914" i="11"/>
  <c r="E914" i="11"/>
  <c r="G902" i="11"/>
  <c r="G848" i="11"/>
  <c r="E848" i="11"/>
  <c r="F849" i="11"/>
  <c r="E715" i="11"/>
  <c r="G715" i="11"/>
  <c r="F716" i="11"/>
  <c r="E532" i="11"/>
  <c r="G532" i="11"/>
  <c r="F533" i="11"/>
  <c r="E506" i="11"/>
  <c r="G506" i="11"/>
  <c r="F507" i="11"/>
  <c r="E446" i="11"/>
  <c r="G446" i="11"/>
  <c r="F447" i="11"/>
  <c r="F1482" i="11"/>
  <c r="G1481" i="11"/>
  <c r="E1391" i="11"/>
  <c r="F1392" i="11"/>
  <c r="E1273" i="11"/>
  <c r="F1274" i="11"/>
  <c r="E1315" i="11"/>
  <c r="G1307" i="11"/>
  <c r="E1290" i="11"/>
  <c r="G1281" i="11"/>
  <c r="E1264" i="11"/>
  <c r="G1256" i="11"/>
  <c r="E1237" i="11"/>
  <c r="G1225" i="11"/>
  <c r="E1207" i="11"/>
  <c r="G1198" i="11"/>
  <c r="E1180" i="11"/>
  <c r="G1172" i="11"/>
  <c r="E1154" i="11"/>
  <c r="G1145" i="11"/>
  <c r="E1128" i="11"/>
  <c r="G1116" i="11"/>
  <c r="E1100" i="11"/>
  <c r="G1092" i="11"/>
  <c r="E1075" i="11"/>
  <c r="G1050" i="11"/>
  <c r="E1000" i="11"/>
  <c r="G974" i="11"/>
  <c r="E920" i="11"/>
  <c r="E893" i="11"/>
  <c r="F894" i="11"/>
  <c r="F795" i="11"/>
  <c r="G788" i="11"/>
  <c r="E788" i="11"/>
  <c r="E758" i="11"/>
  <c r="F752" i="11"/>
  <c r="G751" i="11"/>
  <c r="E751" i="11"/>
  <c r="G704" i="11"/>
  <c r="F705" i="11"/>
  <c r="E704" i="11"/>
  <c r="G578" i="11"/>
  <c r="E524" i="11"/>
  <c r="G524" i="11"/>
  <c r="F1069" i="11"/>
  <c r="G1068" i="11"/>
  <c r="E1060" i="11"/>
  <c r="F1061" i="11"/>
  <c r="F993" i="11"/>
  <c r="G992" i="11"/>
  <c r="E983" i="11"/>
  <c r="F984" i="11"/>
  <c r="F886" i="11"/>
  <c r="G885" i="11"/>
  <c r="F723" i="11"/>
  <c r="E722" i="11"/>
  <c r="G722" i="11"/>
  <c r="G678" i="11"/>
  <c r="F679" i="11"/>
  <c r="E661" i="11"/>
  <c r="G661" i="11"/>
  <c r="G650" i="11"/>
  <c r="F651" i="11"/>
  <c r="E635" i="11"/>
  <c r="G635" i="11"/>
  <c r="F636" i="11"/>
  <c r="E479" i="11"/>
  <c r="G479" i="11"/>
  <c r="F480" i="11"/>
  <c r="F465" i="11"/>
  <c r="E464" i="11"/>
  <c r="G464" i="11"/>
  <c r="F351" i="11"/>
  <c r="G350" i="11"/>
  <c r="F243" i="11"/>
  <c r="G242" i="11"/>
  <c r="E242" i="11"/>
  <c r="E226" i="11"/>
  <c r="F227" i="11"/>
  <c r="G226" i="11"/>
  <c r="G145" i="11"/>
  <c r="E145" i="11"/>
  <c r="F146" i="11"/>
  <c r="F877" i="11"/>
  <c r="G839" i="11"/>
  <c r="E839" i="11"/>
  <c r="G758" i="11"/>
  <c r="G602" i="11"/>
  <c r="F603" i="11"/>
  <c r="E602" i="11"/>
  <c r="F594" i="11"/>
  <c r="E593" i="11"/>
  <c r="G593" i="11"/>
  <c r="F543" i="11"/>
  <c r="E542" i="11"/>
  <c r="G542" i="11"/>
  <c r="F455" i="11"/>
  <c r="E454" i="11"/>
  <c r="G454" i="11"/>
  <c r="E423" i="11"/>
  <c r="G423" i="11"/>
  <c r="F269" i="11"/>
  <c r="G268" i="11"/>
  <c r="E268" i="11"/>
  <c r="E1084" i="11"/>
  <c r="F1085" i="11"/>
  <c r="F1019" i="11"/>
  <c r="G1018" i="11"/>
  <c r="E1010" i="11"/>
  <c r="F1011" i="11"/>
  <c r="F939" i="11"/>
  <c r="G938" i="11"/>
  <c r="E929" i="11"/>
  <c r="F930" i="11"/>
  <c r="F833" i="11"/>
  <c r="E832" i="11"/>
  <c r="E824" i="11"/>
  <c r="G824" i="11"/>
  <c r="F778" i="11"/>
  <c r="E777" i="11"/>
  <c r="G759" i="11"/>
  <c r="F760" i="11"/>
  <c r="E759" i="11"/>
  <c r="E714" i="11"/>
  <c r="G714" i="11"/>
  <c r="F618" i="11"/>
  <c r="E617" i="11"/>
  <c r="G525" i="11"/>
  <c r="E525" i="11"/>
  <c r="F526" i="11"/>
  <c r="F473" i="11"/>
  <c r="G472" i="11"/>
  <c r="E403" i="11"/>
  <c r="G403" i="11"/>
  <c r="F404" i="11"/>
  <c r="F322" i="11"/>
  <c r="G321" i="11"/>
  <c r="E321" i="11"/>
  <c r="F218" i="11"/>
  <c r="G217" i="11"/>
  <c r="E217" i="11"/>
  <c r="F60" i="11"/>
  <c r="G59" i="11"/>
  <c r="E59" i="11"/>
  <c r="E42" i="11"/>
  <c r="F43" i="11"/>
  <c r="G42" i="11"/>
  <c r="F814" i="11"/>
  <c r="F733" i="11"/>
  <c r="F696" i="11"/>
  <c r="E695" i="11"/>
  <c r="G625" i="11"/>
  <c r="F626" i="11"/>
  <c r="F570" i="11"/>
  <c r="E569" i="11"/>
  <c r="G569" i="11"/>
  <c r="E558" i="11"/>
  <c r="G558" i="11"/>
  <c r="E688" i="11"/>
  <c r="G688" i="11"/>
  <c r="F689" i="11"/>
  <c r="F643" i="11"/>
  <c r="E642" i="11"/>
  <c r="G577" i="11"/>
  <c r="E577" i="11"/>
  <c r="E560" i="11"/>
  <c r="G560" i="11"/>
  <c r="F561" i="11"/>
  <c r="G498" i="11"/>
  <c r="E498" i="11"/>
  <c r="F499" i="11"/>
  <c r="F430" i="11"/>
  <c r="G429" i="11"/>
  <c r="G422" i="11"/>
  <c r="E422" i="11"/>
  <c r="E305" i="11"/>
  <c r="F306" i="11"/>
  <c r="G305" i="11"/>
  <c r="G119" i="11"/>
  <c r="E119" i="11"/>
  <c r="F120" i="11"/>
  <c r="E583" i="11"/>
  <c r="G583" i="11"/>
  <c r="F491" i="11"/>
  <c r="E490" i="11"/>
  <c r="G490" i="11"/>
  <c r="E428" i="11"/>
  <c r="G428" i="11"/>
  <c r="G251" i="11"/>
  <c r="E251" i="11"/>
  <c r="F252" i="11"/>
  <c r="F137" i="11"/>
  <c r="G136" i="11"/>
  <c r="F85" i="11"/>
  <c r="G84" i="11"/>
  <c r="E84" i="11"/>
  <c r="G67" i="11"/>
  <c r="E67" i="11"/>
  <c r="F68" i="11"/>
  <c r="E713" i="11"/>
  <c r="G713" i="11"/>
  <c r="E686" i="11"/>
  <c r="G686" i="11"/>
  <c r="E660" i="11"/>
  <c r="G660" i="11"/>
  <c r="E633" i="11"/>
  <c r="G633" i="11"/>
  <c r="E609" i="11"/>
  <c r="G609" i="11"/>
  <c r="F517" i="11"/>
  <c r="E516" i="11"/>
  <c r="G516" i="11"/>
  <c r="E453" i="11"/>
  <c r="G453" i="11"/>
  <c r="F296" i="11"/>
  <c r="G295" i="11"/>
  <c r="E295" i="11"/>
  <c r="G277" i="11"/>
  <c r="E277" i="11"/>
  <c r="F278" i="11"/>
  <c r="E183" i="11"/>
  <c r="F184" i="11"/>
  <c r="G183" i="11"/>
  <c r="F112" i="11"/>
  <c r="G111" i="11"/>
  <c r="E111" i="11"/>
  <c r="E94" i="11"/>
  <c r="F95" i="11"/>
  <c r="G94" i="11"/>
  <c r="G41" i="11"/>
  <c r="E41" i="11"/>
  <c r="E27" i="11"/>
  <c r="F28" i="11"/>
  <c r="G27" i="11"/>
  <c r="F10" i="11"/>
  <c r="G9" i="11"/>
  <c r="E9" i="11"/>
  <c r="F414" i="11"/>
  <c r="E413" i="11"/>
  <c r="G413" i="11"/>
  <c r="G387" i="11"/>
  <c r="E387" i="11"/>
  <c r="F388" i="11"/>
  <c r="G330" i="11"/>
  <c r="E330" i="11"/>
  <c r="F331" i="11"/>
  <c r="E173" i="11"/>
  <c r="F174" i="11"/>
  <c r="G173" i="11"/>
  <c r="G17" i="11"/>
  <c r="E17" i="11"/>
  <c r="F18" i="11"/>
  <c r="G200" i="11"/>
  <c r="E200" i="11"/>
  <c r="F201" i="11"/>
  <c r="F191" i="11"/>
  <c r="G190" i="11"/>
  <c r="E341" i="11"/>
  <c r="F342" i="11"/>
  <c r="E315" i="11"/>
  <c r="F316" i="11"/>
  <c r="E288" i="11"/>
  <c r="F289" i="11"/>
  <c r="E261" i="11"/>
  <c r="F262" i="11"/>
  <c r="E236" i="11"/>
  <c r="F237" i="11"/>
  <c r="E104" i="11"/>
  <c r="F105" i="11"/>
  <c r="E78" i="11"/>
  <c r="F79" i="11"/>
  <c r="E52" i="11"/>
  <c r="F53" i="11"/>
  <c r="G172" i="11"/>
  <c r="E172" i="11"/>
  <c r="F164" i="11"/>
  <c r="G163" i="11"/>
  <c r="F378" i="11"/>
  <c r="G377" i="11"/>
  <c r="G304" i="11"/>
  <c r="E304" i="11"/>
  <c r="G225" i="11"/>
  <c r="E225" i="11"/>
  <c r="G93" i="11"/>
  <c r="E93" i="11"/>
  <c r="F34" i="11"/>
  <c r="G33" i="11"/>
  <c r="F209" i="11"/>
  <c r="F131" i="11"/>
  <c r="E844" i="1"/>
  <c r="E973" i="1"/>
  <c r="E234" i="1"/>
  <c r="F590" i="13" l="1"/>
  <c r="G589" i="13"/>
  <c r="E589" i="13"/>
  <c r="E505" i="13"/>
  <c r="G505" i="13"/>
  <c r="F506" i="13"/>
  <c r="G334" i="13"/>
  <c r="F335" i="13"/>
  <c r="E334" i="13"/>
  <c r="G200" i="13"/>
  <c r="F201" i="13"/>
  <c r="E200" i="13"/>
  <c r="G65" i="13"/>
  <c r="F66" i="13"/>
  <c r="E65" i="13"/>
  <c r="G109" i="13"/>
  <c r="F110" i="13"/>
  <c r="E109" i="13"/>
  <c r="E810" i="13"/>
  <c r="G810" i="13"/>
  <c r="E642" i="13"/>
  <c r="G642" i="13"/>
  <c r="E483" i="13"/>
  <c r="G483" i="13"/>
  <c r="F484" i="13"/>
  <c r="E431" i="13"/>
  <c r="G431" i="13"/>
  <c r="F432" i="13"/>
  <c r="F215" i="13"/>
  <c r="E214" i="13"/>
  <c r="G214" i="13"/>
  <c r="F80" i="13"/>
  <c r="E79" i="13"/>
  <c r="G79" i="13"/>
  <c r="G176" i="13"/>
  <c r="F177" i="13"/>
  <c r="E176" i="13"/>
  <c r="E454" i="13"/>
  <c r="G454" i="13"/>
  <c r="F455" i="13"/>
  <c r="G246" i="13"/>
  <c r="F247" i="13"/>
  <c r="E246" i="13"/>
  <c r="G826" i="13"/>
  <c r="E826" i="13"/>
  <c r="F463" i="13"/>
  <c r="E462" i="13"/>
  <c r="G462" i="13"/>
  <c r="F239" i="13"/>
  <c r="E238" i="13"/>
  <c r="G238" i="13"/>
  <c r="E666" i="13"/>
  <c r="G666" i="13"/>
  <c r="F568" i="13"/>
  <c r="G567" i="13"/>
  <c r="E567" i="13"/>
  <c r="F102" i="13"/>
  <c r="E101" i="13"/>
  <c r="G101" i="13"/>
  <c r="E254" i="13"/>
  <c r="G254" i="13"/>
  <c r="F255" i="13"/>
  <c r="G899" i="13"/>
  <c r="E899" i="13"/>
  <c r="G232" i="13"/>
  <c r="E232" i="13"/>
  <c r="G848" i="13"/>
  <c r="E848" i="13"/>
  <c r="G757" i="13"/>
  <c r="E757" i="13"/>
  <c r="G268" i="13"/>
  <c r="F269" i="13"/>
  <c r="E268" i="13"/>
  <c r="G222" i="13"/>
  <c r="F223" i="13"/>
  <c r="E222" i="13"/>
  <c r="F417" i="13"/>
  <c r="E416" i="13"/>
  <c r="G416" i="13"/>
  <c r="F262" i="13"/>
  <c r="E261" i="13"/>
  <c r="G261" i="13"/>
  <c r="E94" i="13"/>
  <c r="G94" i="13"/>
  <c r="F95" i="13"/>
  <c r="E877" i="13"/>
  <c r="G877" i="13"/>
  <c r="E788" i="13"/>
  <c r="G788" i="13"/>
  <c r="G87" i="13"/>
  <c r="F88" i="13"/>
  <c r="E87" i="13"/>
  <c r="E207" i="13"/>
  <c r="G207" i="13"/>
  <c r="F208" i="13"/>
  <c r="F635" i="13"/>
  <c r="G634" i="13"/>
  <c r="E634" i="13"/>
  <c r="G922" i="13"/>
  <c r="F923" i="13"/>
  <c r="E922" i="13"/>
  <c r="E296" i="13"/>
  <c r="G296" i="13"/>
  <c r="F297" i="13"/>
  <c r="E940" i="13"/>
  <c r="G940" i="13"/>
  <c r="F683" i="13"/>
  <c r="G682" i="13"/>
  <c r="E682" i="13"/>
  <c r="G870" i="13"/>
  <c r="E870" i="13"/>
  <c r="E551" i="13"/>
  <c r="G551" i="13"/>
  <c r="F552" i="13"/>
  <c r="E735" i="13"/>
  <c r="G735" i="13"/>
  <c r="E906" i="13"/>
  <c r="G906" i="13"/>
  <c r="F907" i="13"/>
  <c r="E492" i="13"/>
  <c r="G492" i="13"/>
  <c r="G154" i="13"/>
  <c r="F155" i="13"/>
  <c r="E154" i="13"/>
  <c r="G289" i="13"/>
  <c r="F290" i="13"/>
  <c r="E289" i="13"/>
  <c r="G50" i="13"/>
  <c r="E50" i="13"/>
  <c r="E765" i="13"/>
  <c r="G765" i="13"/>
  <c r="G311" i="13"/>
  <c r="F312" i="13"/>
  <c r="E311" i="13"/>
  <c r="E892" i="13"/>
  <c r="G892" i="13"/>
  <c r="E620" i="13"/>
  <c r="G620" i="13"/>
  <c r="G948" i="13"/>
  <c r="E948" i="13"/>
  <c r="F470" i="13"/>
  <c r="E469" i="13"/>
  <c r="G469" i="13"/>
  <c r="F169" i="13"/>
  <c r="E168" i="13"/>
  <c r="G168" i="13"/>
  <c r="E117" i="13"/>
  <c r="G117" i="13"/>
  <c r="F118" i="13"/>
  <c r="G132" i="13"/>
  <c r="F133" i="13"/>
  <c r="E132" i="13"/>
  <c r="G20" i="13"/>
  <c r="E20" i="13"/>
  <c r="G26" i="13"/>
  <c r="E26" i="13"/>
  <c r="E341" i="13"/>
  <c r="G341" i="13"/>
  <c r="F342" i="13"/>
  <c r="E537" i="13"/>
  <c r="G537" i="13"/>
  <c r="F327" i="13"/>
  <c r="E326" i="13"/>
  <c r="G326" i="13"/>
  <c r="E713" i="13"/>
  <c r="G713" i="13"/>
  <c r="F371" i="13"/>
  <c r="E370" i="13"/>
  <c r="G370" i="13"/>
  <c r="E12" i="13"/>
  <c r="G12" i="13"/>
  <c r="G780" i="13"/>
  <c r="E780" i="13"/>
  <c r="F305" i="13"/>
  <c r="E304" i="13"/>
  <c r="G304" i="13"/>
  <c r="E275" i="13"/>
  <c r="G275" i="13"/>
  <c r="F276" i="13"/>
  <c r="E598" i="13"/>
  <c r="G598" i="13"/>
  <c r="E691" i="13"/>
  <c r="G691" i="13"/>
  <c r="F728" i="13"/>
  <c r="G727" i="13"/>
  <c r="E727" i="13"/>
  <c r="F147" i="13"/>
  <c r="E146" i="13"/>
  <c r="G146" i="13"/>
  <c r="F658" i="13"/>
  <c r="G657" i="13"/>
  <c r="E657" i="13"/>
  <c r="E362" i="13"/>
  <c r="G362" i="13"/>
  <c r="F363" i="13"/>
  <c r="F349" i="13"/>
  <c r="E348" i="13"/>
  <c r="G348" i="13"/>
  <c r="G803" i="13"/>
  <c r="E803" i="13"/>
  <c r="E931" i="13"/>
  <c r="G931" i="13"/>
  <c r="E833" i="13"/>
  <c r="G833" i="13"/>
  <c r="E742" i="13"/>
  <c r="G742" i="13"/>
  <c r="F613" i="13"/>
  <c r="G612" i="13"/>
  <c r="E612" i="13"/>
  <c r="E856" i="13"/>
  <c r="G856" i="13"/>
  <c r="E408" i="13"/>
  <c r="G408" i="13"/>
  <c r="F409" i="13"/>
  <c r="E385" i="13"/>
  <c r="G385" i="13"/>
  <c r="F386" i="13"/>
  <c r="E513" i="13"/>
  <c r="G513" i="13"/>
  <c r="F126" i="13"/>
  <c r="E125" i="13"/>
  <c r="G125" i="13"/>
  <c r="G41" i="13"/>
  <c r="F42" i="13"/>
  <c r="E41" i="13"/>
  <c r="F283" i="13"/>
  <c r="E282" i="13"/>
  <c r="G282" i="13"/>
  <c r="F34" i="13"/>
  <c r="E33" i="13"/>
  <c r="G33" i="13"/>
  <c r="E529" i="13"/>
  <c r="G529" i="13"/>
  <c r="F530" i="13"/>
  <c r="E575" i="13"/>
  <c r="G575" i="13"/>
  <c r="F394" i="13"/>
  <c r="E393" i="13"/>
  <c r="G393" i="13"/>
  <c r="F706" i="13"/>
  <c r="G705" i="13"/>
  <c r="E705" i="13"/>
  <c r="F440" i="13"/>
  <c r="E439" i="13"/>
  <c r="G439" i="13"/>
  <c r="F192" i="13"/>
  <c r="E191" i="13"/>
  <c r="G191" i="13"/>
  <c r="F58" i="13"/>
  <c r="E57" i="13"/>
  <c r="G57" i="13"/>
  <c r="E72" i="13"/>
  <c r="G72" i="13"/>
  <c r="F73" i="13"/>
  <c r="E201" i="11"/>
  <c r="G201" i="11"/>
  <c r="F202" i="11"/>
  <c r="G105" i="11"/>
  <c r="E105" i="11"/>
  <c r="E289" i="11"/>
  <c r="G289" i="11"/>
  <c r="E28" i="11"/>
  <c r="G28" i="11"/>
  <c r="G296" i="11"/>
  <c r="E296" i="11"/>
  <c r="F297" i="11"/>
  <c r="E252" i="11"/>
  <c r="G252" i="11"/>
  <c r="F253" i="11"/>
  <c r="G689" i="11"/>
  <c r="E689" i="11"/>
  <c r="F734" i="11"/>
  <c r="E733" i="11"/>
  <c r="G733" i="11"/>
  <c r="G473" i="11"/>
  <c r="E473" i="11"/>
  <c r="F474" i="11"/>
  <c r="E778" i="11"/>
  <c r="F779" i="11"/>
  <c r="G778" i="11"/>
  <c r="F1020" i="11"/>
  <c r="G1020" i="11" s="1"/>
  <c r="G1019" i="11"/>
  <c r="G603" i="11"/>
  <c r="E603" i="11"/>
  <c r="F604" i="11"/>
  <c r="E146" i="11"/>
  <c r="F147" i="11"/>
  <c r="G146" i="11"/>
  <c r="F680" i="11"/>
  <c r="G679" i="11"/>
  <c r="E679" i="11"/>
  <c r="G886" i="11"/>
  <c r="F887" i="11"/>
  <c r="E886" i="11"/>
  <c r="E1454" i="11"/>
  <c r="G1454" i="11"/>
  <c r="F1455" i="11"/>
  <c r="E859" i="11"/>
  <c r="F860" i="11"/>
  <c r="G859" i="11"/>
  <c r="E398" i="11"/>
  <c r="G398" i="11"/>
  <c r="G770" i="11"/>
  <c r="F771" i="11"/>
  <c r="E770" i="11"/>
  <c r="G1266" i="11"/>
  <c r="E1266" i="11"/>
  <c r="F1267" i="11"/>
  <c r="G1413" i="11"/>
  <c r="E1413" i="11"/>
  <c r="G1461" i="11"/>
  <c r="E1461" i="11"/>
  <c r="F1462" i="11"/>
  <c r="F958" i="11"/>
  <c r="E957" i="11"/>
  <c r="G957" i="11"/>
  <c r="E804" i="11"/>
  <c r="G804" i="11"/>
  <c r="F805" i="11"/>
  <c r="G34" i="11"/>
  <c r="F35" i="11"/>
  <c r="E34" i="11"/>
  <c r="G191" i="11"/>
  <c r="E191" i="11"/>
  <c r="F192" i="11"/>
  <c r="G414" i="11"/>
  <c r="E414" i="11"/>
  <c r="E278" i="11"/>
  <c r="G278" i="11"/>
  <c r="F279" i="11"/>
  <c r="G491" i="11"/>
  <c r="E491" i="11"/>
  <c r="E430" i="11"/>
  <c r="F431" i="11"/>
  <c r="G430" i="11"/>
  <c r="G570" i="11"/>
  <c r="E570" i="11"/>
  <c r="F815" i="11"/>
  <c r="E814" i="11"/>
  <c r="G814" i="11"/>
  <c r="G60" i="11"/>
  <c r="F61" i="11"/>
  <c r="E60" i="11"/>
  <c r="G322" i="11"/>
  <c r="F323" i="11"/>
  <c r="E322" i="11"/>
  <c r="E526" i="11"/>
  <c r="G526" i="11"/>
  <c r="F1086" i="11"/>
  <c r="E1085" i="11"/>
  <c r="G1085" i="11"/>
  <c r="E543" i="11"/>
  <c r="G543" i="11"/>
  <c r="G465" i="11"/>
  <c r="E465" i="11"/>
  <c r="E984" i="11"/>
  <c r="G984" i="11"/>
  <c r="F985" i="11"/>
  <c r="F706" i="11"/>
  <c r="E705" i="11"/>
  <c r="G705" i="11"/>
  <c r="G1392" i="11"/>
  <c r="F1393" i="11"/>
  <c r="E1392" i="11"/>
  <c r="F1003" i="11"/>
  <c r="G1002" i="11"/>
  <c r="E1002" i="11"/>
  <c r="F1148" i="11"/>
  <c r="G1147" i="11"/>
  <c r="E1147" i="11"/>
  <c r="G1292" i="11"/>
  <c r="E1292" i="11"/>
  <c r="F1293" i="11"/>
  <c r="F1078" i="11"/>
  <c r="G1077" i="11"/>
  <c r="E1077" i="11"/>
  <c r="F1095" i="11"/>
  <c r="G1094" i="11"/>
  <c r="E1094" i="11"/>
  <c r="F1037" i="11"/>
  <c r="E1036" i="11"/>
  <c r="G1036" i="11"/>
  <c r="F1045" i="11"/>
  <c r="G1044" i="11"/>
  <c r="E1044" i="11"/>
  <c r="E903" i="11"/>
  <c r="F904" i="11"/>
  <c r="G903" i="11"/>
  <c r="E1299" i="11"/>
  <c r="G1299" i="11"/>
  <c r="F1300" i="11"/>
  <c r="E1421" i="11"/>
  <c r="G1421" i="11"/>
  <c r="F1422" i="11"/>
  <c r="G1493" i="11"/>
  <c r="E1493" i="11"/>
  <c r="E1190" i="11"/>
  <c r="G1190" i="11"/>
  <c r="F1191" i="11"/>
  <c r="G316" i="11"/>
  <c r="E316" i="11"/>
  <c r="E499" i="11"/>
  <c r="G499" i="11"/>
  <c r="F627" i="11"/>
  <c r="G626" i="11"/>
  <c r="E626" i="11"/>
  <c r="F405" i="11"/>
  <c r="E404" i="11"/>
  <c r="G404" i="11"/>
  <c r="F652" i="11"/>
  <c r="E651" i="11"/>
  <c r="G651" i="11"/>
  <c r="G1069" i="11"/>
  <c r="E1069" i="11"/>
  <c r="F1070" i="11"/>
  <c r="G716" i="11"/>
  <c r="E716" i="11"/>
  <c r="G1239" i="11"/>
  <c r="E1239" i="11"/>
  <c r="F1240" i="11"/>
  <c r="E553" i="11"/>
  <c r="G553" i="11"/>
  <c r="F1053" i="11"/>
  <c r="G1053" i="11" s="1"/>
  <c r="G1052" i="11"/>
  <c r="G1502" i="11"/>
  <c r="F1503" i="11"/>
  <c r="E1502" i="11"/>
  <c r="G85" i="11"/>
  <c r="E85" i="11"/>
  <c r="F86" i="11"/>
  <c r="G43" i="11"/>
  <c r="E43" i="11"/>
  <c r="F44" i="11"/>
  <c r="F761" i="11"/>
  <c r="E760" i="11"/>
  <c r="G760" i="11"/>
  <c r="F1012" i="11"/>
  <c r="E1012" i="11" s="1"/>
  <c r="E1011" i="11"/>
  <c r="E795" i="11"/>
  <c r="F796" i="11"/>
  <c r="G795" i="11"/>
  <c r="G1445" i="11"/>
  <c r="F1446" i="11"/>
  <c r="E1445" i="11"/>
  <c r="F1259" i="11"/>
  <c r="G1258" i="11"/>
  <c r="E1258" i="11"/>
  <c r="F1403" i="11"/>
  <c r="E1402" i="11"/>
  <c r="G1402" i="11"/>
  <c r="F842" i="11"/>
  <c r="E841" i="11"/>
  <c r="G841" i="11"/>
  <c r="G1109" i="11"/>
  <c r="E1109" i="11"/>
  <c r="F1110" i="11"/>
  <c r="G1137" i="11"/>
  <c r="E1137" i="11"/>
  <c r="F1138" i="11"/>
  <c r="G237" i="11"/>
  <c r="E237" i="11"/>
  <c r="E388" i="11"/>
  <c r="F389" i="11"/>
  <c r="G388" i="11"/>
  <c r="E939" i="11"/>
  <c r="F940" i="11"/>
  <c r="G939" i="11"/>
  <c r="G243" i="11"/>
  <c r="F244" i="11"/>
  <c r="E243" i="11"/>
  <c r="E585" i="11"/>
  <c r="F586" i="11"/>
  <c r="G585" i="11"/>
  <c r="E1246" i="11"/>
  <c r="G1246" i="11"/>
  <c r="F1247" i="11"/>
  <c r="G742" i="11"/>
  <c r="F743" i="11"/>
  <c r="E742" i="11"/>
  <c r="F1284" i="11"/>
  <c r="G1283" i="11"/>
  <c r="E1283" i="11"/>
  <c r="G174" i="11"/>
  <c r="E174" i="11"/>
  <c r="F175" i="11"/>
  <c r="G131" i="11"/>
  <c r="E131" i="11"/>
  <c r="F834" i="11"/>
  <c r="G833" i="11"/>
  <c r="E833" i="11"/>
  <c r="E455" i="11"/>
  <c r="G455" i="11"/>
  <c r="F456" i="11"/>
  <c r="E594" i="11"/>
  <c r="G594" i="11"/>
  <c r="G227" i="11"/>
  <c r="E227" i="11"/>
  <c r="F228" i="11"/>
  <c r="G351" i="11"/>
  <c r="F352" i="11"/>
  <c r="E723" i="11"/>
  <c r="G723" i="11"/>
  <c r="F724" i="11"/>
  <c r="G993" i="11"/>
  <c r="E993" i="11"/>
  <c r="F994" i="11"/>
  <c r="G894" i="11"/>
  <c r="F895" i="11"/>
  <c r="E894" i="11"/>
  <c r="E1482" i="11"/>
  <c r="G1482" i="11"/>
  <c r="F1483" i="11"/>
  <c r="G1209" i="11"/>
  <c r="E1209" i="11"/>
  <c r="F1210" i="11"/>
  <c r="G1156" i="11"/>
  <c r="E1156" i="11"/>
  <c r="F1157" i="11"/>
  <c r="G1471" i="11"/>
  <c r="E1471" i="11"/>
  <c r="F1472" i="11"/>
  <c r="F967" i="11"/>
  <c r="G966" i="11"/>
  <c r="E966" i="11"/>
  <c r="G1102" i="11"/>
  <c r="E1102" i="11"/>
  <c r="F1103" i="11"/>
  <c r="F1201" i="11"/>
  <c r="G1200" i="11"/>
  <c r="E1200" i="11"/>
  <c r="G612" i="11"/>
  <c r="E612" i="11"/>
  <c r="E1364" i="11"/>
  <c r="G1364" i="11"/>
  <c r="F1365" i="11"/>
  <c r="E1429" i="11"/>
  <c r="G1429" i="11"/>
  <c r="F1430" i="11"/>
  <c r="G53" i="11"/>
  <c r="E53" i="11"/>
  <c r="G306" i="11"/>
  <c r="E306" i="11"/>
  <c r="F307" i="11"/>
  <c r="F481" i="11"/>
  <c r="E480" i="11"/>
  <c r="G480" i="11"/>
  <c r="F508" i="11"/>
  <c r="G507" i="11"/>
  <c r="E507" i="11"/>
  <c r="F923" i="11"/>
  <c r="G922" i="11"/>
  <c r="E922" i="11"/>
  <c r="G1182" i="11"/>
  <c r="E1182" i="11"/>
  <c r="F1183" i="11"/>
  <c r="G372" i="11"/>
  <c r="E372" i="11"/>
  <c r="G378" i="11"/>
  <c r="E378" i="11"/>
  <c r="F379" i="11"/>
  <c r="G112" i="11"/>
  <c r="F113" i="11"/>
  <c r="E112" i="11"/>
  <c r="E79" i="11"/>
  <c r="G79" i="11"/>
  <c r="G262" i="11"/>
  <c r="E262" i="11"/>
  <c r="G342" i="11"/>
  <c r="E342" i="11"/>
  <c r="G10" i="11"/>
  <c r="F11" i="11"/>
  <c r="E10" i="11"/>
  <c r="E68" i="11"/>
  <c r="G68" i="11"/>
  <c r="F69" i="11"/>
  <c r="E120" i="11"/>
  <c r="G120" i="11"/>
  <c r="F121" i="11"/>
  <c r="G218" i="11"/>
  <c r="E218" i="11"/>
  <c r="F219" i="11"/>
  <c r="F210" i="11"/>
  <c r="E209" i="11"/>
  <c r="G209" i="11"/>
  <c r="G164" i="11"/>
  <c r="F165" i="11"/>
  <c r="E164" i="11"/>
  <c r="E18" i="11"/>
  <c r="F19" i="11"/>
  <c r="G18" i="11"/>
  <c r="E331" i="11"/>
  <c r="G331" i="11"/>
  <c r="F332" i="11"/>
  <c r="G95" i="11"/>
  <c r="E95" i="11"/>
  <c r="F96" i="11"/>
  <c r="G184" i="11"/>
  <c r="E184" i="11"/>
  <c r="E517" i="11"/>
  <c r="G517" i="11"/>
  <c r="G137" i="11"/>
  <c r="F138" i="11"/>
  <c r="E137" i="11"/>
  <c r="E561" i="11"/>
  <c r="G561" i="11"/>
  <c r="E643" i="11"/>
  <c r="G643" i="11"/>
  <c r="F644" i="11"/>
  <c r="E696" i="11"/>
  <c r="G696" i="11"/>
  <c r="F697" i="11"/>
  <c r="E618" i="11"/>
  <c r="G618" i="11"/>
  <c r="F619" i="11"/>
  <c r="F931" i="11"/>
  <c r="E930" i="11"/>
  <c r="G930" i="11"/>
  <c r="G269" i="11"/>
  <c r="F270" i="11"/>
  <c r="E269" i="11"/>
  <c r="G877" i="11"/>
  <c r="E877" i="11"/>
  <c r="F878" i="11"/>
  <c r="G636" i="11"/>
  <c r="E636" i="11"/>
  <c r="E1061" i="11"/>
  <c r="G1061" i="11"/>
  <c r="F1062" i="11"/>
  <c r="E752" i="11"/>
  <c r="G752" i="11"/>
  <c r="F753" i="11"/>
  <c r="G1274" i="11"/>
  <c r="E1274" i="11"/>
  <c r="F1275" i="11"/>
  <c r="G447" i="11"/>
  <c r="E447" i="11"/>
  <c r="F448" i="11"/>
  <c r="F534" i="11"/>
  <c r="G533" i="11"/>
  <c r="E533" i="11"/>
  <c r="E849" i="11"/>
  <c r="F850" i="11"/>
  <c r="G849" i="11"/>
  <c r="G947" i="11"/>
  <c r="E947" i="11"/>
  <c r="F948" i="11"/>
  <c r="G1130" i="11"/>
  <c r="E1130" i="11"/>
  <c r="F1131" i="11"/>
  <c r="F1228" i="11"/>
  <c r="G1227" i="11"/>
  <c r="E1227" i="11"/>
  <c r="F1310" i="11"/>
  <c r="G1309" i="11"/>
  <c r="E1309" i="11"/>
  <c r="E439" i="11"/>
  <c r="G439" i="11"/>
  <c r="E670" i="11"/>
  <c r="G670" i="11"/>
  <c r="F671" i="11"/>
  <c r="G1164" i="11"/>
  <c r="E1164" i="11"/>
  <c r="F1165" i="11"/>
  <c r="G1325" i="11"/>
  <c r="F1326" i="11"/>
  <c r="E1325" i="11"/>
  <c r="F1175" i="11"/>
  <c r="G1174" i="11"/>
  <c r="E1174" i="11"/>
  <c r="G1317" i="11"/>
  <c r="E1317" i="11"/>
  <c r="F1318" i="11"/>
  <c r="G869" i="11"/>
  <c r="E869" i="11"/>
  <c r="G977" i="11"/>
  <c r="E977" i="11"/>
  <c r="E359" i="11"/>
  <c r="G359" i="11"/>
  <c r="F360" i="11"/>
  <c r="G663" i="11"/>
  <c r="E663" i="11"/>
  <c r="F1119" i="11"/>
  <c r="G1118" i="11"/>
  <c r="E1118" i="11"/>
  <c r="E1334" i="11"/>
  <c r="F1335" i="11"/>
  <c r="G1334" i="11"/>
  <c r="E1217" i="11"/>
  <c r="F1218" i="11"/>
  <c r="G1382" i="11"/>
  <c r="E1382" i="11"/>
  <c r="F1383" i="11"/>
  <c r="G1437" i="11"/>
  <c r="F1438" i="11"/>
  <c r="E1437" i="11"/>
  <c r="E225" i="1"/>
  <c r="E226" i="1" s="1"/>
  <c r="E227" i="1" s="1"/>
  <c r="E228" i="1" s="1"/>
  <c r="F843" i="1"/>
  <c r="G843" i="1" s="1"/>
  <c r="G844" i="1" s="1"/>
  <c r="G845" i="1" s="1"/>
  <c r="G846" i="1" s="1"/>
  <c r="G847" i="1" s="1"/>
  <c r="E845" i="1"/>
  <c r="E846" i="1" s="1"/>
  <c r="E847" i="1" s="1"/>
  <c r="E34" i="13" l="1"/>
  <c r="G34" i="13"/>
  <c r="G386" i="13"/>
  <c r="E386" i="13"/>
  <c r="E147" i="13"/>
  <c r="G147" i="13"/>
  <c r="E133" i="13"/>
  <c r="G133" i="13"/>
  <c r="E312" i="13"/>
  <c r="G312" i="13"/>
  <c r="E88" i="13"/>
  <c r="G88" i="13"/>
  <c r="G95" i="13"/>
  <c r="E95" i="13"/>
  <c r="E239" i="13"/>
  <c r="G239" i="13"/>
  <c r="G484" i="13"/>
  <c r="E484" i="13"/>
  <c r="G590" i="13"/>
  <c r="E590" i="13"/>
  <c r="E192" i="13"/>
  <c r="G192" i="13"/>
  <c r="G706" i="13"/>
  <c r="E706" i="13"/>
  <c r="G530" i="13"/>
  <c r="E530" i="13"/>
  <c r="E305" i="13"/>
  <c r="G305" i="13"/>
  <c r="E327" i="13"/>
  <c r="G327" i="13"/>
  <c r="E169" i="13"/>
  <c r="G169" i="13"/>
  <c r="E290" i="13"/>
  <c r="G290" i="13"/>
  <c r="G552" i="13"/>
  <c r="E552" i="13"/>
  <c r="G635" i="13"/>
  <c r="E635" i="13"/>
  <c r="E269" i="13"/>
  <c r="G269" i="13"/>
  <c r="G568" i="13"/>
  <c r="E568" i="13"/>
  <c r="E247" i="13"/>
  <c r="G247" i="13"/>
  <c r="E177" i="13"/>
  <c r="G177" i="13"/>
  <c r="G506" i="13"/>
  <c r="E506" i="13"/>
  <c r="G276" i="13"/>
  <c r="E276" i="13"/>
  <c r="E371" i="13"/>
  <c r="G371" i="13"/>
  <c r="G118" i="13"/>
  <c r="E118" i="13"/>
  <c r="E907" i="13"/>
  <c r="G907" i="13"/>
  <c r="G683" i="13"/>
  <c r="E683" i="13"/>
  <c r="G208" i="13"/>
  <c r="E208" i="13"/>
  <c r="E417" i="13"/>
  <c r="G417" i="13"/>
  <c r="E215" i="13"/>
  <c r="G215" i="13"/>
  <c r="E110" i="13"/>
  <c r="G110" i="13"/>
  <c r="E201" i="13"/>
  <c r="G201" i="13"/>
  <c r="E283" i="13"/>
  <c r="G283" i="13"/>
  <c r="E126" i="13"/>
  <c r="G126" i="13"/>
  <c r="G409" i="13"/>
  <c r="E409" i="13"/>
  <c r="E349" i="13"/>
  <c r="G349" i="13"/>
  <c r="G658" i="13"/>
  <c r="E658" i="13"/>
  <c r="G728" i="13"/>
  <c r="E728" i="13"/>
  <c r="E923" i="13"/>
  <c r="G923" i="13"/>
  <c r="E463" i="13"/>
  <c r="G463" i="13"/>
  <c r="G455" i="13"/>
  <c r="E455" i="13"/>
  <c r="G432" i="13"/>
  <c r="E432" i="13"/>
  <c r="E58" i="13"/>
  <c r="G58" i="13"/>
  <c r="E440" i="13"/>
  <c r="G440" i="13"/>
  <c r="E394" i="13"/>
  <c r="G394" i="13"/>
  <c r="G613" i="13"/>
  <c r="E613" i="13"/>
  <c r="G363" i="13"/>
  <c r="E363" i="13"/>
  <c r="G342" i="13"/>
  <c r="E342" i="13"/>
  <c r="E470" i="13"/>
  <c r="G470" i="13"/>
  <c r="E155" i="13"/>
  <c r="G155" i="13"/>
  <c r="E223" i="13"/>
  <c r="G223" i="13"/>
  <c r="E102" i="13"/>
  <c r="G102" i="13"/>
  <c r="G73" i="13"/>
  <c r="E73" i="13"/>
  <c r="E42" i="13"/>
  <c r="G42" i="13"/>
  <c r="G297" i="13"/>
  <c r="E297" i="13"/>
  <c r="E262" i="13"/>
  <c r="G262" i="13"/>
  <c r="G255" i="13"/>
  <c r="E255" i="13"/>
  <c r="E80" i="13"/>
  <c r="G80" i="13"/>
  <c r="E66" i="13"/>
  <c r="G66" i="13"/>
  <c r="E335" i="13"/>
  <c r="G335" i="13"/>
  <c r="E1201" i="11"/>
  <c r="G1201" i="11"/>
  <c r="E228" i="11"/>
  <c r="G228" i="11"/>
  <c r="E1110" i="11"/>
  <c r="F1111" i="11"/>
  <c r="G1110" i="11"/>
  <c r="E1503" i="11"/>
  <c r="G1503" i="11"/>
  <c r="E1326" i="11"/>
  <c r="F1327" i="11"/>
  <c r="G1326" i="11"/>
  <c r="G332" i="11"/>
  <c r="E332" i="11"/>
  <c r="F333" i="11"/>
  <c r="F220" i="11"/>
  <c r="G219" i="11"/>
  <c r="E219" i="11"/>
  <c r="G1103" i="11"/>
  <c r="E1103" i="11"/>
  <c r="G1210" i="11"/>
  <c r="E1210" i="11"/>
  <c r="E1446" i="11"/>
  <c r="G1446" i="11"/>
  <c r="E1095" i="11"/>
  <c r="G1095" i="11"/>
  <c r="E307" i="11"/>
  <c r="G307" i="11"/>
  <c r="E1138" i="11"/>
  <c r="F1139" i="11"/>
  <c r="G1138" i="11"/>
  <c r="E1191" i="11"/>
  <c r="F1192" i="11"/>
  <c r="G1191" i="11"/>
  <c r="G904" i="11"/>
  <c r="F905" i="11"/>
  <c r="E904" i="11"/>
  <c r="E1393" i="11"/>
  <c r="G1393" i="11"/>
  <c r="F324" i="11"/>
  <c r="G323" i="11"/>
  <c r="E323" i="11"/>
  <c r="F36" i="11"/>
  <c r="G35" i="11"/>
  <c r="E35" i="11"/>
  <c r="G1455" i="11"/>
  <c r="E1455" i="11"/>
  <c r="E604" i="11"/>
  <c r="G604" i="11"/>
  <c r="G779" i="11"/>
  <c r="E779" i="11"/>
  <c r="E1383" i="11"/>
  <c r="G1383" i="11"/>
  <c r="F1384" i="11"/>
  <c r="F1336" i="11"/>
  <c r="G1335" i="11"/>
  <c r="E1335" i="11"/>
  <c r="E1228" i="11"/>
  <c r="G1228" i="11"/>
  <c r="E534" i="11"/>
  <c r="G534" i="11"/>
  <c r="F535" i="11"/>
  <c r="F620" i="11"/>
  <c r="E619" i="11"/>
  <c r="G619" i="11"/>
  <c r="F645" i="11"/>
  <c r="E644" i="11"/>
  <c r="G644" i="11"/>
  <c r="F139" i="11"/>
  <c r="G138" i="11"/>
  <c r="E138" i="11"/>
  <c r="E96" i="11"/>
  <c r="G96" i="11"/>
  <c r="G121" i="11"/>
  <c r="E121" i="11"/>
  <c r="F122" i="11"/>
  <c r="F380" i="11"/>
  <c r="G379" i="11"/>
  <c r="E379" i="11"/>
  <c r="G1157" i="11"/>
  <c r="E1157" i="11"/>
  <c r="G1483" i="11"/>
  <c r="E1483" i="11"/>
  <c r="G994" i="11"/>
  <c r="E994" i="11"/>
  <c r="F353" i="11"/>
  <c r="G353" i="11" s="1"/>
  <c r="G352" i="11"/>
  <c r="G834" i="11"/>
  <c r="E834" i="11"/>
  <c r="E1247" i="11"/>
  <c r="F1248" i="11"/>
  <c r="G1247" i="11"/>
  <c r="G796" i="11"/>
  <c r="E796" i="11"/>
  <c r="F797" i="11"/>
  <c r="G761" i="11"/>
  <c r="E761" i="11"/>
  <c r="G652" i="11"/>
  <c r="F653" i="11"/>
  <c r="E652" i="11"/>
  <c r="G627" i="11"/>
  <c r="F628" i="11"/>
  <c r="E627" i="11"/>
  <c r="E1037" i="11"/>
  <c r="G1037" i="11"/>
  <c r="G1078" i="11"/>
  <c r="E1078" i="11"/>
  <c r="E1148" i="11"/>
  <c r="G1148" i="11"/>
  <c r="G815" i="11"/>
  <c r="E815" i="11"/>
  <c r="E958" i="11"/>
  <c r="G958" i="11"/>
  <c r="G1267" i="11"/>
  <c r="E1267" i="11"/>
  <c r="G734" i="11"/>
  <c r="E734" i="11"/>
  <c r="F298" i="11"/>
  <c r="G297" i="11"/>
  <c r="E297" i="11"/>
  <c r="G1318" i="11"/>
  <c r="E1318" i="11"/>
  <c r="G967" i="11"/>
  <c r="E967" i="11"/>
  <c r="G1240" i="11"/>
  <c r="E1240" i="11"/>
  <c r="E1218" i="11"/>
  <c r="F1219" i="11"/>
  <c r="E1219" i="11" s="1"/>
  <c r="E878" i="11"/>
  <c r="G878" i="11"/>
  <c r="G69" i="11"/>
  <c r="E69" i="11"/>
  <c r="F70" i="11"/>
  <c r="E1472" i="11"/>
  <c r="G1472" i="11"/>
  <c r="F725" i="11"/>
  <c r="E724" i="11"/>
  <c r="G724" i="11"/>
  <c r="E175" i="11"/>
  <c r="G175" i="11"/>
  <c r="G706" i="11"/>
  <c r="F707" i="11"/>
  <c r="E706" i="11"/>
  <c r="E1165" i="11"/>
  <c r="F1166" i="11"/>
  <c r="G1165" i="11"/>
  <c r="E931" i="11"/>
  <c r="G931" i="11"/>
  <c r="G1183" i="11"/>
  <c r="E1183" i="11"/>
  <c r="G360" i="11"/>
  <c r="E360" i="11"/>
  <c r="F361" i="11"/>
  <c r="E1175" i="11"/>
  <c r="G1175" i="11"/>
  <c r="G1131" i="11"/>
  <c r="E1131" i="11"/>
  <c r="E448" i="11"/>
  <c r="G448" i="11"/>
  <c r="G753" i="11"/>
  <c r="E753" i="11"/>
  <c r="F271" i="11"/>
  <c r="G270" i="11"/>
  <c r="E270" i="11"/>
  <c r="G19" i="11"/>
  <c r="E19" i="11"/>
  <c r="F20" i="11"/>
  <c r="F12" i="11"/>
  <c r="G11" i="11"/>
  <c r="E11" i="11"/>
  <c r="E508" i="11"/>
  <c r="F509" i="11"/>
  <c r="G508" i="11"/>
  <c r="F1366" i="11"/>
  <c r="G1365" i="11"/>
  <c r="E1365" i="11"/>
  <c r="E456" i="11"/>
  <c r="G456" i="11"/>
  <c r="F245" i="11"/>
  <c r="G244" i="11"/>
  <c r="E244" i="11"/>
  <c r="E389" i="11"/>
  <c r="F390" i="11"/>
  <c r="G389" i="11"/>
  <c r="G842" i="11"/>
  <c r="E842" i="11"/>
  <c r="E1259" i="11"/>
  <c r="G1259" i="11"/>
  <c r="E44" i="11"/>
  <c r="G44" i="11"/>
  <c r="G1070" i="11"/>
  <c r="E1070" i="11"/>
  <c r="E1300" i="11"/>
  <c r="F1301" i="11"/>
  <c r="G1300" i="11"/>
  <c r="G1293" i="11"/>
  <c r="E1293" i="11"/>
  <c r="G1086" i="11"/>
  <c r="E1086" i="11"/>
  <c r="F193" i="11"/>
  <c r="G192" i="11"/>
  <c r="E192" i="11"/>
  <c r="E805" i="11"/>
  <c r="G805" i="11"/>
  <c r="E1462" i="11"/>
  <c r="G1462" i="11"/>
  <c r="F1463" i="11"/>
  <c r="G680" i="11"/>
  <c r="F681" i="11"/>
  <c r="E680" i="11"/>
  <c r="E474" i="11"/>
  <c r="G474" i="11"/>
  <c r="F672" i="11"/>
  <c r="E671" i="11"/>
  <c r="G671" i="11"/>
  <c r="F851" i="11"/>
  <c r="E850" i="11"/>
  <c r="G850" i="11"/>
  <c r="E210" i="11"/>
  <c r="F211" i="11"/>
  <c r="G210" i="11"/>
  <c r="E1284" i="11"/>
  <c r="G1284" i="11"/>
  <c r="F62" i="11"/>
  <c r="G61" i="11"/>
  <c r="E61" i="11"/>
  <c r="G279" i="11"/>
  <c r="E279" i="11"/>
  <c r="F280" i="11"/>
  <c r="E1310" i="11"/>
  <c r="G1310" i="11"/>
  <c r="F698" i="11"/>
  <c r="E697" i="11"/>
  <c r="G697" i="11"/>
  <c r="E405" i="11"/>
  <c r="G405" i="11"/>
  <c r="F406" i="11"/>
  <c r="G1045" i="11"/>
  <c r="E1045" i="11"/>
  <c r="G1003" i="11"/>
  <c r="E1003" i="11"/>
  <c r="E860" i="11"/>
  <c r="G860" i="11"/>
  <c r="E887" i="11"/>
  <c r="G887" i="11"/>
  <c r="G147" i="11"/>
  <c r="E147" i="11"/>
  <c r="F148" i="11"/>
  <c r="G253" i="11"/>
  <c r="E253" i="11"/>
  <c r="F254" i="11"/>
  <c r="G202" i="11"/>
  <c r="E202" i="11"/>
  <c r="F203" i="11"/>
  <c r="G1438" i="11"/>
  <c r="E1438" i="11"/>
  <c r="E1119" i="11"/>
  <c r="G1119" i="11"/>
  <c r="G948" i="11"/>
  <c r="E948" i="11"/>
  <c r="F949" i="11"/>
  <c r="E1275" i="11"/>
  <c r="F1276" i="11"/>
  <c r="G1275" i="11"/>
  <c r="E1062" i="11"/>
  <c r="G1062" i="11"/>
  <c r="F166" i="11"/>
  <c r="G165" i="11"/>
  <c r="E165" i="11"/>
  <c r="F114" i="11"/>
  <c r="G113" i="11"/>
  <c r="E113" i="11"/>
  <c r="G923" i="11"/>
  <c r="E923" i="11"/>
  <c r="E481" i="11"/>
  <c r="G481" i="11"/>
  <c r="F482" i="11"/>
  <c r="G1430" i="11"/>
  <c r="E1430" i="11"/>
  <c r="F896" i="11"/>
  <c r="E895" i="11"/>
  <c r="G895" i="11"/>
  <c r="E743" i="11"/>
  <c r="G743" i="11"/>
  <c r="E586" i="11"/>
  <c r="G586" i="11"/>
  <c r="G940" i="11"/>
  <c r="E940" i="11"/>
  <c r="G1403" i="11"/>
  <c r="E1403" i="11"/>
  <c r="F87" i="11"/>
  <c r="G86" i="11"/>
  <c r="E86" i="11"/>
  <c r="E1422" i="11"/>
  <c r="G1422" i="11"/>
  <c r="E985" i="11"/>
  <c r="G985" i="11"/>
  <c r="E431" i="11"/>
  <c r="G431" i="11"/>
  <c r="E771" i="11"/>
  <c r="G771" i="11"/>
  <c r="F844" i="1"/>
  <c r="F845" i="1" s="1"/>
  <c r="F846" i="1" s="1"/>
  <c r="F847" i="1" s="1"/>
  <c r="G896" i="11" l="1"/>
  <c r="E896" i="11"/>
  <c r="G87" i="11"/>
  <c r="E87" i="11"/>
  <c r="G166" i="11"/>
  <c r="E166" i="11"/>
  <c r="G672" i="11"/>
  <c r="E672" i="11"/>
  <c r="E390" i="11"/>
  <c r="G390" i="11"/>
  <c r="E333" i="11"/>
  <c r="G333" i="11"/>
  <c r="E280" i="11"/>
  <c r="G280" i="11"/>
  <c r="G1166" i="11"/>
  <c r="E1166" i="11"/>
  <c r="E70" i="11"/>
  <c r="G70" i="11"/>
  <c r="G1248" i="11"/>
  <c r="E1248" i="11"/>
  <c r="E1336" i="11"/>
  <c r="G1336" i="11"/>
  <c r="G36" i="11"/>
  <c r="E36" i="11"/>
  <c r="G114" i="11"/>
  <c r="E114" i="11"/>
  <c r="E851" i="11"/>
  <c r="G851" i="11"/>
  <c r="E1366" i="11"/>
  <c r="G1366" i="11"/>
  <c r="G12" i="11"/>
  <c r="E12" i="11"/>
  <c r="G271" i="11"/>
  <c r="E271" i="11"/>
  <c r="G628" i="11"/>
  <c r="E628" i="11"/>
  <c r="E645" i="11"/>
  <c r="G645" i="11"/>
  <c r="G1384" i="11"/>
  <c r="E1384" i="11"/>
  <c r="E905" i="11"/>
  <c r="G905" i="11"/>
  <c r="G1139" i="11"/>
  <c r="E1139" i="11"/>
  <c r="G1111" i="11"/>
  <c r="E1111" i="11"/>
  <c r="G324" i="11"/>
  <c r="E324" i="11"/>
  <c r="G949" i="11"/>
  <c r="E949" i="11"/>
  <c r="G1463" i="11"/>
  <c r="E1463" i="11"/>
  <c r="E653" i="11"/>
  <c r="G653" i="11"/>
  <c r="E482" i="11"/>
  <c r="G482" i="11"/>
  <c r="E1276" i="11"/>
  <c r="G1276" i="11"/>
  <c r="E254" i="11"/>
  <c r="G254" i="11"/>
  <c r="G681" i="11"/>
  <c r="E681" i="11"/>
  <c r="G245" i="11"/>
  <c r="E245" i="11"/>
  <c r="E20" i="11"/>
  <c r="G20" i="11"/>
  <c r="E797" i="11"/>
  <c r="G797" i="11"/>
  <c r="G380" i="11"/>
  <c r="E380" i="11"/>
  <c r="G1327" i="11"/>
  <c r="E1327" i="11"/>
  <c r="E211" i="11"/>
  <c r="G211" i="11"/>
  <c r="E509" i="11"/>
  <c r="G509" i="11"/>
  <c r="E707" i="11"/>
  <c r="G707" i="11"/>
  <c r="G298" i="11"/>
  <c r="E298" i="11"/>
  <c r="G220" i="11"/>
  <c r="E220" i="11"/>
  <c r="E406" i="11"/>
  <c r="G406" i="11"/>
  <c r="E361" i="11"/>
  <c r="G361" i="11"/>
  <c r="G139" i="11"/>
  <c r="E139" i="11"/>
  <c r="G620" i="11"/>
  <c r="E620" i="11"/>
  <c r="G1192" i="11"/>
  <c r="E1192" i="11"/>
  <c r="E203" i="11"/>
  <c r="G203" i="11"/>
  <c r="E148" i="11"/>
  <c r="G148" i="11"/>
  <c r="G62" i="11"/>
  <c r="E62" i="11"/>
  <c r="G193" i="11"/>
  <c r="E193" i="11"/>
  <c r="G1301" i="11"/>
  <c r="E1301" i="11"/>
  <c r="E535" i="11"/>
  <c r="G535" i="11"/>
  <c r="E698" i="11"/>
  <c r="G698" i="11"/>
  <c r="E725" i="11"/>
  <c r="G725" i="11"/>
  <c r="E122" i="11"/>
  <c r="G122" i="11"/>
  <c r="E744" i="1"/>
  <c r="E1248" i="1"/>
  <c r="E1087" i="1" l="1"/>
  <c r="E965" i="1"/>
  <c r="E216" i="1"/>
  <c r="E663" i="1" l="1"/>
  <c r="E697" i="1"/>
  <c r="E1010" i="1"/>
  <c r="E619" i="1" l="1"/>
  <c r="E1273" i="1" l="1"/>
  <c r="E1274" i="1" s="1"/>
  <c r="E1275" i="1" s="1"/>
  <c r="E1276" i="1" s="1"/>
  <c r="E359" i="1" l="1"/>
  <c r="E360" i="1" s="1"/>
  <c r="E361" i="1" s="1"/>
  <c r="E362" i="1" s="1"/>
  <c r="F358" i="1"/>
  <c r="G358" i="1" s="1"/>
  <c r="G359" i="1" s="1"/>
  <c r="G360" i="1" s="1"/>
  <c r="G361" i="1" s="1"/>
  <c r="G362" i="1" s="1"/>
  <c r="F359" i="1" l="1"/>
  <c r="F360" i="1" s="1"/>
  <c r="F361" i="1" s="1"/>
  <c r="F362" i="1" s="1"/>
  <c r="E150" i="1"/>
  <c r="E780" i="1" l="1"/>
  <c r="E781" i="1" s="1"/>
  <c r="E782" i="1" s="1"/>
  <c r="E783" i="1" s="1"/>
  <c r="E974" i="1" l="1"/>
  <c r="E975" i="1" s="1"/>
  <c r="E976" i="1" s="1"/>
  <c r="F972" i="1"/>
  <c r="G972" i="1" l="1"/>
  <c r="G973" i="1" s="1"/>
  <c r="G974" i="1" s="1"/>
  <c r="G975" i="1" s="1"/>
  <c r="G976" i="1" s="1"/>
  <c r="F973" i="1"/>
  <c r="F974" i="1" s="1"/>
  <c r="F975" i="1" s="1"/>
  <c r="F976" i="1" s="1"/>
  <c r="E752" i="1" l="1"/>
  <c r="E753" i="1" s="1"/>
  <c r="E754" i="1" s="1"/>
  <c r="E755" i="1" s="1"/>
  <c r="F751" i="1"/>
  <c r="F752" i="1" s="1"/>
  <c r="F753" i="1" s="1"/>
  <c r="F754" i="1" s="1"/>
  <c r="F755" i="1" s="1"/>
  <c r="E486" i="1"/>
  <c r="E487" i="1" s="1"/>
  <c r="E488" i="1" s="1"/>
  <c r="E489" i="1" s="1"/>
  <c r="F485" i="1"/>
  <c r="F486" i="1" s="1"/>
  <c r="F487" i="1" s="1"/>
  <c r="F488" i="1" s="1"/>
  <c r="F489" i="1" s="1"/>
  <c r="E469" i="1"/>
  <c r="E470" i="1" s="1"/>
  <c r="E471" i="1" s="1"/>
  <c r="E472" i="1" s="1"/>
  <c r="F468" i="1"/>
  <c r="G468" i="1" s="1"/>
  <c r="G469" i="1" s="1"/>
  <c r="G470" i="1" s="1"/>
  <c r="G471" i="1" s="1"/>
  <c r="G472" i="1" s="1"/>
  <c r="G751" i="1" l="1"/>
  <c r="G752" i="1" s="1"/>
  <c r="G753" i="1" s="1"/>
  <c r="G754" i="1" s="1"/>
  <c r="G755" i="1" s="1"/>
  <c r="G485" i="1"/>
  <c r="G486" i="1" s="1"/>
  <c r="G487" i="1" s="1"/>
  <c r="G488" i="1" s="1"/>
  <c r="G489" i="1" s="1"/>
  <c r="F469" i="1"/>
  <c r="F470" i="1" s="1"/>
  <c r="F471" i="1" s="1"/>
  <c r="F472" i="1" s="1"/>
  <c r="E913" i="1" l="1"/>
  <c r="F34" i="1" l="1"/>
  <c r="F35" i="1" s="1"/>
  <c r="F36" i="1" s="1"/>
  <c r="F37" i="1" s="1"/>
  <c r="F38" i="1" s="1"/>
  <c r="E35" i="1"/>
  <c r="E36" i="1" s="1"/>
  <c r="E37" i="1" s="1"/>
  <c r="E38" i="1" s="1"/>
  <c r="G34" i="1" l="1"/>
  <c r="G35" i="1" s="1"/>
  <c r="G36" i="1" s="1"/>
  <c r="G37" i="1" s="1"/>
  <c r="G38" i="1" s="1"/>
  <c r="E288" i="1"/>
  <c r="F898" i="1" l="1"/>
  <c r="F899" i="1" s="1"/>
  <c r="F900" i="1" s="1"/>
  <c r="F901" i="1" s="1"/>
  <c r="E899" i="1"/>
  <c r="E900" i="1" s="1"/>
  <c r="E901" i="1" s="1"/>
  <c r="E1256" i="1" l="1"/>
  <c r="F224" i="1" l="1"/>
  <c r="F225" i="1" s="1"/>
  <c r="F226" i="1" s="1"/>
  <c r="F227" i="1" s="1"/>
  <c r="F228" i="1" s="1"/>
  <c r="F1174" i="1" l="1"/>
  <c r="G1174" i="1" s="1"/>
  <c r="G1175" i="1" s="1"/>
  <c r="G1176" i="1" s="1"/>
  <c r="G1177" i="1" s="1"/>
  <c r="G1178" i="1" s="1"/>
  <c r="E1175" i="1"/>
  <c r="E1176" i="1" s="1"/>
  <c r="E1177" i="1" s="1"/>
  <c r="E1178" i="1" s="1"/>
  <c r="F1175" i="1" l="1"/>
  <c r="F1176" i="1" s="1"/>
  <c r="F1177" i="1" s="1"/>
  <c r="F1178" i="1" s="1"/>
  <c r="E956" i="1"/>
  <c r="E827" i="1" l="1"/>
  <c r="E828" i="1" s="1"/>
  <c r="E829" i="1" s="1"/>
  <c r="E830" i="1" s="1"/>
  <c r="F826" i="1"/>
  <c r="F827" i="1" s="1"/>
  <c r="F828" i="1" s="1"/>
  <c r="F829" i="1" s="1"/>
  <c r="F830" i="1" s="1"/>
  <c r="E819" i="1"/>
  <c r="E820" i="1" s="1"/>
  <c r="E821" i="1" s="1"/>
  <c r="E822" i="1" s="1"/>
  <c r="F818" i="1"/>
  <c r="F819" i="1" s="1"/>
  <c r="F820" i="1" s="1"/>
  <c r="F821" i="1" s="1"/>
  <c r="F822" i="1" s="1"/>
  <c r="G818" i="1" l="1"/>
  <c r="G819" i="1" s="1"/>
  <c r="G820" i="1" s="1"/>
  <c r="G821" i="1" s="1"/>
  <c r="G822" i="1" s="1"/>
  <c r="G826" i="1"/>
  <c r="G827" i="1" s="1"/>
  <c r="G828" i="1" s="1"/>
  <c r="G829" i="1" s="1"/>
  <c r="G830" i="1" s="1"/>
  <c r="E798" i="1"/>
  <c r="E646" i="1" l="1"/>
  <c r="E647" i="1" s="1"/>
  <c r="E648" i="1" s="1"/>
  <c r="E649" i="1" s="1"/>
  <c r="F645" i="1"/>
  <c r="F646" i="1" s="1"/>
  <c r="F647" i="1" s="1"/>
  <c r="F648" i="1" s="1"/>
  <c r="F649" i="1" s="1"/>
  <c r="G645" i="1" l="1"/>
  <c r="G646" i="1" s="1"/>
  <c r="G647" i="1" s="1"/>
  <c r="G648" i="1" s="1"/>
  <c r="G649" i="1" s="1"/>
  <c r="E1281" i="1" l="1"/>
  <c r="E1282" i="1" s="1"/>
  <c r="E1283" i="1" s="1"/>
  <c r="E1284" i="1" s="1"/>
  <c r="F1280" i="1"/>
  <c r="F1281" i="1" s="1"/>
  <c r="F1282" i="1" s="1"/>
  <c r="F1283" i="1" s="1"/>
  <c r="F1284" i="1" s="1"/>
  <c r="F1272" i="1"/>
  <c r="E1264" i="1"/>
  <c r="E1265" i="1" s="1"/>
  <c r="E1266" i="1" s="1"/>
  <c r="E1267" i="1" s="1"/>
  <c r="F1263" i="1"/>
  <c r="E1257" i="1"/>
  <c r="E1258" i="1" s="1"/>
  <c r="E1259" i="1" s="1"/>
  <c r="F1255" i="1"/>
  <c r="F1256" i="1" s="1"/>
  <c r="E1249" i="1"/>
  <c r="E1250" i="1" s="1"/>
  <c r="F1247" i="1"/>
  <c r="F1248" i="1" s="1"/>
  <c r="E1239" i="1"/>
  <c r="E1240" i="1" s="1"/>
  <c r="E1241" i="1" s="1"/>
  <c r="E1242" i="1" s="1"/>
  <c r="F1238" i="1"/>
  <c r="F1239" i="1" s="1"/>
  <c r="F1240" i="1" s="1"/>
  <c r="F1241" i="1" s="1"/>
  <c r="F1242" i="1" s="1"/>
  <c r="E1228" i="1"/>
  <c r="E1229" i="1" s="1"/>
  <c r="E1230" i="1" s="1"/>
  <c r="E1231" i="1" s="1"/>
  <c r="F1227" i="1"/>
  <c r="F1228" i="1" s="1"/>
  <c r="F1229" i="1" s="1"/>
  <c r="F1230" i="1" s="1"/>
  <c r="F1231" i="1" s="1"/>
  <c r="E1220" i="1"/>
  <c r="E1221" i="1" s="1"/>
  <c r="E1222" i="1" s="1"/>
  <c r="E1223" i="1" s="1"/>
  <c r="F1219" i="1"/>
  <c r="F1220" i="1" s="1"/>
  <c r="F1221" i="1" s="1"/>
  <c r="F1222" i="1" s="1"/>
  <c r="F1223" i="1" s="1"/>
  <c r="E1212" i="1"/>
  <c r="E1213" i="1" s="1"/>
  <c r="E1214" i="1" s="1"/>
  <c r="E1215" i="1" s="1"/>
  <c r="F1211" i="1"/>
  <c r="F1212" i="1" s="1"/>
  <c r="F1213" i="1" s="1"/>
  <c r="F1214" i="1" s="1"/>
  <c r="F1215" i="1" s="1"/>
  <c r="E1203" i="1"/>
  <c r="E1204" i="1" s="1"/>
  <c r="E1205" i="1" s="1"/>
  <c r="E1206" i="1" s="1"/>
  <c r="F1202" i="1"/>
  <c r="F1203" i="1" s="1"/>
  <c r="F1204" i="1" s="1"/>
  <c r="F1205" i="1" s="1"/>
  <c r="F1206" i="1" s="1"/>
  <c r="E1192" i="1"/>
  <c r="E1193" i="1" s="1"/>
  <c r="E1194" i="1" s="1"/>
  <c r="E1195" i="1" s="1"/>
  <c r="F1191" i="1"/>
  <c r="F1192" i="1" s="1"/>
  <c r="F1193" i="1" s="1"/>
  <c r="F1194" i="1" s="1"/>
  <c r="F1195" i="1" s="1"/>
  <c r="E1183" i="1"/>
  <c r="E1184" i="1" s="1"/>
  <c r="E1185" i="1" s="1"/>
  <c r="E1186" i="1" s="1"/>
  <c r="F1182" i="1"/>
  <c r="F1183" i="1" s="1"/>
  <c r="F1184" i="1" s="1"/>
  <c r="F1185" i="1" s="1"/>
  <c r="F1186" i="1" s="1"/>
  <c r="E1167" i="1"/>
  <c r="E1168" i="1" s="1"/>
  <c r="E1169" i="1" s="1"/>
  <c r="E1170" i="1" s="1"/>
  <c r="F1166" i="1"/>
  <c r="F1167" i="1" s="1"/>
  <c r="F1168" i="1" s="1"/>
  <c r="F1169" i="1" s="1"/>
  <c r="F1170" i="1" s="1"/>
  <c r="E1158" i="1"/>
  <c r="E1159" i="1" s="1"/>
  <c r="E1160" i="1" s="1"/>
  <c r="E1161" i="1" s="1"/>
  <c r="F1157" i="1"/>
  <c r="F1158" i="1" s="1"/>
  <c r="F1159" i="1" s="1"/>
  <c r="F1160" i="1" s="1"/>
  <c r="F1161" i="1" s="1"/>
  <c r="E1150" i="1"/>
  <c r="E1151" i="1" s="1"/>
  <c r="E1152" i="1" s="1"/>
  <c r="E1153" i="1" s="1"/>
  <c r="F1149" i="1"/>
  <c r="F1150" i="1" s="1"/>
  <c r="F1151" i="1" s="1"/>
  <c r="F1152" i="1" s="1"/>
  <c r="F1153" i="1" s="1"/>
  <c r="E1142" i="1"/>
  <c r="E1143" i="1" s="1"/>
  <c r="E1144" i="1" s="1"/>
  <c r="F1141" i="1"/>
  <c r="F1142" i="1" s="1"/>
  <c r="F1143" i="1" s="1"/>
  <c r="F1144" i="1" s="1"/>
  <c r="E1134" i="1"/>
  <c r="E1135" i="1" s="1"/>
  <c r="E1136" i="1" s="1"/>
  <c r="E1137" i="1" s="1"/>
  <c r="F1133" i="1"/>
  <c r="F1134" i="1" s="1"/>
  <c r="F1135" i="1" s="1"/>
  <c r="F1136" i="1" s="1"/>
  <c r="F1137" i="1" s="1"/>
  <c r="E1126" i="1"/>
  <c r="E1127" i="1" s="1"/>
  <c r="E1128" i="1" s="1"/>
  <c r="E1129" i="1" s="1"/>
  <c r="F1125" i="1"/>
  <c r="F1126" i="1" s="1"/>
  <c r="F1127" i="1" s="1"/>
  <c r="F1128" i="1" s="1"/>
  <c r="F1129" i="1" s="1"/>
  <c r="E1116" i="1"/>
  <c r="E1117" i="1" s="1"/>
  <c r="E1118" i="1" s="1"/>
  <c r="E1119" i="1" s="1"/>
  <c r="F1115" i="1"/>
  <c r="F1116" i="1" s="1"/>
  <c r="F1117" i="1" s="1"/>
  <c r="F1118" i="1" s="1"/>
  <c r="F1119" i="1" s="1"/>
  <c r="F1105" i="1"/>
  <c r="E1106" i="1"/>
  <c r="E1107" i="1" s="1"/>
  <c r="E1108" i="1" s="1"/>
  <c r="E1097" i="1"/>
  <c r="E1098" i="1" s="1"/>
  <c r="E1099" i="1" s="1"/>
  <c r="E1100" i="1" s="1"/>
  <c r="F1096" i="1"/>
  <c r="E1088" i="1"/>
  <c r="E1089" i="1" s="1"/>
  <c r="E1090" i="1" s="1"/>
  <c r="F1086" i="1"/>
  <c r="E1077" i="1"/>
  <c r="E1078" i="1" s="1"/>
  <c r="E1079" i="1" s="1"/>
  <c r="E1080" i="1" s="1"/>
  <c r="F1076" i="1"/>
  <c r="E1069" i="1"/>
  <c r="E1070" i="1" s="1"/>
  <c r="E1071" i="1" s="1"/>
  <c r="E1072" i="1" s="1"/>
  <c r="F1068" i="1"/>
  <c r="F1059" i="1"/>
  <c r="G1059" i="1" s="1"/>
  <c r="G1060" i="1" s="1"/>
  <c r="G1061" i="1" s="1"/>
  <c r="G1062" i="1" s="1"/>
  <c r="G1063" i="1" s="1"/>
  <c r="E1060" i="1"/>
  <c r="E1061" i="1" s="1"/>
  <c r="E1062" i="1" s="1"/>
  <c r="E1063" i="1" s="1"/>
  <c r="E1052" i="1"/>
  <c r="E1053" i="1" s="1"/>
  <c r="E1054" i="1" s="1"/>
  <c r="E1055" i="1" s="1"/>
  <c r="F1051" i="1"/>
  <c r="F1052" i="1" s="1"/>
  <c r="F1053" i="1" s="1"/>
  <c r="F1054" i="1" s="1"/>
  <c r="F1055" i="1" s="1"/>
  <c r="E1042" i="1"/>
  <c r="E1043" i="1" s="1"/>
  <c r="E1044" i="1" s="1"/>
  <c r="E1045" i="1" s="1"/>
  <c r="F1041" i="1"/>
  <c r="F1042" i="1" s="1"/>
  <c r="F1043" i="1" s="1"/>
  <c r="F1044" i="1" s="1"/>
  <c r="F1045" i="1" s="1"/>
  <c r="F1030" i="1"/>
  <c r="E1031" i="1"/>
  <c r="E1032" i="1" s="1"/>
  <c r="E1033" i="1" s="1"/>
  <c r="E1034" i="1" s="1"/>
  <c r="E1020" i="1"/>
  <c r="E1021" i="1" s="1"/>
  <c r="E1022" i="1" s="1"/>
  <c r="E1023" i="1" s="1"/>
  <c r="F1019" i="1"/>
  <c r="F1009" i="1"/>
  <c r="E1011" i="1"/>
  <c r="E1012" i="1" s="1"/>
  <c r="E1013" i="1" s="1"/>
  <c r="F998" i="1"/>
  <c r="G998" i="1" s="1"/>
  <c r="G999" i="1" s="1"/>
  <c r="G1000" i="1" s="1"/>
  <c r="G1001" i="1" s="1"/>
  <c r="G1002" i="1" s="1"/>
  <c r="E999" i="1"/>
  <c r="E1000" i="1" s="1"/>
  <c r="E1001" i="1" s="1"/>
  <c r="E1002" i="1" s="1"/>
  <c r="E991" i="1"/>
  <c r="E992" i="1" s="1"/>
  <c r="E993" i="1" s="1"/>
  <c r="E994" i="1" s="1"/>
  <c r="F990" i="1"/>
  <c r="F991" i="1" s="1"/>
  <c r="F992" i="1" s="1"/>
  <c r="F993" i="1" s="1"/>
  <c r="F994" i="1" s="1"/>
  <c r="F981" i="1"/>
  <c r="G981" i="1" s="1"/>
  <c r="G982" i="1" s="1"/>
  <c r="G983" i="1" s="1"/>
  <c r="G984" i="1" s="1"/>
  <c r="G985" i="1" s="1"/>
  <c r="E982" i="1"/>
  <c r="E983" i="1" s="1"/>
  <c r="E984" i="1" s="1"/>
  <c r="E985" i="1" s="1"/>
  <c r="E966" i="1"/>
  <c r="E967" i="1" s="1"/>
  <c r="E968" i="1" s="1"/>
  <c r="F964" i="1"/>
  <c r="E957" i="1"/>
  <c r="E958" i="1" s="1"/>
  <c r="E959" i="1" s="1"/>
  <c r="F955" i="1"/>
  <c r="E948" i="1"/>
  <c r="E949" i="1" s="1"/>
  <c r="E950" i="1" s="1"/>
  <c r="E951" i="1" s="1"/>
  <c r="F947" i="1"/>
  <c r="F948" i="1" s="1"/>
  <c r="F949" i="1" s="1"/>
  <c r="F950" i="1" s="1"/>
  <c r="F951" i="1" s="1"/>
  <c r="E938" i="1"/>
  <c r="E939" i="1" s="1"/>
  <c r="E940" i="1" s="1"/>
  <c r="E941" i="1" s="1"/>
  <c r="F937" i="1"/>
  <c r="F938" i="1" s="1"/>
  <c r="F939" i="1" s="1"/>
  <c r="F940" i="1" s="1"/>
  <c r="F941" i="1" s="1"/>
  <c r="E930" i="1"/>
  <c r="E931" i="1" s="1"/>
  <c r="E932" i="1" s="1"/>
  <c r="E933" i="1" s="1"/>
  <c r="F929" i="1"/>
  <c r="E921" i="1"/>
  <c r="E922" i="1" s="1"/>
  <c r="E923" i="1" s="1"/>
  <c r="E924" i="1" s="1"/>
  <c r="F920" i="1"/>
  <c r="E914" i="1"/>
  <c r="E915" i="1" s="1"/>
  <c r="E916" i="1" s="1"/>
  <c r="F912" i="1"/>
  <c r="F913" i="1" s="1"/>
  <c r="F914" i="1" s="1"/>
  <c r="F915" i="1" s="1"/>
  <c r="F916" i="1" s="1"/>
  <c r="F890" i="1"/>
  <c r="E891" i="1"/>
  <c r="E892" i="1" s="1"/>
  <c r="E893" i="1" s="1"/>
  <c r="E894" i="1" s="1"/>
  <c r="F880" i="1"/>
  <c r="G880" i="1" s="1"/>
  <c r="G881" i="1" s="1"/>
  <c r="G882" i="1" s="1"/>
  <c r="G883" i="1" s="1"/>
  <c r="G884" i="1" s="1"/>
  <c r="E881" i="1"/>
  <c r="E882" i="1" s="1"/>
  <c r="E883" i="1" s="1"/>
  <c r="E884" i="1" s="1"/>
  <c r="F870" i="1"/>
  <c r="E871" i="1"/>
  <c r="E872" i="1" s="1"/>
  <c r="E873" i="1" s="1"/>
  <c r="E874" i="1" s="1"/>
  <c r="F861" i="1"/>
  <c r="G861" i="1" s="1"/>
  <c r="G862" i="1" s="1"/>
  <c r="G863" i="1" s="1"/>
  <c r="G864" i="1" s="1"/>
  <c r="G865" i="1" s="1"/>
  <c r="E862" i="1"/>
  <c r="E863" i="1" s="1"/>
  <c r="E864" i="1" s="1"/>
  <c r="E865" i="1" s="1"/>
  <c r="F852" i="1"/>
  <c r="E853" i="1"/>
  <c r="E854" i="1" s="1"/>
  <c r="E855" i="1" s="1"/>
  <c r="E856" i="1" s="1"/>
  <c r="E835" i="1"/>
  <c r="E836" i="1" s="1"/>
  <c r="E837" i="1" s="1"/>
  <c r="E838" i="1" s="1"/>
  <c r="F834" i="1"/>
  <c r="F810" i="1"/>
  <c r="G810" i="1" s="1"/>
  <c r="G811" i="1" s="1"/>
  <c r="G812" i="1" s="1"/>
  <c r="G813" i="1" s="1"/>
  <c r="G814" i="1" s="1"/>
  <c r="E811" i="1"/>
  <c r="E812" i="1" s="1"/>
  <c r="E813" i="1" s="1"/>
  <c r="E814" i="1" s="1"/>
  <c r="F797" i="1"/>
  <c r="F798" i="1" s="1"/>
  <c r="F799" i="1" s="1"/>
  <c r="F800" i="1" s="1"/>
  <c r="F801" i="1" s="1"/>
  <c r="E799" i="1"/>
  <c r="E800" i="1" s="1"/>
  <c r="E801" i="1" s="1"/>
  <c r="G798" i="1"/>
  <c r="G799" i="1" s="1"/>
  <c r="G800" i="1" s="1"/>
  <c r="G801" i="1" s="1"/>
  <c r="F789" i="1"/>
  <c r="G789" i="1" s="1"/>
  <c r="G790" i="1" s="1"/>
  <c r="G791" i="1" s="1"/>
  <c r="G792" i="1" s="1"/>
  <c r="G793" i="1" s="1"/>
  <c r="E790" i="1"/>
  <c r="E791" i="1" s="1"/>
  <c r="E792" i="1" s="1"/>
  <c r="E793" i="1" s="1"/>
  <c r="F779" i="1"/>
  <c r="F769" i="1"/>
  <c r="G769" i="1" s="1"/>
  <c r="G770" i="1" s="1"/>
  <c r="G771" i="1" s="1"/>
  <c r="G772" i="1" s="1"/>
  <c r="E770" i="1"/>
  <c r="E771" i="1" s="1"/>
  <c r="E772" i="1" s="1"/>
  <c r="F760" i="1"/>
  <c r="G760" i="1" s="1"/>
  <c r="G761" i="1" s="1"/>
  <c r="G762" i="1" s="1"/>
  <c r="G763" i="1" s="1"/>
  <c r="G764" i="1" s="1"/>
  <c r="E761" i="1"/>
  <c r="E762" i="1" s="1"/>
  <c r="E763" i="1" s="1"/>
  <c r="E764" i="1" s="1"/>
  <c r="F743" i="1"/>
  <c r="G743" i="1" s="1"/>
  <c r="G744" i="1" s="1"/>
  <c r="G745" i="1" s="1"/>
  <c r="G746" i="1" s="1"/>
  <c r="G747" i="1" s="1"/>
  <c r="E745" i="1"/>
  <c r="E746" i="1" s="1"/>
  <c r="E747" i="1" s="1"/>
  <c r="F732" i="1"/>
  <c r="G732" i="1" s="1"/>
  <c r="G733" i="1" s="1"/>
  <c r="G734" i="1" s="1"/>
  <c r="G735" i="1" s="1"/>
  <c r="G736" i="1" s="1"/>
  <c r="E733" i="1"/>
  <c r="E734" i="1" s="1"/>
  <c r="E735" i="1" s="1"/>
  <c r="E736" i="1" s="1"/>
  <c r="E725" i="1"/>
  <c r="E726" i="1" s="1"/>
  <c r="E727" i="1" s="1"/>
  <c r="E728" i="1" s="1"/>
  <c r="F724" i="1"/>
  <c r="F716" i="1"/>
  <c r="G716" i="1" s="1"/>
  <c r="G717" i="1" s="1"/>
  <c r="G718" i="1" s="1"/>
  <c r="G719" i="1" s="1"/>
  <c r="G720" i="1" s="1"/>
  <c r="E717" i="1"/>
  <c r="E718" i="1" s="1"/>
  <c r="E719" i="1" s="1"/>
  <c r="E720" i="1" s="1"/>
  <c r="F705" i="1"/>
  <c r="G705" i="1" s="1"/>
  <c r="G706" i="1" s="1"/>
  <c r="G707" i="1" s="1"/>
  <c r="G708" i="1" s="1"/>
  <c r="G709" i="1" s="1"/>
  <c r="E706" i="1"/>
  <c r="E707" i="1" s="1"/>
  <c r="E708" i="1" s="1"/>
  <c r="E709" i="1" s="1"/>
  <c r="F696" i="1"/>
  <c r="G696" i="1" s="1"/>
  <c r="G697" i="1" s="1"/>
  <c r="G698" i="1" s="1"/>
  <c r="G699" i="1" s="1"/>
  <c r="G700" i="1" s="1"/>
  <c r="E698" i="1"/>
  <c r="E699" i="1" s="1"/>
  <c r="E700" i="1" s="1"/>
  <c r="F688" i="1"/>
  <c r="G688" i="1" s="1"/>
  <c r="G689" i="1" s="1"/>
  <c r="G690" i="1" s="1"/>
  <c r="G691" i="1" s="1"/>
  <c r="G692" i="1" s="1"/>
  <c r="E689" i="1"/>
  <c r="E690" i="1" s="1"/>
  <c r="E691" i="1" s="1"/>
  <c r="E692" i="1" s="1"/>
  <c r="F679" i="1"/>
  <c r="G679" i="1" s="1"/>
  <c r="G680" i="1" s="1"/>
  <c r="G681" i="1" s="1"/>
  <c r="G682" i="1" s="1"/>
  <c r="G683" i="1" s="1"/>
  <c r="E680" i="1"/>
  <c r="E681" i="1" s="1"/>
  <c r="E682" i="1" s="1"/>
  <c r="E683" i="1" s="1"/>
  <c r="F670" i="1"/>
  <c r="G670" i="1" s="1"/>
  <c r="G671" i="1" s="1"/>
  <c r="G672" i="1" s="1"/>
  <c r="G673" i="1" s="1"/>
  <c r="G674" i="1" s="1"/>
  <c r="E671" i="1"/>
  <c r="E672" i="1" s="1"/>
  <c r="E673" i="1" s="1"/>
  <c r="E674" i="1" s="1"/>
  <c r="F662" i="1"/>
  <c r="G662" i="1" s="1"/>
  <c r="G663" i="1" s="1"/>
  <c r="G664" i="1" s="1"/>
  <c r="G665" i="1" s="1"/>
  <c r="G666" i="1" s="1"/>
  <c r="E664" i="1"/>
  <c r="E665" i="1" s="1"/>
  <c r="E666" i="1" s="1"/>
  <c r="F653" i="1"/>
  <c r="G653" i="1" s="1"/>
  <c r="G654" i="1" s="1"/>
  <c r="G655" i="1" s="1"/>
  <c r="G656" i="1" s="1"/>
  <c r="G657" i="1" s="1"/>
  <c r="E654" i="1"/>
  <c r="E655" i="1" s="1"/>
  <c r="E656" i="1" s="1"/>
  <c r="E657" i="1" s="1"/>
  <c r="F637" i="1"/>
  <c r="G637" i="1" s="1"/>
  <c r="G638" i="1" s="1"/>
  <c r="G639" i="1" s="1"/>
  <c r="G640" i="1" s="1"/>
  <c r="G641" i="1" s="1"/>
  <c r="E638" i="1"/>
  <c r="E639" i="1" s="1"/>
  <c r="E640" i="1" s="1"/>
  <c r="E641" i="1" s="1"/>
  <c r="F628" i="1"/>
  <c r="G628" i="1" s="1"/>
  <c r="G629" i="1" s="1"/>
  <c r="G630" i="1" s="1"/>
  <c r="G631" i="1" s="1"/>
  <c r="G632" i="1" s="1"/>
  <c r="E629" i="1"/>
  <c r="E630" i="1" s="1"/>
  <c r="E631" i="1" s="1"/>
  <c r="E632" i="1" s="1"/>
  <c r="F618" i="1"/>
  <c r="G618" i="1" s="1"/>
  <c r="G619" i="1" s="1"/>
  <c r="G620" i="1" s="1"/>
  <c r="G621" i="1" s="1"/>
  <c r="G622" i="1" s="1"/>
  <c r="E620" i="1"/>
  <c r="E621" i="1" s="1"/>
  <c r="E622" i="1" s="1"/>
  <c r="F610" i="1"/>
  <c r="G610" i="1" s="1"/>
  <c r="G611" i="1" s="1"/>
  <c r="G612" i="1" s="1"/>
  <c r="G613" i="1" s="1"/>
  <c r="G614" i="1" s="1"/>
  <c r="E611" i="1"/>
  <c r="E612" i="1" s="1"/>
  <c r="E613" i="1" s="1"/>
  <c r="E614" i="1" s="1"/>
  <c r="F602" i="1"/>
  <c r="G602" i="1" s="1"/>
  <c r="G603" i="1" s="1"/>
  <c r="G604" i="1" s="1"/>
  <c r="G605" i="1" s="1"/>
  <c r="G606" i="1" s="1"/>
  <c r="E603" i="1"/>
  <c r="F593" i="1"/>
  <c r="G593" i="1" s="1"/>
  <c r="G594" i="1" s="1"/>
  <c r="G595" i="1" s="1"/>
  <c r="G596" i="1" s="1"/>
  <c r="G597" i="1" s="1"/>
  <c r="E594" i="1"/>
  <c r="E595" i="1" s="1"/>
  <c r="E596" i="1" s="1"/>
  <c r="E597" i="1" s="1"/>
  <c r="F584" i="1"/>
  <c r="G584" i="1" s="1"/>
  <c r="G585" i="1" s="1"/>
  <c r="G586" i="1" s="1"/>
  <c r="G587" i="1" s="1"/>
  <c r="G588" i="1" s="1"/>
  <c r="E585" i="1"/>
  <c r="E586" i="1" s="1"/>
  <c r="E587" i="1" s="1"/>
  <c r="E588" i="1" s="1"/>
  <c r="F574" i="1"/>
  <c r="G574" i="1" s="1"/>
  <c r="G575" i="1" s="1"/>
  <c r="G576" i="1" s="1"/>
  <c r="G577" i="1" s="1"/>
  <c r="G578" i="1" s="1"/>
  <c r="E575" i="1"/>
  <c r="E576" i="1" s="1"/>
  <c r="E577" i="1" s="1"/>
  <c r="E578" i="1" s="1"/>
  <c r="F566" i="1"/>
  <c r="G566" i="1" s="1"/>
  <c r="G567" i="1" s="1"/>
  <c r="G568" i="1" s="1"/>
  <c r="G569" i="1" s="1"/>
  <c r="G570" i="1" s="1"/>
  <c r="E567" i="1"/>
  <c r="E568" i="1" s="1"/>
  <c r="E569" i="1" s="1"/>
  <c r="E570" i="1" s="1"/>
  <c r="F557" i="1"/>
  <c r="G557" i="1" s="1"/>
  <c r="G558" i="1" s="1"/>
  <c r="G559" i="1" s="1"/>
  <c r="G560" i="1" s="1"/>
  <c r="G561" i="1" s="1"/>
  <c r="E558" i="1"/>
  <c r="E559" i="1" s="1"/>
  <c r="E560" i="1" s="1"/>
  <c r="E561" i="1" s="1"/>
  <c r="E550" i="1"/>
  <c r="E551" i="1" s="1"/>
  <c r="E552" i="1" s="1"/>
  <c r="F549" i="1"/>
  <c r="F550" i="1" s="1"/>
  <c r="F551" i="1" s="1"/>
  <c r="F552" i="1" s="1"/>
  <c r="F540" i="1"/>
  <c r="G540" i="1" s="1"/>
  <c r="G541" i="1" s="1"/>
  <c r="G542" i="1" s="1"/>
  <c r="G543" i="1" s="1"/>
  <c r="G544" i="1" s="1"/>
  <c r="E541" i="1"/>
  <c r="E542" i="1" s="1"/>
  <c r="E543" i="1" s="1"/>
  <c r="E544" i="1" s="1"/>
  <c r="F531" i="1"/>
  <c r="G531" i="1" s="1"/>
  <c r="G532" i="1" s="1"/>
  <c r="G533" i="1" s="1"/>
  <c r="G534" i="1" s="1"/>
  <c r="G535" i="1" s="1"/>
  <c r="E532" i="1"/>
  <c r="E533" i="1" s="1"/>
  <c r="E534" i="1" s="1"/>
  <c r="E535" i="1" s="1"/>
  <c r="F522" i="1"/>
  <c r="G522" i="1" s="1"/>
  <c r="G523" i="1" s="1"/>
  <c r="G524" i="1" s="1"/>
  <c r="G525" i="1" s="1"/>
  <c r="G526" i="1" s="1"/>
  <c r="E523" i="1"/>
  <c r="E524" i="1" s="1"/>
  <c r="E525" i="1" s="1"/>
  <c r="E526" i="1" s="1"/>
  <c r="F514" i="1"/>
  <c r="G514" i="1" s="1"/>
  <c r="G515" i="1" s="1"/>
  <c r="G516" i="1" s="1"/>
  <c r="G517" i="1" s="1"/>
  <c r="G518" i="1" s="1"/>
  <c r="E515" i="1"/>
  <c r="E516" i="1" s="1"/>
  <c r="E517" i="1" s="1"/>
  <c r="E518" i="1" s="1"/>
  <c r="F505" i="1"/>
  <c r="G505" i="1" s="1"/>
  <c r="G506" i="1" s="1"/>
  <c r="G507" i="1" s="1"/>
  <c r="G508" i="1" s="1"/>
  <c r="G509" i="1" s="1"/>
  <c r="E506" i="1"/>
  <c r="E507" i="1" s="1"/>
  <c r="E508" i="1" s="1"/>
  <c r="E509" i="1" s="1"/>
  <c r="F495" i="1"/>
  <c r="G495" i="1" s="1"/>
  <c r="G496" i="1" s="1"/>
  <c r="G497" i="1" s="1"/>
  <c r="G498" i="1" s="1"/>
  <c r="G499" i="1" s="1"/>
  <c r="E496" i="1"/>
  <c r="E497" i="1" s="1"/>
  <c r="E498" i="1" s="1"/>
  <c r="E499" i="1" s="1"/>
  <c r="F477" i="1"/>
  <c r="G477" i="1" s="1"/>
  <c r="G478" i="1" s="1"/>
  <c r="G479" i="1" s="1"/>
  <c r="G480" i="1" s="1"/>
  <c r="G481" i="1" s="1"/>
  <c r="E478" i="1"/>
  <c r="E479" i="1" s="1"/>
  <c r="E480" i="1" s="1"/>
  <c r="E481" i="1" s="1"/>
  <c r="F459" i="1"/>
  <c r="G459" i="1" s="1"/>
  <c r="G460" i="1" s="1"/>
  <c r="G461" i="1" s="1"/>
  <c r="G462" i="1" s="1"/>
  <c r="G463" i="1" s="1"/>
  <c r="E460" i="1"/>
  <c r="E461" i="1" s="1"/>
  <c r="E462" i="1" s="1"/>
  <c r="E463" i="1" s="1"/>
  <c r="F450" i="1"/>
  <c r="G450" i="1" s="1"/>
  <c r="G451" i="1" s="1"/>
  <c r="G452" i="1" s="1"/>
  <c r="G453" i="1" s="1"/>
  <c r="G454" i="1" s="1"/>
  <c r="E451" i="1"/>
  <c r="E452" i="1" s="1"/>
  <c r="E453" i="1" s="1"/>
  <c r="E454" i="1" s="1"/>
  <c r="E442" i="1"/>
  <c r="E443" i="1" s="1"/>
  <c r="E444" i="1" s="1"/>
  <c r="E445" i="1" s="1"/>
  <c r="F441" i="1"/>
  <c r="F442" i="1" s="1"/>
  <c r="F443" i="1" s="1"/>
  <c r="F444" i="1" s="1"/>
  <c r="F445" i="1" s="1"/>
  <c r="F433" i="1"/>
  <c r="G433" i="1" s="1"/>
  <c r="G434" i="1" s="1"/>
  <c r="G435" i="1" s="1"/>
  <c r="G436" i="1" s="1"/>
  <c r="G437" i="1" s="1"/>
  <c r="E434" i="1"/>
  <c r="E435" i="1" s="1"/>
  <c r="E436" i="1" s="1"/>
  <c r="E437" i="1" s="1"/>
  <c r="F424" i="1"/>
  <c r="G424" i="1" s="1"/>
  <c r="G425" i="1" s="1"/>
  <c r="G426" i="1" s="1"/>
  <c r="G427" i="1" s="1"/>
  <c r="G428" i="1" s="1"/>
  <c r="E425" i="1"/>
  <c r="E426" i="1" s="1"/>
  <c r="E427" i="1" s="1"/>
  <c r="E428" i="1" s="1"/>
  <c r="F414" i="1"/>
  <c r="G414" i="1" s="1"/>
  <c r="G415" i="1" s="1"/>
  <c r="G416" i="1" s="1"/>
  <c r="G417" i="1" s="1"/>
  <c r="G418" i="1" s="1"/>
  <c r="E415" i="1"/>
  <c r="E416" i="1" s="1"/>
  <c r="E417" i="1" s="1"/>
  <c r="E418" i="1" s="1"/>
  <c r="E406" i="1"/>
  <c r="E407" i="1" s="1"/>
  <c r="E408" i="1" s="1"/>
  <c r="E409" i="1" s="1"/>
  <c r="F405" i="1"/>
  <c r="F406" i="1" s="1"/>
  <c r="F407" i="1" s="1"/>
  <c r="F408" i="1" s="1"/>
  <c r="F409" i="1" s="1"/>
  <c r="E397" i="1"/>
  <c r="E398" i="1" s="1"/>
  <c r="E399" i="1" s="1"/>
  <c r="E400" i="1" s="1"/>
  <c r="F396" i="1"/>
  <c r="F397" i="1" s="1"/>
  <c r="F398" i="1" s="1"/>
  <c r="F399" i="1" s="1"/>
  <c r="F400" i="1" s="1"/>
  <c r="F387" i="1"/>
  <c r="G387" i="1" s="1"/>
  <c r="G388" i="1" s="1"/>
  <c r="G389" i="1" s="1"/>
  <c r="G390" i="1" s="1"/>
  <c r="E388" i="1"/>
  <c r="E389" i="1" s="1"/>
  <c r="E390" i="1" s="1"/>
  <c r="E378" i="1"/>
  <c r="E379" i="1" s="1"/>
  <c r="E380" i="1" s="1"/>
  <c r="E381" i="1" s="1"/>
  <c r="F377" i="1"/>
  <c r="F378" i="1" s="1"/>
  <c r="F379" i="1" s="1"/>
  <c r="F380" i="1" s="1"/>
  <c r="F381" i="1" s="1"/>
  <c r="F369" i="1"/>
  <c r="E370" i="1"/>
  <c r="E371" i="1" s="1"/>
  <c r="E372" i="1" s="1"/>
  <c r="E373" i="1" s="1"/>
  <c r="F350" i="1"/>
  <c r="G350" i="1" s="1"/>
  <c r="G351" i="1" s="1"/>
  <c r="G352" i="1" s="1"/>
  <c r="G353" i="1" s="1"/>
  <c r="G354" i="1" s="1"/>
  <c r="E351" i="1"/>
  <c r="E352" i="1" s="1"/>
  <c r="E353" i="1" s="1"/>
  <c r="E354" i="1" s="1"/>
  <c r="E342" i="1"/>
  <c r="E343" i="1" s="1"/>
  <c r="E344" i="1" s="1"/>
  <c r="E345" i="1" s="1"/>
  <c r="F341" i="1"/>
  <c r="E333" i="1"/>
  <c r="E334" i="1" s="1"/>
  <c r="E335" i="1" s="1"/>
  <c r="E336" i="1" s="1"/>
  <c r="F332" i="1"/>
  <c r="F322" i="1"/>
  <c r="G322" i="1" s="1"/>
  <c r="G323" i="1" s="1"/>
  <c r="G324" i="1" s="1"/>
  <c r="G325" i="1" s="1"/>
  <c r="G326" i="1" s="1"/>
  <c r="E323" i="1"/>
  <c r="E324" i="1" s="1"/>
  <c r="E325" i="1" s="1"/>
  <c r="E326" i="1" s="1"/>
  <c r="E315" i="1"/>
  <c r="E316" i="1" s="1"/>
  <c r="E317" i="1" s="1"/>
  <c r="E318" i="1" s="1"/>
  <c r="F314" i="1"/>
  <c r="E305" i="1"/>
  <c r="E306" i="1" s="1"/>
  <c r="E307" i="1" s="1"/>
  <c r="E308" i="1" s="1"/>
  <c r="F304" i="1"/>
  <c r="E296" i="1"/>
  <c r="E297" i="1" s="1"/>
  <c r="E298" i="1" s="1"/>
  <c r="E299" i="1" s="1"/>
  <c r="F295" i="1"/>
  <c r="E289" i="1"/>
  <c r="E290" i="1" s="1"/>
  <c r="E291" i="1" s="1"/>
  <c r="F287" i="1"/>
  <c r="E279" i="1"/>
  <c r="E280" i="1" s="1"/>
  <c r="E281" i="1" s="1"/>
  <c r="E282" i="1" s="1"/>
  <c r="F278" i="1"/>
  <c r="E270" i="1"/>
  <c r="E271" i="1" s="1"/>
  <c r="E272" i="1" s="1"/>
  <c r="E273" i="1" s="1"/>
  <c r="F269" i="1"/>
  <c r="E261" i="1"/>
  <c r="E262" i="1" s="1"/>
  <c r="E263" i="1" s="1"/>
  <c r="E264" i="1" s="1"/>
  <c r="F260" i="1"/>
  <c r="E252" i="1"/>
  <c r="E253" i="1" s="1"/>
  <c r="E254" i="1" s="1"/>
  <c r="E255" i="1" s="1"/>
  <c r="F251" i="1"/>
  <c r="E243" i="1"/>
  <c r="E244" i="1" s="1"/>
  <c r="E245" i="1" s="1"/>
  <c r="E246" i="1" s="1"/>
  <c r="F242" i="1"/>
  <c r="E235" i="1"/>
  <c r="E236" i="1" s="1"/>
  <c r="E237" i="1" s="1"/>
  <c r="F233" i="1"/>
  <c r="E217" i="1"/>
  <c r="E218" i="1" s="1"/>
  <c r="E219" i="1" s="1"/>
  <c r="F215" i="1"/>
  <c r="E207" i="1"/>
  <c r="E208" i="1" s="1"/>
  <c r="E209" i="1" s="1"/>
  <c r="E210" i="1" s="1"/>
  <c r="F206" i="1"/>
  <c r="E197" i="1"/>
  <c r="E198" i="1" s="1"/>
  <c r="E199" i="1" s="1"/>
  <c r="E200" i="1" s="1"/>
  <c r="F196" i="1"/>
  <c r="E187" i="1"/>
  <c r="E188" i="1" s="1"/>
  <c r="E189" i="1" s="1"/>
  <c r="E190" i="1" s="1"/>
  <c r="F186" i="1"/>
  <c r="E178" i="1"/>
  <c r="E179" i="1" s="1"/>
  <c r="E180" i="1" s="1"/>
  <c r="E181" i="1" s="1"/>
  <c r="F177" i="1"/>
  <c r="E169" i="1"/>
  <c r="E170" i="1" s="1"/>
  <c r="E171" i="1" s="1"/>
  <c r="E172" i="1" s="1"/>
  <c r="F168" i="1"/>
  <c r="E159" i="1"/>
  <c r="E160" i="1" s="1"/>
  <c r="E161" i="1" s="1"/>
  <c r="E162" i="1" s="1"/>
  <c r="F158" i="1"/>
  <c r="E151" i="1"/>
  <c r="E152" i="1" s="1"/>
  <c r="E153" i="1" s="1"/>
  <c r="F149" i="1"/>
  <c r="E141" i="1"/>
  <c r="E142" i="1" s="1"/>
  <c r="E143" i="1" s="1"/>
  <c r="E144" i="1" s="1"/>
  <c r="F140" i="1"/>
  <c r="E132" i="1"/>
  <c r="E133" i="1" s="1"/>
  <c r="E134" i="1" s="1"/>
  <c r="E135" i="1" s="1"/>
  <c r="F131" i="1"/>
  <c r="E123" i="1"/>
  <c r="E124" i="1" s="1"/>
  <c r="E125" i="1" s="1"/>
  <c r="E126" i="1" s="1"/>
  <c r="F122" i="1"/>
  <c r="E114" i="1"/>
  <c r="E115" i="1" s="1"/>
  <c r="E116" i="1" s="1"/>
  <c r="E117" i="1" s="1"/>
  <c r="F113" i="1"/>
  <c r="E105" i="1"/>
  <c r="E106" i="1" s="1"/>
  <c r="E107" i="1" s="1"/>
  <c r="E108" i="1" s="1"/>
  <c r="F104" i="1"/>
  <c r="E96" i="1"/>
  <c r="E97" i="1" s="1"/>
  <c r="E98" i="1" s="1"/>
  <c r="E99" i="1" s="1"/>
  <c r="F95" i="1"/>
  <c r="E88" i="1"/>
  <c r="E89" i="1" s="1"/>
  <c r="E90" i="1" s="1"/>
  <c r="E91" i="1" s="1"/>
  <c r="F87" i="1"/>
  <c r="E80" i="1"/>
  <c r="E81" i="1" s="1"/>
  <c r="E82" i="1" s="1"/>
  <c r="E83" i="1" s="1"/>
  <c r="F79" i="1"/>
  <c r="E71" i="1"/>
  <c r="E72" i="1" s="1"/>
  <c r="E73" i="1" s="1"/>
  <c r="E74" i="1" s="1"/>
  <c r="F70" i="1"/>
  <c r="E61" i="1"/>
  <c r="E62" i="1" s="1"/>
  <c r="E63" i="1" s="1"/>
  <c r="E64" i="1" s="1"/>
  <c r="F60" i="1"/>
  <c r="E52" i="1"/>
  <c r="E53" i="1" s="1"/>
  <c r="E54" i="1" s="1"/>
  <c r="E55" i="1" s="1"/>
  <c r="F51" i="1"/>
  <c r="E43" i="1"/>
  <c r="E44" i="1" s="1"/>
  <c r="E45" i="1" s="1"/>
  <c r="E46" i="1" s="1"/>
  <c r="F42" i="1"/>
  <c r="F43" i="1" s="1"/>
  <c r="F44" i="1" s="1"/>
  <c r="F45" i="1" s="1"/>
  <c r="F46" i="1" s="1"/>
  <c r="E25" i="1"/>
  <c r="E26" i="1" s="1"/>
  <c r="E27" i="1" s="1"/>
  <c r="E28" i="1" s="1"/>
  <c r="F24" i="1"/>
  <c r="F25" i="1" s="1"/>
  <c r="F26" i="1" s="1"/>
  <c r="F27" i="1" s="1"/>
  <c r="F28" i="1" s="1"/>
  <c r="E16" i="1"/>
  <c r="E17" i="1" s="1"/>
  <c r="E18" i="1" s="1"/>
  <c r="E19" i="1" s="1"/>
  <c r="F15" i="1"/>
  <c r="F16" i="1" s="1"/>
  <c r="F17" i="1" s="1"/>
  <c r="F18" i="1" s="1"/>
  <c r="F19" i="1" s="1"/>
  <c r="E7" i="1"/>
  <c r="E8" i="1" s="1"/>
  <c r="E9" i="1" s="1"/>
  <c r="E10" i="1" s="1"/>
  <c r="F6" i="1"/>
  <c r="F7" i="1" s="1"/>
  <c r="F8" i="1" s="1"/>
  <c r="F9" i="1" s="1"/>
  <c r="F10" i="1" s="1"/>
  <c r="E604" i="1" l="1"/>
  <c r="E605" i="1" s="1"/>
  <c r="E606" i="1" s="1"/>
  <c r="F638" i="1"/>
  <c r="F639" i="1" s="1"/>
  <c r="F640" i="1" s="1"/>
  <c r="F641" i="1" s="1"/>
  <c r="F567" i="1"/>
  <c r="F568" i="1" s="1"/>
  <c r="F569" i="1" s="1"/>
  <c r="F570" i="1" s="1"/>
  <c r="F706" i="1"/>
  <c r="F707" i="1" s="1"/>
  <c r="F708" i="1" s="1"/>
  <c r="F709" i="1" s="1"/>
  <c r="F603" i="1"/>
  <c r="F604" i="1" s="1"/>
  <c r="F605" i="1" s="1"/>
  <c r="F606" i="1" s="1"/>
  <c r="F671" i="1"/>
  <c r="F672" i="1" s="1"/>
  <c r="F673" i="1" s="1"/>
  <c r="F674" i="1" s="1"/>
  <c r="F790" i="1"/>
  <c r="F791" i="1" s="1"/>
  <c r="F792" i="1" s="1"/>
  <c r="F793" i="1" s="1"/>
  <c r="F881" i="1"/>
  <c r="F882" i="1" s="1"/>
  <c r="F883" i="1" s="1"/>
  <c r="F884" i="1" s="1"/>
  <c r="G1041" i="1"/>
  <c r="G1042" i="1" s="1"/>
  <c r="G1043" i="1" s="1"/>
  <c r="G1044" i="1" s="1"/>
  <c r="G1045" i="1" s="1"/>
  <c r="G1051" i="1"/>
  <c r="G1052" i="1" s="1"/>
  <c r="G1053" i="1" s="1"/>
  <c r="G1054" i="1" s="1"/>
  <c r="G1055" i="1" s="1"/>
  <c r="F1060" i="1"/>
  <c r="F1061" i="1" s="1"/>
  <c r="F1062" i="1" s="1"/>
  <c r="F1063" i="1" s="1"/>
  <c r="G1115" i="1"/>
  <c r="G1116" i="1" s="1"/>
  <c r="G1117" i="1" s="1"/>
  <c r="G1118" i="1" s="1"/>
  <c r="G1119" i="1" s="1"/>
  <c r="G1133" i="1"/>
  <c r="G1134" i="1" s="1"/>
  <c r="G1135" i="1" s="1"/>
  <c r="G1136" i="1" s="1"/>
  <c r="G1137" i="1" s="1"/>
  <c r="G1149" i="1"/>
  <c r="G1150" i="1" s="1"/>
  <c r="G1151" i="1" s="1"/>
  <c r="G1152" i="1" s="1"/>
  <c r="G1153" i="1" s="1"/>
  <c r="G1157" i="1"/>
  <c r="G1158" i="1" s="1"/>
  <c r="G1159" i="1" s="1"/>
  <c r="G1160" i="1" s="1"/>
  <c r="G1161" i="1" s="1"/>
  <c r="G1166" i="1"/>
  <c r="G1167" i="1" s="1"/>
  <c r="G1168" i="1" s="1"/>
  <c r="G1169" i="1" s="1"/>
  <c r="G1170" i="1" s="1"/>
  <c r="G1182" i="1"/>
  <c r="G1183" i="1" s="1"/>
  <c r="G1184" i="1" s="1"/>
  <c r="G1185" i="1" s="1"/>
  <c r="G1186" i="1" s="1"/>
  <c r="G1191" i="1"/>
  <c r="G1192" i="1" s="1"/>
  <c r="G1193" i="1" s="1"/>
  <c r="G1194" i="1" s="1"/>
  <c r="G1195" i="1" s="1"/>
  <c r="G1202" i="1"/>
  <c r="G1203" i="1" s="1"/>
  <c r="G1204" i="1" s="1"/>
  <c r="G1205" i="1" s="1"/>
  <c r="G1206" i="1" s="1"/>
  <c r="G1211" i="1"/>
  <c r="G1212" i="1" s="1"/>
  <c r="G1213" i="1" s="1"/>
  <c r="G1214" i="1" s="1"/>
  <c r="G1215" i="1" s="1"/>
  <c r="G1238" i="1"/>
  <c r="G1239" i="1" s="1"/>
  <c r="G1240" i="1" s="1"/>
  <c r="G1241" i="1" s="1"/>
  <c r="G1242" i="1" s="1"/>
  <c r="G1255" i="1"/>
  <c r="G1280" i="1"/>
  <c r="G1281" i="1" s="1"/>
  <c r="G1282" i="1" s="1"/>
  <c r="G1283" i="1" s="1"/>
  <c r="G1284" i="1" s="1"/>
  <c r="G1227" i="1"/>
  <c r="G1228" i="1" s="1"/>
  <c r="G1229" i="1" s="1"/>
  <c r="G1230" i="1" s="1"/>
  <c r="G1231" i="1" s="1"/>
  <c r="F532" i="1"/>
  <c r="F533" i="1" s="1"/>
  <c r="F534" i="1" s="1"/>
  <c r="F535" i="1" s="1"/>
  <c r="F585" i="1"/>
  <c r="F586" i="1" s="1"/>
  <c r="F587" i="1" s="1"/>
  <c r="F588" i="1" s="1"/>
  <c r="F619" i="1"/>
  <c r="F620" i="1" s="1"/>
  <c r="F621" i="1" s="1"/>
  <c r="F622" i="1" s="1"/>
  <c r="F654" i="1"/>
  <c r="F655" i="1" s="1"/>
  <c r="F656" i="1" s="1"/>
  <c r="F657" i="1" s="1"/>
  <c r="F689" i="1"/>
  <c r="F690" i="1" s="1"/>
  <c r="F691" i="1" s="1"/>
  <c r="F692" i="1" s="1"/>
  <c r="F770" i="1"/>
  <c r="F771" i="1" s="1"/>
  <c r="F772" i="1" s="1"/>
  <c r="F388" i="1"/>
  <c r="F389" i="1" s="1"/>
  <c r="F390" i="1" s="1"/>
  <c r="F811" i="1"/>
  <c r="F812" i="1" s="1"/>
  <c r="F813" i="1" s="1"/>
  <c r="F814" i="1" s="1"/>
  <c r="G1219" i="1"/>
  <c r="G1220" i="1" s="1"/>
  <c r="G1221" i="1" s="1"/>
  <c r="G1222" i="1" s="1"/>
  <c r="G1223" i="1" s="1"/>
  <c r="G1141" i="1"/>
  <c r="G1142" i="1" s="1"/>
  <c r="G1143" i="1" s="1"/>
  <c r="G1144" i="1" s="1"/>
  <c r="F323" i="1"/>
  <c r="F324" i="1" s="1"/>
  <c r="F325" i="1" s="1"/>
  <c r="F326" i="1" s="1"/>
  <c r="F496" i="1"/>
  <c r="F497" i="1" s="1"/>
  <c r="F498" i="1" s="1"/>
  <c r="F499" i="1" s="1"/>
  <c r="G898" i="1"/>
  <c r="G899" i="1" s="1"/>
  <c r="G900" i="1" s="1"/>
  <c r="G901" i="1" s="1"/>
  <c r="G912" i="1"/>
  <c r="G913" i="1" s="1"/>
  <c r="G914" i="1" s="1"/>
  <c r="G915" i="1" s="1"/>
  <c r="G916" i="1" s="1"/>
  <c r="F351" i="1"/>
  <c r="F352" i="1" s="1"/>
  <c r="F353" i="1" s="1"/>
  <c r="F354" i="1" s="1"/>
  <c r="F425" i="1"/>
  <c r="F426" i="1" s="1"/>
  <c r="F427" i="1" s="1"/>
  <c r="F428" i="1" s="1"/>
  <c r="F460" i="1"/>
  <c r="F461" i="1" s="1"/>
  <c r="F462" i="1" s="1"/>
  <c r="F463" i="1" s="1"/>
  <c r="F515" i="1"/>
  <c r="F516" i="1" s="1"/>
  <c r="F517" i="1" s="1"/>
  <c r="F518" i="1" s="1"/>
  <c r="G549" i="1"/>
  <c r="G550" i="1" s="1"/>
  <c r="G551" i="1" s="1"/>
  <c r="G552" i="1" s="1"/>
  <c r="F744" i="1"/>
  <c r="F745" i="1" s="1"/>
  <c r="F746" i="1" s="1"/>
  <c r="F747" i="1" s="1"/>
  <c r="G937" i="1"/>
  <c r="G938" i="1" s="1"/>
  <c r="G939" i="1" s="1"/>
  <c r="G940" i="1" s="1"/>
  <c r="G941" i="1" s="1"/>
  <c r="G947" i="1"/>
  <c r="G948" i="1" s="1"/>
  <c r="G949" i="1" s="1"/>
  <c r="G950" i="1" s="1"/>
  <c r="G951" i="1" s="1"/>
  <c r="G990" i="1"/>
  <c r="G991" i="1" s="1"/>
  <c r="G992" i="1" s="1"/>
  <c r="G993" i="1" s="1"/>
  <c r="G994" i="1" s="1"/>
  <c r="G1125" i="1"/>
  <c r="G1126" i="1" s="1"/>
  <c r="G1127" i="1" s="1"/>
  <c r="G1128" i="1" s="1"/>
  <c r="G1129" i="1" s="1"/>
  <c r="F780" i="1"/>
  <c r="F781" i="1" s="1"/>
  <c r="F782" i="1" s="1"/>
  <c r="F783" i="1" s="1"/>
  <c r="G779" i="1"/>
  <c r="G780" i="1" s="1"/>
  <c r="G781" i="1" s="1"/>
  <c r="F835" i="1"/>
  <c r="F836" i="1" s="1"/>
  <c r="F837" i="1" s="1"/>
  <c r="F838" i="1" s="1"/>
  <c r="G834" i="1"/>
  <c r="G835" i="1" s="1"/>
  <c r="G836" i="1" s="1"/>
  <c r="G837" i="1" s="1"/>
  <c r="G838" i="1" s="1"/>
  <c r="F921" i="1"/>
  <c r="F922" i="1" s="1"/>
  <c r="F923" i="1" s="1"/>
  <c r="F924" i="1" s="1"/>
  <c r="G920" i="1"/>
  <c r="G921" i="1" s="1"/>
  <c r="G922" i="1" s="1"/>
  <c r="G923" i="1" s="1"/>
  <c r="G924" i="1" s="1"/>
  <c r="F965" i="1"/>
  <c r="F966" i="1" s="1"/>
  <c r="F967" i="1" s="1"/>
  <c r="F968" i="1" s="1"/>
  <c r="G964" i="1"/>
  <c r="G965" i="1" s="1"/>
  <c r="G966" i="1" s="1"/>
  <c r="G967" i="1" s="1"/>
  <c r="G968" i="1" s="1"/>
  <c r="F1077" i="1"/>
  <c r="F1078" i="1" s="1"/>
  <c r="F1079" i="1" s="1"/>
  <c r="F1080" i="1" s="1"/>
  <c r="G1076" i="1"/>
  <c r="G1077" i="1" s="1"/>
  <c r="G1078" i="1" s="1"/>
  <c r="G1079" i="1" s="1"/>
  <c r="G1080" i="1" s="1"/>
  <c r="F1097" i="1"/>
  <c r="F1098" i="1" s="1"/>
  <c r="F1099" i="1" s="1"/>
  <c r="F1100" i="1" s="1"/>
  <c r="G1096" i="1"/>
  <c r="G1097" i="1" s="1"/>
  <c r="G1098" i="1" s="1"/>
  <c r="G1099" i="1" s="1"/>
  <c r="G1100" i="1" s="1"/>
  <c r="F1273" i="1"/>
  <c r="F1274" i="1" s="1"/>
  <c r="F1275" i="1" s="1"/>
  <c r="G1272" i="1"/>
  <c r="G1273" i="1" s="1"/>
  <c r="G377" i="1"/>
  <c r="G378" i="1" s="1"/>
  <c r="G379" i="1" s="1"/>
  <c r="G380" i="1" s="1"/>
  <c r="G381" i="1" s="1"/>
  <c r="G396" i="1"/>
  <c r="G397" i="1" s="1"/>
  <c r="G398" i="1" s="1"/>
  <c r="G399" i="1" s="1"/>
  <c r="G400" i="1" s="1"/>
  <c r="G405" i="1"/>
  <c r="G406" i="1" s="1"/>
  <c r="G407" i="1" s="1"/>
  <c r="G408" i="1" s="1"/>
  <c r="G409" i="1" s="1"/>
  <c r="G441" i="1"/>
  <c r="G442" i="1" s="1"/>
  <c r="G443" i="1" s="1"/>
  <c r="G444" i="1" s="1"/>
  <c r="G445" i="1" s="1"/>
  <c r="F725" i="1"/>
  <c r="F726" i="1" s="1"/>
  <c r="F727" i="1" s="1"/>
  <c r="F728" i="1" s="1"/>
  <c r="G724" i="1"/>
  <c r="G725" i="1" s="1"/>
  <c r="G726" i="1" s="1"/>
  <c r="G727" i="1" s="1"/>
  <c r="G728" i="1" s="1"/>
  <c r="F862" i="1"/>
  <c r="F863" i="1" s="1"/>
  <c r="F864" i="1" s="1"/>
  <c r="F865" i="1" s="1"/>
  <c r="F930" i="1"/>
  <c r="F931" i="1" s="1"/>
  <c r="F932" i="1" s="1"/>
  <c r="F933" i="1" s="1"/>
  <c r="G929" i="1"/>
  <c r="G930" i="1" s="1"/>
  <c r="G931" i="1" s="1"/>
  <c r="G932" i="1" s="1"/>
  <c r="G933" i="1" s="1"/>
  <c r="F956" i="1"/>
  <c r="F957" i="1" s="1"/>
  <c r="F958" i="1" s="1"/>
  <c r="F959" i="1" s="1"/>
  <c r="G955" i="1"/>
  <c r="G956" i="1" s="1"/>
  <c r="G957" i="1" s="1"/>
  <c r="G958" i="1" s="1"/>
  <c r="G959" i="1" s="1"/>
  <c r="F982" i="1"/>
  <c r="F983" i="1" s="1"/>
  <c r="F984" i="1" s="1"/>
  <c r="F985" i="1" s="1"/>
  <c r="F999" i="1"/>
  <c r="F1000" i="1" s="1"/>
  <c r="F1001" i="1" s="1"/>
  <c r="F1002" i="1" s="1"/>
  <c r="F1020" i="1"/>
  <c r="F1021" i="1" s="1"/>
  <c r="F1022" i="1" s="1"/>
  <c r="F1023" i="1" s="1"/>
  <c r="G1019" i="1"/>
  <c r="G1020" i="1" s="1"/>
  <c r="G1021" i="1" s="1"/>
  <c r="G1022" i="1" s="1"/>
  <c r="G1023" i="1" s="1"/>
  <c r="F1069" i="1"/>
  <c r="F1070" i="1" s="1"/>
  <c r="F1071" i="1" s="1"/>
  <c r="F1072" i="1" s="1"/>
  <c r="G1068" i="1"/>
  <c r="G1069" i="1" s="1"/>
  <c r="G1070" i="1" s="1"/>
  <c r="G1071" i="1" s="1"/>
  <c r="G1072" i="1" s="1"/>
  <c r="F1087" i="1"/>
  <c r="F1088" i="1" s="1"/>
  <c r="F1089" i="1" s="1"/>
  <c r="F1090" i="1" s="1"/>
  <c r="G1086" i="1"/>
  <c r="G1087" i="1" s="1"/>
  <c r="G1088" i="1" s="1"/>
  <c r="G1089" i="1" s="1"/>
  <c r="G1090" i="1" s="1"/>
  <c r="G1256" i="1"/>
  <c r="F1257" i="1"/>
  <c r="F1258" i="1" s="1"/>
  <c r="F1264" i="1"/>
  <c r="F1265" i="1" s="1"/>
  <c r="F1266" i="1" s="1"/>
  <c r="F1267" i="1" s="1"/>
  <c r="G1263" i="1"/>
  <c r="G1264" i="1" s="1"/>
  <c r="G1265" i="1" s="1"/>
  <c r="G1266" i="1" s="1"/>
  <c r="G1267" i="1" s="1"/>
  <c r="G1247" i="1"/>
  <c r="F52" i="1"/>
  <c r="F53" i="1" s="1"/>
  <c r="F54" i="1" s="1"/>
  <c r="F55" i="1" s="1"/>
  <c r="G51" i="1"/>
  <c r="G52" i="1" s="1"/>
  <c r="G53" i="1" s="1"/>
  <c r="G54" i="1" s="1"/>
  <c r="G55" i="1" s="1"/>
  <c r="F71" i="1"/>
  <c r="F72" i="1" s="1"/>
  <c r="F73" i="1" s="1"/>
  <c r="F74" i="1" s="1"/>
  <c r="G70" i="1"/>
  <c r="G71" i="1" s="1"/>
  <c r="G72" i="1" s="1"/>
  <c r="G73" i="1" s="1"/>
  <c r="G74" i="1" s="1"/>
  <c r="F88" i="1"/>
  <c r="F89" i="1" s="1"/>
  <c r="F90" i="1" s="1"/>
  <c r="F91" i="1" s="1"/>
  <c r="G87" i="1"/>
  <c r="G88" i="1" s="1"/>
  <c r="G89" i="1" s="1"/>
  <c r="G90" i="1" s="1"/>
  <c r="G91" i="1" s="1"/>
  <c r="F105" i="1"/>
  <c r="F106" i="1" s="1"/>
  <c r="F107" i="1" s="1"/>
  <c r="F108" i="1" s="1"/>
  <c r="G104" i="1"/>
  <c r="G105" i="1" s="1"/>
  <c r="G106" i="1" s="1"/>
  <c r="G107" i="1" s="1"/>
  <c r="G108" i="1" s="1"/>
  <c r="F123" i="1"/>
  <c r="F124" i="1" s="1"/>
  <c r="F125" i="1" s="1"/>
  <c r="F126" i="1" s="1"/>
  <c r="G122" i="1"/>
  <c r="G123" i="1" s="1"/>
  <c r="G124" i="1" s="1"/>
  <c r="G125" i="1" s="1"/>
  <c r="G126" i="1" s="1"/>
  <c r="F141" i="1"/>
  <c r="F142" i="1" s="1"/>
  <c r="F143" i="1" s="1"/>
  <c r="F144" i="1" s="1"/>
  <c r="G140" i="1"/>
  <c r="G141" i="1" s="1"/>
  <c r="G142" i="1" s="1"/>
  <c r="G143" i="1" s="1"/>
  <c r="G144" i="1" s="1"/>
  <c r="F159" i="1"/>
  <c r="F160" i="1" s="1"/>
  <c r="F161" i="1" s="1"/>
  <c r="F162" i="1" s="1"/>
  <c r="G158" i="1"/>
  <c r="G159" i="1" s="1"/>
  <c r="G160" i="1" s="1"/>
  <c r="G161" i="1" s="1"/>
  <c r="G162" i="1" s="1"/>
  <c r="F178" i="1"/>
  <c r="F179" i="1" s="1"/>
  <c r="F180" i="1" s="1"/>
  <c r="F181" i="1" s="1"/>
  <c r="G177" i="1"/>
  <c r="G178" i="1" s="1"/>
  <c r="G179" i="1" s="1"/>
  <c r="G180" i="1" s="1"/>
  <c r="G181" i="1" s="1"/>
  <c r="F197" i="1"/>
  <c r="F198" i="1" s="1"/>
  <c r="F199" i="1" s="1"/>
  <c r="F200" i="1" s="1"/>
  <c r="G196" i="1"/>
  <c r="G197" i="1" s="1"/>
  <c r="G198" i="1" s="1"/>
  <c r="G199" i="1" s="1"/>
  <c r="G200" i="1" s="1"/>
  <c r="F216" i="1"/>
  <c r="F217" i="1" s="1"/>
  <c r="F218" i="1" s="1"/>
  <c r="F219" i="1" s="1"/>
  <c r="G215" i="1"/>
  <c r="G216" i="1" s="1"/>
  <c r="G217" i="1" s="1"/>
  <c r="G218" i="1" s="1"/>
  <c r="G219" i="1" s="1"/>
  <c r="F234" i="1"/>
  <c r="F235" i="1" s="1"/>
  <c r="F236" i="1" s="1"/>
  <c r="F237" i="1" s="1"/>
  <c r="G233" i="1"/>
  <c r="G234" i="1" s="1"/>
  <c r="G235" i="1" s="1"/>
  <c r="G236" i="1" s="1"/>
  <c r="G237" i="1" s="1"/>
  <c r="F252" i="1"/>
  <c r="F253" i="1" s="1"/>
  <c r="F254" i="1" s="1"/>
  <c r="F255" i="1" s="1"/>
  <c r="G251" i="1"/>
  <c r="G252" i="1" s="1"/>
  <c r="G253" i="1" s="1"/>
  <c r="G254" i="1" s="1"/>
  <c r="G255" i="1" s="1"/>
  <c r="F270" i="1"/>
  <c r="F271" i="1" s="1"/>
  <c r="F272" i="1" s="1"/>
  <c r="F273" i="1" s="1"/>
  <c r="G269" i="1"/>
  <c r="G270" i="1" s="1"/>
  <c r="G271" i="1" s="1"/>
  <c r="G272" i="1" s="1"/>
  <c r="G273" i="1" s="1"/>
  <c r="F288" i="1"/>
  <c r="F289" i="1" s="1"/>
  <c r="F290" i="1" s="1"/>
  <c r="F291" i="1" s="1"/>
  <c r="G287" i="1"/>
  <c r="G288" i="1" s="1"/>
  <c r="G289" i="1" s="1"/>
  <c r="G290" i="1" s="1"/>
  <c r="G291" i="1" s="1"/>
  <c r="F305" i="1"/>
  <c r="F306" i="1" s="1"/>
  <c r="F307" i="1" s="1"/>
  <c r="F308" i="1" s="1"/>
  <c r="G304" i="1"/>
  <c r="G305" i="1" s="1"/>
  <c r="G306" i="1" s="1"/>
  <c r="G307" i="1" s="1"/>
  <c r="G308" i="1" s="1"/>
  <c r="F333" i="1"/>
  <c r="F334" i="1" s="1"/>
  <c r="F335" i="1" s="1"/>
  <c r="F336" i="1" s="1"/>
  <c r="G332" i="1"/>
  <c r="G333" i="1" s="1"/>
  <c r="G334" i="1" s="1"/>
  <c r="G335" i="1" s="1"/>
  <c r="G336" i="1" s="1"/>
  <c r="G852" i="1"/>
  <c r="G853" i="1" s="1"/>
  <c r="G854" i="1" s="1"/>
  <c r="G855" i="1" s="1"/>
  <c r="G856" i="1" s="1"/>
  <c r="F853" i="1"/>
  <c r="F854" i="1" s="1"/>
  <c r="F855" i="1" s="1"/>
  <c r="F856" i="1" s="1"/>
  <c r="G890" i="1"/>
  <c r="G891" i="1" s="1"/>
  <c r="G892" i="1" s="1"/>
  <c r="G893" i="1" s="1"/>
  <c r="G894" i="1" s="1"/>
  <c r="F891" i="1"/>
  <c r="F892" i="1" s="1"/>
  <c r="F893" i="1" s="1"/>
  <c r="F894" i="1" s="1"/>
  <c r="G1009" i="1"/>
  <c r="G1010" i="1" s="1"/>
  <c r="G1011" i="1" s="1"/>
  <c r="G1012" i="1" s="1"/>
  <c r="G1013" i="1" s="1"/>
  <c r="F1010" i="1"/>
  <c r="F1011" i="1" s="1"/>
  <c r="F1012" i="1" s="1"/>
  <c r="F1013" i="1" s="1"/>
  <c r="G1030" i="1"/>
  <c r="G1031" i="1" s="1"/>
  <c r="G1032" i="1" s="1"/>
  <c r="G1033" i="1" s="1"/>
  <c r="G1034" i="1" s="1"/>
  <c r="F1031" i="1"/>
  <c r="F1032" i="1" s="1"/>
  <c r="F1033" i="1" s="1"/>
  <c r="F1034" i="1" s="1"/>
  <c r="G6" i="1"/>
  <c r="G7" i="1" s="1"/>
  <c r="G8" i="1" s="1"/>
  <c r="G9" i="1" s="1"/>
  <c r="G10" i="1" s="1"/>
  <c r="G15" i="1"/>
  <c r="G16" i="1" s="1"/>
  <c r="G17" i="1" s="1"/>
  <c r="G18" i="1" s="1"/>
  <c r="G19" i="1" s="1"/>
  <c r="G24" i="1"/>
  <c r="G25" i="1" s="1"/>
  <c r="G26" i="1" s="1"/>
  <c r="G27" i="1" s="1"/>
  <c r="G28" i="1" s="1"/>
  <c r="G42" i="1"/>
  <c r="G43" i="1" s="1"/>
  <c r="G44" i="1" s="1"/>
  <c r="G45" i="1" s="1"/>
  <c r="G46" i="1" s="1"/>
  <c r="F61" i="1"/>
  <c r="F62" i="1" s="1"/>
  <c r="F63" i="1" s="1"/>
  <c r="F64" i="1" s="1"/>
  <c r="G60" i="1"/>
  <c r="G61" i="1" s="1"/>
  <c r="G62" i="1" s="1"/>
  <c r="G63" i="1" s="1"/>
  <c r="G64" i="1" s="1"/>
  <c r="F80" i="1"/>
  <c r="F81" i="1" s="1"/>
  <c r="F82" i="1" s="1"/>
  <c r="F83" i="1" s="1"/>
  <c r="G79" i="1"/>
  <c r="G80" i="1" s="1"/>
  <c r="G81" i="1" s="1"/>
  <c r="G82" i="1" s="1"/>
  <c r="G83" i="1" s="1"/>
  <c r="F96" i="1"/>
  <c r="F97" i="1" s="1"/>
  <c r="F98" i="1" s="1"/>
  <c r="F99" i="1" s="1"/>
  <c r="G95" i="1"/>
  <c r="G96" i="1" s="1"/>
  <c r="G97" i="1" s="1"/>
  <c r="G98" i="1" s="1"/>
  <c r="G99" i="1" s="1"/>
  <c r="F114" i="1"/>
  <c r="F115" i="1" s="1"/>
  <c r="F116" i="1" s="1"/>
  <c r="F117" i="1" s="1"/>
  <c r="G113" i="1"/>
  <c r="G114" i="1" s="1"/>
  <c r="G115" i="1" s="1"/>
  <c r="G116" i="1" s="1"/>
  <c r="G117" i="1" s="1"/>
  <c r="F132" i="1"/>
  <c r="F133" i="1" s="1"/>
  <c r="F134" i="1" s="1"/>
  <c r="F135" i="1" s="1"/>
  <c r="G131" i="1"/>
  <c r="G132" i="1" s="1"/>
  <c r="G133" i="1" s="1"/>
  <c r="G134" i="1" s="1"/>
  <c r="G135" i="1" s="1"/>
  <c r="F150" i="1"/>
  <c r="F151" i="1" s="1"/>
  <c r="F152" i="1" s="1"/>
  <c r="F153" i="1" s="1"/>
  <c r="G149" i="1"/>
  <c r="G150" i="1" s="1"/>
  <c r="G151" i="1" s="1"/>
  <c r="G152" i="1" s="1"/>
  <c r="G153" i="1" s="1"/>
  <c r="F169" i="1"/>
  <c r="F170" i="1" s="1"/>
  <c r="F171" i="1" s="1"/>
  <c r="F172" i="1" s="1"/>
  <c r="G168" i="1"/>
  <c r="G169" i="1" s="1"/>
  <c r="G170" i="1" s="1"/>
  <c r="G171" i="1" s="1"/>
  <c r="G172" i="1" s="1"/>
  <c r="F187" i="1"/>
  <c r="F188" i="1" s="1"/>
  <c r="F189" i="1" s="1"/>
  <c r="F190" i="1" s="1"/>
  <c r="G186" i="1"/>
  <c r="G187" i="1" s="1"/>
  <c r="G188" i="1" s="1"/>
  <c r="G189" i="1" s="1"/>
  <c r="G190" i="1" s="1"/>
  <c r="F207" i="1"/>
  <c r="F208" i="1" s="1"/>
  <c r="F209" i="1" s="1"/>
  <c r="F210" i="1" s="1"/>
  <c r="G206" i="1"/>
  <c r="G207" i="1" s="1"/>
  <c r="G208" i="1" s="1"/>
  <c r="G209" i="1" s="1"/>
  <c r="G210" i="1" s="1"/>
  <c r="G224" i="1"/>
  <c r="G225" i="1" s="1"/>
  <c r="G226" i="1" s="1"/>
  <c r="G227" i="1" s="1"/>
  <c r="G228" i="1" s="1"/>
  <c r="F243" i="1"/>
  <c r="F244" i="1" s="1"/>
  <c r="F245" i="1" s="1"/>
  <c r="F246" i="1" s="1"/>
  <c r="G242" i="1"/>
  <c r="G243" i="1" s="1"/>
  <c r="G244" i="1" s="1"/>
  <c r="G245" i="1" s="1"/>
  <c r="G246" i="1" s="1"/>
  <c r="F261" i="1"/>
  <c r="F262" i="1" s="1"/>
  <c r="F263" i="1" s="1"/>
  <c r="F264" i="1" s="1"/>
  <c r="G260" i="1"/>
  <c r="G261" i="1" s="1"/>
  <c r="G262" i="1" s="1"/>
  <c r="G263" i="1" s="1"/>
  <c r="G264" i="1" s="1"/>
  <c r="F279" i="1"/>
  <c r="F280" i="1" s="1"/>
  <c r="F281" i="1" s="1"/>
  <c r="F282" i="1" s="1"/>
  <c r="G278" i="1"/>
  <c r="G279" i="1" s="1"/>
  <c r="G280" i="1" s="1"/>
  <c r="G281" i="1" s="1"/>
  <c r="G282" i="1" s="1"/>
  <c r="F296" i="1"/>
  <c r="F297" i="1" s="1"/>
  <c r="F298" i="1" s="1"/>
  <c r="F299" i="1" s="1"/>
  <c r="G295" i="1"/>
  <c r="G296" i="1" s="1"/>
  <c r="G297" i="1" s="1"/>
  <c r="G298" i="1" s="1"/>
  <c r="G299" i="1" s="1"/>
  <c r="F315" i="1"/>
  <c r="F316" i="1" s="1"/>
  <c r="F317" i="1" s="1"/>
  <c r="F318" i="1" s="1"/>
  <c r="G314" i="1"/>
  <c r="G315" i="1" s="1"/>
  <c r="G316" i="1" s="1"/>
  <c r="G317" i="1" s="1"/>
  <c r="G318" i="1" s="1"/>
  <c r="F342" i="1"/>
  <c r="F343" i="1" s="1"/>
  <c r="F344" i="1" s="1"/>
  <c r="F345" i="1" s="1"/>
  <c r="G341" i="1"/>
  <c r="G342" i="1" s="1"/>
  <c r="G343" i="1" s="1"/>
  <c r="G344" i="1" s="1"/>
  <c r="G345" i="1" s="1"/>
  <c r="G369" i="1"/>
  <c r="G370" i="1" s="1"/>
  <c r="G371" i="1" s="1"/>
  <c r="G372" i="1" s="1"/>
  <c r="G373" i="1" s="1"/>
  <c r="F370" i="1"/>
  <c r="F371" i="1" s="1"/>
  <c r="F372" i="1" s="1"/>
  <c r="F373" i="1" s="1"/>
  <c r="F415" i="1"/>
  <c r="F416" i="1" s="1"/>
  <c r="F417" i="1" s="1"/>
  <c r="F418" i="1" s="1"/>
  <c r="F434" i="1"/>
  <c r="F435" i="1" s="1"/>
  <c r="F436" i="1" s="1"/>
  <c r="F437" i="1" s="1"/>
  <c r="F451" i="1"/>
  <c r="F452" i="1" s="1"/>
  <c r="F453" i="1" s="1"/>
  <c r="F454" i="1" s="1"/>
  <c r="F478" i="1"/>
  <c r="F479" i="1" s="1"/>
  <c r="F480" i="1" s="1"/>
  <c r="F481" i="1" s="1"/>
  <c r="F506" i="1"/>
  <c r="F507" i="1" s="1"/>
  <c r="F508" i="1" s="1"/>
  <c r="F509" i="1" s="1"/>
  <c r="F523" i="1"/>
  <c r="F524" i="1" s="1"/>
  <c r="F525" i="1" s="1"/>
  <c r="F526" i="1" s="1"/>
  <c r="F541" i="1"/>
  <c r="F542" i="1" s="1"/>
  <c r="F543" i="1" s="1"/>
  <c r="F544" i="1" s="1"/>
  <c r="F558" i="1"/>
  <c r="F559" i="1" s="1"/>
  <c r="F560" i="1" s="1"/>
  <c r="F561" i="1" s="1"/>
  <c r="F575" i="1"/>
  <c r="F576" i="1" s="1"/>
  <c r="F577" i="1" s="1"/>
  <c r="F578" i="1" s="1"/>
  <c r="F594" i="1"/>
  <c r="F595" i="1" s="1"/>
  <c r="F596" i="1" s="1"/>
  <c r="F597" i="1" s="1"/>
  <c r="F611" i="1"/>
  <c r="F612" i="1" s="1"/>
  <c r="F613" i="1" s="1"/>
  <c r="F614" i="1" s="1"/>
  <c r="F629" i="1"/>
  <c r="F630" i="1" s="1"/>
  <c r="F631" i="1" s="1"/>
  <c r="F632" i="1" s="1"/>
  <c r="F663" i="1"/>
  <c r="F664" i="1" s="1"/>
  <c r="F665" i="1" s="1"/>
  <c r="F666" i="1" s="1"/>
  <c r="F680" i="1"/>
  <c r="F681" i="1" s="1"/>
  <c r="F682" i="1" s="1"/>
  <c r="F683" i="1" s="1"/>
  <c r="F697" i="1"/>
  <c r="F698" i="1" s="1"/>
  <c r="F699" i="1" s="1"/>
  <c r="F700" i="1" s="1"/>
  <c r="F717" i="1"/>
  <c r="F718" i="1" s="1"/>
  <c r="F719" i="1" s="1"/>
  <c r="F720" i="1" s="1"/>
  <c r="F733" i="1"/>
  <c r="F734" i="1" s="1"/>
  <c r="F735" i="1" s="1"/>
  <c r="F736" i="1" s="1"/>
  <c r="F761" i="1"/>
  <c r="F762" i="1" s="1"/>
  <c r="F763" i="1" s="1"/>
  <c r="F764" i="1" s="1"/>
  <c r="G870" i="1"/>
  <c r="G871" i="1" s="1"/>
  <c r="G872" i="1" s="1"/>
  <c r="G873" i="1" s="1"/>
  <c r="G874" i="1" s="1"/>
  <c r="F871" i="1"/>
  <c r="F872" i="1" s="1"/>
  <c r="F873" i="1" s="1"/>
  <c r="F874" i="1" s="1"/>
  <c r="G1105" i="1"/>
  <c r="G1106" i="1" s="1"/>
  <c r="G1107" i="1" s="1"/>
  <c r="G1108" i="1" s="1"/>
  <c r="F1106" i="1"/>
  <c r="F1107" i="1" s="1"/>
  <c r="F1108" i="1" s="1"/>
  <c r="G1248" i="1"/>
  <c r="F1249" i="1"/>
  <c r="G1257" i="1" l="1"/>
  <c r="G782" i="1"/>
  <c r="G783" i="1" s="1"/>
  <c r="G1274" i="1"/>
  <c r="F1276" i="1"/>
  <c r="G1276" i="1" s="1"/>
  <c r="G1275" i="1"/>
  <c r="F1259" i="1"/>
  <c r="G1259" i="1" s="1"/>
  <c r="G1258" i="1"/>
  <c r="G1249" i="1"/>
  <c r="F1250" i="1"/>
  <c r="G1250" i="1" l="1"/>
</calcChain>
</file>

<file path=xl/comments1.xml><?xml version="1.0" encoding="utf-8"?>
<comments xmlns="http://schemas.openxmlformats.org/spreadsheetml/2006/main">
  <authors>
    <author>kyqd</author>
    <author>Administrator</author>
    <author>User</author>
    <author>1</author>
    <author>111</author>
  </authors>
  <commentList>
    <comment ref="E6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截货日</t>
        </r>
      </text>
    </comment>
    <comment ref="D8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GOETEBORG Sweden
OOCL---LL2
COSCO---AEU3</t>
        </r>
      </text>
    </comment>
    <comment ref="D1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23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FE4</t>
        </r>
      </text>
    </comment>
    <comment ref="D28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
中转同HAM</t>
        </r>
      </text>
    </comment>
    <comment ref="D30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38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4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LL2</t>
        </r>
      </text>
    </comment>
    <comment ref="D54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User:
OOCL LL2
同 cosco AEU3</t>
        </r>
      </text>
    </comment>
    <comment ref="D62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76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LL6 直航 36左右</t>
        </r>
      </text>
    </comment>
    <comment ref="D91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FE2</t>
        </r>
      </text>
    </comment>
    <comment ref="D98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FAL6</t>
        </r>
      </text>
    </comment>
    <comment ref="D106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MD2 比雷中转
</t>
        </r>
      </text>
    </comment>
    <comment ref="D114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MEXII 比雷中转
同OOCL  MD2</t>
        </r>
      </text>
    </comment>
    <comment ref="D122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129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航线代码：LL2
同COSCOAEU3</t>
        </r>
      </text>
    </comment>
    <comment ref="D13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AE10</t>
        </r>
      </text>
    </comment>
    <comment ref="D143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AE10
</t>
        </r>
        <r>
          <rPr>
            <sz val="9"/>
            <rFont val="宋体"/>
            <family val="3"/>
            <charset val="134"/>
          </rPr>
          <t>到港承运人托运：</t>
        </r>
        <r>
          <rPr>
            <sz val="9"/>
            <rFont val="Tahoma"/>
            <family val="2"/>
            <charset val="134"/>
          </rPr>
          <t xml:space="preserve">SD
</t>
        </r>
      </text>
    </comment>
    <comment ref="D151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1
</t>
        </r>
      </text>
    </comment>
    <comment ref="D158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2</t>
        </r>
      </text>
    </comment>
    <comment ref="D165" authorId="1" shapeId="0">
      <text>
        <r>
          <rPr>
            <b/>
            <sz val="9"/>
            <rFont val="宋体"/>
            <family val="3"/>
            <charset val="134"/>
          </rPr>
          <t>Administrat
MEXII</t>
        </r>
      </text>
    </comment>
    <comment ref="D180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MD1</t>
        </r>
      </text>
    </comment>
    <comment ref="D188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MD1
船期同IST</t>
        </r>
      </text>
    </comment>
    <comment ref="D197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EC2/E</t>
        </r>
      </text>
    </comment>
    <comment ref="D204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ECX2</t>
        </r>
      </text>
    </comment>
    <comment ref="D211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NUE</t>
        </r>
      </text>
    </comment>
    <comment ref="D219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NUE2</t>
        </r>
      </text>
    </comment>
    <comment ref="D228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NUE</t>
        </r>
      </text>
    </comment>
    <comment ref="D235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NUE</t>
        </r>
      </text>
    </comment>
    <comment ref="D243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251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258" authorId="1" shapeId="0">
      <text>
        <r>
          <rPr>
            <b/>
            <sz val="9"/>
            <rFont val="宋体"/>
            <family val="3"/>
            <charset val="134"/>
          </rPr>
          <t>Administrator:TLP1</t>
        </r>
      </text>
    </comment>
    <comment ref="D265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272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279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CPS</t>
        </r>
      </text>
    </comment>
    <comment ref="D286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CEN</t>
        </r>
      </text>
    </comment>
    <comment ref="D293" authorId="1" shapeId="0">
      <text>
        <r>
          <rPr>
            <b/>
            <sz val="9"/>
            <rFont val="宋体"/>
            <family val="3"/>
            <charset val="134"/>
          </rPr>
          <t>Administrator:
EX1</t>
        </r>
      </text>
    </comment>
    <comment ref="D301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08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HBB</t>
        </r>
      </text>
    </comment>
    <comment ref="D316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23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31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38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45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52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359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CEN</t>
        </r>
      </text>
    </comment>
    <comment ref="D367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D375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382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B388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</t>
        </r>
      </text>
    </comment>
    <comment ref="D390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398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405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413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CEN</t>
        </r>
      </text>
    </comment>
    <comment ref="D421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 PN4</t>
        </r>
      </text>
    </comment>
    <comment ref="D428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43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代码：</t>
        </r>
        <r>
          <rPr>
            <sz val="9"/>
            <rFont val="Tahoma"/>
            <family val="2"/>
            <charset val="134"/>
          </rPr>
          <t xml:space="preserve">PCN1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COSCO/CMA</t>
        </r>
        <r>
          <rPr>
            <sz val="9"/>
            <rFont val="宋体"/>
            <family val="3"/>
            <charset val="134"/>
          </rPr>
          <t>代码</t>
        </r>
        <r>
          <rPr>
            <sz val="9"/>
            <rFont val="Tahoma"/>
            <family val="2"/>
            <charset val="134"/>
          </rPr>
          <t>CEN</t>
        </r>
      </text>
    </comment>
    <comment ref="D443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Tahoma"/>
            <family val="2"/>
            <charset val="134"/>
          </rPr>
          <t xml:space="preserve"> PCN1</t>
        </r>
      </text>
    </comment>
    <comment ref="D459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代码：PCN1
同COSCO/CMA代码CEN</t>
        </r>
      </text>
    </comment>
    <comment ref="D466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473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480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488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495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502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509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517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PCN1</t>
        </r>
      </text>
    </comment>
    <comment ref="D52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33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周二</t>
        </r>
        <r>
          <rPr>
            <sz val="9"/>
            <rFont val="Tahoma"/>
            <family val="2"/>
            <charset val="134"/>
          </rPr>
          <t xml:space="preserve"> SAC
</t>
        </r>
        <r>
          <rPr>
            <sz val="9"/>
            <rFont val="宋体"/>
            <family val="3"/>
            <charset val="134"/>
          </rPr>
          <t>周五</t>
        </r>
        <r>
          <rPr>
            <sz val="9"/>
            <rFont val="Tahoma"/>
            <family val="2"/>
            <charset val="134"/>
          </rPr>
          <t xml:space="preserve"> AX3</t>
        </r>
      </text>
    </comment>
    <comment ref="D540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航线代码：</t>
        </r>
        <r>
          <rPr>
            <sz val="9"/>
            <rFont val="Tahoma"/>
            <family val="2"/>
            <charset val="134"/>
          </rPr>
          <t>AX3</t>
        </r>
      </text>
    </comment>
    <comment ref="D548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ESA2</t>
        </r>
      </text>
    </comment>
    <comment ref="D55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64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571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</t>
        </r>
      </text>
    </comment>
    <comment ref="D579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直达 WSA3</t>
        </r>
      </text>
    </comment>
    <comment ref="D586" authorId="3" shapeId="0">
      <text>
        <r>
          <rPr>
            <b/>
            <sz val="9"/>
            <color indexed="81"/>
            <rFont val="宋体"/>
            <family val="3"/>
            <charset val="134"/>
          </rPr>
          <t>1:</t>
        </r>
        <r>
          <rPr>
            <sz val="9"/>
            <color indexed="81"/>
            <rFont val="宋体"/>
            <family val="3"/>
            <charset val="134"/>
          </rPr>
          <t xml:space="preserve">
航线代码：AX3
同MAN一个船</t>
        </r>
      </text>
    </comment>
    <comment ref="D594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WSA3</t>
        </r>
      </text>
    </comment>
    <comment ref="D602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09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
</t>
        </r>
      </text>
    </comment>
    <comment ref="D616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23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WSA3
</t>
        </r>
      </text>
    </comment>
    <comment ref="D631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38" authorId="0" shapeId="0">
      <text>
        <r>
          <rPr>
            <b/>
            <sz val="9"/>
            <rFont val="宋体"/>
            <family val="3"/>
            <charset val="134"/>
          </rPr>
          <t>JADE</t>
        </r>
      </text>
    </comment>
    <comment ref="D646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在MSK网站，搜COLON FREE ZONE,PANAMA，选择“承运人托运（SD巴尔博亚中转</t>
        </r>
      </text>
    </comment>
    <comment ref="D654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HHX2</t>
        </r>
      </text>
    </comment>
    <comment ref="D662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CHX</t>
        </r>
      </text>
    </comment>
    <comment ref="D671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CKV2 直达 12天左右</t>
        </r>
      </text>
    </comment>
    <comment ref="D679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CSS1 </t>
        </r>
        <r>
          <rPr>
            <sz val="9"/>
            <rFont val="宋体"/>
            <family val="3"/>
            <charset val="134"/>
          </rPr>
          <t>直达</t>
        </r>
        <r>
          <rPr>
            <sz val="9"/>
            <rFont val="Tahoma"/>
            <family val="2"/>
            <charset val="134"/>
          </rPr>
          <t xml:space="preserve"> 11</t>
        </r>
        <r>
          <rPr>
            <sz val="9"/>
            <rFont val="宋体"/>
            <family val="3"/>
            <charset val="134"/>
          </rPr>
          <t>天左右</t>
        </r>
      </text>
    </comment>
    <comment ref="D687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AIS</t>
        </r>
      </text>
    </comment>
    <comment ref="D694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FE2</t>
        </r>
      </text>
    </comment>
    <comment ref="D702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MEX</t>
        </r>
      </text>
    </comment>
    <comment ref="D709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MEX7</t>
        </r>
      </text>
    </comment>
    <comment ref="D716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MEX 21天左右</t>
        </r>
      </text>
    </comment>
    <comment ref="D724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CHL</t>
        </r>
      </text>
    </comment>
    <comment ref="D731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CHL
7</t>
        </r>
        <r>
          <rPr>
            <sz val="9"/>
            <rFont val="宋体"/>
            <family val="3"/>
            <charset val="134"/>
          </rPr>
          <t>天左右</t>
        </r>
      </text>
    </comment>
    <comment ref="D74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CMA:HHX
OOCL:HHX2 7</t>
        </r>
        <r>
          <rPr>
            <sz val="9"/>
            <rFont val="宋体"/>
            <family val="3"/>
            <charset val="134"/>
          </rPr>
          <t>天左右</t>
        </r>
      </text>
    </comment>
    <comment ref="D753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CYH</t>
        </r>
      </text>
    </comment>
    <comment ref="D761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KCS原CH1 10天左右</t>
        </r>
      </text>
    </comment>
    <comment ref="D769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OOCL船航线代码：CSS1
</t>
        </r>
      </text>
    </comment>
    <comment ref="D776" authorId="3" shapeId="0">
      <text>
        <r>
          <rPr>
            <b/>
            <sz val="9"/>
            <color indexed="81"/>
            <rFont val="宋体"/>
            <family val="3"/>
            <charset val="134"/>
          </rPr>
          <t>1:</t>
        </r>
        <r>
          <rPr>
            <sz val="9"/>
            <color indexed="81"/>
            <rFont val="宋体"/>
            <family val="3"/>
            <charset val="134"/>
          </rPr>
          <t xml:space="preserve">
CSS1</t>
        </r>
      </text>
    </comment>
    <comment ref="D784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BMXKCS 11天左右</t>
        </r>
      </text>
    </comment>
    <comment ref="A789" authorId="4" shapeId="0">
      <text>
        <r>
          <rPr>
            <b/>
            <sz val="9"/>
            <color indexed="81"/>
            <rFont val="宋体"/>
            <family val="3"/>
            <charset val="134"/>
          </rPr>
          <t>INDIA</t>
        </r>
      </text>
    </comment>
    <comment ref="D792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CI2 20</t>
        </r>
        <r>
          <rPr>
            <sz val="9"/>
            <rFont val="宋体"/>
            <family val="3"/>
            <charset val="134"/>
          </rPr>
          <t>天左右</t>
        </r>
      </text>
    </comment>
    <comment ref="D799" authorId="4" shapeId="0">
      <text>
        <r>
          <rPr>
            <b/>
            <sz val="9"/>
            <color indexed="81"/>
            <rFont val="宋体"/>
            <family val="3"/>
            <charset val="134"/>
          </rPr>
          <t>CIX2</t>
        </r>
      </text>
    </comment>
    <comment ref="D806" authorId="4" shapeId="0">
      <text>
        <r>
          <rPr>
            <b/>
            <sz val="9"/>
            <color indexed="81"/>
            <rFont val="宋体"/>
            <family val="3"/>
            <charset val="134"/>
          </rPr>
          <t xml:space="preserve">:
</t>
        </r>
        <r>
          <rPr>
            <sz val="9"/>
            <color indexed="81"/>
            <rFont val="宋体"/>
            <family val="3"/>
            <charset val="134"/>
          </rPr>
          <t>印度直航-NCI</t>
        </r>
        <r>
          <rPr>
            <b/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D815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RFM3</t>
        </r>
      </text>
    </comment>
    <comment ref="D822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CI5 18天左右</t>
        </r>
      </text>
    </comment>
    <comment ref="D829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IFX 18天左右</t>
        </r>
      </text>
    </comment>
    <comment ref="D837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COSCO：AS1
OOCL：CPX3
 26天左右</t>
        </r>
      </text>
    </comment>
    <comment ref="D844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AIS 27天左右</t>
        </r>
      </text>
    </comment>
    <comment ref="D852" authorId="4" shapeId="0">
      <text>
        <r>
          <rPr>
            <b/>
            <sz val="9"/>
            <color indexed="81"/>
            <rFont val="宋体"/>
            <family val="3"/>
            <charset val="134"/>
          </rPr>
          <t>111:</t>
        </r>
        <r>
          <rPr>
            <sz val="9"/>
            <color indexed="81"/>
            <rFont val="宋体"/>
            <family val="3"/>
            <charset val="134"/>
          </rPr>
          <t xml:space="preserve">
FI3 19天左右</t>
        </r>
      </text>
    </comment>
    <comment ref="D859" authorId="4" shapeId="0">
      <text>
        <r>
          <rPr>
            <b/>
            <sz val="9"/>
            <color indexed="81"/>
            <rFont val="宋体"/>
            <family val="3"/>
            <charset val="134"/>
          </rPr>
          <t>111: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D866" authorId="4" shapeId="0">
      <text>
        <r>
          <rPr>
            <b/>
            <sz val="9"/>
            <color indexed="81"/>
            <rFont val="宋体"/>
            <family val="3"/>
            <charset val="134"/>
          </rPr>
          <t xml:space="preserve"> SHIKRA</t>
        </r>
      </text>
    </comment>
    <comment ref="D873" authorId="4" shapeId="0">
      <text>
        <r>
          <rPr>
            <b/>
            <sz val="9"/>
            <color indexed="81"/>
            <rFont val="宋体"/>
            <family val="3"/>
            <charset val="134"/>
          </rPr>
          <t>111:</t>
        </r>
        <r>
          <rPr>
            <sz val="9"/>
            <color indexed="81"/>
            <rFont val="宋体"/>
            <family val="3"/>
            <charset val="134"/>
          </rPr>
          <t xml:space="preserve">
CI3 直达</t>
        </r>
      </text>
    </comment>
    <comment ref="D881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CBX2 </t>
        </r>
        <r>
          <rPr>
            <sz val="9"/>
            <rFont val="宋体"/>
            <family val="3"/>
            <charset val="134"/>
          </rPr>
          <t>直达</t>
        </r>
        <r>
          <rPr>
            <sz val="9"/>
            <rFont val="Tahoma"/>
            <family val="2"/>
            <charset val="134"/>
          </rPr>
          <t xml:space="preserve"> 13</t>
        </r>
      </text>
    </comment>
    <comment ref="D888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 25</t>
        </r>
        <r>
          <rPr>
            <sz val="9"/>
            <rFont val="宋体"/>
            <family val="3"/>
            <charset val="134"/>
          </rPr>
          <t>天左右</t>
        </r>
      </text>
    </comment>
    <comment ref="D895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B927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10.1 离港</t>
        </r>
      </text>
    </comment>
    <comment ref="D927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NEAX
</t>
        </r>
      </text>
    </comment>
    <comment ref="D936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BQ1 2天左右</t>
        </r>
      </text>
    </comment>
    <comment ref="D944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KQS 2天左右</t>
        </r>
      </text>
    </comment>
  </commentList>
</comments>
</file>

<file path=xl/sharedStrings.xml><?xml version="1.0" encoding="utf-8"?>
<sst xmlns="http://schemas.openxmlformats.org/spreadsheetml/2006/main" count="10683" uniqueCount="3921">
  <si>
    <t xml:space="preserve">DAMMAN </t>
  </si>
  <si>
    <t>CHENNAI</t>
  </si>
  <si>
    <t>SAN ANTONIO</t>
  </si>
  <si>
    <t>015E</t>
  </si>
  <si>
    <t>062E</t>
  </si>
  <si>
    <t>CARRIER</t>
  </si>
  <si>
    <t>CNTAO</t>
  </si>
  <si>
    <t>044W</t>
  </si>
  <si>
    <t>0065E</t>
  </si>
  <si>
    <t>0068E</t>
  </si>
  <si>
    <t>024E</t>
  </si>
  <si>
    <t>WAN HAI 506</t>
  </si>
  <si>
    <t>0013W</t>
  </si>
  <si>
    <t>ISTANBUL</t>
  </si>
  <si>
    <t>WAREHOUSE CUT OFF</t>
  </si>
  <si>
    <t>DONG FANG FU</t>
  </si>
  <si>
    <t xml:space="preserve">KOBE </t>
  </si>
  <si>
    <t>LOOKING FOR PLEASE USE CTRL+F</t>
  </si>
  <si>
    <t xml:space="preserve">EUROPEAN ROUTE      </t>
  </si>
  <si>
    <t xml:space="preserve">HAMBURG </t>
  </si>
  <si>
    <t>VESSEL</t>
  </si>
  <si>
    <t>VOYAGE</t>
  </si>
  <si>
    <t>OPERATOR</t>
  </si>
  <si>
    <t>CNNGB</t>
  </si>
  <si>
    <t>ETD</t>
  </si>
  <si>
    <t>ETA</t>
  </si>
  <si>
    <t>001W</t>
  </si>
  <si>
    <t>002W</t>
  </si>
  <si>
    <t>XIN SHANGHAI</t>
  </si>
  <si>
    <t>011W</t>
  </si>
  <si>
    <t>003W</t>
  </si>
  <si>
    <t xml:space="preserve">LE HAVRE  </t>
  </si>
  <si>
    <t xml:space="preserve">ANTWERP </t>
  </si>
  <si>
    <t xml:space="preserve">ROTTERDAM </t>
  </si>
  <si>
    <t xml:space="preserve">FELIXSTOWE </t>
  </si>
  <si>
    <t>DUBLIN</t>
  </si>
  <si>
    <t>VIA ROTTERDAM</t>
  </si>
  <si>
    <t>CONSTANTSA</t>
  </si>
  <si>
    <t>KOPER</t>
  </si>
  <si>
    <t>GDYNIA</t>
  </si>
  <si>
    <t>AARHUS/COPENHAGEN</t>
  </si>
  <si>
    <t>ARS/COP</t>
  </si>
  <si>
    <t>GOTHENBURG</t>
  </si>
  <si>
    <t>HELSINKI</t>
  </si>
  <si>
    <t xml:space="preserve">BARCELONA  </t>
  </si>
  <si>
    <t>PIRAEUS</t>
  </si>
  <si>
    <t xml:space="preserve">GENOA </t>
  </si>
  <si>
    <t xml:space="preserve">ISTANBUL(k) </t>
  </si>
  <si>
    <t>086W</t>
  </si>
  <si>
    <t xml:space="preserve">BEIRUT  </t>
  </si>
  <si>
    <t xml:space="preserve">ALEXANDRIA  </t>
  </si>
  <si>
    <t xml:space="preserve">ASHDOD </t>
  </si>
  <si>
    <t>005W</t>
  </si>
  <si>
    <t>009W</t>
  </si>
  <si>
    <t>CAPE TOWN</t>
  </si>
  <si>
    <t>SGP</t>
  </si>
  <si>
    <t>024W</t>
  </si>
  <si>
    <t xml:space="preserve">AUCKLAND </t>
  </si>
  <si>
    <t xml:space="preserve">BRISBANE  </t>
  </si>
  <si>
    <t xml:space="preserve">MELBOURNE  </t>
  </si>
  <si>
    <t>MELBOURNE</t>
  </si>
  <si>
    <t xml:space="preserve">SYDNEY </t>
  </si>
  <si>
    <t>SYDNEY</t>
  </si>
  <si>
    <t>TBN</t>
  </si>
  <si>
    <t>SOUTHEAST ASIAN ROUTE</t>
  </si>
  <si>
    <t>PORT KELANG</t>
  </si>
  <si>
    <t xml:space="preserve">PORT KELANG  </t>
  </si>
  <si>
    <t>WHL</t>
  </si>
  <si>
    <t>082W</t>
  </si>
  <si>
    <t>WAN HAI 507</t>
  </si>
  <si>
    <t>101W</t>
  </si>
  <si>
    <t xml:space="preserve">HO CHI MINH </t>
  </si>
  <si>
    <t>SITC</t>
  </si>
  <si>
    <t xml:space="preserve">HAIPHONG  </t>
  </si>
  <si>
    <t xml:space="preserve">JAKARTA </t>
  </si>
  <si>
    <t xml:space="preserve">LAEM CHABANG  </t>
  </si>
  <si>
    <t xml:space="preserve">BANGKOK </t>
  </si>
  <si>
    <t>004W</t>
  </si>
  <si>
    <t xml:space="preserve">OSAKA </t>
  </si>
  <si>
    <t xml:space="preserve">MOJI </t>
  </si>
  <si>
    <t xml:space="preserve">HAKATA </t>
  </si>
  <si>
    <t xml:space="preserve">TOKYO </t>
  </si>
  <si>
    <t>COSCO</t>
  </si>
  <si>
    <t xml:space="preserve">YOKOHAMA </t>
  </si>
  <si>
    <t xml:space="preserve">NAGOYA </t>
  </si>
  <si>
    <t xml:space="preserve">BUSAN  </t>
  </si>
  <si>
    <t>EAS</t>
  </si>
  <si>
    <t xml:space="preserve">INCHON </t>
  </si>
  <si>
    <t xml:space="preserve">KAOHSIUNG </t>
  </si>
  <si>
    <t xml:space="preserve">KEELUNG </t>
  </si>
  <si>
    <t>TAICHUNG</t>
  </si>
  <si>
    <t xml:space="preserve">INDIAN ROUTE   </t>
  </si>
  <si>
    <t xml:space="preserve">CALCUTTA  </t>
  </si>
  <si>
    <t>NSA</t>
  </si>
  <si>
    <t xml:space="preserve">COLOMBO  </t>
  </si>
  <si>
    <t>CHITTAGONG</t>
  </si>
  <si>
    <t>PAKISTAN &amp; MIDDLE EAST &amp; RED SEA ROUTE</t>
  </si>
  <si>
    <t xml:space="preserve">DUBAI(JEBEL ALI) </t>
  </si>
  <si>
    <t>DUBAI</t>
  </si>
  <si>
    <t>028W</t>
  </si>
  <si>
    <t>KUWAIT</t>
  </si>
  <si>
    <t>JEDDAH</t>
  </si>
  <si>
    <t xml:space="preserve">AQABA </t>
  </si>
  <si>
    <t>CENTRAL AND SOUTH AMERICAN ROUTE</t>
  </si>
  <si>
    <t xml:space="preserve">BUENA VENTURA </t>
  </si>
  <si>
    <t>HAM-SUD</t>
  </si>
  <si>
    <t>BUENOS AIRES</t>
  </si>
  <si>
    <t xml:space="preserve">MONTEVIDEO  </t>
  </si>
  <si>
    <t>MONTEVIDEO</t>
  </si>
  <si>
    <t xml:space="preserve">SANTOS    </t>
  </si>
  <si>
    <t>SANTOS</t>
  </si>
  <si>
    <t>NAVEGANTES</t>
  </si>
  <si>
    <t xml:space="preserve">CALLAO </t>
  </si>
  <si>
    <t xml:space="preserve">GUAYAQUIL  </t>
  </si>
  <si>
    <t>VALPARAISO</t>
  </si>
  <si>
    <t xml:space="preserve">MANZANILIO (MEX) </t>
  </si>
  <si>
    <t>GUATEMALA CITY</t>
  </si>
  <si>
    <t>NORTH AMERICAN ROUTE</t>
  </si>
  <si>
    <t>LONG BEACH(via)</t>
  </si>
  <si>
    <t>LOS ANGELES</t>
  </si>
  <si>
    <t>OOCL</t>
  </si>
  <si>
    <t>OAKLAND,CA</t>
  </si>
  <si>
    <t>NEW YORK,NJ</t>
  </si>
  <si>
    <t xml:space="preserve">CHICAGO,IL </t>
  </si>
  <si>
    <t>MSC</t>
  </si>
  <si>
    <t xml:space="preserve">VANCOUVER </t>
  </si>
  <si>
    <t xml:space="preserve">MONTREAL </t>
  </si>
  <si>
    <t>EUROPEAN ROUTE</t>
  </si>
  <si>
    <t>CNSHA</t>
  </si>
  <si>
    <t>HAM</t>
  </si>
  <si>
    <t>EMC</t>
  </si>
  <si>
    <t>EVER LAMBENT</t>
  </si>
  <si>
    <t>EVER LIVEN</t>
  </si>
  <si>
    <t>COSCO FRANCE</t>
  </si>
  <si>
    <t>CSCL MARS</t>
  </si>
  <si>
    <t>0012W</t>
  </si>
  <si>
    <t>OOCL LUXEMBOURG</t>
  </si>
  <si>
    <t>FELIXSTOWE</t>
  </si>
  <si>
    <t>CMA CGM AQUILA</t>
  </si>
  <si>
    <t>VARNA</t>
  </si>
  <si>
    <t>MSC EMANUELA</t>
  </si>
  <si>
    <t>MEDITERRANEAN ROUTE</t>
  </si>
  <si>
    <t>BARCELONA</t>
  </si>
  <si>
    <t>MSK</t>
  </si>
  <si>
    <t>PIR</t>
  </si>
  <si>
    <t>BEIRUT</t>
  </si>
  <si>
    <t>LIMASSOL</t>
  </si>
  <si>
    <t>AFRICA ROUTE</t>
  </si>
  <si>
    <t>AUSTRALIA &amp; NEW ZEALAND ROUTE</t>
  </si>
  <si>
    <t>029W</t>
  </si>
  <si>
    <t>PKG(N)</t>
  </si>
  <si>
    <t>KMTC</t>
  </si>
  <si>
    <t>PENANG</t>
  </si>
  <si>
    <t>HAIPHONG</t>
  </si>
  <si>
    <t>SITC HAIPHONG</t>
  </si>
  <si>
    <t>SUR</t>
  </si>
  <si>
    <t>096S</t>
  </si>
  <si>
    <t>LAEM CHABANG</t>
  </si>
  <si>
    <t>015W</t>
  </si>
  <si>
    <t>INDIAN ROUTE</t>
  </si>
  <si>
    <t>CLT</t>
  </si>
  <si>
    <t>NEW DELHI/(P )</t>
  </si>
  <si>
    <t>NHAVA SHEVA</t>
  </si>
  <si>
    <t>COLOMBO</t>
  </si>
  <si>
    <t>KARACHI</t>
  </si>
  <si>
    <t>DUB</t>
  </si>
  <si>
    <t xml:space="preserve">DUB </t>
  </si>
  <si>
    <t>AQA</t>
  </si>
  <si>
    <t>177W</t>
  </si>
  <si>
    <t>DAMMAN</t>
  </si>
  <si>
    <t>RIYADH</t>
  </si>
  <si>
    <t>XIN CHI WAN</t>
  </si>
  <si>
    <t>123E</t>
  </si>
  <si>
    <t>CALLAO</t>
  </si>
  <si>
    <t>MANZANILLO</t>
  </si>
  <si>
    <t>SINGAPORE</t>
  </si>
  <si>
    <t>025W</t>
  </si>
  <si>
    <t>124E</t>
  </si>
  <si>
    <t>COLON FREE ZONE</t>
  </si>
  <si>
    <t>NYC</t>
  </si>
  <si>
    <t>033W</t>
  </si>
  <si>
    <t>CHICAGO</t>
  </si>
  <si>
    <t>061W</t>
  </si>
  <si>
    <t>MIAMI</t>
  </si>
  <si>
    <t>JAPAN &amp; SOUTH KOREA</t>
  </si>
  <si>
    <t>BUSAN</t>
  </si>
  <si>
    <t>INCHON</t>
  </si>
  <si>
    <t>CNSZX</t>
  </si>
  <si>
    <t>BANGKOK</t>
  </si>
  <si>
    <t>022W</t>
  </si>
  <si>
    <t xml:space="preserve">TORONTO </t>
  </si>
  <si>
    <t xml:space="preserve">          Salling schedule-Ningbo    </t>
    <phoneticPr fontId="36" type="noConversion"/>
  </si>
  <si>
    <t>HAKATA</t>
  </si>
  <si>
    <t>ONE MD1</t>
  </si>
  <si>
    <t>EPONYMA</t>
  </si>
  <si>
    <t>SITC MAKASSAR</t>
  </si>
  <si>
    <t xml:space="preserve">EUROPEAN ROUTE </t>
    <phoneticPr fontId="36" type="noConversion"/>
  </si>
  <si>
    <t>ZHONG WAI YUN XIN GANG</t>
  </si>
  <si>
    <t>SNL NANTONG</t>
  </si>
  <si>
    <t>COSCO SURABAYA</t>
  </si>
  <si>
    <t>XIN YAN TAI</t>
  </si>
  <si>
    <t>2410S</t>
  </si>
  <si>
    <t>DUBAI(VIA)</t>
  </si>
  <si>
    <t>CNNGB</t>
    <phoneticPr fontId="36" type="noConversion"/>
  </si>
  <si>
    <t>XIN MING ZHOU 20</t>
  </si>
  <si>
    <t>2412S</t>
  </si>
  <si>
    <t>YM MASCULINITY</t>
  </si>
  <si>
    <t xml:space="preserve">HAMBURG </t>
    <phoneticPr fontId="12" type="noConversion"/>
  </si>
  <si>
    <t xml:space="preserve">NHAVA SHEVA      </t>
    <phoneticPr fontId="36" type="noConversion"/>
  </si>
  <si>
    <t>YM WORLD</t>
  </si>
  <si>
    <t>COSCO FCE</t>
    <phoneticPr fontId="36" type="noConversion"/>
  </si>
  <si>
    <t>2416E</t>
  </si>
  <si>
    <t>2417E</t>
  </si>
  <si>
    <t>2418E</t>
  </si>
  <si>
    <t>HMM RAON</t>
  </si>
  <si>
    <t>MOL CREATION</t>
  </si>
  <si>
    <t>CMA CGM GEORGES SAND</t>
  </si>
  <si>
    <t xml:space="preserve">MAERSK NADI  </t>
    <phoneticPr fontId="12" type="noConversion"/>
  </si>
  <si>
    <t>2418S</t>
  </si>
  <si>
    <t>MCC SH2</t>
    <phoneticPr fontId="36" type="noConversion"/>
  </si>
  <si>
    <t>028W</t>
    <phoneticPr fontId="12" type="noConversion"/>
  </si>
  <si>
    <t>COSCO   AEU3</t>
    <phoneticPr fontId="36" type="noConversion"/>
  </si>
  <si>
    <t>033W</t>
    <phoneticPr fontId="12" type="noConversion"/>
  </si>
  <si>
    <t>OPERATOR</t>
    <phoneticPr fontId="36" type="noConversion"/>
  </si>
  <si>
    <t>CNNGB</t>
    <phoneticPr fontId="36" type="noConversion"/>
  </si>
  <si>
    <t>COSCO/AEU2</t>
    <phoneticPr fontId="36" type="noConversion"/>
  </si>
  <si>
    <t>CNNGB</t>
    <phoneticPr fontId="36" type="noConversion"/>
  </si>
  <si>
    <t>COSCO/AEU5</t>
    <phoneticPr fontId="36" type="noConversion"/>
  </si>
  <si>
    <t xml:space="preserve">LE HAVRE  </t>
    <phoneticPr fontId="36" type="noConversion"/>
  </si>
  <si>
    <t>VESSEL</t>
    <phoneticPr fontId="36" type="noConversion"/>
  </si>
  <si>
    <t>OPERATOR</t>
    <phoneticPr fontId="12" type="noConversion"/>
  </si>
  <si>
    <t xml:space="preserve">LE HAVRE  </t>
    <phoneticPr fontId="12" type="noConversion"/>
  </si>
  <si>
    <t>COSCO AEU2</t>
    <phoneticPr fontId="12" type="noConversion"/>
  </si>
  <si>
    <t xml:space="preserve">ANTWERP </t>
    <phoneticPr fontId="36" type="noConversion"/>
  </si>
  <si>
    <t>COSCO   AEU3</t>
    <phoneticPr fontId="36" type="noConversion"/>
  </si>
  <si>
    <t>OMIT</t>
    <phoneticPr fontId="12" type="noConversion"/>
  </si>
  <si>
    <t xml:space="preserve">ROTTERDAM </t>
    <phoneticPr fontId="36" type="noConversion"/>
  </si>
  <si>
    <t xml:space="preserve">FELIXSTOWE </t>
    <phoneticPr fontId="36" type="noConversion"/>
  </si>
  <si>
    <t>SOUTHAMPTON</t>
    <phoneticPr fontId="36" type="noConversion"/>
  </si>
  <si>
    <t>DUBLIN</t>
    <phoneticPr fontId="36" type="noConversion"/>
  </si>
  <si>
    <t>OPERATOR</t>
    <phoneticPr fontId="12" type="noConversion"/>
  </si>
  <si>
    <t xml:space="preserve">ROTTERDAM(VIA) </t>
    <phoneticPr fontId="36" type="noConversion"/>
  </si>
  <si>
    <t>COSCO   AEU1</t>
    <phoneticPr fontId="36" type="noConversion"/>
  </si>
  <si>
    <t xml:space="preserve">LEIXOES/PORTO </t>
    <phoneticPr fontId="36" type="noConversion"/>
  </si>
  <si>
    <t>VESSEL</t>
    <phoneticPr fontId="12" type="noConversion"/>
  </si>
  <si>
    <t>ROTTERDAM (VIA)</t>
    <phoneticPr fontId="36" type="noConversion"/>
  </si>
  <si>
    <t>ONE/HPL/FE2</t>
    <phoneticPr fontId="36" type="noConversion"/>
  </si>
  <si>
    <t>COSCO/AEM1</t>
    <phoneticPr fontId="36" type="noConversion"/>
  </si>
  <si>
    <t>010W</t>
    <phoneticPr fontId="12" type="noConversion"/>
  </si>
  <si>
    <r>
      <t>CONSTANTSA</t>
    </r>
    <r>
      <rPr>
        <b/>
        <sz val="12"/>
        <color theme="1"/>
        <rFont val="宋体"/>
        <family val="3"/>
        <charset val="134"/>
      </rPr>
      <t>（</t>
    </r>
    <r>
      <rPr>
        <b/>
        <sz val="12"/>
        <color theme="1"/>
        <rFont val="Arial Narrow"/>
        <family val="2"/>
      </rPr>
      <t>ROCND</t>
    </r>
    <r>
      <rPr>
        <b/>
        <sz val="12"/>
        <color theme="1"/>
        <rFont val="宋体"/>
        <family val="3"/>
        <charset val="134"/>
      </rPr>
      <t>）</t>
    </r>
    <phoneticPr fontId="36" type="noConversion"/>
  </si>
  <si>
    <t>CNNGB</t>
    <phoneticPr fontId="36" type="noConversion"/>
  </si>
  <si>
    <t>COSCO /AEM3</t>
    <phoneticPr fontId="36" type="noConversion"/>
  </si>
  <si>
    <t>080W</t>
    <phoneticPr fontId="12" type="noConversion"/>
  </si>
  <si>
    <t>KOPER</t>
    <phoneticPr fontId="36" type="noConversion"/>
  </si>
  <si>
    <t>COSCO/EMC/AEM6</t>
    <phoneticPr fontId="36" type="noConversion"/>
  </si>
  <si>
    <t>RIJEKA</t>
    <phoneticPr fontId="36" type="noConversion"/>
  </si>
  <si>
    <t>GDYNIA</t>
    <phoneticPr fontId="36" type="noConversion"/>
  </si>
  <si>
    <t>VESSEL</t>
    <phoneticPr fontId="12" type="noConversion"/>
  </si>
  <si>
    <t>ROTTERDAM(VIA)</t>
    <phoneticPr fontId="36" type="noConversion"/>
  </si>
  <si>
    <t>WAREHOUSE CUT OFF</t>
    <phoneticPr fontId="36" type="noConversion"/>
  </si>
  <si>
    <t>TALLINN</t>
    <phoneticPr fontId="36" type="noConversion"/>
  </si>
  <si>
    <t>HAMBURG(VIA)</t>
    <phoneticPr fontId="36" type="noConversion"/>
  </si>
  <si>
    <t xml:space="preserve">NORDIC ROUTE     </t>
    <phoneticPr fontId="36" type="noConversion"/>
  </si>
  <si>
    <t>AARHUS/COPENHAGEN</t>
    <phoneticPr fontId="36" type="noConversion"/>
  </si>
  <si>
    <t>ROTTERDAM (VIA)</t>
    <phoneticPr fontId="36" type="noConversion"/>
  </si>
  <si>
    <t>GOTHENBURG</t>
    <phoneticPr fontId="36" type="noConversion"/>
  </si>
  <si>
    <t>VESSEL</t>
    <phoneticPr fontId="36" type="noConversion"/>
  </si>
  <si>
    <t>HELSINKI</t>
    <phoneticPr fontId="36" type="noConversion"/>
  </si>
  <si>
    <t>ROTTERDAM(VIA)</t>
    <phoneticPr fontId="36" type="noConversion"/>
  </si>
  <si>
    <t>COSCO  AEU3</t>
    <phoneticPr fontId="36" type="noConversion"/>
  </si>
  <si>
    <t>OSLO</t>
    <phoneticPr fontId="36" type="noConversion"/>
  </si>
  <si>
    <t>ROTTERDAM(VIA)</t>
    <phoneticPr fontId="36" type="noConversion"/>
  </si>
  <si>
    <t xml:space="preserve">MEDITERRANEAN ROUTE </t>
    <phoneticPr fontId="36" type="noConversion"/>
  </si>
  <si>
    <t xml:space="preserve">BARCELONA  </t>
    <phoneticPr fontId="36" type="noConversion"/>
  </si>
  <si>
    <t>ONE MD1</t>
    <phoneticPr fontId="36" type="noConversion"/>
  </si>
  <si>
    <t xml:space="preserve">VALENCIA  </t>
    <phoneticPr fontId="36" type="noConversion"/>
  </si>
  <si>
    <t xml:space="preserve">VALENCIA  </t>
    <phoneticPr fontId="12" type="noConversion"/>
  </si>
  <si>
    <t>PIRAEUS</t>
    <phoneticPr fontId="36" type="noConversion"/>
  </si>
  <si>
    <t xml:space="preserve">GENOA </t>
    <phoneticPr fontId="36" type="noConversion"/>
  </si>
  <si>
    <t>COSCO AEM2</t>
    <phoneticPr fontId="36" type="noConversion"/>
  </si>
  <si>
    <t xml:space="preserve">ISTANBUL(k) </t>
    <phoneticPr fontId="36" type="noConversion"/>
  </si>
  <si>
    <t>TUNIS/RADES</t>
    <phoneticPr fontId="36" type="noConversion"/>
  </si>
  <si>
    <t>VALENCIA</t>
    <phoneticPr fontId="36" type="noConversion"/>
  </si>
  <si>
    <t xml:space="preserve">BEIRUT  </t>
    <phoneticPr fontId="36" type="noConversion"/>
  </si>
  <si>
    <t>COSCO/AEM3</t>
    <phoneticPr fontId="36" type="noConversion"/>
  </si>
  <si>
    <t xml:space="preserve">LIMASSOL  </t>
    <phoneticPr fontId="36" type="noConversion"/>
  </si>
  <si>
    <t>PORT SAID (E)</t>
    <phoneticPr fontId="36" type="noConversion"/>
  </si>
  <si>
    <t>COSCO/AEM6</t>
    <phoneticPr fontId="36" type="noConversion"/>
  </si>
  <si>
    <t>ALEXANDRIA  new</t>
    <phoneticPr fontId="36" type="noConversion"/>
  </si>
  <si>
    <t>VESSEL</t>
    <phoneticPr fontId="36" type="noConversion"/>
  </si>
  <si>
    <t>PIRAEUS(VIA)</t>
    <phoneticPr fontId="36" type="noConversion"/>
  </si>
  <si>
    <t>COSCO/AEU3</t>
    <phoneticPr fontId="36" type="noConversion"/>
  </si>
  <si>
    <t xml:space="preserve">ASHDOD </t>
    <phoneticPr fontId="36" type="noConversion"/>
  </si>
  <si>
    <t>ASHDOD</t>
    <phoneticPr fontId="36" type="noConversion"/>
  </si>
  <si>
    <t>ONE/MD3</t>
    <phoneticPr fontId="36" type="noConversion"/>
  </si>
  <si>
    <t xml:space="preserve">AFRICA ROUTE   </t>
    <phoneticPr fontId="36" type="noConversion"/>
  </si>
  <si>
    <t>DURBAN</t>
    <phoneticPr fontId="36" type="noConversion"/>
  </si>
  <si>
    <t>ONE  SAC</t>
    <phoneticPr fontId="36" type="noConversion"/>
  </si>
  <si>
    <t xml:space="preserve">TEMA   </t>
    <phoneticPr fontId="36" type="noConversion"/>
  </si>
  <si>
    <t>TANGER</t>
    <phoneticPr fontId="36" type="noConversion"/>
  </si>
  <si>
    <t>COSCO/WSA2</t>
    <phoneticPr fontId="36" type="noConversion"/>
  </si>
  <si>
    <t>CAPE TOWN</t>
    <phoneticPr fontId="36" type="noConversion"/>
  </si>
  <si>
    <t>MOMBASA</t>
    <phoneticPr fontId="36" type="noConversion"/>
  </si>
  <si>
    <t>TANJUNGS</t>
    <phoneticPr fontId="36" type="noConversion"/>
  </si>
  <si>
    <t>COSCO AEM1</t>
    <phoneticPr fontId="36" type="noConversion"/>
  </si>
  <si>
    <t xml:space="preserve"> </t>
    <phoneticPr fontId="36" type="noConversion"/>
  </si>
  <si>
    <t xml:space="preserve">PORT LOUIS  </t>
    <phoneticPr fontId="36" type="noConversion"/>
  </si>
  <si>
    <t>PORT LOUIS</t>
    <phoneticPr fontId="36" type="noConversion"/>
  </si>
  <si>
    <t>CASABLANCA</t>
    <phoneticPr fontId="36" type="noConversion"/>
  </si>
  <si>
    <t>VESSEL</t>
    <phoneticPr fontId="12" type="noConversion"/>
  </si>
  <si>
    <r>
      <t>TANGIER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  <phoneticPr fontId="12" type="noConversion"/>
  </si>
  <si>
    <t xml:space="preserve">                                                                                                                      AUSTRALIA &amp; NEW ZEALAND ROUTE   </t>
    <phoneticPr fontId="36" type="noConversion"/>
  </si>
  <si>
    <t xml:space="preserve">ADELAIDE   </t>
    <phoneticPr fontId="36" type="noConversion"/>
  </si>
  <si>
    <r>
      <t>SGSIN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  <phoneticPr fontId="12" type="noConversion"/>
  </si>
  <si>
    <t>002W</t>
    <phoneticPr fontId="12" type="noConversion"/>
  </si>
  <si>
    <t xml:space="preserve">AUCKLAND </t>
    <phoneticPr fontId="36" type="noConversion"/>
  </si>
  <si>
    <t>W036</t>
    <phoneticPr fontId="12" type="noConversion"/>
  </si>
  <si>
    <t xml:space="preserve">BRISBANE  </t>
    <phoneticPr fontId="36" type="noConversion"/>
  </si>
  <si>
    <t>BRISBANE</t>
    <phoneticPr fontId="12" type="noConversion"/>
  </si>
  <si>
    <t>ONE AUE/EMC NEAX</t>
    <phoneticPr fontId="36" type="noConversion"/>
  </si>
  <si>
    <t xml:space="preserve">FREMANTLE(PERTH) </t>
    <phoneticPr fontId="36" type="noConversion"/>
  </si>
  <si>
    <r>
      <t>SGSIN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</si>
  <si>
    <t xml:space="preserve">MELBOURNE  </t>
    <phoneticPr fontId="36" type="noConversion"/>
  </si>
  <si>
    <t xml:space="preserve">SYDNEY </t>
    <phoneticPr fontId="36" type="noConversion"/>
  </si>
  <si>
    <t xml:space="preserve"> </t>
    <phoneticPr fontId="36" type="noConversion"/>
  </si>
  <si>
    <t>PENANG</t>
    <phoneticPr fontId="36" type="noConversion"/>
  </si>
  <si>
    <t>PENANG</t>
    <phoneticPr fontId="36" type="noConversion"/>
  </si>
  <si>
    <t>VIA SGP</t>
    <phoneticPr fontId="36" type="noConversion"/>
  </si>
  <si>
    <t xml:space="preserve"> </t>
    <phoneticPr fontId="36" type="noConversion"/>
  </si>
  <si>
    <t xml:space="preserve">PORT KELANG        </t>
    <phoneticPr fontId="36" type="noConversion"/>
  </si>
  <si>
    <t>PORT KELANG</t>
    <phoneticPr fontId="36" type="noConversion"/>
  </si>
  <si>
    <t>WHL  CI3</t>
    <phoneticPr fontId="36" type="noConversion"/>
  </si>
  <si>
    <t>VOYAGE</t>
    <phoneticPr fontId="12" type="noConversion"/>
  </si>
  <si>
    <t>WAREHOUSE CUT OFF</t>
    <phoneticPr fontId="36" type="noConversion"/>
  </si>
  <si>
    <t>COSCO/WHL  PMX</t>
    <phoneticPr fontId="36" type="noConversion"/>
  </si>
  <si>
    <t xml:space="preserve">HO CHI MINH    </t>
    <phoneticPr fontId="36" type="noConversion"/>
  </si>
  <si>
    <t>COSCO CV2</t>
    <phoneticPr fontId="36" type="noConversion"/>
  </si>
  <si>
    <t xml:space="preserve">HO CHI MINH </t>
    <phoneticPr fontId="36" type="noConversion"/>
  </si>
  <si>
    <t>2410S</t>
    <phoneticPr fontId="12" type="noConversion"/>
  </si>
  <si>
    <t xml:space="preserve">HO CHI MINH </t>
    <phoneticPr fontId="36" type="noConversion"/>
  </si>
  <si>
    <t xml:space="preserve">HAIPHONG </t>
    <phoneticPr fontId="36" type="noConversion"/>
  </si>
  <si>
    <t>SNL CHS</t>
    <phoneticPr fontId="36" type="noConversion"/>
  </si>
  <si>
    <t>SNL CHS/SITC CJV5</t>
    <phoneticPr fontId="36" type="noConversion"/>
  </si>
  <si>
    <t xml:space="preserve">JAKARTA       </t>
    <phoneticPr fontId="36" type="noConversion"/>
  </si>
  <si>
    <t xml:space="preserve">     </t>
    <phoneticPr fontId="36" type="noConversion"/>
  </si>
  <si>
    <t xml:space="preserve">KMTC SHIMIZU </t>
    <phoneticPr fontId="12" type="noConversion"/>
  </si>
  <si>
    <t xml:space="preserve">SURABAYA   </t>
    <phoneticPr fontId="36" type="noConversion"/>
  </si>
  <si>
    <t>SURABAYA</t>
    <phoneticPr fontId="12" type="noConversion"/>
  </si>
  <si>
    <t xml:space="preserve">   </t>
    <phoneticPr fontId="36" type="noConversion"/>
  </si>
  <si>
    <t xml:space="preserve">LAEM CHABANG  </t>
    <phoneticPr fontId="36" type="noConversion"/>
  </si>
  <si>
    <t>WHL CT5</t>
    <phoneticPr fontId="12" type="noConversion"/>
  </si>
  <si>
    <t>LAEM CHABANG</t>
    <phoneticPr fontId="36" type="noConversion"/>
  </si>
  <si>
    <t>RCL  RBC1</t>
    <phoneticPr fontId="36" type="noConversion"/>
  </si>
  <si>
    <t xml:space="preserve">BANGKOK   </t>
    <phoneticPr fontId="36" type="noConversion"/>
  </si>
  <si>
    <t>BANGKOK</t>
    <phoneticPr fontId="36" type="noConversion"/>
  </si>
  <si>
    <t>WHL CT5</t>
    <phoneticPr fontId="36" type="noConversion"/>
  </si>
  <si>
    <t xml:space="preserve">SINGAPORE        </t>
    <phoneticPr fontId="36" type="noConversion"/>
  </si>
  <si>
    <t>ONE PS3</t>
    <phoneticPr fontId="36" type="noConversion"/>
  </si>
  <si>
    <t>COSCO ESA</t>
    <phoneticPr fontId="36" type="noConversion"/>
  </si>
  <si>
    <t xml:space="preserve">MANILA </t>
    <phoneticPr fontId="36" type="noConversion"/>
  </si>
  <si>
    <t>MANILA</t>
    <phoneticPr fontId="36" type="noConversion"/>
  </si>
  <si>
    <t>SIHANOUKVILLE</t>
    <phoneticPr fontId="36" type="noConversion"/>
  </si>
  <si>
    <t xml:space="preserve">SIHANOUKVILLE </t>
    <phoneticPr fontId="36" type="noConversion"/>
  </si>
  <si>
    <t xml:space="preserve">                                                                                                                                    JAPAN &amp; SOUTH KOREA   </t>
    <phoneticPr fontId="36" type="noConversion"/>
  </si>
  <si>
    <t xml:space="preserve">KOBE </t>
    <phoneticPr fontId="36" type="noConversion"/>
  </si>
  <si>
    <t>CNNGB</t>
    <phoneticPr fontId="12" type="noConversion"/>
  </si>
  <si>
    <t>NOSCO CJKS2</t>
    <phoneticPr fontId="36" type="noConversion"/>
  </si>
  <si>
    <t xml:space="preserve">OSAKA </t>
    <phoneticPr fontId="36" type="noConversion"/>
  </si>
  <si>
    <t xml:space="preserve">MOJI </t>
    <phoneticPr fontId="36" type="noConversion"/>
  </si>
  <si>
    <t>SITC CJV7</t>
    <phoneticPr fontId="36" type="noConversion"/>
  </si>
  <si>
    <t>2412N</t>
    <phoneticPr fontId="12" type="noConversion"/>
  </si>
  <si>
    <t xml:space="preserve">TOKYO </t>
    <phoneticPr fontId="36" type="noConversion"/>
  </si>
  <si>
    <t xml:space="preserve">YOKOHAMA     </t>
    <phoneticPr fontId="36" type="noConversion"/>
  </si>
  <si>
    <t>CSCL COSCO CJ29 SKT8 / SNL NKT6 SITC</t>
    <phoneticPr fontId="12" type="noConversion"/>
  </si>
  <si>
    <t xml:space="preserve">NAGOYA </t>
    <phoneticPr fontId="36" type="noConversion"/>
  </si>
  <si>
    <t xml:space="preserve">BUSAN  </t>
    <phoneticPr fontId="36" type="noConversion"/>
  </si>
  <si>
    <t xml:space="preserve">TC MESSENGER </t>
    <phoneticPr fontId="12" type="noConversion"/>
  </si>
  <si>
    <t xml:space="preserve">WECAN </t>
    <phoneticPr fontId="12" type="noConversion"/>
  </si>
  <si>
    <t xml:space="preserve">PANCON SUNSHINE </t>
    <phoneticPr fontId="12" type="noConversion"/>
  </si>
  <si>
    <t xml:space="preserve">INCHON </t>
    <phoneticPr fontId="36" type="noConversion"/>
  </si>
  <si>
    <t>PANCON GLORY</t>
    <phoneticPr fontId="12" type="noConversion"/>
  </si>
  <si>
    <t xml:space="preserve">PANCON GLORY </t>
    <phoneticPr fontId="12" type="noConversion"/>
  </si>
  <si>
    <t>WAREHOUSE CUT OFF</t>
    <phoneticPr fontId="12" type="noConversion"/>
  </si>
  <si>
    <t>SNL SCT</t>
    <phoneticPr fontId="36" type="noConversion"/>
  </si>
  <si>
    <t xml:space="preserve">KEELUNG </t>
    <phoneticPr fontId="36" type="noConversion"/>
  </si>
  <si>
    <t>KEELUNG</t>
    <phoneticPr fontId="36" type="noConversion"/>
  </si>
  <si>
    <t>NEW MINGZHOU 12</t>
    <phoneticPr fontId="12" type="noConversion"/>
  </si>
  <si>
    <t>NOSCO NTW1 1/2</t>
    <phoneticPr fontId="36" type="noConversion"/>
  </si>
  <si>
    <t>NEW MINGZHOU 60</t>
    <phoneticPr fontId="12" type="noConversion"/>
  </si>
  <si>
    <t xml:space="preserve">TAICHUNG </t>
    <phoneticPr fontId="36" type="noConversion"/>
  </si>
  <si>
    <t xml:space="preserve">HONGKONG </t>
    <phoneticPr fontId="36" type="noConversion"/>
  </si>
  <si>
    <t>HONGKONG</t>
    <phoneticPr fontId="36" type="noConversion"/>
  </si>
  <si>
    <t>TSL/NV2</t>
    <phoneticPr fontId="36" type="noConversion"/>
  </si>
  <si>
    <t xml:space="preserve">MADRAS/CHENNAI  </t>
    <phoneticPr fontId="36" type="noConversion"/>
  </si>
  <si>
    <t>CHENNAI</t>
    <phoneticPr fontId="36" type="noConversion"/>
  </si>
  <si>
    <t>ETA</t>
    <phoneticPr fontId="36" type="noConversion"/>
  </si>
  <si>
    <t>W036</t>
    <phoneticPr fontId="12" type="noConversion"/>
  </si>
  <si>
    <t>CHENNAI</t>
    <phoneticPr fontId="36" type="noConversion"/>
  </si>
  <si>
    <t>114W</t>
    <phoneticPr fontId="12" type="noConversion"/>
  </si>
  <si>
    <t>CNNGB</t>
    <phoneticPr fontId="36" type="noConversion"/>
  </si>
  <si>
    <t xml:space="preserve">NEW DELHI </t>
    <phoneticPr fontId="36" type="noConversion"/>
  </si>
  <si>
    <t>2403W</t>
    <phoneticPr fontId="12" type="noConversion"/>
  </si>
  <si>
    <t xml:space="preserve">COLOMBO        </t>
    <phoneticPr fontId="36" type="noConversion"/>
  </si>
  <si>
    <t>OPERATOR</t>
    <phoneticPr fontId="36" type="noConversion"/>
  </si>
  <si>
    <t>CHITTAGONG</t>
    <phoneticPr fontId="36" type="noConversion"/>
  </si>
  <si>
    <t xml:space="preserve">MCC SH1 </t>
    <phoneticPr fontId="36" type="noConversion"/>
  </si>
  <si>
    <t>CHITTAGONG</t>
    <phoneticPr fontId="36" type="noConversion"/>
  </si>
  <si>
    <t xml:space="preserve">DUBAI(JEBEL ALI) </t>
    <phoneticPr fontId="36" type="noConversion"/>
  </si>
  <si>
    <t>KMTC GCS/RCL RCG</t>
    <phoneticPr fontId="12" type="noConversion"/>
  </si>
  <si>
    <t xml:space="preserve">KARACHI </t>
    <phoneticPr fontId="36" type="noConversion"/>
  </si>
  <si>
    <t>KUWAIT</t>
    <phoneticPr fontId="36" type="noConversion"/>
  </si>
  <si>
    <t>COSCO MEX</t>
    <phoneticPr fontId="36" type="noConversion"/>
  </si>
  <si>
    <t>JEDDAH</t>
    <phoneticPr fontId="36" type="noConversion"/>
  </si>
  <si>
    <t>DUBAI(VIA)</t>
    <phoneticPr fontId="12" type="noConversion"/>
  </si>
  <si>
    <t>COSCO /MEX</t>
    <phoneticPr fontId="36" type="noConversion"/>
  </si>
  <si>
    <t xml:space="preserve">AQABA </t>
    <phoneticPr fontId="36" type="noConversion"/>
  </si>
  <si>
    <t xml:space="preserve">DAMMAN </t>
    <phoneticPr fontId="36" type="noConversion"/>
  </si>
  <si>
    <t>COSCO  MEX</t>
    <phoneticPr fontId="36" type="noConversion"/>
  </si>
  <si>
    <t xml:space="preserve">RIYADH </t>
    <phoneticPr fontId="36" type="noConversion"/>
  </si>
  <si>
    <r>
      <t>DUBAI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6" type="noConversion"/>
  </si>
  <si>
    <t>DOHA</t>
    <phoneticPr fontId="36" type="noConversion"/>
  </si>
  <si>
    <t>DUBAI(VIA)</t>
    <phoneticPr fontId="36" type="noConversion"/>
  </si>
  <si>
    <t>VIA</t>
    <phoneticPr fontId="36" type="noConversion"/>
  </si>
  <si>
    <t>ONE AG2</t>
    <phoneticPr fontId="36" type="noConversion"/>
  </si>
  <si>
    <t xml:space="preserve"> </t>
    <phoneticPr fontId="36" type="noConversion"/>
  </si>
  <si>
    <t>CENTRAL AND SOUTH AMERICAN ROUTE</t>
    <phoneticPr fontId="36" type="noConversion"/>
  </si>
  <si>
    <t xml:space="preserve">BUENOS AIRES     </t>
    <phoneticPr fontId="36" type="noConversion"/>
  </si>
  <si>
    <t>OPERATOR</t>
    <phoneticPr fontId="36" type="noConversion"/>
  </si>
  <si>
    <t>BUENOS AIRES</t>
    <phoneticPr fontId="36" type="noConversion"/>
  </si>
  <si>
    <t>WAREHOUSE CUT OFF</t>
    <phoneticPr fontId="36" type="noConversion"/>
  </si>
  <si>
    <t>ONE SX1</t>
    <phoneticPr fontId="36" type="noConversion"/>
  </si>
  <si>
    <t>BUENOS AIRES</t>
    <phoneticPr fontId="36" type="noConversion"/>
  </si>
  <si>
    <t xml:space="preserve">EMC/COSCO  ESA </t>
    <phoneticPr fontId="36" type="noConversion"/>
  </si>
  <si>
    <t xml:space="preserve">MONTEVIDEO   </t>
    <phoneticPr fontId="36" type="noConversion"/>
  </si>
  <si>
    <t>MONTEVIDEO</t>
    <phoneticPr fontId="36" type="noConversion"/>
  </si>
  <si>
    <t>ONE /SX1</t>
    <phoneticPr fontId="36" type="noConversion"/>
  </si>
  <si>
    <t xml:space="preserve">EMC/COSCO /ESA </t>
    <phoneticPr fontId="36" type="noConversion"/>
  </si>
  <si>
    <t>SANTOS</t>
    <phoneticPr fontId="36" type="noConversion"/>
  </si>
  <si>
    <t xml:space="preserve">SANTOS    </t>
    <phoneticPr fontId="36" type="noConversion"/>
  </si>
  <si>
    <t xml:space="preserve">ITAJAI      </t>
    <phoneticPr fontId="36" type="noConversion"/>
  </si>
  <si>
    <t>VOYAGE</t>
    <phoneticPr fontId="36" type="noConversion"/>
  </si>
  <si>
    <t xml:space="preserve">PARANAGUA        </t>
    <phoneticPr fontId="36" type="noConversion"/>
  </si>
  <si>
    <t>PARANAGUA</t>
    <phoneticPr fontId="12" type="noConversion"/>
  </si>
  <si>
    <t>COSCO/EMC ESA</t>
    <phoneticPr fontId="36" type="noConversion"/>
  </si>
  <si>
    <t xml:space="preserve">CALLAO </t>
    <phoneticPr fontId="36" type="noConversion"/>
  </si>
  <si>
    <t>ONE AX1</t>
    <phoneticPr fontId="36" type="noConversion"/>
  </si>
  <si>
    <t>COSCO/WSA</t>
    <phoneticPr fontId="36" type="noConversion"/>
  </si>
  <si>
    <t xml:space="preserve">GUAYAQUIL  </t>
    <phoneticPr fontId="36" type="noConversion"/>
  </si>
  <si>
    <t>GUAYAQUIL</t>
    <phoneticPr fontId="36" type="noConversion"/>
  </si>
  <si>
    <t xml:space="preserve"> ETA</t>
    <phoneticPr fontId="36" type="noConversion"/>
  </si>
  <si>
    <t xml:space="preserve">VALPARAISO </t>
    <phoneticPr fontId="36" type="noConversion"/>
  </si>
  <si>
    <t>VOYAGE</t>
    <phoneticPr fontId="36" type="noConversion"/>
  </si>
  <si>
    <t>ONE/AX1</t>
    <phoneticPr fontId="36" type="noConversion"/>
  </si>
  <si>
    <t xml:space="preserve">BUENA VENTURA </t>
    <phoneticPr fontId="36" type="noConversion"/>
  </si>
  <si>
    <t xml:space="preserve">IQUIQUE  </t>
    <phoneticPr fontId="36" type="noConversion"/>
  </si>
  <si>
    <t xml:space="preserve">IQUIQUE  </t>
    <phoneticPr fontId="12" type="noConversion"/>
  </si>
  <si>
    <t xml:space="preserve">ONE/AX1 </t>
    <phoneticPr fontId="36" type="noConversion"/>
  </si>
  <si>
    <t xml:space="preserve">MANZANILIO (MEX) </t>
    <phoneticPr fontId="36" type="noConversion"/>
  </si>
  <si>
    <t xml:space="preserve">LA GUAIRA </t>
    <phoneticPr fontId="36" type="noConversion"/>
  </si>
  <si>
    <t>CARTAGENA (via)</t>
    <phoneticPr fontId="36" type="noConversion"/>
  </si>
  <si>
    <t xml:space="preserve">COSCO CAX1 </t>
    <phoneticPr fontId="36" type="noConversion"/>
  </si>
  <si>
    <t xml:space="preserve">COLON </t>
    <phoneticPr fontId="36" type="noConversion"/>
  </si>
  <si>
    <t>MANZANILLO(via)</t>
    <phoneticPr fontId="36" type="noConversion"/>
  </si>
  <si>
    <t>CAUCEDO ,DOMINICAN REP</t>
    <phoneticPr fontId="36" type="noConversion"/>
  </si>
  <si>
    <t xml:space="preserve">CAUCEDO </t>
    <phoneticPr fontId="36" type="noConversion"/>
  </si>
  <si>
    <t>.</t>
    <phoneticPr fontId="36" type="noConversion"/>
  </si>
  <si>
    <t>SAN JOSE ,COSTARICA</t>
    <phoneticPr fontId="36" type="noConversion"/>
  </si>
  <si>
    <t>LAZARO CARDENAS(via)</t>
    <phoneticPr fontId="12" type="noConversion"/>
  </si>
  <si>
    <t>HPL  JCS</t>
    <phoneticPr fontId="36" type="noConversion"/>
  </si>
  <si>
    <t>PUERTO QUETZAL,GUATEMALA</t>
    <phoneticPr fontId="36" type="noConversion"/>
  </si>
  <si>
    <t>ONE AX3</t>
    <phoneticPr fontId="36" type="noConversion"/>
  </si>
  <si>
    <t>GUATEMALA CITY ,GUATEMALA</t>
    <phoneticPr fontId="36" type="noConversion"/>
  </si>
  <si>
    <t>PUERTO QUETZAL(via)</t>
    <phoneticPr fontId="36" type="noConversion"/>
  </si>
  <si>
    <t xml:space="preserve">ATLANTA,GA </t>
    <phoneticPr fontId="36" type="noConversion"/>
  </si>
  <si>
    <t>COSCO  EMC AWE1/NUE</t>
    <phoneticPr fontId="36" type="noConversion"/>
  </si>
  <si>
    <t xml:space="preserve">LOS ANGELES,CA </t>
    <phoneticPr fontId="36" type="noConversion"/>
  </si>
  <si>
    <t>ONE PS6</t>
    <phoneticPr fontId="36" type="noConversion"/>
  </si>
  <si>
    <t>CNNGB</t>
    <phoneticPr fontId="12" type="noConversion"/>
  </si>
  <si>
    <t>COSCO AAC2/
EMC CPS</t>
    <phoneticPr fontId="12" type="noConversion"/>
  </si>
  <si>
    <t>COSCO AAC4/
EMC PCC1</t>
    <phoneticPr fontId="12" type="noConversion"/>
  </si>
  <si>
    <t>OAKLAND,CA</t>
    <phoneticPr fontId="12" type="noConversion"/>
  </si>
  <si>
    <t>SEATLE,WA</t>
    <phoneticPr fontId="12" type="noConversion"/>
  </si>
  <si>
    <t>SEATTLE</t>
    <phoneticPr fontId="36" type="noConversion"/>
  </si>
  <si>
    <t>NEW YORK,NJ</t>
    <phoneticPr fontId="12" type="noConversion"/>
  </si>
  <si>
    <t>ETD</t>
    <phoneticPr fontId="12" type="noConversion"/>
  </si>
  <si>
    <t>ETA</t>
    <phoneticPr fontId="12" type="noConversion"/>
  </si>
  <si>
    <t>COSCO  EMC AWE1/NUE</t>
    <phoneticPr fontId="12" type="noConversion"/>
  </si>
  <si>
    <t xml:space="preserve">BOSTON,MA </t>
    <phoneticPr fontId="12" type="noConversion"/>
  </si>
  <si>
    <t>COSCO EMC AWE1</t>
    <phoneticPr fontId="12" type="noConversion"/>
  </si>
  <si>
    <t>MIAMI</t>
    <phoneticPr fontId="36" type="noConversion"/>
  </si>
  <si>
    <t>LOS ANGELES(VIA)</t>
    <phoneticPr fontId="36" type="noConversion"/>
  </si>
  <si>
    <t xml:space="preserve">DALLAS, TX </t>
    <phoneticPr fontId="12" type="noConversion"/>
  </si>
  <si>
    <r>
      <t>LOS ANGELES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6" type="noConversion"/>
  </si>
  <si>
    <t>ONE PS6</t>
    <phoneticPr fontId="12" type="noConversion"/>
  </si>
  <si>
    <t>CANADA ROUTE</t>
    <phoneticPr fontId="36" type="noConversion"/>
  </si>
  <si>
    <t xml:space="preserve">VANCOUVER </t>
    <phoneticPr fontId="12" type="noConversion"/>
  </si>
  <si>
    <t>SML PNS</t>
    <phoneticPr fontId="12" type="noConversion"/>
  </si>
  <si>
    <t>MONTREAL</t>
    <phoneticPr fontId="12" type="noConversion"/>
  </si>
  <si>
    <t>COSCO CPNW</t>
    <phoneticPr fontId="12" type="noConversion"/>
  </si>
  <si>
    <t xml:space="preserve">TORONTO  </t>
    <phoneticPr fontId="12" type="noConversion"/>
  </si>
  <si>
    <t xml:space="preserve">                                  </t>
    <phoneticPr fontId="36" type="noConversion"/>
  </si>
  <si>
    <t>024W</t>
    <phoneticPr fontId="12" type="noConversion"/>
  </si>
  <si>
    <t>AL JMELIYAH</t>
    <phoneticPr fontId="12" type="noConversion"/>
  </si>
  <si>
    <t>028W</t>
    <phoneticPr fontId="12" type="noConversion"/>
  </si>
  <si>
    <t>ONE TRIBUTE</t>
    <phoneticPr fontId="12" type="noConversion"/>
  </si>
  <si>
    <t>025W</t>
    <phoneticPr fontId="12" type="noConversion"/>
  </si>
  <si>
    <t>AL MURAYKH</t>
    <phoneticPr fontId="12" type="noConversion"/>
  </si>
  <si>
    <t>OMIT</t>
    <phoneticPr fontId="12" type="noConversion"/>
  </si>
  <si>
    <t>AL DAHNA EXPRESS</t>
    <phoneticPr fontId="12" type="noConversion"/>
  </si>
  <si>
    <t>LINAH</t>
    <phoneticPr fontId="12" type="noConversion"/>
  </si>
  <si>
    <t>029W</t>
    <phoneticPr fontId="12" type="noConversion"/>
  </si>
  <si>
    <t>ONE FRIENDSHIP</t>
    <phoneticPr fontId="12" type="noConversion"/>
  </si>
  <si>
    <t>005W</t>
    <phoneticPr fontId="12" type="noConversion"/>
  </si>
  <si>
    <t>ZEUS LUMOS</t>
    <phoneticPr fontId="12" type="noConversion"/>
  </si>
  <si>
    <t>013W</t>
    <phoneticPr fontId="12" type="noConversion"/>
  </si>
  <si>
    <t>LUDWIGSHAFEN EXPRESS</t>
    <phoneticPr fontId="12" type="noConversion"/>
  </si>
  <si>
    <t>046W</t>
    <phoneticPr fontId="12" type="noConversion"/>
  </si>
  <si>
    <t>042W</t>
    <phoneticPr fontId="12" type="noConversion"/>
  </si>
  <si>
    <t>TBA</t>
    <phoneticPr fontId="12" type="noConversion"/>
  </si>
  <si>
    <t>YM WONDROUS</t>
    <phoneticPr fontId="12" type="noConversion"/>
  </si>
  <si>
    <t>044W</t>
    <phoneticPr fontId="12" type="noConversion"/>
  </si>
  <si>
    <t>115W</t>
    <phoneticPr fontId="12" type="noConversion"/>
  </si>
  <si>
    <t>DOLPHIN II</t>
    <phoneticPr fontId="12" type="noConversion"/>
  </si>
  <si>
    <t>019W</t>
    <phoneticPr fontId="12" type="noConversion"/>
  </si>
  <si>
    <t>BAY BRIDGE</t>
    <phoneticPr fontId="12" type="noConversion"/>
  </si>
  <si>
    <t>194W</t>
    <phoneticPr fontId="12" type="noConversion"/>
  </si>
  <si>
    <t>ITAL USODIMARE</t>
    <phoneticPr fontId="12" type="noConversion"/>
  </si>
  <si>
    <t>174W</t>
    <phoneticPr fontId="12" type="noConversion"/>
  </si>
  <si>
    <t>COSCO ASHDOD</t>
    <phoneticPr fontId="12" type="noConversion"/>
  </si>
  <si>
    <t>083W</t>
    <phoneticPr fontId="12" type="noConversion"/>
  </si>
  <si>
    <t>ONE FE2</t>
    <phoneticPr fontId="36" type="noConversion"/>
  </si>
  <si>
    <t>CHARLOTTE SCHULTE</t>
  </si>
  <si>
    <t>0105S</t>
    <phoneticPr fontId="12" type="noConversion"/>
  </si>
  <si>
    <t>HYUNDAI PRIVILEGE</t>
    <phoneticPr fontId="12" type="noConversion"/>
  </si>
  <si>
    <t>0103S</t>
    <phoneticPr fontId="12" type="noConversion"/>
  </si>
  <si>
    <t>HYUNDAI VANCOUVER</t>
    <phoneticPr fontId="12" type="noConversion"/>
  </si>
  <si>
    <t>0292S</t>
    <phoneticPr fontId="12" type="noConversion"/>
  </si>
  <si>
    <t>EVER URBAN</t>
    <phoneticPr fontId="12" type="noConversion"/>
  </si>
  <si>
    <t>0180S</t>
    <phoneticPr fontId="12" type="noConversion"/>
  </si>
  <si>
    <t>ONE SAC</t>
    <phoneticPr fontId="36" type="noConversion"/>
  </si>
  <si>
    <t>ONE AUN</t>
    <phoneticPr fontId="36" type="noConversion"/>
  </si>
  <si>
    <t>SFL HAWAII</t>
  </si>
  <si>
    <t>418S</t>
    <phoneticPr fontId="12" type="noConversion"/>
  </si>
  <si>
    <t>ARIES</t>
    <phoneticPr fontId="12" type="noConversion"/>
  </si>
  <si>
    <t>419S</t>
    <phoneticPr fontId="12" type="noConversion"/>
  </si>
  <si>
    <t>CHRISTA SCHULTE</t>
    <phoneticPr fontId="12" type="noConversion"/>
  </si>
  <si>
    <t>420S</t>
    <phoneticPr fontId="12" type="noConversion"/>
  </si>
  <si>
    <t>GOOD PROSPECT</t>
    <phoneticPr fontId="12" type="noConversion"/>
  </si>
  <si>
    <t>421S</t>
    <phoneticPr fontId="12" type="noConversion"/>
  </si>
  <si>
    <t>TAMINA</t>
    <phoneticPr fontId="12" type="noConversion"/>
  </si>
  <si>
    <t>422S</t>
    <phoneticPr fontId="12" type="noConversion"/>
  </si>
  <si>
    <t>ONE PS3</t>
    <phoneticPr fontId="36" type="noConversion"/>
  </si>
  <si>
    <t>091W</t>
    <phoneticPr fontId="12" type="noConversion"/>
  </si>
  <si>
    <t>ONE COMMITMENT</t>
    <phoneticPr fontId="12" type="noConversion"/>
  </si>
  <si>
    <t>064W</t>
    <phoneticPr fontId="12" type="noConversion"/>
  </si>
  <si>
    <t>ONE CONTRIBUTION</t>
    <phoneticPr fontId="12" type="noConversion"/>
  </si>
  <si>
    <t>056W</t>
    <phoneticPr fontId="12" type="noConversion"/>
  </si>
  <si>
    <t>SEASPAN ADONIS</t>
    <phoneticPr fontId="12" type="noConversion"/>
  </si>
  <si>
    <t>074W</t>
    <phoneticPr fontId="12" type="noConversion"/>
  </si>
  <si>
    <t>ONE AG3</t>
    <phoneticPr fontId="12" type="noConversion"/>
  </si>
  <si>
    <t>HMM DAON</t>
    <phoneticPr fontId="12" type="noConversion"/>
  </si>
  <si>
    <t>012W</t>
    <phoneticPr fontId="12" type="noConversion"/>
  </si>
  <si>
    <t>AL NASRIYAH</t>
    <phoneticPr fontId="12" type="noConversion"/>
  </si>
  <si>
    <t>030W</t>
    <phoneticPr fontId="12" type="noConversion"/>
  </si>
  <si>
    <t>YM WELLHEAD</t>
    <phoneticPr fontId="12" type="noConversion"/>
  </si>
  <si>
    <t>043W</t>
    <phoneticPr fontId="12" type="noConversion"/>
  </si>
  <si>
    <t>UMM QARN</t>
    <phoneticPr fontId="12" type="noConversion"/>
  </si>
  <si>
    <t>092W</t>
    <phoneticPr fontId="12" type="noConversion"/>
  </si>
  <si>
    <t>YM COSMOS</t>
    <phoneticPr fontId="12" type="noConversion"/>
  </si>
  <si>
    <t>177W</t>
    <phoneticPr fontId="12" type="noConversion"/>
  </si>
  <si>
    <t>YM MANDATE</t>
    <phoneticPr fontId="12" type="noConversion"/>
  </si>
  <si>
    <t>091W</t>
    <phoneticPr fontId="12" type="noConversion"/>
  </si>
  <si>
    <t>YM MATURITY</t>
    <phoneticPr fontId="12" type="noConversion"/>
  </si>
  <si>
    <t>094W</t>
    <phoneticPr fontId="12" type="noConversion"/>
  </si>
  <si>
    <t>FI418A</t>
    <phoneticPr fontId="12" type="noConversion"/>
  </si>
  <si>
    <t>CAPE ARTEMISIO</t>
    <phoneticPr fontId="12" type="noConversion"/>
  </si>
  <si>
    <t>2419W</t>
    <phoneticPr fontId="12" type="noConversion"/>
  </si>
  <si>
    <t>SEASPAN HARRIER</t>
    <phoneticPr fontId="12" type="noConversion"/>
  </si>
  <si>
    <t>2420W</t>
    <phoneticPr fontId="12" type="noConversion"/>
  </si>
  <si>
    <t>SEASPAN OSPREY</t>
    <phoneticPr fontId="12" type="noConversion"/>
  </si>
  <si>
    <t>2421W</t>
    <phoneticPr fontId="12" type="noConversion"/>
  </si>
  <si>
    <t>CAPE SOUNIO</t>
    <phoneticPr fontId="12" type="noConversion"/>
  </si>
  <si>
    <t>FI422A</t>
    <phoneticPr fontId="12" type="noConversion"/>
  </si>
  <si>
    <t>MSC SHUBA B</t>
    <phoneticPr fontId="12" type="noConversion"/>
  </si>
  <si>
    <t>MANZANILLO EXPRESS</t>
  </si>
  <si>
    <t>2419E</t>
    <phoneticPr fontId="12" type="noConversion"/>
  </si>
  <si>
    <t>ITAJAI EXPRESS</t>
    <phoneticPr fontId="12" type="noConversion"/>
  </si>
  <si>
    <t>2420E</t>
    <phoneticPr fontId="12" type="noConversion"/>
  </si>
  <si>
    <t>RIO DE JANEIRO EXPRESS</t>
    <phoneticPr fontId="12" type="noConversion"/>
  </si>
  <si>
    <t>2421E</t>
    <phoneticPr fontId="12" type="noConversion"/>
  </si>
  <si>
    <t>BUENAVENTURA EXPRESS</t>
    <phoneticPr fontId="12" type="noConversion"/>
  </si>
  <si>
    <t>2422E</t>
    <phoneticPr fontId="12" type="noConversion"/>
  </si>
  <si>
    <t>LIMA EXPRESS</t>
    <phoneticPr fontId="12" type="noConversion"/>
  </si>
  <si>
    <t>2423E</t>
    <phoneticPr fontId="12" type="noConversion"/>
  </si>
  <si>
    <t>VANTAGE</t>
  </si>
  <si>
    <t>ATHOS</t>
    <phoneticPr fontId="12" type="noConversion"/>
  </si>
  <si>
    <t>2421E</t>
    <phoneticPr fontId="12" type="noConversion"/>
  </si>
  <si>
    <t>HYUNDAI NEPTUNE</t>
    <phoneticPr fontId="12" type="noConversion"/>
  </si>
  <si>
    <t>0035E</t>
    <phoneticPr fontId="12" type="noConversion"/>
  </si>
  <si>
    <t>SEASPAN BREEZE</t>
    <phoneticPr fontId="12" type="noConversion"/>
  </si>
  <si>
    <t>2423E</t>
    <phoneticPr fontId="12" type="noConversion"/>
  </si>
  <si>
    <t>VMS</t>
  </si>
  <si>
    <t>YM TRAVEL</t>
    <phoneticPr fontId="12" type="noConversion"/>
  </si>
  <si>
    <t>016E</t>
    <phoneticPr fontId="12" type="noConversion"/>
  </si>
  <si>
    <t>YM TUTORIAL</t>
    <phoneticPr fontId="12" type="noConversion"/>
  </si>
  <si>
    <t>012E</t>
    <phoneticPr fontId="12" type="noConversion"/>
  </si>
  <si>
    <t xml:space="preserve">SEASPAN THAMES </t>
    <phoneticPr fontId="12" type="noConversion"/>
  </si>
  <si>
    <t>036E</t>
    <phoneticPr fontId="12" type="noConversion"/>
  </si>
  <si>
    <t>ONE  PN1</t>
    <phoneticPr fontId="12" type="noConversion"/>
  </si>
  <si>
    <t>VMS</t>
    <phoneticPr fontId="12" type="noConversion"/>
  </si>
  <si>
    <t>ONE MANEUVER</t>
    <phoneticPr fontId="12" type="noConversion"/>
  </si>
  <si>
    <t>070E</t>
    <phoneticPr fontId="12" type="noConversion"/>
  </si>
  <si>
    <t xml:space="preserve">ARGUS </t>
    <phoneticPr fontId="12" type="noConversion"/>
  </si>
  <si>
    <t>221E</t>
    <phoneticPr fontId="12" type="noConversion"/>
  </si>
  <si>
    <t>GEORGE WASHINGTON BRIDGE</t>
    <phoneticPr fontId="12" type="noConversion"/>
  </si>
  <si>
    <t>027E</t>
    <phoneticPr fontId="12" type="noConversion"/>
  </si>
  <si>
    <t>HPL  JCS</t>
    <phoneticPr fontId="36" type="noConversion"/>
  </si>
  <si>
    <t>CMA CGM AQUILA</t>
    <phoneticPr fontId="12" type="noConversion"/>
  </si>
  <si>
    <t>0PPCFE1MA</t>
    <phoneticPr fontId="12" type="noConversion"/>
  </si>
  <si>
    <t>CMA CGM VELA</t>
    <phoneticPr fontId="12" type="noConversion"/>
  </si>
  <si>
    <t>0PPHDE1MA</t>
    <phoneticPr fontId="12" type="noConversion"/>
  </si>
  <si>
    <t>CMA CGM LIBRA</t>
    <phoneticPr fontId="12" type="noConversion"/>
  </si>
  <si>
    <t>0PPHFE1MA</t>
    <phoneticPr fontId="12" type="noConversion"/>
  </si>
  <si>
    <t>CSCL ZEEBRUGGE</t>
    <phoneticPr fontId="12" type="noConversion"/>
  </si>
  <si>
    <t>047E</t>
    <phoneticPr fontId="12" type="noConversion"/>
  </si>
  <si>
    <t>COSCO HELLAS</t>
    <phoneticPr fontId="12" type="noConversion"/>
  </si>
  <si>
    <t>109E</t>
    <phoneticPr fontId="12" type="noConversion"/>
  </si>
  <si>
    <t>MSC JADE</t>
    <phoneticPr fontId="36" type="noConversion"/>
  </si>
  <si>
    <t>MSC FEBE</t>
    <phoneticPr fontId="12" type="noConversion"/>
  </si>
  <si>
    <t>FJ417W</t>
    <phoneticPr fontId="12" type="noConversion"/>
  </si>
  <si>
    <t>MSC CELESTINO MARESCA</t>
    <phoneticPr fontId="12" type="noConversion"/>
  </si>
  <si>
    <t>FJ418W</t>
    <phoneticPr fontId="12" type="noConversion"/>
  </si>
  <si>
    <t>MSC LENI</t>
    <phoneticPr fontId="12" type="noConversion"/>
  </si>
  <si>
    <t xml:space="preserve">FJ419W </t>
    <phoneticPr fontId="12" type="noConversion"/>
  </si>
  <si>
    <t>MSC IRINA</t>
    <phoneticPr fontId="12" type="noConversion"/>
  </si>
  <si>
    <t>FJ420W</t>
    <phoneticPr fontId="12" type="noConversion"/>
  </si>
  <si>
    <t>MSC AMBRA</t>
    <phoneticPr fontId="12" type="noConversion"/>
  </si>
  <si>
    <t>FJ421W</t>
    <phoneticPr fontId="12" type="noConversion"/>
  </si>
  <si>
    <t>MSC / LONG STAR</t>
    <phoneticPr fontId="36" type="noConversion"/>
  </si>
  <si>
    <t>MIAMI,FL</t>
    <phoneticPr fontId="12" type="noConversion"/>
  </si>
  <si>
    <t>MSC LUDOVICA</t>
    <phoneticPr fontId="12" type="noConversion"/>
  </si>
  <si>
    <t xml:space="preserve">FR418E </t>
    <phoneticPr fontId="12" type="noConversion"/>
  </si>
  <si>
    <t>MSC BOSPHORUS</t>
    <phoneticPr fontId="12" type="noConversion"/>
  </si>
  <si>
    <t xml:space="preserve">FR419E </t>
    <phoneticPr fontId="12" type="noConversion"/>
  </si>
  <si>
    <t>GSL MARIA</t>
    <phoneticPr fontId="12" type="noConversion"/>
  </si>
  <si>
    <t>420E</t>
    <phoneticPr fontId="12" type="noConversion"/>
  </si>
  <si>
    <t>MSC LONG BEACH VI</t>
    <phoneticPr fontId="12" type="noConversion"/>
  </si>
  <si>
    <t xml:space="preserve">FR421E </t>
    <phoneticPr fontId="12" type="noConversion"/>
  </si>
  <si>
    <t xml:space="preserve">HAMBURG </t>
    <phoneticPr fontId="12" type="noConversion"/>
  </si>
  <si>
    <t>COSCO SHIPPING CAPRICORN</t>
    <phoneticPr fontId="12" type="noConversion"/>
  </si>
  <si>
    <t>COSCO SHIPPING GALAXY</t>
    <phoneticPr fontId="12" type="noConversion"/>
  </si>
  <si>
    <t>022W</t>
    <phoneticPr fontId="12" type="noConversion"/>
  </si>
  <si>
    <t xml:space="preserve"> COSCO SHIPPING VIRGO</t>
    <phoneticPr fontId="12" type="noConversion"/>
  </si>
  <si>
    <t>COSCO SHIPPING ARIES</t>
    <phoneticPr fontId="12" type="noConversion"/>
  </si>
  <si>
    <t>029W</t>
    <phoneticPr fontId="12" type="noConversion"/>
  </si>
  <si>
    <t xml:space="preserve"> COSCO SHIPPING UNIVERSE</t>
    <phoneticPr fontId="12" type="noConversion"/>
  </si>
  <si>
    <t xml:space="preserve">HAMBURG </t>
    <phoneticPr fontId="12" type="noConversion"/>
  </si>
  <si>
    <t>EVER GOODS</t>
    <phoneticPr fontId="12" type="noConversion"/>
  </si>
  <si>
    <t>028W</t>
    <phoneticPr fontId="12" type="noConversion"/>
  </si>
  <si>
    <t xml:space="preserve"> EVER ACME</t>
    <phoneticPr fontId="12" type="noConversion"/>
  </si>
  <si>
    <t>006W</t>
    <phoneticPr fontId="12" type="noConversion"/>
  </si>
  <si>
    <t>EVER ARIA</t>
    <phoneticPr fontId="12" type="noConversion"/>
  </si>
  <si>
    <t>007W</t>
    <phoneticPr fontId="12" type="noConversion"/>
  </si>
  <si>
    <t xml:space="preserve"> EVER GIVEN</t>
    <phoneticPr fontId="12" type="noConversion"/>
  </si>
  <si>
    <t>021W</t>
    <phoneticPr fontId="12" type="noConversion"/>
  </si>
  <si>
    <t xml:space="preserve"> EVER ART</t>
    <phoneticPr fontId="12" type="noConversion"/>
  </si>
  <si>
    <t>008W</t>
    <phoneticPr fontId="12" type="noConversion"/>
  </si>
  <si>
    <t>COSCO/AEU5</t>
    <phoneticPr fontId="36" type="noConversion"/>
  </si>
  <si>
    <t>CMA CGM KERGUELEN</t>
    <phoneticPr fontId="12" type="noConversion"/>
  </si>
  <si>
    <t xml:space="preserve"> 0FLHNW1</t>
    <phoneticPr fontId="12" type="noConversion"/>
  </si>
  <si>
    <t>APL RAFFLES</t>
    <phoneticPr fontId="12" type="noConversion"/>
  </si>
  <si>
    <t> 0FLHRW1</t>
    <phoneticPr fontId="12" type="noConversion"/>
  </si>
  <si>
    <t>CMA CGM JULES VERNE</t>
    <phoneticPr fontId="12" type="noConversion"/>
  </si>
  <si>
    <t>0FLHTW1MA</t>
    <phoneticPr fontId="12" type="noConversion"/>
  </si>
  <si>
    <t xml:space="preserve"> CMA CGM BOUGAINVILLE</t>
    <phoneticPr fontId="12" type="noConversion"/>
  </si>
  <si>
    <t> 0FLMLW1MA</t>
    <phoneticPr fontId="12" type="noConversion"/>
  </si>
  <si>
    <t>APL MERLION</t>
    <phoneticPr fontId="12" type="noConversion"/>
  </si>
  <si>
    <t xml:space="preserve"> 0FLMXW1MA</t>
    <phoneticPr fontId="12" type="noConversion"/>
  </si>
  <si>
    <t xml:space="preserve">FELIXSTOWE </t>
    <phoneticPr fontId="12" type="noConversion"/>
  </si>
  <si>
    <t xml:space="preserve"> OOCL HONG KONG</t>
    <phoneticPr fontId="12" type="noConversion"/>
  </si>
  <si>
    <t>031W</t>
    <phoneticPr fontId="12" type="noConversion"/>
  </si>
  <si>
    <t xml:space="preserve"> OOCL FINLAND</t>
    <phoneticPr fontId="12" type="noConversion"/>
  </si>
  <si>
    <t>001W</t>
    <phoneticPr fontId="12" type="noConversion"/>
  </si>
  <si>
    <t>OOCL TURKIYE</t>
    <phoneticPr fontId="12" type="noConversion"/>
  </si>
  <si>
    <t>004W</t>
    <phoneticPr fontId="12" type="noConversion"/>
  </si>
  <si>
    <t>OOCL VALENCIA</t>
    <phoneticPr fontId="12" type="noConversion"/>
  </si>
  <si>
    <t xml:space="preserve"> OOCL GDYNIA</t>
    <phoneticPr fontId="12" type="noConversion"/>
  </si>
  <si>
    <t>003W</t>
    <phoneticPr fontId="12" type="noConversion"/>
  </si>
  <si>
    <t>COSCO  AEU1</t>
    <phoneticPr fontId="36" type="noConversion"/>
  </si>
  <si>
    <t>SOUTHAMPTON</t>
    <phoneticPr fontId="12" type="noConversion"/>
  </si>
  <si>
    <t xml:space="preserve"> CMA CGM RIVOLI</t>
    <phoneticPr fontId="12" type="noConversion"/>
  </si>
  <si>
    <t>0FMFJW1</t>
    <phoneticPr fontId="12" type="noConversion"/>
  </si>
  <si>
    <t>CMA CGM MONTMARTRE</t>
    <phoneticPr fontId="12" type="noConversion"/>
  </si>
  <si>
    <t>0FMFNW1MA</t>
    <phoneticPr fontId="12" type="noConversion"/>
  </si>
  <si>
    <t>OMIT</t>
    <phoneticPr fontId="12" type="noConversion"/>
  </si>
  <si>
    <t xml:space="preserve"> CMA CGM PALAIS ROYAL</t>
    <phoneticPr fontId="12" type="noConversion"/>
  </si>
  <si>
    <t> 0FMFPW1MA</t>
    <phoneticPr fontId="12" type="noConversion"/>
  </si>
  <si>
    <t xml:space="preserve"> CMA CGM ANTOINE DE SAINT EXUPERY</t>
    <phoneticPr fontId="12" type="noConversion"/>
  </si>
  <si>
    <t>0FMFRW1MA</t>
    <phoneticPr fontId="12" type="noConversion"/>
  </si>
  <si>
    <t>COSCO/AEU6</t>
    <phoneticPr fontId="36" type="noConversion"/>
  </si>
  <si>
    <t>PRIAEUS(VIA)</t>
    <phoneticPr fontId="36" type="noConversion"/>
  </si>
  <si>
    <t xml:space="preserve">VARNA  </t>
    <phoneticPr fontId="36" type="noConversion"/>
  </si>
  <si>
    <t>COSCO SHIPPING SOLAR</t>
    <phoneticPr fontId="12" type="noConversion"/>
  </si>
  <si>
    <t>029W</t>
    <phoneticPr fontId="12" type="noConversion"/>
  </si>
  <si>
    <t xml:space="preserve"> COSCO ANTWERP</t>
    <phoneticPr fontId="12" type="noConversion"/>
  </si>
  <si>
    <t>EVER GLORY</t>
    <phoneticPr fontId="12" type="noConversion"/>
  </si>
  <si>
    <t>COSCO/AEM1</t>
    <phoneticPr fontId="36" type="noConversion"/>
  </si>
  <si>
    <t>022W</t>
    <phoneticPr fontId="12" type="noConversion"/>
  </si>
  <si>
    <t>OOCL INDONESIA</t>
    <phoneticPr fontId="12" type="noConversion"/>
  </si>
  <si>
    <t>EVER GOVERN</t>
    <phoneticPr fontId="12" type="noConversion"/>
  </si>
  <si>
    <t>COSCO /AEM3</t>
    <phoneticPr fontId="36" type="noConversion"/>
  </si>
  <si>
    <t>CSCL VENUS</t>
    <phoneticPr fontId="12" type="noConversion"/>
  </si>
  <si>
    <t>EVER LUCENT</t>
    <phoneticPr fontId="12" type="noConversion"/>
  </si>
  <si>
    <t>063W</t>
    <phoneticPr fontId="12" type="noConversion"/>
  </si>
  <si>
    <t>OOCL FRANCE</t>
    <phoneticPr fontId="12" type="noConversion"/>
  </si>
  <si>
    <t>061W</t>
    <phoneticPr fontId="12" type="noConversion"/>
  </si>
  <si>
    <t>COSCO SHIPPING ANDES</t>
    <phoneticPr fontId="12" type="noConversion"/>
  </si>
  <si>
    <t>037W</t>
    <phoneticPr fontId="12" type="noConversion"/>
  </si>
  <si>
    <t>COSCO/EMC/AEM6</t>
    <phoneticPr fontId="36" type="noConversion"/>
  </si>
  <si>
    <t>CMA CGM LISA MARIE</t>
    <phoneticPr fontId="12" type="noConversion"/>
  </si>
  <si>
    <t>0BEI1W1</t>
    <phoneticPr fontId="12" type="noConversion"/>
  </si>
  <si>
    <t>CMA CGM GANGES</t>
    <phoneticPr fontId="12" type="noConversion"/>
  </si>
  <si>
    <t>0BEI3W1</t>
    <phoneticPr fontId="12" type="noConversion"/>
  </si>
  <si>
    <t>COSCO/AEM2</t>
    <phoneticPr fontId="36" type="noConversion"/>
  </si>
  <si>
    <t>CMA CGM TENERE</t>
    <phoneticPr fontId="12" type="noConversion"/>
  </si>
  <si>
    <t>0MEHVW1</t>
    <phoneticPr fontId="12" type="noConversion"/>
  </si>
  <si>
    <t>APL SINGAPURA</t>
    <phoneticPr fontId="12" type="noConversion"/>
  </si>
  <si>
    <t>0MEHZW1</t>
    <phoneticPr fontId="12" type="noConversion"/>
  </si>
  <si>
    <t>CMA CGM UNITY</t>
    <phoneticPr fontId="12" type="noConversion"/>
  </si>
  <si>
    <t>0MEI1W1</t>
    <phoneticPr fontId="12" type="noConversion"/>
  </si>
  <si>
    <t>CMA CGM SYMI</t>
    <phoneticPr fontId="12" type="noConversion"/>
  </si>
  <si>
    <t>0MEI3W1</t>
    <phoneticPr fontId="12" type="noConversion"/>
  </si>
  <si>
    <t>COSCO/WSA2</t>
    <phoneticPr fontId="36" type="noConversion"/>
  </si>
  <si>
    <t>WAN HAI 721</t>
    <phoneticPr fontId="12" type="noConversion"/>
  </si>
  <si>
    <t>E016</t>
    <phoneticPr fontId="12" type="noConversion"/>
  </si>
  <si>
    <t>KOTA CARUM</t>
    <phoneticPr fontId="12" type="noConversion"/>
  </si>
  <si>
    <t>077E</t>
    <phoneticPr fontId="12" type="noConversion"/>
  </si>
  <si>
    <t>WAN HAI 722</t>
    <phoneticPr fontId="12" type="noConversion"/>
  </si>
  <si>
    <t>E015</t>
    <phoneticPr fontId="12" type="noConversion"/>
  </si>
  <si>
    <t>WAN HAI A03</t>
    <phoneticPr fontId="12" type="noConversion"/>
  </si>
  <si>
    <t>E005</t>
    <phoneticPr fontId="12" type="noConversion"/>
  </si>
  <si>
    <t>WAN HAI A02</t>
    <phoneticPr fontId="12" type="noConversion"/>
  </si>
  <si>
    <t>E008</t>
    <phoneticPr fontId="12" type="noConversion"/>
  </si>
  <si>
    <t>CMA  SHAKA II MSK/HSD  ASAF
COSCO ZAX1</t>
    <phoneticPr fontId="36" type="noConversion"/>
  </si>
  <si>
    <t>CCNI ARAUCO</t>
    <phoneticPr fontId="12" type="noConversion"/>
  </si>
  <si>
    <t>417S</t>
    <phoneticPr fontId="12" type="noConversion"/>
  </si>
  <si>
    <t>SAN FELIPE</t>
    <phoneticPr fontId="12" type="noConversion"/>
  </si>
  <si>
    <t>418S</t>
    <phoneticPr fontId="12" type="noConversion"/>
  </si>
  <si>
    <t>APL HOUSTON</t>
    <phoneticPr fontId="12" type="noConversion"/>
  </si>
  <si>
    <t>0SSHNW1</t>
    <phoneticPr fontId="12" type="noConversion"/>
  </si>
  <si>
    <t>MAERSK STADELHORN</t>
    <phoneticPr fontId="12" type="noConversion"/>
  </si>
  <si>
    <t>420S</t>
    <phoneticPr fontId="12" type="noConversion"/>
  </si>
  <si>
    <t>CMA CGM NILE</t>
    <phoneticPr fontId="12" type="noConversion"/>
  </si>
  <si>
    <t>0SSHRW1</t>
    <phoneticPr fontId="12" type="noConversion"/>
  </si>
  <si>
    <t>COSCO ESA</t>
    <phoneticPr fontId="36" type="noConversion"/>
  </si>
  <si>
    <t>EVER LEADER</t>
    <phoneticPr fontId="12" type="noConversion"/>
  </si>
  <si>
    <t>069W</t>
    <phoneticPr fontId="12" type="noConversion"/>
  </si>
  <si>
    <t>KOTA SANTOS</t>
    <phoneticPr fontId="12" type="noConversion"/>
  </si>
  <si>
    <t>0009W</t>
    <phoneticPr fontId="12" type="noConversion"/>
  </si>
  <si>
    <t>EVER LIVELY</t>
    <phoneticPr fontId="12" type="noConversion"/>
  </si>
  <si>
    <t>062W</t>
    <phoneticPr fontId="12" type="noConversion"/>
  </si>
  <si>
    <t>CMA CGM LITANI</t>
    <phoneticPr fontId="12" type="noConversion"/>
  </si>
  <si>
    <t>0AAPRW1</t>
    <phoneticPr fontId="12" type="noConversion"/>
  </si>
  <si>
    <t>COSCO/WSA</t>
    <phoneticPr fontId="36" type="noConversion"/>
  </si>
  <si>
    <t>EVER LIVEN</t>
    <phoneticPr fontId="12" type="noConversion"/>
  </si>
  <si>
    <t>071E</t>
    <phoneticPr fontId="12" type="noConversion"/>
  </si>
  <si>
    <t>TBN</t>
    <phoneticPr fontId="12" type="noConversion"/>
  </si>
  <si>
    <t>EVER LUNAR</t>
    <phoneticPr fontId="12" type="noConversion"/>
  </si>
  <si>
    <t>069E</t>
    <phoneticPr fontId="12" type="noConversion"/>
  </si>
  <si>
    <t>XIN SHANGHAI</t>
    <phoneticPr fontId="12" type="noConversion"/>
  </si>
  <si>
    <t>150E</t>
    <phoneticPr fontId="12" type="noConversion"/>
  </si>
  <si>
    <t>COSCO  FCE</t>
    <phoneticPr fontId="36" type="noConversion"/>
  </si>
  <si>
    <t>OOCL SAVANNAH</t>
    <phoneticPr fontId="12" type="noConversion"/>
  </si>
  <si>
    <t>449W</t>
    <phoneticPr fontId="12" type="noConversion"/>
  </si>
  <si>
    <t>INTERASIA HORIZON</t>
    <phoneticPr fontId="12" type="noConversion"/>
  </si>
  <si>
    <t>WAN HAI 508</t>
    <phoneticPr fontId="12" type="noConversion"/>
  </si>
  <si>
    <t>XIN WEN ZHOU</t>
    <phoneticPr fontId="12" type="noConversion"/>
  </si>
  <si>
    <t>161W</t>
    <phoneticPr fontId="12" type="noConversion"/>
  </si>
  <si>
    <t>SEASPAN OSAKA</t>
    <phoneticPr fontId="12" type="noConversion"/>
  </si>
  <si>
    <t>016WW</t>
    <phoneticPr fontId="12" type="noConversion"/>
  </si>
  <si>
    <t>W204</t>
    <phoneticPr fontId="12" type="noConversion"/>
  </si>
  <si>
    <t>COSCO A3C</t>
    <phoneticPr fontId="36" type="noConversion"/>
  </si>
  <si>
    <t>OOCL MIAMI</t>
    <phoneticPr fontId="12" type="noConversion"/>
  </si>
  <si>
    <t>096S</t>
    <phoneticPr fontId="12" type="noConversion"/>
  </si>
  <si>
    <t>OOCL CANADA</t>
    <phoneticPr fontId="12" type="noConversion"/>
  </si>
  <si>
    <t>105S</t>
    <phoneticPr fontId="12" type="noConversion"/>
  </si>
  <si>
    <t>OOCL DURBAN</t>
    <phoneticPr fontId="12" type="noConversion"/>
  </si>
  <si>
    <t>023S</t>
    <phoneticPr fontId="12" type="noConversion"/>
  </si>
  <si>
    <t>OOCL BEIJING</t>
    <phoneticPr fontId="12" type="noConversion"/>
  </si>
  <si>
    <t>111S</t>
    <phoneticPr fontId="12" type="noConversion"/>
  </si>
  <si>
    <t>ANL GIPPSLAND</t>
    <phoneticPr fontId="12" type="noConversion"/>
  </si>
  <si>
    <t>075S</t>
    <phoneticPr fontId="12" type="noConversion"/>
  </si>
  <si>
    <t>COSCO/WHL  PMX</t>
    <phoneticPr fontId="36" type="noConversion"/>
  </si>
  <si>
    <t xml:space="preserve">XIN CHANG SHU </t>
    <phoneticPr fontId="12" type="noConversion"/>
  </si>
  <si>
    <t>086W</t>
    <phoneticPr fontId="12" type="noConversion"/>
  </si>
  <si>
    <t>WAN HAI 625</t>
    <phoneticPr fontId="12" type="noConversion"/>
  </si>
  <si>
    <t>W012</t>
    <phoneticPr fontId="12" type="noConversion"/>
  </si>
  <si>
    <t>XIN FU ZHOU</t>
    <phoneticPr fontId="12" type="noConversion"/>
  </si>
  <si>
    <t>083W</t>
    <phoneticPr fontId="12" type="noConversion"/>
  </si>
  <si>
    <t>ITAL UNICA</t>
    <phoneticPr fontId="12" type="noConversion"/>
  </si>
  <si>
    <t>176W</t>
    <phoneticPr fontId="12" type="noConversion"/>
  </si>
  <si>
    <t>ZHONG HANG SHENG</t>
    <phoneticPr fontId="12" type="noConversion"/>
  </si>
  <si>
    <t>172W</t>
    <phoneticPr fontId="12" type="noConversion"/>
  </si>
  <si>
    <t>X-PRESS KARAKORAM</t>
    <phoneticPr fontId="12" type="noConversion"/>
  </si>
  <si>
    <t>AS PAMELA</t>
    <phoneticPr fontId="12" type="noConversion"/>
  </si>
  <si>
    <t>065W</t>
    <phoneticPr fontId="12" type="noConversion"/>
  </si>
  <si>
    <t>MERATUS JAYAGIRI</t>
    <phoneticPr fontId="12" type="noConversion"/>
  </si>
  <si>
    <t>033W</t>
    <phoneticPr fontId="12" type="noConversion"/>
  </si>
  <si>
    <t>173W</t>
    <phoneticPr fontId="12" type="noConversion"/>
  </si>
  <si>
    <t>COSCO CJ29 SKT8 / SNL NKT6 SITC</t>
    <phoneticPr fontId="36" type="noConversion"/>
  </si>
  <si>
    <t>EPONYMA</t>
    <phoneticPr fontId="12" type="noConversion"/>
  </si>
  <si>
    <t>121E</t>
    <phoneticPr fontId="12" type="noConversion"/>
  </si>
  <si>
    <t>122E</t>
    <phoneticPr fontId="12" type="noConversion"/>
  </si>
  <si>
    <t>125E</t>
  </si>
  <si>
    <t>NOSCO
COSCO
EAS  AK12</t>
    <phoneticPr fontId="36" type="noConversion"/>
  </si>
  <si>
    <t>XIN MING ZHOU 20</t>
    <phoneticPr fontId="12" type="noConversion"/>
  </si>
  <si>
    <t>2419E</t>
  </si>
  <si>
    <t>2419E</t>
    <phoneticPr fontId="12" type="noConversion"/>
  </si>
  <si>
    <t>2420E</t>
    <phoneticPr fontId="12" type="noConversion"/>
  </si>
  <si>
    <t>2421E</t>
  </si>
  <si>
    <t>2422E</t>
  </si>
  <si>
    <t>2423E</t>
  </si>
  <si>
    <t>COSCO  AIS</t>
    <phoneticPr fontId="36" type="noConversion"/>
  </si>
  <si>
    <t>ZHONG GU JI NAN</t>
    <phoneticPr fontId="12" type="noConversion"/>
  </si>
  <si>
    <t>24003W</t>
    <phoneticPr fontId="12" type="noConversion"/>
  </si>
  <si>
    <t>KMTC MANILA</t>
    <phoneticPr fontId="12" type="noConversion"/>
  </si>
  <si>
    <t>XIN PU DONG</t>
    <phoneticPr fontId="12" type="noConversion"/>
  </si>
  <si>
    <t>274W</t>
    <phoneticPr fontId="12" type="noConversion"/>
  </si>
  <si>
    <t>KMTC DELHI</t>
    <phoneticPr fontId="12" type="noConversion"/>
  </si>
  <si>
    <t> TBN</t>
    <phoneticPr fontId="12" type="noConversion"/>
  </si>
  <si>
    <t>COSCO  MEX</t>
    <phoneticPr fontId="36" type="noConversion"/>
  </si>
  <si>
    <t>CSCL ATLANTIC OCEAN</t>
    <phoneticPr fontId="12" type="noConversion"/>
  </si>
  <si>
    <t>053W</t>
    <phoneticPr fontId="12" type="noConversion"/>
  </si>
  <si>
    <t>CSCL INDIAN OCEAN</t>
    <phoneticPr fontId="12" type="noConversion"/>
  </si>
  <si>
    <t>064W</t>
    <phoneticPr fontId="12" type="noConversion"/>
  </si>
  <si>
    <t>CSCL GLOBE</t>
    <phoneticPr fontId="12" type="noConversion"/>
  </si>
  <si>
    <t>063W</t>
    <phoneticPr fontId="12" type="noConversion"/>
  </si>
  <si>
    <t xml:space="preserve">COSCO CAX1 </t>
    <phoneticPr fontId="36" type="noConversion"/>
  </si>
  <si>
    <t>CMA CGM AQUILA</t>
    <phoneticPr fontId="12" type="noConversion"/>
  </si>
  <si>
    <t>0PPCFE1</t>
    <phoneticPr fontId="12" type="noConversion"/>
  </si>
  <si>
    <t>CMA CGM VELA</t>
    <phoneticPr fontId="12" type="noConversion"/>
  </si>
  <si>
    <t>0PPHDE1</t>
    <phoneticPr fontId="12" type="noConversion"/>
  </si>
  <si>
    <t>CMA CGM LIBRA</t>
    <phoneticPr fontId="12" type="noConversion"/>
  </si>
  <si>
    <t>0PPHFE1</t>
    <phoneticPr fontId="12" type="noConversion"/>
  </si>
  <si>
    <t>CSCL ZEEBRUGGE</t>
    <phoneticPr fontId="12" type="noConversion"/>
  </si>
  <si>
    <t>047E</t>
    <phoneticPr fontId="12" type="noConversion"/>
  </si>
  <si>
    <t>COSCO HELLAS</t>
    <phoneticPr fontId="12" type="noConversion"/>
  </si>
  <si>
    <t>109E</t>
    <phoneticPr fontId="12" type="noConversion"/>
  </si>
  <si>
    <t>COSCO/AWE1</t>
    <phoneticPr fontId="36" type="noConversion"/>
  </si>
  <si>
    <t>EVER FASHION</t>
    <phoneticPr fontId="12" type="noConversion"/>
  </si>
  <si>
    <t>1160E</t>
    <phoneticPr fontId="12" type="noConversion"/>
  </si>
  <si>
    <t>EVER FUTURE</t>
    <phoneticPr fontId="12" type="noConversion"/>
  </si>
  <si>
    <t>1161E</t>
  </si>
  <si>
    <t>1162E</t>
  </si>
  <si>
    <t>1163E</t>
  </si>
  <si>
    <t>EVER FAIR</t>
    <phoneticPr fontId="12" type="noConversion"/>
  </si>
  <si>
    <t>EVER FOCUS</t>
    <phoneticPr fontId="12" type="noConversion"/>
  </si>
  <si>
    <t>COSCO AAC/ONE CP3</t>
    <phoneticPr fontId="36" type="noConversion"/>
  </si>
  <si>
    <t>CSCL SOUTH CHINA SEA</t>
    <phoneticPr fontId="12" type="noConversion"/>
  </si>
  <si>
    <t>068E</t>
    <phoneticPr fontId="12" type="noConversion"/>
  </si>
  <si>
    <t>CSCL YELLOW SEA</t>
    <phoneticPr fontId="12" type="noConversion"/>
  </si>
  <si>
    <t>057E</t>
    <phoneticPr fontId="12" type="noConversion"/>
  </si>
  <si>
    <t>OOCL WASHINGTON</t>
    <phoneticPr fontId="12" type="noConversion"/>
  </si>
  <si>
    <t>083E</t>
    <phoneticPr fontId="12" type="noConversion"/>
  </si>
  <si>
    <t>COSCO PHILIPPINES</t>
    <phoneticPr fontId="12" type="noConversion"/>
  </si>
  <si>
    <t>111E</t>
    <phoneticPr fontId="12" type="noConversion"/>
  </si>
  <si>
    <t>EVER LEADING</t>
    <phoneticPr fontId="12" type="noConversion"/>
  </si>
  <si>
    <t>1114E</t>
    <phoneticPr fontId="12" type="noConversion"/>
  </si>
  <si>
    <t>1115E</t>
  </si>
  <si>
    <t>1116E</t>
  </si>
  <si>
    <t>1117E</t>
  </si>
  <si>
    <t>1118E</t>
  </si>
  <si>
    <t>EVER FAITH</t>
    <phoneticPr fontId="12" type="noConversion"/>
  </si>
  <si>
    <t>EVER LOGIC</t>
    <phoneticPr fontId="12" type="noConversion"/>
  </si>
  <si>
    <t>EVER FORE</t>
    <phoneticPr fontId="12" type="noConversion"/>
  </si>
  <si>
    <t>COSCO BELGIUM</t>
    <phoneticPr fontId="12" type="noConversion"/>
  </si>
  <si>
    <t>COSCO ITALY</t>
    <phoneticPr fontId="12" type="noConversion"/>
  </si>
  <si>
    <t>066E</t>
    <phoneticPr fontId="12" type="noConversion"/>
  </si>
  <si>
    <t>OOCL MALAYSIA</t>
    <phoneticPr fontId="12" type="noConversion"/>
  </si>
  <si>
    <t>056E</t>
    <phoneticPr fontId="12" type="noConversion"/>
  </si>
  <si>
    <t>OOCL EGYPT</t>
    <phoneticPr fontId="12" type="noConversion"/>
  </si>
  <si>
    <t>060E</t>
    <phoneticPr fontId="12" type="noConversion"/>
  </si>
  <si>
    <t>COSCO FRANCE</t>
    <phoneticPr fontId="12" type="noConversion"/>
  </si>
  <si>
    <t>062E</t>
    <phoneticPr fontId="12" type="noConversion"/>
  </si>
  <si>
    <t>COSCO MPNW</t>
    <phoneticPr fontId="12" type="noConversion"/>
  </si>
  <si>
    <t>APL CHONGQING</t>
    <phoneticPr fontId="12" type="noConversion"/>
  </si>
  <si>
    <t>0TNCNS1</t>
    <phoneticPr fontId="12" type="noConversion"/>
  </si>
  <si>
    <t>CMA CGM HYDRA</t>
    <phoneticPr fontId="12" type="noConversion"/>
  </si>
  <si>
    <t>0TNCRS1</t>
    <phoneticPr fontId="12" type="noConversion"/>
  </si>
  <si>
    <t>TBN</t>
    <phoneticPr fontId="12" type="noConversion"/>
  </si>
  <si>
    <t>CMA CGM COCHIN</t>
    <phoneticPr fontId="12" type="noConversion"/>
  </si>
  <si>
    <t>0TNCVS1</t>
    <phoneticPr fontId="12" type="noConversion"/>
  </si>
  <si>
    <t>COSCO EMC AWE2</t>
    <phoneticPr fontId="12" type="noConversion"/>
  </si>
  <si>
    <t>CMA CGM MUSCA</t>
    <phoneticPr fontId="12" type="noConversion"/>
  </si>
  <si>
    <t>0MBGHE1</t>
    <phoneticPr fontId="12" type="noConversion"/>
  </si>
  <si>
    <t>COSCO FAITH</t>
    <phoneticPr fontId="12" type="noConversion"/>
  </si>
  <si>
    <t>067E</t>
    <phoneticPr fontId="12" type="noConversion"/>
  </si>
  <si>
    <t>COSCO SHIPPING CAMELLIA</t>
    <phoneticPr fontId="12" type="noConversion"/>
  </si>
  <si>
    <t>023E</t>
    <phoneticPr fontId="12" type="noConversion"/>
  </si>
  <si>
    <t>COSCO CPNW</t>
    <phoneticPr fontId="12" type="noConversion"/>
  </si>
  <si>
    <t>COSCO VENICE</t>
    <phoneticPr fontId="12" type="noConversion"/>
  </si>
  <si>
    <t>062N</t>
    <phoneticPr fontId="12" type="noConversion"/>
  </si>
  <si>
    <t>XIN FEI ZHOU</t>
    <phoneticPr fontId="12" type="noConversion"/>
  </si>
  <si>
    <t>094N</t>
    <phoneticPr fontId="12" type="noConversion"/>
  </si>
  <si>
    <t>COSCO SANTOS</t>
    <phoneticPr fontId="12" type="noConversion"/>
  </si>
  <si>
    <t>082N</t>
    <phoneticPr fontId="12" type="noConversion"/>
  </si>
  <si>
    <t>OOCL ROTTERDAM</t>
    <phoneticPr fontId="12" type="noConversion"/>
  </si>
  <si>
    <t>147N</t>
    <phoneticPr fontId="12" type="noConversion"/>
  </si>
  <si>
    <t>EA CETUS</t>
    <phoneticPr fontId="12" type="noConversion"/>
  </si>
  <si>
    <t>003N</t>
    <phoneticPr fontId="12" type="noConversion"/>
  </si>
  <si>
    <t>SITC /VTX2</t>
    <phoneticPr fontId="36" type="noConversion"/>
  </si>
  <si>
    <t>SITC HEBEI</t>
    <phoneticPr fontId="12" type="noConversion"/>
  </si>
  <si>
    <t>2410S</t>
    <phoneticPr fontId="12" type="noConversion"/>
  </si>
  <si>
    <t>SITC SHANDONG</t>
    <phoneticPr fontId="12" type="noConversion"/>
  </si>
  <si>
    <t>SITC KEELUNG</t>
    <phoneticPr fontId="12" type="noConversion"/>
  </si>
  <si>
    <t>SITC LIDE</t>
    <phoneticPr fontId="12" type="noConversion"/>
  </si>
  <si>
    <t>SITC KANTO</t>
    <phoneticPr fontId="12" type="noConversion"/>
  </si>
  <si>
    <t>NBYY CVT</t>
    <phoneticPr fontId="36" type="noConversion"/>
  </si>
  <si>
    <t>DONG FANG FU</t>
    <phoneticPr fontId="12" type="noConversion"/>
  </si>
  <si>
    <t>2417S</t>
    <phoneticPr fontId="12" type="noConversion"/>
  </si>
  <si>
    <t>SITC HAIPHONG</t>
    <phoneticPr fontId="12" type="noConversion"/>
  </si>
  <si>
    <t>2419S</t>
  </si>
  <si>
    <t>2420S</t>
  </si>
  <si>
    <t>2421S</t>
  </si>
  <si>
    <t>SITC CJV7</t>
    <phoneticPr fontId="36" type="noConversion"/>
  </si>
  <si>
    <t>SITC KAOHSIUNG</t>
    <phoneticPr fontId="12" type="noConversion"/>
  </si>
  <si>
    <t>SITC YOKOHAMA</t>
    <phoneticPr fontId="12" type="noConversion"/>
  </si>
  <si>
    <t>2409N</t>
    <phoneticPr fontId="12" type="noConversion"/>
  </si>
  <si>
    <t>SITC KOBE</t>
    <phoneticPr fontId="12" type="noConversion"/>
  </si>
  <si>
    <t>2417N</t>
    <phoneticPr fontId="12" type="noConversion"/>
  </si>
  <si>
    <t>2415N</t>
    <phoneticPr fontId="12" type="noConversion"/>
  </si>
  <si>
    <t>2411N</t>
    <phoneticPr fontId="12" type="noConversion"/>
  </si>
  <si>
    <t>NOSCO  NBT3/ 
SITC VTX2 /SNL NJ1</t>
    <phoneticPr fontId="36" type="noConversion"/>
  </si>
  <si>
    <t>SNL/SITC CPS</t>
    <phoneticPr fontId="36" type="noConversion"/>
  </si>
  <si>
    <t>SITC MAKASSAR</t>
    <phoneticPr fontId="12" type="noConversion"/>
  </si>
  <si>
    <t>2411S</t>
    <phoneticPr fontId="12" type="noConversion"/>
  </si>
  <si>
    <t>2412S</t>
    <phoneticPr fontId="12" type="noConversion"/>
  </si>
  <si>
    <t>2411S</t>
    <phoneticPr fontId="12" type="noConversion"/>
  </si>
  <si>
    <t>2413S</t>
    <phoneticPr fontId="12" type="noConversion"/>
  </si>
  <si>
    <t>SNL SCT</t>
    <phoneticPr fontId="36" type="noConversion"/>
  </si>
  <si>
    <t>SNL CHS/SITC CJV5</t>
    <phoneticPr fontId="36" type="noConversion"/>
  </si>
  <si>
    <t>SITC CJV4</t>
    <phoneticPr fontId="12" type="noConversion"/>
  </si>
  <si>
    <t>SITC MOJI</t>
    <phoneticPr fontId="12" type="noConversion"/>
  </si>
  <si>
    <t>SITC OSAKA</t>
    <phoneticPr fontId="12" type="noConversion"/>
  </si>
  <si>
    <t>2416S</t>
    <phoneticPr fontId="12" type="noConversion"/>
  </si>
  <si>
    <t>SITC QINZHOU</t>
    <phoneticPr fontId="12" type="noConversion"/>
  </si>
  <si>
    <t>2414S</t>
    <phoneticPr fontId="12" type="noConversion"/>
  </si>
  <si>
    <t>SITC YOKKAICHI</t>
    <phoneticPr fontId="12" type="noConversion"/>
  </si>
  <si>
    <t>2414S</t>
    <phoneticPr fontId="12" type="noConversion"/>
  </si>
  <si>
    <t>KMTC CMV</t>
    <phoneticPr fontId="12" type="noConversion"/>
  </si>
  <si>
    <t>SITC NANSHA</t>
    <phoneticPr fontId="12" type="noConversion"/>
  </si>
  <si>
    <t>2406S</t>
    <phoneticPr fontId="12" type="noConversion"/>
  </si>
  <si>
    <t>KMTC SEOUL</t>
    <phoneticPr fontId="12" type="noConversion"/>
  </si>
  <si>
    <t>421S</t>
    <phoneticPr fontId="12" type="noConversion"/>
  </si>
  <si>
    <t>KMTC  CKIS</t>
    <phoneticPr fontId="36" type="noConversion"/>
  </si>
  <si>
    <t>KMTC OSAKA</t>
    <phoneticPr fontId="12" type="noConversion"/>
  </si>
  <si>
    <t>2407S</t>
    <phoneticPr fontId="12" type="noConversion"/>
  </si>
  <si>
    <t>KMTC JAKARTA</t>
    <phoneticPr fontId="12" type="noConversion"/>
  </si>
  <si>
    <t>2405S</t>
    <phoneticPr fontId="12" type="noConversion"/>
  </si>
  <si>
    <t>ASL  CHN1/KMTC CH1</t>
    <phoneticPr fontId="36" type="noConversion"/>
  </si>
  <si>
    <t>XIN DA LIAN</t>
    <phoneticPr fontId="12" type="noConversion"/>
  </si>
  <si>
    <t>135S</t>
    <phoneticPr fontId="12" type="noConversion"/>
  </si>
  <si>
    <t>ZHONG GU KUN MING</t>
    <phoneticPr fontId="12" type="noConversion"/>
  </si>
  <si>
    <t>1QAGCS</t>
    <phoneticPr fontId="12" type="noConversion"/>
  </si>
  <si>
    <t>245S</t>
    <phoneticPr fontId="12" type="noConversion"/>
  </si>
  <si>
    <t>1QAGGS</t>
    <phoneticPr fontId="12" type="noConversion"/>
  </si>
  <si>
    <t>DONGYOUN/
KMTC  NCS</t>
    <phoneticPr fontId="36" type="noConversion"/>
  </si>
  <si>
    <t>2415E</t>
    <phoneticPr fontId="12" type="noConversion"/>
  </si>
  <si>
    <t>DONGYOUNG/
KMTC/EAS CJ1</t>
    <phoneticPr fontId="36" type="noConversion"/>
  </si>
  <si>
    <t>2408E</t>
    <phoneticPr fontId="12" type="noConversion"/>
  </si>
  <si>
    <t>2409E</t>
    <phoneticPr fontId="12" type="noConversion"/>
  </si>
  <si>
    <t>2410E</t>
    <phoneticPr fontId="12" type="noConversion"/>
  </si>
  <si>
    <t>DONGYOUNG/
KMTC INS</t>
    <phoneticPr fontId="36" type="noConversion"/>
  </si>
  <si>
    <t>2416E</t>
    <phoneticPr fontId="12" type="noConversion"/>
  </si>
  <si>
    <t>ZHONG GU CHANG CHUN</t>
    <phoneticPr fontId="12" type="noConversion"/>
  </si>
  <si>
    <t>2417W</t>
    <phoneticPr fontId="12" type="noConversion"/>
  </si>
  <si>
    <t>KOTA MANZANILLO</t>
    <phoneticPr fontId="12" type="noConversion"/>
  </si>
  <si>
    <t>0013W</t>
    <phoneticPr fontId="12" type="noConversion"/>
  </si>
  <si>
    <t>KMTC MUNDRA</t>
    <phoneticPr fontId="12" type="noConversion"/>
  </si>
  <si>
    <t>WAN HAI 626</t>
    <phoneticPr fontId="12" type="noConversion"/>
  </si>
  <si>
    <t>W016</t>
    <phoneticPr fontId="12" type="noConversion"/>
  </si>
  <si>
    <t>WAN HAI 61</t>
    <phoneticPr fontId="12" type="noConversion"/>
  </si>
  <si>
    <t>W070</t>
    <phoneticPr fontId="12" type="noConversion"/>
  </si>
  <si>
    <t>YM INCREMENT</t>
    <phoneticPr fontId="12" type="noConversion"/>
  </si>
  <si>
    <t>296S</t>
    <phoneticPr fontId="12" type="noConversion"/>
  </si>
  <si>
    <t>AS SABINE</t>
    <phoneticPr fontId="12" type="noConversion"/>
  </si>
  <si>
    <t>WAN HAI 175</t>
    <phoneticPr fontId="12" type="noConversion"/>
  </si>
  <si>
    <t>S121</t>
    <phoneticPr fontId="12" type="noConversion"/>
  </si>
  <si>
    <t>297S</t>
    <phoneticPr fontId="12" type="noConversion"/>
  </si>
  <si>
    <t>423S</t>
    <phoneticPr fontId="12" type="noConversion"/>
  </si>
  <si>
    <t>INTERASIA HORIZON</t>
    <phoneticPr fontId="12" type="noConversion"/>
  </si>
  <si>
    <t>XIN WEN ZHOU</t>
    <phoneticPr fontId="12" type="noConversion"/>
  </si>
  <si>
    <t>161W</t>
    <phoneticPr fontId="12" type="noConversion"/>
  </si>
  <si>
    <t>SEASPAN OSAKA</t>
    <phoneticPr fontId="12" type="noConversion"/>
  </si>
  <si>
    <t>016WW</t>
    <phoneticPr fontId="12" type="noConversion"/>
  </si>
  <si>
    <t>WAN HAI 508</t>
    <phoneticPr fontId="12" type="noConversion"/>
  </si>
  <si>
    <t>OOCL SAVANNAH</t>
    <phoneticPr fontId="12" type="noConversion"/>
  </si>
  <si>
    <t>450W</t>
    <phoneticPr fontId="12" type="noConversion"/>
  </si>
  <si>
    <t>KAOHSIUNG</t>
    <phoneticPr fontId="12" type="noConversion"/>
  </si>
  <si>
    <t>2418S</t>
    <phoneticPr fontId="12" type="noConversion"/>
  </si>
  <si>
    <t>2418S</t>
    <phoneticPr fontId="12" type="noConversion"/>
  </si>
  <si>
    <t>2422S</t>
  </si>
  <si>
    <t>OMIT</t>
    <phoneticPr fontId="12" type="noConversion"/>
  </si>
  <si>
    <t>CHITTAGONG</t>
    <phoneticPr fontId="36" type="noConversion"/>
  </si>
  <si>
    <t>NOSCO NTW2   4/5</t>
    <phoneticPr fontId="36" type="noConversion"/>
  </si>
  <si>
    <t>NEW MINGZHOU 68</t>
    <phoneticPr fontId="12" type="noConversion"/>
  </si>
  <si>
    <t>2412E</t>
    <phoneticPr fontId="12" type="noConversion"/>
  </si>
  <si>
    <t>NEW MINGZHOU 66</t>
    <phoneticPr fontId="12" type="noConversion"/>
  </si>
  <si>
    <t>NEW MINGZHOU 28</t>
    <phoneticPr fontId="12" type="noConversion"/>
  </si>
  <si>
    <t>2413E</t>
    <phoneticPr fontId="12" type="noConversion"/>
  </si>
  <si>
    <t>2414E</t>
    <phoneticPr fontId="12" type="noConversion"/>
  </si>
  <si>
    <t>NEW MINGZHOU 66</t>
    <phoneticPr fontId="12" type="noConversion"/>
  </si>
  <si>
    <t>XIN MING ZHOU 102</t>
  </si>
  <si>
    <t>2406S</t>
    <phoneticPr fontId="12" type="noConversion"/>
  </si>
  <si>
    <t>XIN MING ZHOU 108</t>
    <phoneticPr fontId="12" type="noConversion"/>
  </si>
  <si>
    <t>2417S</t>
    <phoneticPr fontId="12" type="noConversion"/>
  </si>
  <si>
    <t>XIN MING ZHOU 98</t>
    <phoneticPr fontId="12" type="noConversion"/>
  </si>
  <si>
    <t>2407S</t>
    <phoneticPr fontId="12" type="noConversion"/>
  </si>
  <si>
    <t>XIN MING ZHOU 102</t>
    <phoneticPr fontId="12" type="noConversion"/>
  </si>
  <si>
    <t>MONTREAL</t>
    <phoneticPr fontId="12" type="noConversion"/>
  </si>
  <si>
    <t>SM QINGDAO</t>
    <phoneticPr fontId="12" type="noConversion"/>
  </si>
  <si>
    <t>2403E</t>
    <phoneticPr fontId="12" type="noConversion"/>
  </si>
  <si>
    <t>SM PORTLAND</t>
    <phoneticPr fontId="12" type="noConversion"/>
  </si>
  <si>
    <t>2403E</t>
    <phoneticPr fontId="12" type="noConversion"/>
  </si>
  <si>
    <t>SM MUMBAI</t>
    <phoneticPr fontId="12" type="noConversion"/>
  </si>
  <si>
    <t>REN JIAN 20</t>
    <phoneticPr fontId="12" type="noConversion"/>
  </si>
  <si>
    <t>2404E</t>
    <phoneticPr fontId="12" type="noConversion"/>
  </si>
  <si>
    <t>KOTA LUKIS</t>
    <phoneticPr fontId="12" type="noConversion"/>
  </si>
  <si>
    <t>2404E</t>
    <phoneticPr fontId="12" type="noConversion"/>
  </si>
  <si>
    <t>MAERSK XIAME</t>
    <phoneticPr fontId="12" type="noConversion"/>
  </si>
  <si>
    <t>N416A</t>
    <phoneticPr fontId="12" type="noConversion"/>
  </si>
  <si>
    <t>MAERSK NUSANTARA</t>
    <phoneticPr fontId="12" type="noConversion"/>
  </si>
  <si>
    <t>359A</t>
    <phoneticPr fontId="12" type="noConversion"/>
  </si>
  <si>
    <t>MAERSK SONGKHLA</t>
    <phoneticPr fontId="12" type="noConversion"/>
  </si>
  <si>
    <t>356A</t>
    <phoneticPr fontId="12" type="noConversion"/>
  </si>
  <si>
    <t>MCC TOKYO</t>
    <phoneticPr fontId="12" type="noConversion"/>
  </si>
  <si>
    <t>412A</t>
    <phoneticPr fontId="12" type="noConversion"/>
  </si>
  <si>
    <t>MAERSK JAKARTA</t>
    <phoneticPr fontId="12" type="noConversion"/>
  </si>
  <si>
    <t>MCC YANGON</t>
    <phoneticPr fontId="12" type="noConversion"/>
  </si>
  <si>
    <t>413S</t>
    <phoneticPr fontId="12" type="noConversion"/>
  </si>
  <si>
    <t>MAERSK VLADIVOSTOK</t>
    <phoneticPr fontId="12" type="noConversion"/>
  </si>
  <si>
    <t>354S</t>
    <phoneticPr fontId="12" type="noConversion"/>
  </si>
  <si>
    <t>MAERSK HAI PHONG</t>
    <phoneticPr fontId="12" type="noConversion"/>
  </si>
  <si>
    <t>408S</t>
    <phoneticPr fontId="12" type="noConversion"/>
  </si>
  <si>
    <t>MAERSK DHAKA</t>
    <phoneticPr fontId="12" type="noConversion"/>
  </si>
  <si>
    <t>409S</t>
    <phoneticPr fontId="12" type="noConversion"/>
  </si>
  <si>
    <t>MAERSK MONGLA</t>
    <phoneticPr fontId="12" type="noConversion"/>
  </si>
  <si>
    <t>411S</t>
    <phoneticPr fontId="12" type="noConversion"/>
  </si>
  <si>
    <t>RCL  RBC1</t>
    <phoneticPr fontId="36" type="noConversion"/>
  </si>
  <si>
    <t>JARU BHUM</t>
    <phoneticPr fontId="12" type="noConversion"/>
  </si>
  <si>
    <t>127S</t>
    <phoneticPr fontId="12" type="noConversion"/>
  </si>
  <si>
    <t>XIN MING ZHOU 106</t>
    <phoneticPr fontId="12" type="noConversion"/>
  </si>
  <si>
    <t>2417S</t>
    <phoneticPr fontId="12" type="noConversion"/>
  </si>
  <si>
    <t>KHUNA BHUM</t>
    <phoneticPr fontId="12" type="noConversion"/>
  </si>
  <si>
    <t xml:space="preserve">045S </t>
    <phoneticPr fontId="12" type="noConversion"/>
  </si>
  <si>
    <t xml:space="preserve">XIN MING ZHOU 106 </t>
    <phoneticPr fontId="12" type="noConversion"/>
  </si>
  <si>
    <t>2420S</t>
    <phoneticPr fontId="12" type="noConversion"/>
  </si>
  <si>
    <t>128S</t>
    <phoneticPr fontId="12" type="noConversion"/>
  </si>
  <si>
    <t>RCL RFM</t>
    <phoneticPr fontId="36" type="noConversion"/>
  </si>
  <si>
    <t>VIRA BHUM</t>
    <phoneticPr fontId="12" type="noConversion"/>
  </si>
  <si>
    <t>POSEN</t>
    <phoneticPr fontId="12" type="noConversion"/>
  </si>
  <si>
    <t>2419W</t>
    <phoneticPr fontId="12" type="noConversion"/>
  </si>
  <si>
    <t>INTERASIA MOMENTUM</t>
    <phoneticPr fontId="12" type="noConversion"/>
  </si>
  <si>
    <t>W045</t>
    <phoneticPr fontId="12" type="noConversion"/>
  </si>
  <si>
    <t>KOTA GAYA</t>
    <phoneticPr fontId="12" type="noConversion"/>
  </si>
  <si>
    <t>0406W</t>
    <phoneticPr fontId="12" type="noConversion"/>
  </si>
  <si>
    <t>CONTSHIP WAY</t>
    <phoneticPr fontId="12" type="noConversion"/>
  </si>
  <si>
    <t>419S</t>
    <phoneticPr fontId="12" type="noConversion"/>
  </si>
  <si>
    <t xml:space="preserve">ULTIMA </t>
    <phoneticPr fontId="12" type="noConversion"/>
  </si>
  <si>
    <t>24016S</t>
    <phoneticPr fontId="12" type="noConversion"/>
  </si>
  <si>
    <t>CONTSHIP WAY</t>
    <phoneticPr fontId="12" type="noConversion"/>
  </si>
  <si>
    <t>421S</t>
    <phoneticPr fontId="12" type="noConversion"/>
  </si>
  <si>
    <t>ULTIMA</t>
    <phoneticPr fontId="12" type="noConversion"/>
  </si>
  <si>
    <t>24017S</t>
    <phoneticPr fontId="12" type="noConversion"/>
  </si>
  <si>
    <t>423S</t>
    <phoneticPr fontId="12" type="noConversion"/>
  </si>
  <si>
    <t>VIA PRR</t>
  </si>
  <si>
    <t>098E</t>
  </si>
  <si>
    <t>COSCO EUROPE</t>
  </si>
  <si>
    <t>086E</t>
  </si>
  <si>
    <t>COSCO AFRICA</t>
    <phoneticPr fontId="12" type="noConversion"/>
  </si>
  <si>
    <t>102E</t>
    <phoneticPr fontId="12" type="noConversion"/>
  </si>
  <si>
    <t>COSCO KAOHSIUNG</t>
    <phoneticPr fontId="12" type="noConversion"/>
  </si>
  <si>
    <t>099E</t>
    <phoneticPr fontId="12" type="noConversion"/>
  </si>
  <si>
    <t>COSCO OCEANIA</t>
    <phoneticPr fontId="12" type="noConversion"/>
  </si>
  <si>
    <t>COSCO(CEN)/OOCL(PCN1 )</t>
    <phoneticPr fontId="12" type="noConversion"/>
  </si>
  <si>
    <t>057E</t>
    <phoneticPr fontId="12" type="noConversion"/>
  </si>
  <si>
    <t>CSCL AUTUMN</t>
    <phoneticPr fontId="12" type="noConversion"/>
  </si>
  <si>
    <t xml:space="preserve">CUT OFF </t>
  </si>
  <si>
    <t>TORONTO</t>
    <phoneticPr fontId="12" type="noConversion"/>
  </si>
  <si>
    <t>PRR</t>
  </si>
  <si>
    <t>TORONTO</t>
  </si>
  <si>
    <t>COSCO AFRICA</t>
    <phoneticPr fontId="12" type="noConversion"/>
  </si>
  <si>
    <t>102E</t>
    <phoneticPr fontId="12" type="noConversion"/>
  </si>
  <si>
    <t>099E</t>
    <phoneticPr fontId="12" type="noConversion"/>
  </si>
  <si>
    <t>COSCO(CEN)/OOCL(PCN1 )</t>
    <phoneticPr fontId="12" type="noConversion"/>
  </si>
  <si>
    <t>CSCL AUTUMN</t>
    <phoneticPr fontId="12" type="noConversion"/>
  </si>
  <si>
    <t>MONTREAL</t>
  </si>
  <si>
    <t xml:space="preserve"> </t>
    <phoneticPr fontId="55" type="noConversion"/>
  </si>
  <si>
    <t>2404E</t>
  </si>
  <si>
    <t>REN JIAN 20</t>
    <phoneticPr fontId="12" type="noConversion"/>
  </si>
  <si>
    <t>2403E</t>
    <phoneticPr fontId="12" type="noConversion"/>
  </si>
  <si>
    <t>SM MUMBAI</t>
    <phoneticPr fontId="12" type="noConversion"/>
  </si>
  <si>
    <t>2403E</t>
    <phoneticPr fontId="12" type="noConversion"/>
  </si>
  <si>
    <t>SM PORTLAND</t>
    <phoneticPr fontId="12" type="noConversion"/>
  </si>
  <si>
    <t>SML(PNS)</t>
    <phoneticPr fontId="12" type="noConversion"/>
  </si>
  <si>
    <t>SM QINGDAO</t>
    <phoneticPr fontId="12" type="noConversion"/>
  </si>
  <si>
    <t>VANCOUVER</t>
    <phoneticPr fontId="55" type="noConversion"/>
  </si>
  <si>
    <t>VANCOUVER</t>
    <phoneticPr fontId="12" type="noConversion"/>
  </si>
  <si>
    <t>CANADA ROUTE</t>
  </si>
  <si>
    <t>052E</t>
    <phoneticPr fontId="12" type="noConversion"/>
  </si>
  <si>
    <t>NEW YORK EXPRESS</t>
    <phoneticPr fontId="12" type="noConversion"/>
  </si>
  <si>
    <t>048E</t>
    <phoneticPr fontId="12" type="noConversion"/>
  </si>
  <si>
    <t>SHANGHAI EXPRESS</t>
    <phoneticPr fontId="12" type="noConversion"/>
  </si>
  <si>
    <t>039E</t>
    <phoneticPr fontId="12" type="noConversion"/>
  </si>
  <si>
    <t>SOUTHAMPTON EXPRESS</t>
    <phoneticPr fontId="12" type="noConversion"/>
  </si>
  <si>
    <t>038E</t>
    <phoneticPr fontId="12" type="noConversion"/>
  </si>
  <si>
    <t>UMM SALAL</t>
    <phoneticPr fontId="12" type="noConversion"/>
  </si>
  <si>
    <t>HMM/ONE/YML(EC2)</t>
    <phoneticPr fontId="12" type="noConversion"/>
  </si>
  <si>
    <t>NO VESSEL</t>
    <phoneticPr fontId="12" type="noConversion"/>
  </si>
  <si>
    <t>CHARLESTON</t>
    <phoneticPr fontId="12" type="noConversion"/>
  </si>
  <si>
    <t>100E</t>
    <phoneticPr fontId="12" type="noConversion"/>
  </si>
  <si>
    <t>COSCO THAILAND</t>
    <phoneticPr fontId="12" type="noConversion"/>
  </si>
  <si>
    <t>BLANK SAILING</t>
    <phoneticPr fontId="12" type="noConversion"/>
  </si>
  <si>
    <t>155E</t>
    <phoneticPr fontId="12" type="noConversion"/>
  </si>
  <si>
    <t>XIN MEI ZHOU</t>
    <phoneticPr fontId="12" type="noConversion"/>
  </si>
  <si>
    <t>COSCO MALAYSIA</t>
    <phoneticPr fontId="12" type="noConversion"/>
  </si>
  <si>
    <t>COSCO/EMC(GME)/OOCL(GCC2)</t>
    <phoneticPr fontId="12" type="noConversion"/>
  </si>
  <si>
    <t>069E</t>
    <phoneticPr fontId="12" type="noConversion"/>
  </si>
  <si>
    <t>OOCL UTAH</t>
    <phoneticPr fontId="12" type="noConversion"/>
  </si>
  <si>
    <t>HOUSTON</t>
    <phoneticPr fontId="12" type="noConversion"/>
  </si>
  <si>
    <t>HOUSTON</t>
    <phoneticPr fontId="12" type="noConversion"/>
  </si>
  <si>
    <t>0PGI3E</t>
    <phoneticPr fontId="12" type="noConversion"/>
  </si>
  <si>
    <t>CMA CGM NERVAL</t>
    <phoneticPr fontId="12" type="noConversion"/>
  </si>
  <si>
    <t>0PGI1E</t>
    <phoneticPr fontId="12" type="noConversion"/>
  </si>
  <si>
    <t>MH PERSEUS</t>
    <phoneticPr fontId="12" type="noConversion"/>
  </si>
  <si>
    <t>0PGHZE</t>
    <phoneticPr fontId="12" type="noConversion"/>
  </si>
  <si>
    <t>CMA CGM LEGACY</t>
    <phoneticPr fontId="12" type="noConversion"/>
  </si>
  <si>
    <t>0PGHXE</t>
    <phoneticPr fontId="12" type="noConversion"/>
  </si>
  <si>
    <t>APL DANUBE</t>
    <phoneticPr fontId="12" type="noConversion"/>
  </si>
  <si>
    <t>CMA(PEX3) OOCL(GCC1)</t>
    <phoneticPr fontId="12" type="noConversion"/>
  </si>
  <si>
    <t>0PGHVE</t>
    <phoneticPr fontId="12" type="noConversion"/>
  </si>
  <si>
    <t>CMA CGM INNOVATION</t>
    <phoneticPr fontId="12" type="noConversion"/>
  </si>
  <si>
    <t>VESSEL</t>
    <phoneticPr fontId="12" type="noConversion"/>
  </si>
  <si>
    <t>MIAMI</t>
    <phoneticPr fontId="12" type="noConversion"/>
  </si>
  <si>
    <t>074E</t>
  </si>
  <si>
    <t>COSCO FORTUNE</t>
  </si>
  <si>
    <t>023E</t>
    <phoneticPr fontId="12" type="noConversion"/>
  </si>
  <si>
    <t>COSCO SHIPPING CAMELLIA</t>
    <phoneticPr fontId="12" type="noConversion"/>
  </si>
  <si>
    <t>067E</t>
    <phoneticPr fontId="12" type="noConversion"/>
  </si>
  <si>
    <t>COSCO FAITH</t>
    <phoneticPr fontId="12" type="noConversion"/>
  </si>
  <si>
    <t>OOCL(ECX2)/COSCO(AWE2)</t>
    <phoneticPr fontId="12" type="noConversion"/>
  </si>
  <si>
    <t>COSCO SHIPPING ORCHID</t>
  </si>
  <si>
    <t>068E</t>
    <phoneticPr fontId="12" type="noConversion"/>
  </si>
  <si>
    <t>COSCO EXCELLENCE</t>
    <phoneticPr fontId="12" type="noConversion"/>
  </si>
  <si>
    <t>CANCEL</t>
    <phoneticPr fontId="12" type="noConversion"/>
  </si>
  <si>
    <t>060E</t>
    <phoneticPr fontId="12" type="noConversion"/>
  </si>
  <si>
    <t>OOCL BANGKOK</t>
    <phoneticPr fontId="12" type="noConversion"/>
  </si>
  <si>
    <t>OOCL(ECX1)/COSCO(AWE4)</t>
    <phoneticPr fontId="12" type="noConversion"/>
  </si>
  <si>
    <t>025E</t>
    <phoneticPr fontId="12" type="noConversion"/>
  </si>
  <si>
    <t>COSCO SHIPPING SAKURA</t>
    <phoneticPr fontId="12" type="noConversion"/>
  </si>
  <si>
    <t>1164016E</t>
  </si>
  <si>
    <t>EVER FORWARD</t>
  </si>
  <si>
    <t>1163019E</t>
    <phoneticPr fontId="12" type="noConversion"/>
  </si>
  <si>
    <t>EVER FOCUS</t>
    <phoneticPr fontId="12" type="noConversion"/>
  </si>
  <si>
    <t>1162017E</t>
    <phoneticPr fontId="12" type="noConversion"/>
  </si>
  <si>
    <t>EVER FAIR</t>
    <phoneticPr fontId="12" type="noConversion"/>
  </si>
  <si>
    <t>1161021E</t>
    <phoneticPr fontId="12" type="noConversion"/>
  </si>
  <si>
    <t>EVER FUTURE</t>
    <phoneticPr fontId="12" type="noConversion"/>
  </si>
  <si>
    <t>EMC(NUE)/COSCO(AWE1)/OOCL(ECC2)</t>
    <phoneticPr fontId="12" type="noConversion"/>
  </si>
  <si>
    <t>1160016E</t>
    <phoneticPr fontId="12" type="noConversion"/>
  </si>
  <si>
    <t>EVER FASHION</t>
    <phoneticPr fontId="12" type="noConversion"/>
  </si>
  <si>
    <t>NEW YORK,NY</t>
    <phoneticPr fontId="12" type="noConversion"/>
  </si>
  <si>
    <t>1163019E</t>
    <phoneticPr fontId="12" type="noConversion"/>
  </si>
  <si>
    <t>EVER FAIR</t>
    <phoneticPr fontId="12" type="noConversion"/>
  </si>
  <si>
    <t>1161021E</t>
    <phoneticPr fontId="12" type="noConversion"/>
  </si>
  <si>
    <t>EMC(NUE)/COSCO(AWE1)/OOCL(ECC2)</t>
    <phoneticPr fontId="12" type="noConversion"/>
  </si>
  <si>
    <t>1160016E</t>
    <phoneticPr fontId="12" type="noConversion"/>
  </si>
  <si>
    <t>EVER FASHION</t>
    <phoneticPr fontId="12" type="noConversion"/>
  </si>
  <si>
    <t>BOSTON</t>
    <phoneticPr fontId="12" type="noConversion"/>
  </si>
  <si>
    <t>BOSTON</t>
    <phoneticPr fontId="12" type="noConversion"/>
  </si>
  <si>
    <t>VIA LA</t>
    <phoneticPr fontId="12" type="noConversion"/>
  </si>
  <si>
    <t>0001E</t>
  </si>
  <si>
    <t>HMM EMERALD</t>
  </si>
  <si>
    <t>0038E</t>
    <phoneticPr fontId="12" type="noConversion"/>
  </si>
  <si>
    <t>HYUNDAI PLUTO</t>
    <phoneticPr fontId="12" type="noConversion"/>
  </si>
  <si>
    <t>0037E</t>
    <phoneticPr fontId="12" type="noConversion"/>
  </si>
  <si>
    <t>HYUNDAI JUPITER</t>
    <phoneticPr fontId="12" type="noConversion"/>
  </si>
  <si>
    <t>0113E</t>
    <phoneticPr fontId="12" type="noConversion"/>
  </si>
  <si>
    <t>HYUNDAI COURAGE</t>
    <phoneticPr fontId="12" type="noConversion"/>
  </si>
  <si>
    <t>HMM/ONE/YML(PS8)</t>
    <phoneticPr fontId="12" type="noConversion"/>
  </si>
  <si>
    <t>0040E</t>
    <phoneticPr fontId="12" type="noConversion"/>
  </si>
  <si>
    <t>HMM PROMISE</t>
    <phoneticPr fontId="12" type="noConversion"/>
  </si>
  <si>
    <t>LOS ANGELES</t>
    <phoneticPr fontId="12" type="noConversion"/>
  </si>
  <si>
    <t>VIA LA</t>
    <phoneticPr fontId="12" type="noConversion"/>
  </si>
  <si>
    <t>0038E</t>
    <phoneticPr fontId="12" type="noConversion"/>
  </si>
  <si>
    <t>0037E</t>
    <phoneticPr fontId="12" type="noConversion"/>
  </si>
  <si>
    <t>HYUNDAI COURAGE</t>
    <phoneticPr fontId="12" type="noConversion"/>
  </si>
  <si>
    <t>HMM/ONE/YML(PS8)</t>
    <phoneticPr fontId="12" type="noConversion"/>
  </si>
  <si>
    <t>0040E</t>
    <phoneticPr fontId="12" type="noConversion"/>
  </si>
  <si>
    <t>HMM PROMISE</t>
    <phoneticPr fontId="12" type="noConversion"/>
  </si>
  <si>
    <t>ATLANTA</t>
  </si>
  <si>
    <t>LB</t>
    <phoneticPr fontId="12" type="noConversion"/>
  </si>
  <si>
    <t>ATLANTA</t>
    <phoneticPr fontId="12" type="noConversion"/>
  </si>
  <si>
    <t xml:space="preserve"> </t>
    <phoneticPr fontId="12" type="noConversion"/>
  </si>
  <si>
    <t xml:space="preserve"> </t>
    <phoneticPr fontId="12" type="noConversion"/>
  </si>
  <si>
    <t>097E</t>
    <phoneticPr fontId="12" type="noConversion"/>
  </si>
  <si>
    <t>ONE COSMOS</t>
    <phoneticPr fontId="12" type="noConversion"/>
  </si>
  <si>
    <t>226E</t>
    <phoneticPr fontId="12" type="noConversion"/>
  </si>
  <si>
    <t>MOL CHARISMA</t>
    <phoneticPr fontId="12" type="noConversion"/>
  </si>
  <si>
    <t>235E</t>
    <phoneticPr fontId="12" type="noConversion"/>
  </si>
  <si>
    <t>YM UNIFORM</t>
    <phoneticPr fontId="12" type="noConversion"/>
  </si>
  <si>
    <t>ONE/YML(PN4)</t>
    <phoneticPr fontId="12" type="noConversion"/>
  </si>
  <si>
    <t>TACOMA</t>
  </si>
  <si>
    <t>HYUNDAI JUPITER</t>
    <phoneticPr fontId="12" type="noConversion"/>
  </si>
  <si>
    <t>0113E</t>
    <phoneticPr fontId="12" type="noConversion"/>
  </si>
  <si>
    <t>OAKLAND</t>
  </si>
  <si>
    <t>1119064E</t>
  </si>
  <si>
    <t>EVER LEGEND</t>
  </si>
  <si>
    <t>1118013E</t>
    <phoneticPr fontId="12" type="noConversion"/>
  </si>
  <si>
    <t>EVER FORE</t>
    <phoneticPr fontId="12" type="noConversion"/>
  </si>
  <si>
    <t>1117056E</t>
    <phoneticPr fontId="12" type="noConversion"/>
  </si>
  <si>
    <t>EVER LOVELY</t>
    <phoneticPr fontId="12" type="noConversion"/>
  </si>
  <si>
    <t>1116071E</t>
    <phoneticPr fontId="12" type="noConversion"/>
  </si>
  <si>
    <t>EVER LOGIC</t>
    <phoneticPr fontId="12" type="noConversion"/>
  </si>
  <si>
    <t>EMC(CPS)/COSCO(AAC2)/OOCL(PCN3)</t>
    <phoneticPr fontId="12" type="noConversion"/>
  </si>
  <si>
    <t>1115022E</t>
    <phoneticPr fontId="12" type="noConversion"/>
  </si>
  <si>
    <t>EVER FAITH</t>
    <phoneticPr fontId="12" type="noConversion"/>
  </si>
  <si>
    <t>LA</t>
    <phoneticPr fontId="12" type="noConversion"/>
  </si>
  <si>
    <t>HYUNDAI PLUTO</t>
    <phoneticPr fontId="12" type="noConversion"/>
  </si>
  <si>
    <t>HYUNDAI COURAGE</t>
    <phoneticPr fontId="12" type="noConversion"/>
  </si>
  <si>
    <t>LB</t>
  </si>
  <si>
    <t>077E</t>
    <phoneticPr fontId="12" type="noConversion"/>
  </si>
  <si>
    <t>DANIEL K. INOUYE</t>
    <phoneticPr fontId="12" type="noConversion"/>
  </si>
  <si>
    <t>080E</t>
    <phoneticPr fontId="12" type="noConversion"/>
  </si>
  <si>
    <t>LURLINE</t>
    <phoneticPr fontId="12" type="noConversion"/>
  </si>
  <si>
    <t>252E</t>
    <phoneticPr fontId="12" type="noConversion"/>
  </si>
  <si>
    <t>MAUNAWILI</t>
    <phoneticPr fontId="12" type="noConversion"/>
  </si>
  <si>
    <t>MATSON(CLX)</t>
    <phoneticPr fontId="12" type="noConversion"/>
  </si>
  <si>
    <t>052E</t>
    <phoneticPr fontId="12" type="noConversion"/>
  </si>
  <si>
    <t>MATSONIA</t>
    <phoneticPr fontId="12" type="noConversion"/>
  </si>
  <si>
    <t>OOCL EGYPT</t>
    <phoneticPr fontId="12" type="noConversion"/>
  </si>
  <si>
    <t>056E</t>
    <phoneticPr fontId="12" type="noConversion"/>
  </si>
  <si>
    <t>OOCL MALAYSIA</t>
    <phoneticPr fontId="12" type="noConversion"/>
  </si>
  <si>
    <t>066E</t>
    <phoneticPr fontId="12" type="noConversion"/>
  </si>
  <si>
    <t>COSCO ITALY</t>
    <phoneticPr fontId="12" type="noConversion"/>
  </si>
  <si>
    <t>EMC(PCC1)/oocl</t>
    <phoneticPr fontId="12" type="noConversion"/>
  </si>
  <si>
    <t>070E</t>
    <phoneticPr fontId="12" type="noConversion"/>
  </si>
  <si>
    <t>COSCO BELGIUM</t>
    <phoneticPr fontId="12" type="noConversion"/>
  </si>
  <si>
    <t xml:space="preserve">LOS ANGELES,CA </t>
    <phoneticPr fontId="12" type="noConversion"/>
  </si>
  <si>
    <t>TBN</t>
    <phoneticPr fontId="12" type="noConversion"/>
  </si>
  <si>
    <t>TBN</t>
    <phoneticPr fontId="12" type="noConversion"/>
  </si>
  <si>
    <t>WHL/ONE/YML(AR1)</t>
    <phoneticPr fontId="12" type="noConversion"/>
  </si>
  <si>
    <t>VIA DAM</t>
  </si>
  <si>
    <t>W070</t>
    <phoneticPr fontId="12" type="noConversion"/>
  </si>
  <si>
    <t>WAN HAI 611</t>
    <phoneticPr fontId="12" type="noConversion"/>
  </si>
  <si>
    <t>W016</t>
    <phoneticPr fontId="12" type="noConversion"/>
  </si>
  <si>
    <t>WAN HAI 626</t>
    <phoneticPr fontId="12" type="noConversion"/>
  </si>
  <si>
    <t>2403W</t>
    <phoneticPr fontId="12" type="noConversion"/>
  </si>
  <si>
    <t>KMTC MUNDRA</t>
    <phoneticPr fontId="12" type="noConversion"/>
  </si>
  <si>
    <t>KMTC(GCS)/CUL(AGX)/RCL(RCCG2)/WHL/ESL</t>
    <phoneticPr fontId="12" type="noConversion"/>
  </si>
  <si>
    <t>0013W</t>
    <phoneticPr fontId="12" type="noConversion"/>
  </si>
  <si>
    <t>KOTA MANZANILLO</t>
    <phoneticPr fontId="12" type="noConversion"/>
  </si>
  <si>
    <t>DAMMAM</t>
    <phoneticPr fontId="12" type="noConversion"/>
  </si>
  <si>
    <t xml:space="preserve"> </t>
    <phoneticPr fontId="12" type="noConversion"/>
  </si>
  <si>
    <t>NO VESSEL</t>
    <phoneticPr fontId="12" type="noConversion"/>
  </si>
  <si>
    <t>064W</t>
    <phoneticPr fontId="12" type="noConversion"/>
  </si>
  <si>
    <t>CSCL INDIAN OCEAN</t>
    <phoneticPr fontId="12" type="noConversion"/>
  </si>
  <si>
    <t>NO VESSEL</t>
    <phoneticPr fontId="12" type="noConversion"/>
  </si>
  <si>
    <t>OOCL(ME5)/COSCO(MEX)</t>
    <phoneticPr fontId="12" type="noConversion"/>
  </si>
  <si>
    <t>053W</t>
    <phoneticPr fontId="12" type="noConversion"/>
  </si>
  <si>
    <t>CSCL ATLANTIC OCEAN</t>
    <phoneticPr fontId="12" type="noConversion"/>
  </si>
  <si>
    <t>WAN HAI 611</t>
    <phoneticPr fontId="12" type="noConversion"/>
  </si>
  <si>
    <t>KMTC(GCS)/CUL(AGX)/RCL(RCCG2)/WHL/ESL</t>
    <phoneticPr fontId="12" type="noConversion"/>
  </si>
  <si>
    <t>KOTA MANZANILLO</t>
    <phoneticPr fontId="12" type="noConversion"/>
  </si>
  <si>
    <t>CSCL INDIAN OCEAN</t>
    <phoneticPr fontId="12" type="noConversion"/>
  </si>
  <si>
    <t>VIA DUB</t>
    <phoneticPr fontId="12" type="noConversion"/>
  </si>
  <si>
    <t>VIA DUB</t>
    <phoneticPr fontId="12" type="noConversion"/>
  </si>
  <si>
    <t>CSCL INDIAN OCEAN</t>
    <phoneticPr fontId="12" type="noConversion"/>
  </si>
  <si>
    <t>094W</t>
    <phoneticPr fontId="12" type="noConversion"/>
  </si>
  <si>
    <t>YM MATURITY</t>
    <phoneticPr fontId="12" type="noConversion"/>
  </si>
  <si>
    <t>091W</t>
    <phoneticPr fontId="12" type="noConversion"/>
  </si>
  <si>
    <t>YM MANDATE</t>
    <phoneticPr fontId="12" type="noConversion"/>
  </si>
  <si>
    <t>177W</t>
    <phoneticPr fontId="12" type="noConversion"/>
  </si>
  <si>
    <t>YM COSMOS</t>
    <phoneticPr fontId="12" type="noConversion"/>
  </si>
  <si>
    <t>092W</t>
    <phoneticPr fontId="12" type="noConversion"/>
  </si>
  <si>
    <t>YM MASCULINITY</t>
    <phoneticPr fontId="12" type="noConversion"/>
  </si>
  <si>
    <t>YML(CGX)/ONE/HMM</t>
    <phoneticPr fontId="12" type="noConversion"/>
  </si>
  <si>
    <t>185W</t>
    <phoneticPr fontId="12" type="noConversion"/>
  </si>
  <si>
    <t>YM ORCHID</t>
    <phoneticPr fontId="12" type="noConversion"/>
  </si>
  <si>
    <t>HAMAD</t>
    <phoneticPr fontId="12" type="noConversion"/>
  </si>
  <si>
    <t>2403W</t>
    <phoneticPr fontId="12" type="noConversion"/>
  </si>
  <si>
    <t>KMTC(GCS)/CUL(AGX)/RCL(RCCG2)/WHL/ESL</t>
    <phoneticPr fontId="12" type="noConversion"/>
  </si>
  <si>
    <t>HAMAD</t>
  </si>
  <si>
    <t>W204</t>
    <phoneticPr fontId="12" type="noConversion"/>
  </si>
  <si>
    <t>WAN HAI 508</t>
    <phoneticPr fontId="12" type="noConversion"/>
  </si>
  <si>
    <t>016W</t>
    <phoneticPr fontId="12" type="noConversion"/>
  </si>
  <si>
    <t>SEASPAN OSAKA</t>
    <phoneticPr fontId="12" type="noConversion"/>
  </si>
  <si>
    <t>161W</t>
    <phoneticPr fontId="12" type="noConversion"/>
  </si>
  <si>
    <t xml:space="preserve">	XIN WEN ZHOU</t>
    <phoneticPr fontId="12" type="noConversion"/>
  </si>
  <si>
    <t>W036</t>
    <phoneticPr fontId="12" type="noConversion"/>
  </si>
  <si>
    <t>INTERASIA HORIZON</t>
    <phoneticPr fontId="12" type="noConversion"/>
  </si>
  <si>
    <t xml:space="preserve">WHL(CI3)/OOCL(FCS2)
</t>
    <phoneticPr fontId="12" type="noConversion"/>
  </si>
  <si>
    <t>449W</t>
    <phoneticPr fontId="12" type="noConversion"/>
  </si>
  <si>
    <t>OOCL SAVANNAH</t>
    <phoneticPr fontId="12" type="noConversion"/>
  </si>
  <si>
    <t>ETA</t>
    <phoneticPr fontId="55" type="noConversion"/>
  </si>
  <si>
    <t>ETD</t>
    <phoneticPr fontId="12" type="noConversion"/>
  </si>
  <si>
    <t xml:space="preserve">CUT OFF </t>
    <phoneticPr fontId="12" type="noConversion"/>
  </si>
  <si>
    <t>CHENNAI</t>
    <phoneticPr fontId="55" type="noConversion"/>
  </si>
  <si>
    <t>CNSHA</t>
    <phoneticPr fontId="12" type="noConversion"/>
  </si>
  <si>
    <t>OPERATOR</t>
    <phoneticPr fontId="55" type="noConversion"/>
  </si>
  <si>
    <t>VOYAGE</t>
    <phoneticPr fontId="12" type="noConversion"/>
  </si>
  <si>
    <t>VESSEL</t>
    <phoneticPr fontId="64" type="noConversion"/>
  </si>
  <si>
    <t>0FDBVW</t>
    <phoneticPr fontId="12" type="noConversion"/>
  </si>
  <si>
    <t>CMA CGM RIMBAUD</t>
    <phoneticPr fontId="12" type="noConversion"/>
  </si>
  <si>
    <t>090W</t>
    <phoneticPr fontId="12" type="noConversion"/>
  </si>
  <si>
    <t>XIN TIAN JIN</t>
    <phoneticPr fontId="12" type="noConversion"/>
  </si>
  <si>
    <t>24002W</t>
    <phoneticPr fontId="12" type="noConversion"/>
  </si>
  <si>
    <t>ESL DACHAN BAY</t>
    <phoneticPr fontId="12" type="noConversion"/>
  </si>
  <si>
    <t xml:space="preserve"> </t>
    <phoneticPr fontId="12" type="noConversion"/>
  </si>
  <si>
    <t>BLANK SAILING</t>
    <phoneticPr fontId="12" type="noConversion"/>
  </si>
  <si>
    <t>KMTC(FME)
OOCL(FCS)</t>
    <phoneticPr fontId="12" type="noConversion"/>
  </si>
  <si>
    <t>015W</t>
    <phoneticPr fontId="12" type="noConversion"/>
  </si>
  <si>
    <t>ARAYA BHUM</t>
    <phoneticPr fontId="12" type="noConversion"/>
  </si>
  <si>
    <t>ETA</t>
    <phoneticPr fontId="55" type="noConversion"/>
  </si>
  <si>
    <t>ETD</t>
    <phoneticPr fontId="12" type="noConversion"/>
  </si>
  <si>
    <t xml:space="preserve">CUT OFF </t>
    <phoneticPr fontId="12" type="noConversion"/>
  </si>
  <si>
    <t>CHENNAI</t>
    <phoneticPr fontId="55" type="noConversion"/>
  </si>
  <si>
    <t>CNSHA</t>
    <phoneticPr fontId="12" type="noConversion"/>
  </si>
  <si>
    <t>OPERATOR</t>
    <phoneticPr fontId="55" type="noConversion"/>
  </si>
  <si>
    <t>VOYAGE</t>
    <phoneticPr fontId="12" type="noConversion"/>
  </si>
  <si>
    <t>VESSEL</t>
    <phoneticPr fontId="64" type="noConversion"/>
  </si>
  <si>
    <t>CHENNAI/KATTUPALLI</t>
    <phoneticPr fontId="64" type="noConversion"/>
  </si>
  <si>
    <t>VIA PKG</t>
    <phoneticPr fontId="12" type="noConversion"/>
  </si>
  <si>
    <t>0BYH5S</t>
    <phoneticPr fontId="12" type="noConversion"/>
  </si>
  <si>
    <t>CMA CGM NANTONG</t>
    <phoneticPr fontId="12" type="noConversion"/>
  </si>
  <si>
    <t>0BYH3S</t>
    <phoneticPr fontId="12" type="noConversion"/>
  </si>
  <si>
    <t>CMA CGM CAIMEP</t>
    <phoneticPr fontId="12" type="noConversion"/>
  </si>
  <si>
    <t>0BYH1S</t>
    <phoneticPr fontId="12" type="noConversion"/>
  </si>
  <si>
    <t>CMA CGM CORAL</t>
    <phoneticPr fontId="12" type="noConversion"/>
  </si>
  <si>
    <t>0BYGZS</t>
    <phoneticPr fontId="12" type="noConversion"/>
  </si>
  <si>
    <t>CMA CGM VALENCIA</t>
    <phoneticPr fontId="12" type="noConversion"/>
  </si>
  <si>
    <t>VIA PKG</t>
    <phoneticPr fontId="12" type="noConversion"/>
  </si>
  <si>
    <t>RCL(RCM2)</t>
    <phoneticPr fontId="12" type="noConversion"/>
  </si>
  <si>
    <t>0BYGXS</t>
    <phoneticPr fontId="12" type="noConversion"/>
  </si>
  <si>
    <t>CMA CGM LISBON</t>
    <phoneticPr fontId="12" type="noConversion"/>
  </si>
  <si>
    <t>PKG</t>
    <phoneticPr fontId="55" type="noConversion"/>
  </si>
  <si>
    <t>167W</t>
    <phoneticPr fontId="12" type="noConversion"/>
  </si>
  <si>
    <t>EVER ELITE</t>
    <phoneticPr fontId="12" type="noConversion"/>
  </si>
  <si>
    <t>2403W</t>
    <phoneticPr fontId="12" type="noConversion"/>
  </si>
  <si>
    <t>KMTC DUBAI</t>
    <phoneticPr fontId="12" type="noConversion"/>
  </si>
  <si>
    <t>114W</t>
    <phoneticPr fontId="12" type="noConversion"/>
  </si>
  <si>
    <t>ZOI</t>
    <phoneticPr fontId="12" type="noConversion"/>
  </si>
  <si>
    <t>ZIM(NIX)/KMTC(AIS3)</t>
    <phoneticPr fontId="55" type="noConversion"/>
  </si>
  <si>
    <t>77W</t>
    <phoneticPr fontId="12" type="noConversion"/>
  </si>
  <si>
    <t>ROTTERDAM</t>
    <phoneticPr fontId="12" type="noConversion"/>
  </si>
  <si>
    <t>ETA</t>
    <phoneticPr fontId="12" type="noConversion"/>
  </si>
  <si>
    <t>NSA</t>
    <phoneticPr fontId="12" type="noConversion"/>
  </si>
  <si>
    <t>130W</t>
  </si>
  <si>
    <t>SEAMAX STRATFORD</t>
  </si>
  <si>
    <t>110W</t>
    <phoneticPr fontId="12" type="noConversion"/>
  </si>
  <si>
    <t>OOCL LUXEMBOURG</t>
    <phoneticPr fontId="12" type="noConversion"/>
  </si>
  <si>
    <t>OOCL/COSCO(CIX3)/ZIM</t>
    <phoneticPr fontId="55" type="noConversion"/>
  </si>
  <si>
    <t>021W</t>
    <phoneticPr fontId="12" type="noConversion"/>
  </si>
  <si>
    <t>AKA BHUM</t>
    <phoneticPr fontId="12" type="noConversion"/>
  </si>
  <si>
    <t>NHAVA SHEVA</t>
    <phoneticPr fontId="12" type="noConversion"/>
  </si>
  <si>
    <t>0710-019W</t>
    <phoneticPr fontId="12" type="noConversion"/>
  </si>
  <si>
    <t>EVER GREET</t>
    <phoneticPr fontId="12" type="noConversion"/>
  </si>
  <si>
    <t>0709-047W</t>
    <phoneticPr fontId="12" type="noConversion"/>
  </si>
  <si>
    <t>THALASSA MANA</t>
    <phoneticPr fontId="12" type="noConversion"/>
  </si>
  <si>
    <t>0708-024W</t>
    <phoneticPr fontId="12" type="noConversion"/>
  </si>
  <si>
    <t>EVER GENIUS</t>
    <phoneticPr fontId="12" type="noConversion"/>
  </si>
  <si>
    <t>EMC(CES)</t>
    <phoneticPr fontId="55" type="noConversion"/>
  </si>
  <si>
    <t>COLOMBO</t>
    <phoneticPr fontId="12" type="noConversion"/>
  </si>
  <si>
    <t>133W</t>
    <phoneticPr fontId="12" type="noConversion"/>
  </si>
  <si>
    <t>COSCO NEW YORK</t>
  </si>
  <si>
    <t>176W</t>
    <phoneticPr fontId="12" type="noConversion"/>
  </si>
  <si>
    <t>ITAL UNICA</t>
    <phoneticPr fontId="12" type="noConversion"/>
  </si>
  <si>
    <t>083W</t>
    <phoneticPr fontId="12" type="noConversion"/>
  </si>
  <si>
    <t>XIN FU ZHOU</t>
    <phoneticPr fontId="12" type="noConversion"/>
  </si>
  <si>
    <t>W012</t>
    <phoneticPr fontId="12" type="noConversion"/>
  </si>
  <si>
    <t>WAN HAI 625</t>
    <phoneticPr fontId="12" type="noConversion"/>
  </si>
  <si>
    <t>COSCO/WHL(PMX)</t>
    <phoneticPr fontId="55" type="noConversion"/>
  </si>
  <si>
    <t>086W</t>
    <phoneticPr fontId="12" type="noConversion"/>
  </si>
  <si>
    <t xml:space="preserve">XIN CHANG SHU </t>
    <phoneticPr fontId="12" type="noConversion"/>
  </si>
  <si>
    <t>VIA MUNDRA</t>
    <phoneticPr fontId="55" type="noConversion"/>
  </si>
  <si>
    <t>145W</t>
  </si>
  <si>
    <t>24004W</t>
    <phoneticPr fontId="12" type="noConversion"/>
  </si>
  <si>
    <t>X-PRESS CAPELLA</t>
    <phoneticPr fontId="12" type="noConversion"/>
  </si>
  <si>
    <t>VIA MUNDRA</t>
    <phoneticPr fontId="55" type="noConversion"/>
  </si>
  <si>
    <t>089W</t>
    <phoneticPr fontId="12" type="noConversion"/>
  </si>
  <si>
    <t>ONE MATRIX</t>
    <phoneticPr fontId="12" type="noConversion"/>
  </si>
  <si>
    <t>ZHONG GU NAN NING</t>
    <phoneticPr fontId="12" type="noConversion"/>
  </si>
  <si>
    <t>CMA(AS9)</t>
    <phoneticPr fontId="55" type="noConversion"/>
  </si>
  <si>
    <t>X-PRESS PISCES</t>
    <phoneticPr fontId="12" type="noConversion"/>
  </si>
  <si>
    <t>ETD</t>
    <phoneticPr fontId="55" type="noConversion"/>
  </si>
  <si>
    <t xml:space="preserve">CUT OFF </t>
    <phoneticPr fontId="55" type="noConversion"/>
  </si>
  <si>
    <t>NEW DELHI/(P )</t>
    <phoneticPr fontId="55" type="noConversion"/>
  </si>
  <si>
    <t>MUN</t>
    <phoneticPr fontId="12" type="noConversion"/>
  </si>
  <si>
    <t>CNSHA</t>
    <phoneticPr fontId="55" type="noConversion"/>
  </si>
  <si>
    <t>VOYAGE</t>
    <phoneticPr fontId="55" type="noConversion"/>
  </si>
  <si>
    <t>411S</t>
    <phoneticPr fontId="12" type="noConversion"/>
  </si>
  <si>
    <t>MAERSK MONGLA</t>
    <phoneticPr fontId="12" type="noConversion"/>
  </si>
  <si>
    <t>409S</t>
  </si>
  <si>
    <t>MAERSK DHAKA</t>
    <phoneticPr fontId="12" type="noConversion"/>
  </si>
  <si>
    <t>408S</t>
    <phoneticPr fontId="12" type="noConversion"/>
  </si>
  <si>
    <t>MAERSK HAI PHONG</t>
    <phoneticPr fontId="12" type="noConversion"/>
  </si>
  <si>
    <t>354S</t>
    <phoneticPr fontId="12" type="noConversion"/>
  </si>
  <si>
    <t>MAERSK VLADIVOSTOK</t>
    <phoneticPr fontId="12" type="noConversion"/>
  </si>
  <si>
    <t>MCC(SH2)</t>
    <phoneticPr fontId="12" type="noConversion"/>
  </si>
  <si>
    <t>413S</t>
    <phoneticPr fontId="12" type="noConversion"/>
  </si>
  <si>
    <t>MCC YANGON</t>
    <phoneticPr fontId="12" type="noConversion"/>
  </si>
  <si>
    <t>CHITTAGONG</t>
    <phoneticPr fontId="64" type="noConversion"/>
  </si>
  <si>
    <t>412A</t>
    <phoneticPr fontId="12" type="noConversion"/>
  </si>
  <si>
    <t>MCC TOKYO</t>
    <phoneticPr fontId="12" type="noConversion"/>
  </si>
  <si>
    <t>356A</t>
    <phoneticPr fontId="12" type="noConversion"/>
  </si>
  <si>
    <t>MAERSK SONGKHLA</t>
    <phoneticPr fontId="12" type="noConversion"/>
  </si>
  <si>
    <t>359A</t>
    <phoneticPr fontId="12" type="noConversion"/>
  </si>
  <si>
    <t>MAERSK NUSANTARA</t>
    <phoneticPr fontId="12" type="noConversion"/>
  </si>
  <si>
    <t>MCC(SH1)</t>
    <phoneticPr fontId="12" type="noConversion"/>
  </si>
  <si>
    <t>416A</t>
    <phoneticPr fontId="12" type="noConversion"/>
  </si>
  <si>
    <t>MAERSK XIAMEN</t>
    <phoneticPr fontId="12" type="noConversion"/>
  </si>
  <si>
    <t>ETD</t>
    <phoneticPr fontId="55" type="noConversion"/>
  </si>
  <si>
    <t>CHITTAGONG</t>
    <phoneticPr fontId="12" type="noConversion"/>
  </si>
  <si>
    <t>CNSHA</t>
    <phoneticPr fontId="55" type="noConversion"/>
  </si>
  <si>
    <t>VOYAGE</t>
    <phoneticPr fontId="55" type="noConversion"/>
  </si>
  <si>
    <t>2408S</t>
    <phoneticPr fontId="12" type="noConversion"/>
  </si>
  <si>
    <t>SITC YUANMING</t>
    <phoneticPr fontId="12" type="noConversion"/>
  </si>
  <si>
    <t>2408S</t>
    <phoneticPr fontId="12" type="noConversion"/>
  </si>
  <si>
    <t>SITC QIUMING</t>
    <phoneticPr fontId="12" type="noConversion"/>
  </si>
  <si>
    <t>SITC HUIMING</t>
    <phoneticPr fontId="12" type="noConversion"/>
  </si>
  <si>
    <t>2406S</t>
    <phoneticPr fontId="12" type="noConversion"/>
  </si>
  <si>
    <t>SITC CHANGMING</t>
    <phoneticPr fontId="12" type="noConversion"/>
  </si>
  <si>
    <t>SITC(CBX)</t>
    <phoneticPr fontId="12" type="noConversion"/>
  </si>
  <si>
    <t>SITC CHUNMING</t>
    <phoneticPr fontId="12" type="noConversion"/>
  </si>
  <si>
    <t>CHITTAGONG</t>
    <phoneticPr fontId="12" type="noConversion"/>
  </si>
  <si>
    <t>YM EXPRESS</t>
  </si>
  <si>
    <t>24032W</t>
    <phoneticPr fontId="12" type="noConversion"/>
  </si>
  <si>
    <t>VANCOUVER</t>
    <phoneticPr fontId="12" type="noConversion"/>
  </si>
  <si>
    <t>061W</t>
    <phoneticPr fontId="12" type="noConversion"/>
  </si>
  <si>
    <t>SPIL KARTINI</t>
    <phoneticPr fontId="12" type="noConversion"/>
  </si>
  <si>
    <t>142W</t>
    <phoneticPr fontId="12" type="noConversion"/>
  </si>
  <si>
    <t>YM EXCELLENCE</t>
    <phoneticPr fontId="12" type="noConversion"/>
  </si>
  <si>
    <t>YML/OOCL(CPX)</t>
    <phoneticPr fontId="12" type="noConversion"/>
  </si>
  <si>
    <t>278W</t>
    <phoneticPr fontId="12" type="noConversion"/>
  </si>
  <si>
    <t>OOCL NORFOLK</t>
    <phoneticPr fontId="12" type="noConversion"/>
  </si>
  <si>
    <t>KHI</t>
    <phoneticPr fontId="12" type="noConversion"/>
  </si>
  <si>
    <t>OPERATOR</t>
    <phoneticPr fontId="12" type="noConversion"/>
  </si>
  <si>
    <t>VESSEL</t>
    <phoneticPr fontId="12" type="noConversion"/>
  </si>
  <si>
    <t>2420E</t>
  </si>
  <si>
    <t>PANCON GLORY</t>
    <phoneticPr fontId="12" type="noConversion"/>
  </si>
  <si>
    <t>PAN OCEAN(INS)</t>
    <phoneticPr fontId="12" type="noConversion"/>
  </si>
  <si>
    <t>INCHON</t>
    <phoneticPr fontId="12" type="noConversion"/>
  </si>
  <si>
    <t>OPERATOR</t>
    <phoneticPr fontId="12" type="noConversion"/>
  </si>
  <si>
    <t>VESSEL</t>
    <phoneticPr fontId="55" type="noConversion"/>
  </si>
  <si>
    <t>591E</t>
  </si>
  <si>
    <t>CONSISTENCE</t>
    <phoneticPr fontId="12" type="noConversion"/>
  </si>
  <si>
    <t>590E</t>
  </si>
  <si>
    <t>CONSISTENCE</t>
    <phoneticPr fontId="12" type="noConversion"/>
  </si>
  <si>
    <t>589E</t>
  </si>
  <si>
    <t>588E</t>
  </si>
  <si>
    <t>SIF(AK49)</t>
    <phoneticPr fontId="12" type="noConversion"/>
  </si>
  <si>
    <t>587E</t>
  </si>
  <si>
    <t>XIN MING ZHOU 20</t>
    <phoneticPr fontId="12" type="noConversion"/>
  </si>
  <si>
    <t>COSCO(AK12)/csc</t>
    <phoneticPr fontId="12" type="noConversion"/>
  </si>
  <si>
    <t>484E</t>
  </si>
  <si>
    <t>CONCERTO</t>
    <phoneticPr fontId="12" type="noConversion"/>
  </si>
  <si>
    <t>483E</t>
  </si>
  <si>
    <t>482E</t>
  </si>
  <si>
    <t>481E</t>
  </si>
  <si>
    <t>CONCERTO</t>
    <phoneticPr fontId="12" type="noConversion"/>
  </si>
  <si>
    <t>SIF(AK47)</t>
    <phoneticPr fontId="12" type="noConversion"/>
  </si>
  <si>
    <t>480E</t>
    <phoneticPr fontId="12" type="noConversion"/>
  </si>
  <si>
    <t>VESSEL</t>
    <phoneticPr fontId="55" type="noConversion"/>
  </si>
  <si>
    <t>EASLINE DALIAN</t>
    <phoneticPr fontId="12" type="noConversion"/>
  </si>
  <si>
    <t>EASLINE DALIAN</t>
    <phoneticPr fontId="12" type="noConversion"/>
  </si>
  <si>
    <t>EAS(SPX1)/SNL(sk3)</t>
    <phoneticPr fontId="12" type="noConversion"/>
  </si>
  <si>
    <t>BUSAN</t>
    <phoneticPr fontId="12" type="noConversion"/>
  </si>
  <si>
    <t>440E</t>
  </si>
  <si>
    <t>QIYUNHE</t>
    <phoneticPr fontId="12" type="noConversion"/>
  </si>
  <si>
    <t>439E</t>
  </si>
  <si>
    <t>438E</t>
  </si>
  <si>
    <t>437E</t>
  </si>
  <si>
    <t>QIYUNHE</t>
    <phoneticPr fontId="12" type="noConversion"/>
  </si>
  <si>
    <t>COSCO(AK6)</t>
    <phoneticPr fontId="12" type="noConversion"/>
  </si>
  <si>
    <t>436E</t>
  </si>
  <si>
    <t>2410E</t>
    <phoneticPr fontId="12" type="noConversion"/>
  </si>
  <si>
    <t>WECAN</t>
    <phoneticPr fontId="12" type="noConversion"/>
  </si>
  <si>
    <t>PANCON SUNSHINE</t>
    <phoneticPr fontId="12" type="noConversion"/>
  </si>
  <si>
    <t>2409E</t>
    <phoneticPr fontId="12" type="noConversion"/>
  </si>
  <si>
    <t>EAS(CJ1)/KMTC(CJ1)</t>
    <phoneticPr fontId="12" type="noConversion"/>
  </si>
  <si>
    <t>2408E</t>
    <phoneticPr fontId="12" type="noConversion"/>
  </si>
  <si>
    <t>0193E</t>
    <phoneticPr fontId="12" type="noConversion"/>
  </si>
  <si>
    <t>DONGJIN ENTERPRISE</t>
    <phoneticPr fontId="12" type="noConversion"/>
  </si>
  <si>
    <t>0192E</t>
    <phoneticPr fontId="12" type="noConversion"/>
  </si>
  <si>
    <t>0191E</t>
    <phoneticPr fontId="12" type="noConversion"/>
  </si>
  <si>
    <t>0190E</t>
    <phoneticPr fontId="12" type="noConversion"/>
  </si>
  <si>
    <t>EAS(KCJ)</t>
    <phoneticPr fontId="12" type="noConversion"/>
  </si>
  <si>
    <t>0189E</t>
    <phoneticPr fontId="12" type="noConversion"/>
  </si>
  <si>
    <t xml:space="preserve"> </t>
    <phoneticPr fontId="66" type="noConversion"/>
  </si>
  <si>
    <t>2425E</t>
    <phoneticPr fontId="12" type="noConversion"/>
  </si>
  <si>
    <t>SITC TAICANG</t>
    <phoneticPr fontId="12" type="noConversion"/>
  </si>
  <si>
    <t>2429E</t>
    <phoneticPr fontId="12" type="noConversion"/>
  </si>
  <si>
    <t>SITC WEIHAI</t>
    <phoneticPr fontId="12" type="noConversion"/>
  </si>
  <si>
    <t>2421E</t>
    <phoneticPr fontId="12" type="noConversion"/>
  </si>
  <si>
    <t>SITC SHIDAO</t>
    <phoneticPr fontId="12" type="noConversion"/>
  </si>
  <si>
    <t>SNL(SNG7)/SITC(SKT6)</t>
    <phoneticPr fontId="12" type="noConversion"/>
  </si>
  <si>
    <t>SITC TAICANG</t>
    <phoneticPr fontId="66" type="noConversion"/>
  </si>
  <si>
    <t>NAGOYA</t>
    <phoneticPr fontId="12" type="noConversion"/>
  </si>
  <si>
    <t>037E</t>
    <phoneticPr fontId="12" type="noConversion"/>
  </si>
  <si>
    <t>CONSIGNIA</t>
    <phoneticPr fontId="66" type="noConversion"/>
  </si>
  <si>
    <t>036E</t>
    <phoneticPr fontId="12" type="noConversion"/>
  </si>
  <si>
    <t>035E</t>
    <phoneticPr fontId="12" type="noConversion"/>
  </si>
  <si>
    <t>034E</t>
    <phoneticPr fontId="12" type="noConversion"/>
  </si>
  <si>
    <t>CONSIGNIA</t>
    <phoneticPr fontId="66" type="noConversion"/>
  </si>
  <si>
    <t>SNL(SNG5)/SITC(SKT5)</t>
    <phoneticPr fontId="12" type="noConversion"/>
  </si>
  <si>
    <t>033E</t>
    <phoneticPr fontId="12" type="noConversion"/>
  </si>
  <si>
    <t>2411N</t>
    <phoneticPr fontId="12" type="noConversion"/>
  </si>
  <si>
    <t>SITC JIADE</t>
    <phoneticPr fontId="12" type="noConversion"/>
  </si>
  <si>
    <t>SITC KANTO</t>
    <phoneticPr fontId="12" type="noConversion"/>
  </si>
  <si>
    <t>2409N</t>
    <phoneticPr fontId="12" type="noConversion"/>
  </si>
  <si>
    <t>SITC LIDE</t>
    <phoneticPr fontId="12" type="noConversion"/>
  </si>
  <si>
    <t>SITC(VTX2)</t>
    <phoneticPr fontId="12" type="noConversion"/>
  </si>
  <si>
    <t>BLANK SAILING</t>
    <phoneticPr fontId="66" type="noConversion"/>
  </si>
  <si>
    <t>NAGOYA</t>
    <phoneticPr fontId="12" type="noConversion"/>
  </si>
  <si>
    <t>SNL NANJING</t>
    <phoneticPr fontId="66" type="noConversion"/>
  </si>
  <si>
    <t>SNL NANJING</t>
    <phoneticPr fontId="66" type="noConversion"/>
  </si>
  <si>
    <t>SITC(SKT7)</t>
    <phoneticPr fontId="12" type="noConversion"/>
  </si>
  <si>
    <t>2419E</t>
    <phoneticPr fontId="12" type="noConversion"/>
  </si>
  <si>
    <t>TOKYO</t>
    <phoneticPr fontId="12" type="noConversion"/>
  </si>
  <si>
    <t>GLORY ZHENDONG</t>
    <phoneticPr fontId="66" type="noConversion"/>
  </si>
  <si>
    <t>GLORY GUANDONG</t>
    <phoneticPr fontId="12" type="noConversion"/>
  </si>
  <si>
    <t>GLORY ZHENDONG</t>
    <phoneticPr fontId="12" type="noConversion"/>
  </si>
  <si>
    <t>SITC(T5)</t>
    <phoneticPr fontId="12" type="noConversion"/>
  </si>
  <si>
    <t>2418E</t>
    <phoneticPr fontId="12" type="noConversion"/>
  </si>
  <si>
    <t>TOKYO</t>
    <phoneticPr fontId="12" type="noConversion"/>
  </si>
  <si>
    <t xml:space="preserve">SINOTRANS SHANGHAI </t>
    <phoneticPr fontId="12" type="noConversion"/>
  </si>
  <si>
    <t>SIRI BHUM</t>
    <phoneticPr fontId="12" type="noConversion"/>
  </si>
  <si>
    <t>SNL(SKT4)/SITC(SKT4)</t>
    <phoneticPr fontId="12" type="noConversion"/>
  </si>
  <si>
    <t>2418E</t>
    <phoneticPr fontId="12" type="noConversion"/>
  </si>
  <si>
    <t>TOKYO/YOKOHAMA</t>
    <phoneticPr fontId="12" type="noConversion"/>
  </si>
  <si>
    <t>2423E</t>
    <phoneticPr fontId="12" type="noConversion"/>
  </si>
  <si>
    <t>SITC TIANJIN</t>
    <phoneticPr fontId="12" type="noConversion"/>
  </si>
  <si>
    <t>2420E</t>
    <phoneticPr fontId="12" type="noConversion"/>
  </si>
  <si>
    <t>SINOTRANS OSAKA</t>
    <phoneticPr fontId="12" type="noConversion"/>
  </si>
  <si>
    <t>2421E</t>
    <phoneticPr fontId="12" type="noConversion"/>
  </si>
  <si>
    <t>SITC TIANJIN</t>
    <phoneticPr fontId="12" type="noConversion"/>
  </si>
  <si>
    <t>SITC(PSU)/SNL(SKY1)</t>
    <phoneticPr fontId="12" type="noConversion"/>
  </si>
  <si>
    <t>SINOTRANS OSAKA</t>
    <phoneticPr fontId="66" type="noConversion"/>
  </si>
  <si>
    <t>HAKATA</t>
    <phoneticPr fontId="12" type="noConversion"/>
  </si>
  <si>
    <t>VESSEL</t>
    <phoneticPr fontId="12" type="noConversion"/>
  </si>
  <si>
    <t>HAKATA</t>
    <phoneticPr fontId="12" type="noConversion"/>
  </si>
  <si>
    <t>SITC(PSU)/SNL(SKY1)</t>
    <phoneticPr fontId="12" type="noConversion"/>
  </si>
  <si>
    <t>MOJI</t>
    <phoneticPr fontId="12" type="noConversion"/>
  </si>
  <si>
    <t>2451N</t>
    <phoneticPr fontId="12" type="noConversion"/>
  </si>
  <si>
    <t>SITC LIANYUNGANG</t>
    <phoneticPr fontId="12" type="noConversion"/>
  </si>
  <si>
    <t>2413N</t>
    <phoneticPr fontId="12" type="noConversion"/>
  </si>
  <si>
    <t>HF FORTUNE</t>
    <phoneticPr fontId="12" type="noConversion"/>
  </si>
  <si>
    <t>SITC HONGKONG</t>
    <phoneticPr fontId="12" type="noConversion"/>
  </si>
  <si>
    <t>SITC LIANYUNGANG</t>
    <phoneticPr fontId="12" type="noConversion"/>
  </si>
  <si>
    <t>SITC(CJV2)</t>
    <phoneticPr fontId="12" type="noConversion"/>
  </si>
  <si>
    <t>OSAKA</t>
    <phoneticPr fontId="12" type="noConversion"/>
  </si>
  <si>
    <t xml:space="preserve"> </t>
    <phoneticPr fontId="56" type="noConversion"/>
  </si>
  <si>
    <t>2412N</t>
    <phoneticPr fontId="12" type="noConversion"/>
  </si>
  <si>
    <t>HONG AN</t>
    <phoneticPr fontId="12" type="noConversion"/>
  </si>
  <si>
    <t>2417N</t>
    <phoneticPr fontId="12" type="noConversion"/>
  </si>
  <si>
    <t>AS SERENA</t>
    <phoneticPr fontId="12" type="noConversion"/>
  </si>
  <si>
    <t>BLANK SAILING</t>
    <phoneticPr fontId="12" type="noConversion"/>
  </si>
  <si>
    <t>JJ(JCV)/SNL(JCV)/SITC(CVS2)</t>
    <phoneticPr fontId="12" type="noConversion"/>
  </si>
  <si>
    <t>2410N</t>
    <phoneticPr fontId="12" type="noConversion"/>
  </si>
  <si>
    <t>OSAKA</t>
    <phoneticPr fontId="12" type="noConversion"/>
  </si>
  <si>
    <t>OSAKA/KOBE</t>
    <phoneticPr fontId="12" type="noConversion"/>
  </si>
  <si>
    <t>VIA CCT</t>
    <phoneticPr fontId="12" type="noConversion"/>
  </si>
  <si>
    <t>VIA CCT</t>
    <phoneticPr fontId="12" type="noConversion"/>
  </si>
  <si>
    <t>019E</t>
    <phoneticPr fontId="12" type="noConversion"/>
  </si>
  <si>
    <t>EVER FOCUS</t>
  </si>
  <si>
    <t>017E</t>
    <phoneticPr fontId="12" type="noConversion"/>
  </si>
  <si>
    <t>EVER FAIR</t>
  </si>
  <si>
    <t>021E</t>
    <phoneticPr fontId="12" type="noConversion"/>
  </si>
  <si>
    <t>EVER FUTURE</t>
  </si>
  <si>
    <t>EMC(NUE)/COSCO(AWE1)/OOCL(ECC2)</t>
    <phoneticPr fontId="12" type="noConversion"/>
  </si>
  <si>
    <t>016E</t>
    <phoneticPr fontId="12" type="noConversion"/>
  </si>
  <si>
    <t>EVER FASHION</t>
  </si>
  <si>
    <t>COLON</t>
  </si>
  <si>
    <t>CCT</t>
    <phoneticPr fontId="12" type="noConversion"/>
  </si>
  <si>
    <t>COLON FREE ZONE</t>
    <phoneticPr fontId="12" type="noConversion"/>
  </si>
  <si>
    <t>047E</t>
  </si>
  <si>
    <t>CSCL ZEEBRUGGE</t>
  </si>
  <si>
    <t>0PPHFE1MA</t>
  </si>
  <si>
    <t>CMA CGM LIBRA</t>
  </si>
  <si>
    <t>0PPHDE1MA</t>
  </si>
  <si>
    <t>CMA CGM VELA</t>
  </si>
  <si>
    <t>CMA(PEX2)
COSCO(CAX1) HAMSUD(ASCA)</t>
    <phoneticPr fontId="12" type="noConversion"/>
  </si>
  <si>
    <t>0PPCFE1MA</t>
  </si>
  <si>
    <t>CAUCEDO</t>
    <phoneticPr fontId="12" type="noConversion"/>
  </si>
  <si>
    <t>2421W</t>
  </si>
  <si>
    <t>SEASPAN OSPREY</t>
  </si>
  <si>
    <t>2420W</t>
  </si>
  <si>
    <t>SEASPAN HARRIER</t>
  </si>
  <si>
    <t>2419W</t>
  </si>
  <si>
    <t>CAPE ARTEMISIO</t>
  </si>
  <si>
    <t>ONE(SX1)</t>
    <phoneticPr fontId="12" type="noConversion"/>
  </si>
  <si>
    <t>FI418A</t>
  </si>
  <si>
    <t>MSC SHUBA B</t>
  </si>
  <si>
    <t>RIO GRANDE</t>
    <phoneticPr fontId="12" type="noConversion"/>
  </si>
  <si>
    <t>RIO GRANDE</t>
    <phoneticPr fontId="12" type="noConversion"/>
  </si>
  <si>
    <t>1592-062W</t>
  </si>
  <si>
    <t>EVER LIVELY</t>
  </si>
  <si>
    <t>0009W</t>
  </si>
  <si>
    <t>KOTA SANTOS</t>
  </si>
  <si>
    <t>1590-069W</t>
  </si>
  <si>
    <t>EVER LEADER</t>
  </si>
  <si>
    <t>COSCO(ESA)
CMA(SEAS1)
OOCL(TLA1)</t>
    <phoneticPr fontId="12" type="noConversion"/>
  </si>
  <si>
    <t>BLANK SAILING</t>
  </si>
  <si>
    <t>ONE(SX1)</t>
    <phoneticPr fontId="12" type="noConversion"/>
  </si>
  <si>
    <t>PARANAGUA</t>
  </si>
  <si>
    <t>SANTOS</t>
    <phoneticPr fontId="12" type="noConversion"/>
  </si>
  <si>
    <t>VIA  MANZANILLO</t>
    <phoneticPr fontId="12" type="noConversion"/>
  </si>
  <si>
    <t>BUENAVENTURA EXPRESS</t>
  </si>
  <si>
    <t>VIA  MANZANILLO</t>
    <phoneticPr fontId="12" type="noConversion"/>
  </si>
  <si>
    <t>RIO DE JANEIRO EXPRESS</t>
  </si>
  <si>
    <t>ITAJAI EXPRESS</t>
  </si>
  <si>
    <t>HPL(AN1)/ONE(ALX1)</t>
    <phoneticPr fontId="12" type="noConversion"/>
  </si>
  <si>
    <t>MANZANILLO</t>
    <phoneticPr fontId="12" type="noConversion"/>
  </si>
  <si>
    <t>GUATEMALA CITY</t>
    <phoneticPr fontId="12" type="noConversion"/>
  </si>
  <si>
    <t>PUERTO CALDERA</t>
    <phoneticPr fontId="12" type="noConversion"/>
  </si>
  <si>
    <t>PUERTO CALDERA</t>
    <phoneticPr fontId="12" type="noConversion"/>
  </si>
  <si>
    <t>150E</t>
  </si>
  <si>
    <t>0679-069E</t>
  </si>
  <si>
    <t>EVER LUNAR</t>
  </si>
  <si>
    <t xml:space="preserve">COSCO(WSA)
 </t>
    <phoneticPr fontId="12" type="noConversion"/>
  </si>
  <si>
    <t>0677-071E</t>
  </si>
  <si>
    <t>ETA</t>
    <phoneticPr fontId="12" type="noConversion"/>
  </si>
  <si>
    <t>BUE</t>
    <phoneticPr fontId="12" type="noConversion"/>
  </si>
  <si>
    <t>BUENAVENTURA</t>
    <phoneticPr fontId="12" type="noConversion"/>
  </si>
  <si>
    <t>005E</t>
  </si>
  <si>
    <t>WAN HAI A03</t>
  </si>
  <si>
    <t>WAN HAI 722</t>
  </si>
  <si>
    <t>077E</t>
  </si>
  <si>
    <t>KOTA CARUM</t>
  </si>
  <si>
    <t xml:space="preserve">COSCO(WSA2)
 </t>
    <phoneticPr fontId="12" type="noConversion"/>
  </si>
  <si>
    <t>016E</t>
  </si>
  <si>
    <t>WAN HAI 721</t>
  </si>
  <si>
    <t>GUAYAQUIL</t>
  </si>
  <si>
    <t>GUAYAQUIL</t>
    <phoneticPr fontId="12" type="noConversion"/>
  </si>
  <si>
    <t>CALLAO</t>
    <phoneticPr fontId="12" type="noConversion"/>
  </si>
  <si>
    <t xml:space="preserve">COSCO(WSA)
 </t>
    <phoneticPr fontId="12" type="noConversion"/>
  </si>
  <si>
    <t>SAN ANTONIO</t>
    <phoneticPr fontId="12" type="noConversion"/>
  </si>
  <si>
    <t>SAN ANTONIO</t>
    <phoneticPr fontId="12" type="noConversion"/>
  </si>
  <si>
    <t>HPL(AN1)/ONE(ALX1)</t>
    <phoneticPr fontId="12" type="noConversion"/>
  </si>
  <si>
    <t>499S</t>
  </si>
  <si>
    <t>JACK LONDON</t>
  </si>
  <si>
    <t>690S</t>
  </si>
  <si>
    <t>OOCL BUSAN</t>
  </si>
  <si>
    <t>461S</t>
  </si>
  <si>
    <t>APL SCOTLAND</t>
  </si>
  <si>
    <t>459S</t>
  </si>
  <si>
    <t>JONATHAN SWIFT</t>
  </si>
  <si>
    <t>COSCO(CNS)/OOCL</t>
    <phoneticPr fontId="12" type="noConversion"/>
  </si>
  <si>
    <t>094S</t>
  </si>
  <si>
    <t>NYK FUTAGO</t>
  </si>
  <si>
    <t>125S</t>
  </si>
  <si>
    <t>NYK FUSHIMI</t>
  </si>
  <si>
    <t>419S</t>
  </si>
  <si>
    <t>GSL SYROS</t>
  </si>
  <si>
    <t>417S</t>
  </si>
  <si>
    <t>GSL KITHIRA</t>
  </si>
  <si>
    <t>COSCO/OOCL(JKN)
ONE(NZJ)</t>
    <phoneticPr fontId="12" type="noConversion"/>
  </si>
  <si>
    <t>176S</t>
  </si>
  <si>
    <t>NAVIOS MIAMI</t>
  </si>
  <si>
    <t>COSCO/OOCL(JKN)
ONE(NZJ)</t>
    <phoneticPr fontId="12" type="noConversion"/>
  </si>
  <si>
    <t>BRI</t>
    <phoneticPr fontId="12" type="noConversion"/>
  </si>
  <si>
    <t>228S</t>
  </si>
  <si>
    <t>CMA CGM ZINGARO</t>
  </si>
  <si>
    <t>CMA CGM PUCCINI</t>
  </si>
  <si>
    <t>CMA CGM BAIKAL</t>
  </si>
  <si>
    <t>CMA CGM FIORDLAND</t>
  </si>
  <si>
    <t>CMA/COSCO/OOCL(A3N)</t>
    <phoneticPr fontId="12" type="noConversion"/>
  </si>
  <si>
    <t>083S</t>
  </si>
  <si>
    <t>OOCL SHANGHAI</t>
  </si>
  <si>
    <t xml:space="preserve">CUT OFF </t>
    <phoneticPr fontId="55" type="noConversion"/>
  </si>
  <si>
    <t>MEL</t>
    <phoneticPr fontId="12" type="noConversion"/>
  </si>
  <si>
    <t>075S</t>
  </si>
  <si>
    <t>ANL GIPPSLAND</t>
  </si>
  <si>
    <t>111S</t>
  </si>
  <si>
    <t>OOCL BEIJING</t>
  </si>
  <si>
    <t>24023S</t>
  </si>
  <si>
    <t>OOCL DURBAN</t>
  </si>
  <si>
    <t>105S</t>
  </si>
  <si>
    <t>OOCL CANADA</t>
  </si>
  <si>
    <t>CMA/COSCO/OOCL(A3C)</t>
    <phoneticPr fontId="12" type="noConversion"/>
  </si>
  <si>
    <t>OOCL MIAMI</t>
  </si>
  <si>
    <t>MEL</t>
    <phoneticPr fontId="12" type="noConversion"/>
  </si>
  <si>
    <t>SYD</t>
    <phoneticPr fontId="12" type="noConversion"/>
  </si>
  <si>
    <t>SYD</t>
    <phoneticPr fontId="12" type="noConversion"/>
  </si>
  <si>
    <t>420S</t>
    <phoneticPr fontId="12" type="noConversion"/>
  </si>
  <si>
    <t>MAERSK STADELHORN</t>
    <phoneticPr fontId="12" type="noConversion"/>
  </si>
  <si>
    <t>418S</t>
    <phoneticPr fontId="12" type="noConversion"/>
  </si>
  <si>
    <t>SAN FELIPE</t>
    <phoneticPr fontId="12" type="noConversion"/>
  </si>
  <si>
    <t>0SSHNW1MA</t>
    <phoneticPr fontId="12" type="noConversion"/>
  </si>
  <si>
    <t>APL HOUSTON</t>
    <phoneticPr fontId="12" type="noConversion"/>
  </si>
  <si>
    <t>CMA (SHAKA2)/ MAERSK (SAF1)</t>
    <phoneticPr fontId="12" type="noConversion"/>
  </si>
  <si>
    <t>417S</t>
    <phoneticPr fontId="12" type="noConversion"/>
  </si>
  <si>
    <t>CCNI ARAUCO</t>
    <phoneticPr fontId="12" type="noConversion"/>
  </si>
  <si>
    <t>PORT LOUIS</t>
    <phoneticPr fontId="12" type="noConversion"/>
  </si>
  <si>
    <t>PORT LOUIS</t>
    <phoneticPr fontId="64" type="noConversion"/>
  </si>
  <si>
    <t>070W</t>
    <phoneticPr fontId="12" type="noConversion"/>
  </si>
  <si>
    <t>ALEXANDRIA BRIDGE</t>
    <phoneticPr fontId="12" type="noConversion"/>
  </si>
  <si>
    <t>134W</t>
  </si>
  <si>
    <t>NATAL</t>
  </si>
  <si>
    <t>OOCL(WAF3)</t>
    <phoneticPr fontId="12" type="noConversion"/>
  </si>
  <si>
    <t>RENA P</t>
    <phoneticPr fontId="12" type="noConversion"/>
  </si>
  <si>
    <t>TEMA</t>
    <phoneticPr fontId="12" type="noConversion"/>
  </si>
  <si>
    <t>TEMA</t>
  </si>
  <si>
    <t>NAVIOS CHRYSALIS</t>
  </si>
  <si>
    <t>051W</t>
    <phoneticPr fontId="12" type="noConversion"/>
  </si>
  <si>
    <t>NAVIOS NERINE</t>
    <phoneticPr fontId="12" type="noConversion"/>
  </si>
  <si>
    <t>132W</t>
    <phoneticPr fontId="12" type="noConversion"/>
  </si>
  <si>
    <t>VENETIA</t>
    <phoneticPr fontId="12" type="noConversion"/>
  </si>
  <si>
    <t>031W</t>
    <phoneticPr fontId="12" type="noConversion"/>
  </si>
  <si>
    <t>SEASPAN DUBAI</t>
    <phoneticPr fontId="12" type="noConversion"/>
  </si>
  <si>
    <t>OOCL(WAF1)</t>
    <phoneticPr fontId="12" type="noConversion"/>
  </si>
  <si>
    <t>LAGOS</t>
    <phoneticPr fontId="12" type="noConversion"/>
  </si>
  <si>
    <t>APAPA,LAGOS</t>
    <phoneticPr fontId="12" type="noConversion"/>
  </si>
  <si>
    <t>083W</t>
  </si>
  <si>
    <t>COSCO ASHDOD</t>
  </si>
  <si>
    <t>174W</t>
    <phoneticPr fontId="12" type="noConversion"/>
  </si>
  <si>
    <t>ITAL USODIMARE</t>
    <phoneticPr fontId="12" type="noConversion"/>
  </si>
  <si>
    <t>194W</t>
    <phoneticPr fontId="12" type="noConversion"/>
  </si>
  <si>
    <t>BAY BRIDGE</t>
    <phoneticPr fontId="12" type="noConversion"/>
  </si>
  <si>
    <t>019W</t>
    <phoneticPr fontId="12" type="noConversion"/>
  </si>
  <si>
    <t>DOLPHIN II</t>
    <phoneticPr fontId="12" type="noConversion"/>
  </si>
  <si>
    <t>ONE(SAC)</t>
    <phoneticPr fontId="12" type="noConversion"/>
  </si>
  <si>
    <t>115W</t>
    <phoneticPr fontId="12" type="noConversion"/>
  </si>
  <si>
    <t>COSCO SURABAYA</t>
    <phoneticPr fontId="12" type="noConversion"/>
  </si>
  <si>
    <t>DURBAN</t>
    <phoneticPr fontId="12" type="noConversion"/>
  </si>
  <si>
    <t>CNSHA</t>
    <phoneticPr fontId="55" type="noConversion"/>
  </si>
  <si>
    <t>PHEN BASIN</t>
  </si>
  <si>
    <t>24003W</t>
    <phoneticPr fontId="12" type="noConversion"/>
  </si>
  <si>
    <t>X-PRESS ANTLIA</t>
    <phoneticPr fontId="12" type="noConversion"/>
  </si>
  <si>
    <t>04IHLW</t>
    <phoneticPr fontId="12" type="noConversion"/>
  </si>
  <si>
    <t>BALTIC NORTH</t>
    <phoneticPr fontId="12" type="noConversion"/>
  </si>
  <si>
    <t>002W</t>
    <phoneticPr fontId="12" type="noConversion"/>
  </si>
  <si>
    <t>EVER VOW</t>
    <phoneticPr fontId="12" type="noConversion"/>
  </si>
  <si>
    <t xml:space="preserve">OOCL(EAX3) </t>
    <phoneticPr fontId="12" type="noConversion"/>
  </si>
  <si>
    <t>24006W</t>
    <phoneticPr fontId="12" type="noConversion"/>
  </si>
  <si>
    <t>EMMANUEL P</t>
    <phoneticPr fontId="12" type="noConversion"/>
  </si>
  <si>
    <t>ETA</t>
    <phoneticPr fontId="55" type="noConversion"/>
  </si>
  <si>
    <t>MOMBASA</t>
    <phoneticPr fontId="12" type="noConversion"/>
  </si>
  <si>
    <t>OPERATOR</t>
    <phoneticPr fontId="12" type="noConversion"/>
  </si>
  <si>
    <t>MOMBASA</t>
    <phoneticPr fontId="12" type="noConversion"/>
  </si>
  <si>
    <t>24003W</t>
    <phoneticPr fontId="12" type="noConversion"/>
  </si>
  <si>
    <t>002W</t>
    <phoneticPr fontId="12" type="noConversion"/>
  </si>
  <si>
    <t>DAR ES SALAAM</t>
    <phoneticPr fontId="12" type="noConversion"/>
  </si>
  <si>
    <t>2412S</t>
    <phoneticPr fontId="12" type="noConversion"/>
  </si>
  <si>
    <t>SITC SHENGMING</t>
    <phoneticPr fontId="12" type="noConversion"/>
  </si>
  <si>
    <t>SITC XINCHENG</t>
    <phoneticPr fontId="70" type="noConversion"/>
  </si>
  <si>
    <t>SITC DECHENG</t>
    <phoneticPr fontId="70" type="noConversion"/>
  </si>
  <si>
    <t>SITC QIMING</t>
    <phoneticPr fontId="70" type="noConversion"/>
  </si>
  <si>
    <t>KMTC(CVI)/SITC</t>
    <phoneticPr fontId="12" type="noConversion"/>
  </si>
  <si>
    <t>2410S</t>
    <phoneticPr fontId="12" type="noConversion"/>
  </si>
  <si>
    <t>SITC SHENGMING</t>
    <phoneticPr fontId="12" type="noConversion"/>
  </si>
  <si>
    <t>SEMARANG</t>
    <phoneticPr fontId="12" type="noConversion"/>
  </si>
  <si>
    <t>CNSHA</t>
    <phoneticPr fontId="12" type="noConversion"/>
  </si>
  <si>
    <t xml:space="preserve"> 0375-031S</t>
    <phoneticPr fontId="70" type="noConversion"/>
  </si>
  <si>
    <t xml:space="preserve"> EVER OUTDO</t>
    <phoneticPr fontId="70" type="noConversion"/>
  </si>
  <si>
    <t>0374-454S</t>
    <phoneticPr fontId="12" type="noConversion"/>
  </si>
  <si>
    <t>UNI-PACIFIC</t>
    <phoneticPr fontId="12" type="noConversion"/>
  </si>
  <si>
    <t>0373-059S</t>
    <phoneticPr fontId="70" type="noConversion"/>
  </si>
  <si>
    <t>EVER COMPOSE</t>
    <phoneticPr fontId="70" type="noConversion"/>
  </si>
  <si>
    <t>EMC(CIT)</t>
    <phoneticPr fontId="12" type="noConversion"/>
  </si>
  <si>
    <t>SEMARANG</t>
    <phoneticPr fontId="12" type="noConversion"/>
  </si>
  <si>
    <t>421W</t>
  </si>
  <si>
    <t>SEOUL GLOW</t>
    <phoneticPr fontId="12" type="noConversion"/>
  </si>
  <si>
    <t>420W</t>
  </si>
  <si>
    <t xml:space="preserve"> ASIAN ACE</t>
    <phoneticPr fontId="70" type="noConversion"/>
  </si>
  <si>
    <t>419W</t>
  </si>
  <si>
    <t xml:space="preserve"> TORRES STRAIT</t>
    <phoneticPr fontId="70" type="noConversion"/>
  </si>
  <si>
    <t>418W</t>
  </si>
  <si>
    <t xml:space="preserve"> HANSA HARBURG</t>
    <phoneticPr fontId="70" type="noConversion"/>
  </si>
  <si>
    <t>MCC/BENLINE(IA5)</t>
    <phoneticPr fontId="12" type="noConversion"/>
  </si>
  <si>
    <t>417W</t>
    <phoneticPr fontId="12" type="noConversion"/>
  </si>
  <si>
    <t>BRIGHT COSMOS</t>
    <phoneticPr fontId="12" type="noConversion"/>
  </si>
  <si>
    <t>YANGON(MIIT)</t>
    <phoneticPr fontId="12" type="noConversion"/>
  </si>
  <si>
    <t xml:space="preserve"> </t>
    <phoneticPr fontId="70" type="noConversion"/>
  </si>
  <si>
    <t>2411S</t>
    <phoneticPr fontId="70" type="noConversion"/>
  </si>
  <si>
    <t>ZHONG WAI YUN XIN GANG</t>
    <phoneticPr fontId="12" type="noConversion"/>
  </si>
  <si>
    <t>2412S</t>
    <phoneticPr fontId="70" type="noConversion"/>
  </si>
  <si>
    <t>SITC MAKASSAR</t>
    <phoneticPr fontId="12" type="noConversion"/>
  </si>
  <si>
    <t>2410S</t>
    <phoneticPr fontId="70" type="noConversion"/>
  </si>
  <si>
    <t>ZHONG WAI YUN XIN GANG</t>
    <phoneticPr fontId="12" type="noConversion"/>
  </si>
  <si>
    <t>SITC(CPS)/CNC</t>
    <phoneticPr fontId="12" type="noConversion"/>
  </si>
  <si>
    <t>MANILA(N)</t>
    <phoneticPr fontId="12" type="noConversion"/>
  </si>
  <si>
    <t>MANILA(S)</t>
    <phoneticPr fontId="12" type="noConversion"/>
  </si>
  <si>
    <t>S027</t>
    <phoneticPr fontId="70" type="noConversion"/>
  </si>
  <si>
    <t>WAN HAI 278</t>
    <phoneticPr fontId="12" type="noConversion"/>
  </si>
  <si>
    <t>S028</t>
    <phoneticPr fontId="70" type="noConversion"/>
  </si>
  <si>
    <t>WAN HAI 296</t>
    <phoneticPr fontId="12" type="noConversion"/>
  </si>
  <si>
    <t>S036</t>
    <phoneticPr fontId="70" type="noConversion"/>
  </si>
  <si>
    <t>INTERASIA ELEVATE</t>
    <phoneticPr fontId="12" type="noConversion"/>
  </si>
  <si>
    <t>WHL(JCV)</t>
    <phoneticPr fontId="12" type="noConversion"/>
  </si>
  <si>
    <t>S011</t>
    <phoneticPr fontId="70" type="noConversion"/>
  </si>
  <si>
    <t>WAN HAI 366</t>
    <phoneticPr fontId="12" type="noConversion"/>
  </si>
  <si>
    <t>DANANG</t>
    <phoneticPr fontId="12" type="noConversion"/>
  </si>
  <si>
    <t>2414S</t>
    <phoneticPr fontId="70" type="noConversion"/>
  </si>
  <si>
    <t>SITC RENHE</t>
    <phoneticPr fontId="12" type="noConversion"/>
  </si>
  <si>
    <t>2414S</t>
    <phoneticPr fontId="70" type="noConversion"/>
  </si>
  <si>
    <t>SITC KWANGYANG</t>
    <phoneticPr fontId="12" type="noConversion"/>
  </si>
  <si>
    <t>SITC FENGHE</t>
    <phoneticPr fontId="12" type="noConversion"/>
  </si>
  <si>
    <t>SITC(CJV6)</t>
    <phoneticPr fontId="12" type="noConversion"/>
  </si>
  <si>
    <t>2412S</t>
    <phoneticPr fontId="70" type="noConversion"/>
  </si>
  <si>
    <t>DANANG</t>
    <phoneticPr fontId="55" type="noConversion"/>
  </si>
  <si>
    <t>2411S</t>
  </si>
  <si>
    <t>SKY TIARA</t>
    <phoneticPr fontId="12" type="noConversion"/>
  </si>
  <si>
    <t>SUNNY LAUREL</t>
    <phoneticPr fontId="70" type="noConversion"/>
  </si>
  <si>
    <t>SKY TIARA</t>
    <phoneticPr fontId="70" type="noConversion"/>
  </si>
  <si>
    <t>2409S</t>
  </si>
  <si>
    <t>SUNNY LAUREL</t>
    <phoneticPr fontId="12" type="noConversion"/>
  </si>
  <si>
    <t>KMTC(KSH)/SML/HEUNG-A/CK</t>
    <phoneticPr fontId="12" type="noConversion"/>
  </si>
  <si>
    <t>2409S</t>
    <phoneticPr fontId="70" type="noConversion"/>
  </si>
  <si>
    <t>SKY TIARA</t>
    <phoneticPr fontId="70" type="noConversion"/>
  </si>
  <si>
    <t>HAIPHONG</t>
    <phoneticPr fontId="12" type="noConversion"/>
  </si>
  <si>
    <t>CONSCIENCE</t>
    <phoneticPr fontId="12" type="noConversion"/>
  </si>
  <si>
    <t>JJ SUN</t>
    <phoneticPr fontId="70" type="noConversion"/>
  </si>
  <si>
    <t>HARRIER</t>
    <phoneticPr fontId="70" type="noConversion"/>
  </si>
  <si>
    <t>JJ(CHH1)</t>
    <phoneticPr fontId="12" type="noConversion"/>
  </si>
  <si>
    <t>2417S</t>
    <phoneticPr fontId="70" type="noConversion"/>
  </si>
  <si>
    <t>SITC HONGKONG</t>
    <phoneticPr fontId="12" type="noConversion"/>
  </si>
  <si>
    <t>SITC(CJV2)</t>
    <phoneticPr fontId="12" type="noConversion"/>
  </si>
  <si>
    <t>HAIPHONG</t>
    <phoneticPr fontId="12" type="noConversion"/>
  </si>
  <si>
    <t>DONG FANG FU</t>
    <phoneticPr fontId="12" type="noConversion"/>
  </si>
  <si>
    <t>SITC HAIPHONG</t>
    <phoneticPr fontId="12" type="noConversion"/>
  </si>
  <si>
    <t>SITC(CJV5)/SNL</t>
    <phoneticPr fontId="12" type="noConversion"/>
  </si>
  <si>
    <t>SITC HENGDE</t>
    <phoneticPr fontId="12" type="noConversion"/>
  </si>
  <si>
    <t>SITC HAINAN</t>
    <phoneticPr fontId="12" type="noConversion"/>
  </si>
  <si>
    <t>SITC SHANGHAI</t>
    <phoneticPr fontId="12" type="noConversion"/>
  </si>
  <si>
    <t>SITC(CKV)</t>
    <phoneticPr fontId="12" type="noConversion"/>
  </si>
  <si>
    <t>SITC HAINAN</t>
    <phoneticPr fontId="12" type="noConversion"/>
  </si>
  <si>
    <t>2420S</t>
    <phoneticPr fontId="12" type="noConversion"/>
  </si>
  <si>
    <t>2412S</t>
    <phoneticPr fontId="12" type="noConversion"/>
  </si>
  <si>
    <t>TIGER LIANYUNGANG</t>
    <phoneticPr fontId="12" type="noConversion"/>
  </si>
  <si>
    <t>2411S</t>
    <phoneticPr fontId="12" type="noConversion"/>
  </si>
  <si>
    <t>HONG AN</t>
    <phoneticPr fontId="12" type="noConversion"/>
  </si>
  <si>
    <t>JJ(JCV)/SNL(JCV)/SITC(CVS2)</t>
    <phoneticPr fontId="12" type="noConversion"/>
  </si>
  <si>
    <t>2417S</t>
    <phoneticPr fontId="12" type="noConversion"/>
  </si>
  <si>
    <t>AS SERENA</t>
    <phoneticPr fontId="12" type="noConversion"/>
  </si>
  <si>
    <t>HCM</t>
    <phoneticPr fontId="12" type="noConversion"/>
  </si>
  <si>
    <t>S028</t>
    <phoneticPr fontId="12" type="noConversion"/>
  </si>
  <si>
    <t>WAN HAI 296</t>
    <phoneticPr fontId="12" type="noConversion"/>
  </si>
  <si>
    <t>S036</t>
    <phoneticPr fontId="70" type="noConversion"/>
  </si>
  <si>
    <t>WHL(JCV)/ONE(JCV)</t>
    <phoneticPr fontId="12" type="noConversion"/>
  </si>
  <si>
    <t>S011</t>
    <phoneticPr fontId="12" type="noConversion"/>
  </si>
  <si>
    <t>SITC HEBEI</t>
    <phoneticPr fontId="12" type="noConversion"/>
  </si>
  <si>
    <t>SITC XINGDE</t>
    <phoneticPr fontId="12" type="noConversion"/>
  </si>
  <si>
    <t>2410S</t>
    <phoneticPr fontId="12" type="noConversion"/>
  </si>
  <si>
    <t>SITC SHANGDE</t>
    <phoneticPr fontId="12" type="noConversion"/>
  </si>
  <si>
    <t>SITC ZHEJIANG</t>
    <phoneticPr fontId="12" type="noConversion"/>
  </si>
  <si>
    <t>SITC(VTX1)</t>
    <phoneticPr fontId="12" type="noConversion"/>
  </si>
  <si>
    <t>SITC JIANGSU</t>
    <phoneticPr fontId="12" type="noConversion"/>
  </si>
  <si>
    <t>SITC KANTO</t>
    <phoneticPr fontId="12" type="noConversion"/>
  </si>
  <si>
    <t>SITC KEELUNG</t>
    <phoneticPr fontId="12" type="noConversion"/>
  </si>
  <si>
    <t>297S</t>
    <phoneticPr fontId="12" type="noConversion"/>
  </si>
  <si>
    <t>YM INCREMENT</t>
    <phoneticPr fontId="12" type="noConversion"/>
  </si>
  <si>
    <t>S121</t>
    <phoneticPr fontId="70" type="noConversion"/>
  </si>
  <si>
    <t>WAN HAI 175</t>
    <phoneticPr fontId="12" type="noConversion"/>
  </si>
  <si>
    <t>420S</t>
    <phoneticPr fontId="70" type="noConversion"/>
  </si>
  <si>
    <t>AS SABINE</t>
    <phoneticPr fontId="12" type="noConversion"/>
  </si>
  <si>
    <t>296S</t>
    <phoneticPr fontId="70" type="noConversion"/>
  </si>
  <si>
    <t>YM INCREMENT</t>
    <phoneticPr fontId="12" type="noConversion"/>
  </si>
  <si>
    <t>WHL(CT5)/YML</t>
    <phoneticPr fontId="12" type="noConversion"/>
  </si>
  <si>
    <t>S120</t>
    <phoneticPr fontId="12" type="noConversion"/>
  </si>
  <si>
    <t>LAEM CHABANG</t>
    <phoneticPr fontId="12" type="noConversion"/>
  </si>
  <si>
    <t>292S</t>
    <phoneticPr fontId="12" type="noConversion"/>
  </si>
  <si>
    <t>2420S</t>
    <phoneticPr fontId="70" type="noConversion"/>
  </si>
  <si>
    <t>SKY SUNSHINE</t>
    <phoneticPr fontId="12" type="noConversion"/>
  </si>
  <si>
    <t>284S</t>
    <phoneticPr fontId="12" type="noConversion"/>
  </si>
  <si>
    <t>045S</t>
    <phoneticPr fontId="70" type="noConversion"/>
  </si>
  <si>
    <t>KHUNA BHUM</t>
    <phoneticPr fontId="12" type="noConversion"/>
  </si>
  <si>
    <t>0RK2FS</t>
    <phoneticPr fontId="12" type="noConversion"/>
  </si>
  <si>
    <t>127S</t>
    <phoneticPr fontId="70" type="noConversion"/>
  </si>
  <si>
    <t>JARU BHUM</t>
    <phoneticPr fontId="12" type="noConversion"/>
  </si>
  <si>
    <t>RCL(RBC)/CUL/CNC</t>
    <phoneticPr fontId="12" type="noConversion"/>
  </si>
  <si>
    <t xml:space="preserve"> </t>
    <phoneticPr fontId="70" type="noConversion"/>
  </si>
  <si>
    <t>292S</t>
    <phoneticPr fontId="12" type="noConversion"/>
  </si>
  <si>
    <t xml:space="preserve"> SITC HANSHIN</t>
    <phoneticPr fontId="12" type="noConversion"/>
  </si>
  <si>
    <t xml:space="preserve"> SITC MINGDE</t>
    <phoneticPr fontId="12" type="noConversion"/>
  </si>
  <si>
    <t xml:space="preserve"> SITC LIAONING</t>
    <phoneticPr fontId="12" type="noConversion"/>
  </si>
  <si>
    <t>SITC(VTX3)/JJ</t>
    <phoneticPr fontId="12" type="noConversion"/>
  </si>
  <si>
    <t>SITC SHENGDE</t>
    <phoneticPr fontId="12" type="noConversion"/>
  </si>
  <si>
    <t>BKK(PAT)</t>
    <phoneticPr fontId="12" type="noConversion"/>
  </si>
  <si>
    <t>127S</t>
    <phoneticPr fontId="70" type="noConversion"/>
  </si>
  <si>
    <t>SKY SUNSHINE</t>
    <phoneticPr fontId="12" type="noConversion"/>
  </si>
  <si>
    <t>SITC LIDE</t>
    <phoneticPr fontId="12" type="noConversion"/>
  </si>
  <si>
    <t xml:space="preserve">BANGKOK </t>
    <phoneticPr fontId="70" type="noConversion"/>
  </si>
  <si>
    <t>297S</t>
    <phoneticPr fontId="12" type="noConversion"/>
  </si>
  <si>
    <t>S121</t>
    <phoneticPr fontId="70" type="noConversion"/>
  </si>
  <si>
    <t>WHL(CT5)/YML</t>
    <phoneticPr fontId="12" type="noConversion"/>
  </si>
  <si>
    <t>SIHANOUKVILLE</t>
    <phoneticPr fontId="12" type="noConversion"/>
  </si>
  <si>
    <t>067S</t>
    <phoneticPr fontId="12" type="noConversion"/>
  </si>
  <si>
    <t>AS FENJA</t>
    <phoneticPr fontId="12" type="noConversion"/>
  </si>
  <si>
    <t>129S</t>
    <phoneticPr fontId="70" type="noConversion"/>
  </si>
  <si>
    <t>CAPE FORBY</t>
    <phoneticPr fontId="12" type="noConversion"/>
  </si>
  <si>
    <t>019S</t>
    <phoneticPr fontId="70" type="noConversion"/>
  </si>
  <si>
    <t>NATTHA BHUM</t>
    <phoneticPr fontId="12" type="noConversion"/>
  </si>
  <si>
    <t>066S</t>
    <phoneticPr fontId="70" type="noConversion"/>
  </si>
  <si>
    <t>AS FENJA</t>
    <phoneticPr fontId="12" type="noConversion"/>
  </si>
  <si>
    <t>RCL(RBC2)/CUL/CNC</t>
    <phoneticPr fontId="12" type="noConversion"/>
  </si>
  <si>
    <t>128S</t>
    <phoneticPr fontId="12" type="noConversion"/>
  </si>
  <si>
    <r>
      <t xml:space="preserve">VIA </t>
    </r>
    <r>
      <rPr>
        <sz val="10"/>
        <rFont val="Arial Narrow"/>
        <family val="2"/>
      </rPr>
      <t>SINGAPORE</t>
    </r>
    <phoneticPr fontId="12" type="noConversion"/>
  </si>
  <si>
    <t>VANCOUVER</t>
    <phoneticPr fontId="12" type="noConversion"/>
  </si>
  <si>
    <t>061W</t>
    <phoneticPr fontId="12" type="noConversion"/>
  </si>
  <si>
    <t>SPIL KARTINI</t>
    <phoneticPr fontId="12" type="noConversion"/>
  </si>
  <si>
    <t>142W</t>
    <phoneticPr fontId="12" type="noConversion"/>
  </si>
  <si>
    <t>YM EXCELLENCE</t>
    <phoneticPr fontId="12" type="noConversion"/>
  </si>
  <si>
    <t>YML/OOCL(CPX)</t>
    <phoneticPr fontId="12" type="noConversion"/>
  </si>
  <si>
    <t>278W</t>
    <phoneticPr fontId="12" type="noConversion"/>
  </si>
  <si>
    <t>OOCL NORFOLK</t>
    <phoneticPr fontId="12" type="noConversion"/>
  </si>
  <si>
    <t>BELAWAN</t>
    <phoneticPr fontId="12" type="noConversion"/>
  </si>
  <si>
    <t>SGP</t>
    <phoneticPr fontId="12" type="noConversion"/>
  </si>
  <si>
    <t>VIA TANJUNG PELEPAS</t>
    <phoneticPr fontId="12" type="noConversion"/>
  </si>
  <si>
    <t>1975-065S</t>
    <phoneticPr fontId="12" type="noConversion"/>
  </si>
  <si>
    <t>EVER BURLY</t>
    <phoneticPr fontId="12" type="noConversion"/>
  </si>
  <si>
    <t>VIA TANJUNG PELEPAS</t>
    <phoneticPr fontId="12" type="noConversion"/>
  </si>
  <si>
    <t xml:space="preserve"> 1974-073S1</t>
    <phoneticPr fontId="12" type="noConversion"/>
  </si>
  <si>
    <t>EVER BRAVE</t>
    <phoneticPr fontId="12" type="noConversion"/>
  </si>
  <si>
    <t>1973-087S</t>
    <phoneticPr fontId="12" type="noConversion"/>
  </si>
  <si>
    <t>EVER BLISS</t>
    <phoneticPr fontId="12" type="noConversion"/>
  </si>
  <si>
    <t>EMC(NSB)</t>
    <phoneticPr fontId="12" type="noConversion"/>
  </si>
  <si>
    <t>1972-058S</t>
    <phoneticPr fontId="12" type="noConversion"/>
  </si>
  <si>
    <t>EVER BEAMY</t>
    <phoneticPr fontId="12" type="noConversion"/>
  </si>
  <si>
    <t>BELAWAN</t>
    <phoneticPr fontId="12" type="noConversion"/>
  </si>
  <si>
    <t>TANJUNG PELEPAS</t>
    <phoneticPr fontId="12" type="noConversion"/>
  </si>
  <si>
    <t>2406S</t>
  </si>
  <si>
    <t>KMTC TIANJIN</t>
    <phoneticPr fontId="12" type="noConversion"/>
  </si>
  <si>
    <t>24005S</t>
  </si>
  <si>
    <t>TS TACOMA</t>
    <phoneticPr fontId="12" type="noConversion"/>
  </si>
  <si>
    <t>SITC YUNCHENG</t>
    <phoneticPr fontId="12" type="noConversion"/>
  </si>
  <si>
    <t>2405S</t>
  </si>
  <si>
    <t>KMTC PENANG</t>
    <phoneticPr fontId="12" type="noConversion"/>
  </si>
  <si>
    <t>KMTC(KCM)/SITC/CNC</t>
    <phoneticPr fontId="12" type="noConversion"/>
  </si>
  <si>
    <t>PASIR GUDANG</t>
    <phoneticPr fontId="12" type="noConversion"/>
  </si>
  <si>
    <t>EVER BRAVE</t>
    <phoneticPr fontId="12" type="noConversion"/>
  </si>
  <si>
    <t xml:space="preserve"> </t>
    <phoneticPr fontId="55" type="noConversion"/>
  </si>
  <si>
    <t>PASIR GUDANG</t>
    <phoneticPr fontId="12" type="noConversion"/>
  </si>
  <si>
    <t>CUL QINGDAO</t>
    <phoneticPr fontId="12" type="noConversion"/>
  </si>
  <si>
    <t>KMTC SHIMIZU</t>
    <phoneticPr fontId="12" type="noConversion"/>
  </si>
  <si>
    <t>KMTC JAKARTA</t>
    <phoneticPr fontId="12" type="noConversion"/>
  </si>
  <si>
    <t>KMTC(CKI/S)</t>
  </si>
  <si>
    <t>2407S</t>
  </si>
  <si>
    <t>KMTC OSAKA</t>
    <phoneticPr fontId="12" type="noConversion"/>
  </si>
  <si>
    <t>SURABAYA</t>
    <phoneticPr fontId="12" type="noConversion"/>
  </si>
  <si>
    <t>JKT</t>
    <phoneticPr fontId="12" type="noConversion"/>
  </si>
  <si>
    <t>INCHEON VOYAGER</t>
    <phoneticPr fontId="12" type="noConversion"/>
  </si>
  <si>
    <t>KMTC XIAMEN</t>
    <phoneticPr fontId="12" type="noConversion"/>
  </si>
  <si>
    <t>STARSHIP JUPITER</t>
    <phoneticPr fontId="12" type="noConversion"/>
  </si>
  <si>
    <t>2404S</t>
  </si>
  <si>
    <t>KMTC SURABAYA</t>
    <phoneticPr fontId="12" type="noConversion"/>
  </si>
  <si>
    <t>KMTC(ANX)</t>
    <phoneticPr fontId="12" type="noConversion"/>
  </si>
  <si>
    <t>2402S</t>
  </si>
  <si>
    <t>AS COLUMBIA</t>
    <phoneticPr fontId="12" type="noConversion"/>
  </si>
  <si>
    <t>KMTC QINGDAO</t>
    <phoneticPr fontId="12" type="noConversion"/>
  </si>
  <si>
    <t>KMTC NINGBO</t>
    <phoneticPr fontId="12" type="noConversion"/>
  </si>
  <si>
    <t>KMTC SHENZHEN</t>
    <phoneticPr fontId="12" type="noConversion"/>
  </si>
  <si>
    <t>KMTC(KMSK)HEUNG-A(FEM)</t>
    <phoneticPr fontId="12" type="noConversion"/>
  </si>
  <si>
    <r>
      <rPr>
        <sz val="9"/>
        <color rgb="FF000000"/>
        <rFont val="Times New Roman"/>
        <family val="1"/>
      </rPr>
      <t>CUL QINGDAO</t>
    </r>
    <phoneticPr fontId="12" type="noConversion"/>
  </si>
  <si>
    <t xml:space="preserve">  </t>
    <phoneticPr fontId="12" type="noConversion"/>
  </si>
  <si>
    <t>SAWASDEE PACIFIC</t>
    <phoneticPr fontId="12" type="noConversion"/>
  </si>
  <si>
    <t>SAWASDEE SHANGHAI</t>
    <phoneticPr fontId="12" type="noConversion"/>
  </si>
  <si>
    <t>SITC WENDE</t>
    <phoneticPr fontId="12" type="noConversion"/>
  </si>
  <si>
    <t>SINKOR/KMTC(FEM)</t>
    <phoneticPr fontId="12" type="noConversion"/>
  </si>
  <si>
    <t>SAWASDEE XIAMEN</t>
    <phoneticPr fontId="12" type="noConversion"/>
  </si>
  <si>
    <t>PKG(N)</t>
    <phoneticPr fontId="12" type="noConversion"/>
  </si>
  <si>
    <t>2406S</t>
    <phoneticPr fontId="12" type="noConversion"/>
  </si>
  <si>
    <t>SITC LICHENG</t>
    <phoneticPr fontId="12" type="noConversion"/>
  </si>
  <si>
    <t>2405S</t>
    <phoneticPr fontId="12" type="noConversion"/>
  </si>
  <si>
    <t>AS PATRIA</t>
    <phoneticPr fontId="12" type="noConversion"/>
  </si>
  <si>
    <t>0032S</t>
    <phoneticPr fontId="12" type="noConversion"/>
  </si>
  <si>
    <t>HANNAH SCHULTE</t>
    <phoneticPr fontId="12" type="noConversion"/>
  </si>
  <si>
    <t>KMTC(KCM3)</t>
    <phoneticPr fontId="12" type="noConversion"/>
  </si>
  <si>
    <t>033S</t>
    <phoneticPr fontId="12" type="noConversion"/>
  </si>
  <si>
    <t>YM COOPERATION</t>
    <phoneticPr fontId="12" type="noConversion"/>
  </si>
  <si>
    <t>24032W</t>
    <phoneticPr fontId="12" type="noConversion"/>
  </si>
  <si>
    <t>KMTC QINGDAO</t>
    <phoneticPr fontId="12" type="noConversion"/>
  </si>
  <si>
    <r>
      <rPr>
        <sz val="9"/>
        <color rgb="FF000000"/>
        <rFont val="Times New Roman"/>
        <family val="1"/>
      </rPr>
      <t>CUL QINGDAO</t>
    </r>
    <phoneticPr fontId="12" type="noConversion"/>
  </si>
  <si>
    <t>TS TACOMA</t>
    <phoneticPr fontId="12" type="noConversion"/>
  </si>
  <si>
    <t xml:space="preserve">SINGAPORE  </t>
    <phoneticPr fontId="12" type="noConversion"/>
  </si>
  <si>
    <t>GLORY TIANJIN</t>
    <phoneticPr fontId="12" type="noConversion"/>
  </si>
  <si>
    <t>JJ(STW2)</t>
    <phoneticPr fontId="12" type="noConversion"/>
  </si>
  <si>
    <t>KEELUNG</t>
    <phoneticPr fontId="12" type="noConversion"/>
  </si>
  <si>
    <t>2423S</t>
  </si>
  <si>
    <t>HAI FENG LIAN XING</t>
    <phoneticPr fontId="12" type="noConversion"/>
  </si>
  <si>
    <t>SITC(NSK)</t>
    <phoneticPr fontId="12" type="noConversion"/>
  </si>
  <si>
    <t>KEELUNG/KAOHSIUNG/TAICHUNG</t>
  </si>
  <si>
    <t>SITC(CJV5)</t>
    <phoneticPr fontId="12" type="noConversion"/>
  </si>
  <si>
    <t>DONG FANG FU</t>
    <phoneticPr fontId="12" type="noConversion"/>
  </si>
  <si>
    <t>HONGKONG</t>
    <phoneticPr fontId="12" type="noConversion"/>
  </si>
  <si>
    <t>MILD SONATA</t>
    <phoneticPr fontId="12" type="noConversion"/>
  </si>
  <si>
    <t>MILD TUNE</t>
    <phoneticPr fontId="12" type="noConversion"/>
  </si>
  <si>
    <t>CONSERO</t>
    <phoneticPr fontId="12" type="noConversion"/>
  </si>
  <si>
    <t>JJ(CHH2)</t>
    <phoneticPr fontId="12" type="noConversion"/>
  </si>
  <si>
    <t>2418S</t>
    <phoneticPr fontId="12" type="noConversion"/>
  </si>
  <si>
    <t>HONGKONG</t>
    <phoneticPr fontId="12" type="noConversion"/>
  </si>
  <si>
    <t>HONGKONG &amp; TAIWAN</t>
  </si>
  <si>
    <t>YM WONDROUS</t>
    <phoneticPr fontId="12" type="noConversion"/>
  </si>
  <si>
    <t>048W</t>
  </si>
  <si>
    <t>LEVERKUSEN EXPRESS</t>
    <phoneticPr fontId="12" type="noConversion"/>
  </si>
  <si>
    <t>NO VESSEL</t>
    <phoneticPr fontId="12" type="noConversion"/>
  </si>
  <si>
    <t>YML/ONE(MD3)</t>
    <phoneticPr fontId="12" type="noConversion"/>
  </si>
  <si>
    <t>042W</t>
    <phoneticPr fontId="12" type="noConversion"/>
  </si>
  <si>
    <t>YM WORLD</t>
    <phoneticPr fontId="12" type="noConversion"/>
  </si>
  <si>
    <t>VIA IST</t>
    <phoneticPr fontId="55" type="noConversion"/>
  </si>
  <si>
    <t>VIA IST</t>
    <phoneticPr fontId="55" type="noConversion"/>
  </si>
  <si>
    <t>YML/ONE(MD3)</t>
    <phoneticPr fontId="12" type="noConversion"/>
  </si>
  <si>
    <t>YM WORLD</t>
    <phoneticPr fontId="12" type="noConversion"/>
  </si>
  <si>
    <t>KAV</t>
    <phoneticPr fontId="12" type="noConversion"/>
  </si>
  <si>
    <t>IST</t>
    <phoneticPr fontId="12" type="noConversion"/>
  </si>
  <si>
    <t>TO BE ADVISED</t>
    <phoneticPr fontId="12" type="noConversion"/>
  </si>
  <si>
    <t>037W</t>
  </si>
  <si>
    <t>COSCO SHIPPING ANDES</t>
  </si>
  <si>
    <t>OOCL FRANCE</t>
  </si>
  <si>
    <t>COSCO(AEM3)
EMC(BEX)
OOCL(EM1)
CMA(BEX)</t>
    <phoneticPr fontId="55" type="noConversion"/>
  </si>
  <si>
    <t>063W</t>
  </si>
  <si>
    <t>EVER LUCENT</t>
    <phoneticPr fontId="12" type="noConversion"/>
  </si>
  <si>
    <t>ODS</t>
    <phoneticPr fontId="12" type="noConversion"/>
  </si>
  <si>
    <t>ODESSA</t>
    <phoneticPr fontId="12" type="noConversion"/>
  </si>
  <si>
    <t>CND</t>
    <phoneticPr fontId="12" type="noConversion"/>
  </si>
  <si>
    <t>CONSTANTZA</t>
    <phoneticPr fontId="12" type="noConversion"/>
  </si>
  <si>
    <t>BEIRUT</t>
    <phoneticPr fontId="12" type="noConversion"/>
  </si>
  <si>
    <t>VIA PIR</t>
  </si>
  <si>
    <t>COSCO SHIPPING UNIVERSE</t>
    <phoneticPr fontId="12" type="noConversion"/>
  </si>
  <si>
    <t>COSCO SHIPPING ARIES</t>
  </si>
  <si>
    <t>COSCO SHIPPING GALAXY</t>
  </si>
  <si>
    <t>COSCO SHIPPING VIRGO</t>
  </si>
  <si>
    <t>COSCO(AEU3)
EMC(NE3)
OOCL(LL2)
CMA(FAL2)</t>
    <phoneticPr fontId="55" type="noConversion"/>
  </si>
  <si>
    <t>COSCO SHIPPING CAPRICORN</t>
    <phoneticPr fontId="12" type="noConversion"/>
  </si>
  <si>
    <t>LIM</t>
  </si>
  <si>
    <t>PIR</t>
    <phoneticPr fontId="12" type="noConversion"/>
  </si>
  <si>
    <t>ALEX(DEKHELA)</t>
    <phoneticPr fontId="12" type="noConversion"/>
  </si>
  <si>
    <t>0BEI7W</t>
  </si>
  <si>
    <t>CMA CGM LOIRE</t>
    <phoneticPr fontId="12" type="noConversion"/>
  </si>
  <si>
    <t>TO BE ADVISED</t>
  </si>
  <si>
    <t>0BEI3W</t>
  </si>
  <si>
    <t>CMA CGM GANGES</t>
  </si>
  <si>
    <t>0BEI1W</t>
  </si>
  <si>
    <t>CMA CGM LISA MARIE</t>
  </si>
  <si>
    <t>COSCO(AEM6)
EMC(BEX2)
OOCL(AAS)
CMA(PHEX)</t>
    <phoneticPr fontId="55" type="noConversion"/>
  </si>
  <si>
    <t>KPR</t>
    <phoneticPr fontId="12" type="noConversion"/>
  </si>
  <si>
    <t>VESSEL</t>
    <phoneticPr fontId="66" type="noConversion"/>
  </si>
  <si>
    <t>KOPER</t>
    <phoneticPr fontId="12" type="noConversion"/>
  </si>
  <si>
    <t>POTI</t>
    <phoneticPr fontId="12" type="noConversion"/>
  </si>
  <si>
    <t>AMB</t>
    <phoneticPr fontId="12" type="noConversion"/>
  </si>
  <si>
    <t>VIA PIR</t>
    <phoneticPr fontId="55" type="noConversion"/>
  </si>
  <si>
    <t>0650019W</t>
    <phoneticPr fontId="12" type="noConversion"/>
  </si>
  <si>
    <t>EVER GREET</t>
    <phoneticPr fontId="12" type="noConversion"/>
  </si>
  <si>
    <t>029W</t>
    <phoneticPr fontId="12" type="noConversion"/>
  </si>
  <si>
    <t>OOCL INDONESIA</t>
    <phoneticPr fontId="12" type="noConversion"/>
  </si>
  <si>
    <t>021W</t>
    <phoneticPr fontId="12" type="noConversion"/>
  </si>
  <si>
    <t>EVER GLORY</t>
    <phoneticPr fontId="12" type="noConversion"/>
  </si>
  <si>
    <t>COSCO ANTWERP</t>
    <phoneticPr fontId="12" type="noConversion"/>
  </si>
  <si>
    <t>VIA PIR</t>
    <phoneticPr fontId="55" type="noConversion"/>
  </si>
  <si>
    <t>COSCO(AEM1)
EMC(MD2)
OOCL(WM1)
CMA(MEX2)</t>
    <phoneticPr fontId="55" type="noConversion"/>
  </si>
  <si>
    <t>COSCO SHIPPING SOLAR</t>
    <phoneticPr fontId="12" type="noConversion"/>
  </si>
  <si>
    <t>YM WONDROUS</t>
    <phoneticPr fontId="12" type="noConversion"/>
  </si>
  <si>
    <t>FT421W</t>
  </si>
  <si>
    <t>MSC OLIVER</t>
    <phoneticPr fontId="12" type="noConversion"/>
  </si>
  <si>
    <t>FT420W</t>
  </si>
  <si>
    <t>MSC CLARA</t>
    <phoneticPr fontId="12" type="noConversion"/>
  </si>
  <si>
    <t>FT419W</t>
  </si>
  <si>
    <t>MSC MAYA</t>
    <phoneticPr fontId="12" type="noConversion"/>
  </si>
  <si>
    <t>MSK(AE15)/MSC(TIGER)</t>
    <phoneticPr fontId="12" type="noConversion"/>
  </si>
  <si>
    <t>FT418W</t>
    <phoneticPr fontId="12" type="noConversion"/>
  </si>
  <si>
    <t>MSC DIANA</t>
    <phoneticPr fontId="12" type="noConversion"/>
  </si>
  <si>
    <t xml:space="preserve">ISTANBUL(AMBARLI) </t>
    <phoneticPr fontId="12" type="noConversion"/>
  </si>
  <si>
    <t>FJ420W</t>
  </si>
  <si>
    <t>MSC IRINA</t>
    <phoneticPr fontId="12" type="noConversion"/>
  </si>
  <si>
    <t>FJ419W</t>
  </si>
  <si>
    <t>MSC LENI</t>
    <phoneticPr fontId="12" type="noConversion"/>
  </si>
  <si>
    <t>FJ418W</t>
  </si>
  <si>
    <t>MSC CELESTINO MARESCA</t>
    <phoneticPr fontId="12" type="noConversion"/>
  </si>
  <si>
    <t>MSC(JADE)</t>
    <phoneticPr fontId="55" type="noConversion"/>
  </si>
  <si>
    <t>FJ417W</t>
    <phoneticPr fontId="12" type="noConversion"/>
  </si>
  <si>
    <t>MSC FEBE</t>
    <phoneticPr fontId="12" type="noConversion"/>
  </si>
  <si>
    <t>BAR</t>
    <phoneticPr fontId="12" type="noConversion"/>
  </si>
  <si>
    <t>038W</t>
    <phoneticPr fontId="12" type="noConversion"/>
  </si>
  <si>
    <t>ONE MUNCHEN</t>
    <phoneticPr fontId="12" type="noConversion"/>
  </si>
  <si>
    <t>013W</t>
    <phoneticPr fontId="12" type="noConversion"/>
  </si>
  <si>
    <t>ZEUS LUMOS</t>
    <phoneticPr fontId="12" type="noConversion"/>
  </si>
  <si>
    <t>005W</t>
    <phoneticPr fontId="12" type="noConversion"/>
  </si>
  <si>
    <t>ONE FRIENDSHIP</t>
    <phoneticPr fontId="12" type="noConversion"/>
  </si>
  <si>
    <t>ONE/YML/HPL
(MD1)</t>
    <phoneticPr fontId="55" type="noConversion"/>
  </si>
  <si>
    <t>LINAH</t>
    <phoneticPr fontId="12" type="noConversion"/>
  </si>
  <si>
    <t>BAR</t>
    <phoneticPr fontId="12" type="noConversion"/>
  </si>
  <si>
    <t>BARCELONA</t>
    <phoneticPr fontId="12" type="noConversion"/>
  </si>
  <si>
    <t>COSCO ANTWERP</t>
    <phoneticPr fontId="12" type="noConversion"/>
  </si>
  <si>
    <t>COSCO SHIPPING SOLAR</t>
    <phoneticPr fontId="12" type="noConversion"/>
  </si>
  <si>
    <t>GOA</t>
    <phoneticPr fontId="12" type="noConversion"/>
  </si>
  <si>
    <t>028W</t>
    <phoneticPr fontId="12" type="noConversion"/>
  </si>
  <si>
    <t>BRUSSELS EXPRESS</t>
    <phoneticPr fontId="12" type="noConversion"/>
  </si>
  <si>
    <t>030W</t>
    <phoneticPr fontId="12" type="noConversion"/>
  </si>
  <si>
    <t>AL DHAIL</t>
    <phoneticPr fontId="12" type="noConversion"/>
  </si>
  <si>
    <t>015W</t>
    <phoneticPr fontId="12" type="noConversion"/>
  </si>
  <si>
    <t>ZENITH LUMOS</t>
    <phoneticPr fontId="12" type="noConversion"/>
  </si>
  <si>
    <t>026W</t>
    <phoneticPr fontId="12" type="noConversion"/>
  </si>
  <si>
    <t>ONE MILANO</t>
    <phoneticPr fontId="12" type="noConversion"/>
  </si>
  <si>
    <t>ONE/YML/HPL
(MD2)</t>
    <phoneticPr fontId="55" type="noConversion"/>
  </si>
  <si>
    <t xml:space="preserve">GENOVA </t>
  </si>
  <si>
    <t>VIA ROTTERDAM</t>
    <phoneticPr fontId="55" type="noConversion"/>
  </si>
  <si>
    <t>ONE TRIBUTE</t>
    <phoneticPr fontId="12" type="noConversion"/>
  </si>
  <si>
    <t>AL JMELIYAH</t>
  </si>
  <si>
    <t>AL DAHNA EXPRESS</t>
  </si>
  <si>
    <t>NO VESSEL</t>
  </si>
  <si>
    <t>HPL/YML/HMM/ONE(FE2)</t>
    <phoneticPr fontId="55" type="noConversion"/>
  </si>
  <si>
    <t>AL MURAYKH</t>
    <phoneticPr fontId="12" type="noConversion"/>
  </si>
  <si>
    <t>LIS</t>
    <phoneticPr fontId="55" type="noConversion"/>
  </si>
  <si>
    <t>ROT</t>
    <phoneticPr fontId="12" type="noConversion"/>
  </si>
  <si>
    <t>LISBON</t>
  </si>
  <si>
    <t>VIA ZEEBRUGGE</t>
    <phoneticPr fontId="55" type="noConversion"/>
  </si>
  <si>
    <t>1299009W</t>
    <phoneticPr fontId="12" type="noConversion"/>
  </si>
  <si>
    <t>EVER ARM</t>
    <phoneticPr fontId="12" type="noConversion"/>
  </si>
  <si>
    <t>VIA ZEEBRUGGE</t>
    <phoneticPr fontId="55" type="noConversion"/>
  </si>
  <si>
    <t>1298008W</t>
    <phoneticPr fontId="12" type="noConversion"/>
  </si>
  <si>
    <t>EVER ART</t>
    <phoneticPr fontId="12" type="noConversion"/>
  </si>
  <si>
    <t>1297021W</t>
    <phoneticPr fontId="12" type="noConversion"/>
  </si>
  <si>
    <t>EVER GIVEN</t>
    <phoneticPr fontId="12" type="noConversion"/>
  </si>
  <si>
    <t>1296007W</t>
    <phoneticPr fontId="12" type="noConversion"/>
  </si>
  <si>
    <t>EVER ARIA</t>
    <phoneticPr fontId="12" type="noConversion"/>
  </si>
  <si>
    <t>COSCO(AEU1)
EMC(NE1)
OOCL(LL6)
CMA(FAL6)</t>
    <phoneticPr fontId="55" type="noConversion"/>
  </si>
  <si>
    <t>1295006W</t>
    <phoneticPr fontId="12" type="noConversion"/>
  </si>
  <si>
    <t>EVER ACME</t>
    <phoneticPr fontId="12" type="noConversion"/>
  </si>
  <si>
    <t>DBL</t>
    <phoneticPr fontId="55" type="noConversion"/>
  </si>
  <si>
    <t>ZEE</t>
    <phoneticPr fontId="12" type="noConversion"/>
  </si>
  <si>
    <t>COSCO SHIPPING CAPRICORN</t>
    <phoneticPr fontId="12" type="noConversion"/>
  </si>
  <si>
    <t>GDYNIA</t>
    <phoneticPr fontId="12" type="noConversion"/>
  </si>
  <si>
    <t>VIA HAMBURG</t>
    <phoneticPr fontId="55" type="noConversion"/>
  </si>
  <si>
    <t>COSCO SHIPPING UNIVERSE</t>
    <phoneticPr fontId="12" type="noConversion"/>
  </si>
  <si>
    <t xml:space="preserve"> </t>
  </si>
  <si>
    <t>HAM</t>
    <phoneticPr fontId="12" type="noConversion"/>
  </si>
  <si>
    <t>HEL</t>
  </si>
  <si>
    <t>RIGA/TALLINN</t>
    <phoneticPr fontId="12" type="noConversion"/>
  </si>
  <si>
    <t>VIA ROTTERDAM</t>
    <phoneticPr fontId="12" type="noConversion"/>
  </si>
  <si>
    <t>0014W</t>
  </si>
  <si>
    <t>HMM OSLO</t>
    <phoneticPr fontId="12" type="noConversion"/>
  </si>
  <si>
    <t>VIA ROTTERDAM</t>
    <phoneticPr fontId="12" type="noConversion"/>
  </si>
  <si>
    <t>VIA ROTTERDAM</t>
    <phoneticPr fontId="12" type="noConversion"/>
  </si>
  <si>
    <t>HMM NURI</t>
  </si>
  <si>
    <t>HMM STOCKHOLM</t>
  </si>
  <si>
    <t>HPL/YML/HMM/ONE(FE4)</t>
    <phoneticPr fontId="55" type="noConversion"/>
  </si>
  <si>
    <t>HMM SOUTHAMPTON</t>
    <phoneticPr fontId="12" type="noConversion"/>
  </si>
  <si>
    <t>GOT</t>
    <phoneticPr fontId="12" type="noConversion"/>
  </si>
  <si>
    <t>GOTHENBURG</t>
    <phoneticPr fontId="12" type="noConversion"/>
  </si>
  <si>
    <t>NORDIC ROUTE</t>
    <phoneticPr fontId="55" type="noConversion"/>
  </si>
  <si>
    <t>HMM SOUTHAMPTON</t>
    <phoneticPr fontId="12" type="noConversion"/>
  </si>
  <si>
    <t>ANT</t>
    <phoneticPr fontId="12" type="noConversion"/>
  </si>
  <si>
    <t>COSCO(AEU3)
EMC(NE3)
OOCL(LL2)
CMA(FAL2)</t>
    <phoneticPr fontId="55" type="noConversion"/>
  </si>
  <si>
    <t>ANT</t>
    <phoneticPr fontId="12" type="noConversion"/>
  </si>
  <si>
    <t xml:space="preserve">ANTWERP </t>
    <phoneticPr fontId="12" type="noConversion"/>
  </si>
  <si>
    <t>HPL/YML/HMM/ONE(FE2)</t>
    <phoneticPr fontId="55" type="noConversion"/>
  </si>
  <si>
    <t>SOUTHAMPTON</t>
    <phoneticPr fontId="12" type="noConversion"/>
  </si>
  <si>
    <t>0FLMLW</t>
    <phoneticPr fontId="12" type="noConversion"/>
  </si>
  <si>
    <t>CMA CGM BOUGAINVILLE</t>
    <phoneticPr fontId="12" type="noConversion"/>
  </si>
  <si>
    <t>0FLHTW</t>
    <phoneticPr fontId="12" type="noConversion"/>
  </si>
  <si>
    <t>CMA CGM JULES VERNE</t>
    <phoneticPr fontId="12" type="noConversion"/>
  </si>
  <si>
    <t>0FLHRW</t>
  </si>
  <si>
    <t>APL RAFFLES</t>
    <phoneticPr fontId="12" type="noConversion"/>
  </si>
  <si>
    <t>COSCO(AEU2)
EMC(FAL1)
OOCL(LL4)
CMA(FAL1)</t>
    <phoneticPr fontId="55" type="noConversion"/>
  </si>
  <si>
    <t>0FLHNW</t>
    <phoneticPr fontId="12" type="noConversion"/>
  </si>
  <si>
    <t>CMA CGM KERGUELEN</t>
    <phoneticPr fontId="12" type="noConversion"/>
  </si>
  <si>
    <t>SOUTHAMPTON</t>
    <phoneticPr fontId="12" type="noConversion"/>
  </si>
  <si>
    <t>ROT</t>
    <phoneticPr fontId="12" type="noConversion"/>
  </si>
  <si>
    <t>0710020W</t>
    <phoneticPr fontId="12" type="noConversion"/>
  </si>
  <si>
    <t>EVER GOVERN</t>
    <phoneticPr fontId="12" type="noConversion"/>
  </si>
  <si>
    <t>0709047W</t>
    <phoneticPr fontId="12" type="noConversion"/>
  </si>
  <si>
    <t>THALASSA MANA</t>
    <phoneticPr fontId="12" type="noConversion"/>
  </si>
  <si>
    <t>0708024W</t>
    <phoneticPr fontId="12" type="noConversion"/>
  </si>
  <si>
    <t>EVER GENIUS</t>
    <phoneticPr fontId="12" type="noConversion"/>
  </si>
  <si>
    <t>COSCO(AEU9)
EMC(CES)
OOCL(LL7)</t>
    <phoneticPr fontId="55" type="noConversion"/>
  </si>
  <si>
    <t>LEH</t>
    <phoneticPr fontId="12" type="noConversion"/>
  </si>
  <si>
    <t>CMA CGM JULES VERNE</t>
    <phoneticPr fontId="12" type="noConversion"/>
  </si>
  <si>
    <t>EVER ARIA</t>
    <phoneticPr fontId="12" type="noConversion"/>
  </si>
  <si>
    <t>FLX</t>
    <phoneticPr fontId="12" type="noConversion"/>
  </si>
  <si>
    <t>HAM</t>
    <phoneticPr fontId="12" type="noConversion"/>
  </si>
  <si>
    <t>0FLMLW</t>
    <phoneticPr fontId="12" type="noConversion"/>
  </si>
  <si>
    <t>0FLHTW</t>
    <phoneticPr fontId="12" type="noConversion"/>
  </si>
  <si>
    <t>COSCO(AEU2)
EMC(FAL1)
OOCL(LL4)
CMA(FAL1)</t>
    <phoneticPr fontId="55" type="noConversion"/>
  </si>
  <si>
    <t>0709047W</t>
    <phoneticPr fontId="12" type="noConversion"/>
  </si>
  <si>
    <t>0708024W</t>
    <phoneticPr fontId="12" type="noConversion"/>
  </si>
  <si>
    <t>HAMBURG</t>
    <phoneticPr fontId="12" type="noConversion"/>
  </si>
  <si>
    <t>PS: THE CARGO AND DOC WILL BE SENT TO OUR WAREHOUSE AND COMPANY BEFOR 11:00AM IN CUT OFF TIME</t>
  </si>
  <si>
    <t xml:space="preserve">          SALLING SCHEDULE-SHANGHAI     </t>
  </si>
  <si>
    <t>171S</t>
  </si>
  <si>
    <t> OOCL KUALA LUMPUR</t>
  </si>
  <si>
    <t>186S</t>
  </si>
  <si>
    <t> COSCO HONG KONG</t>
  </si>
  <si>
    <t>136S</t>
  </si>
  <si>
    <t> OOCL ITALY</t>
  </si>
  <si>
    <t>194S</t>
  </si>
  <si>
    <t>JOGELA</t>
  </si>
  <si>
    <t>COSCO</t>
    <phoneticPr fontId="12" type="noConversion"/>
  </si>
  <si>
    <t>179S</t>
  </si>
  <si>
    <t> COSCO SINGAPORE</t>
  </si>
  <si>
    <t>4J3K</t>
    <phoneticPr fontId="12" type="noConversion"/>
  </si>
  <si>
    <t>BRISBANE</t>
    <phoneticPr fontId="12" type="noConversion"/>
  </si>
  <si>
    <t>CFS CUT OFF</t>
  </si>
  <si>
    <t>OOCL/COSCO</t>
    <phoneticPr fontId="12" type="noConversion"/>
  </si>
  <si>
    <t> JOGELA</t>
  </si>
  <si>
    <r>
      <t>2</t>
    </r>
    <r>
      <rPr>
        <sz val="10"/>
        <rFont val="宋体"/>
        <family val="3"/>
        <charset val="134"/>
      </rPr>
      <t>截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开</t>
    </r>
    <phoneticPr fontId="12" type="noConversion"/>
  </si>
  <si>
    <t>MELBOURNE</t>
    <phoneticPr fontId="12" type="noConversion"/>
  </si>
  <si>
    <t>SYDNEY</t>
    <phoneticPr fontId="12" type="noConversion"/>
  </si>
  <si>
    <t>SYDNEY</t>
    <phoneticPr fontId="12" type="noConversion"/>
  </si>
  <si>
    <t>422W</t>
  </si>
  <si>
    <t>MAERSK SANA</t>
  </si>
  <si>
    <t>GSL KALLIOPI </t>
  </si>
  <si>
    <t>COLUMBINE MAERSK</t>
  </si>
  <si>
    <t>KOSTAS K</t>
  </si>
  <si>
    <t>HBS</t>
    <phoneticPr fontId="12" type="noConversion"/>
  </si>
  <si>
    <t>GUDRUN MAERSK</t>
  </si>
  <si>
    <t>4J4K</t>
    <phoneticPr fontId="12" type="noConversion"/>
  </si>
  <si>
    <t>MIAMI</t>
    <phoneticPr fontId="12" type="noConversion"/>
  </si>
  <si>
    <t>E001</t>
    <phoneticPr fontId="12" type="noConversion"/>
  </si>
  <si>
    <t>LOS ANGELES EXPRESS</t>
  </si>
  <si>
    <t>E320</t>
    <phoneticPr fontId="12" type="noConversion"/>
  </si>
  <si>
    <t>COCHRANE</t>
  </si>
  <si>
    <t>E008</t>
    <phoneticPr fontId="12" type="noConversion"/>
  </si>
  <si>
    <t>WAN HAI A07</t>
  </si>
  <si>
    <t>E005</t>
    <phoneticPr fontId="12" type="noConversion"/>
  </si>
  <si>
    <t>WAN HAI A10</t>
  </si>
  <si>
    <t>WHL</t>
    <phoneticPr fontId="12" type="noConversion"/>
  </si>
  <si>
    <t>E002</t>
    <phoneticPr fontId="12" type="noConversion"/>
  </si>
  <si>
    <t>WAN HAI A13</t>
  </si>
  <si>
    <r>
      <t>3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3</t>
    </r>
    <r>
      <rPr>
        <sz val="10"/>
        <color theme="1"/>
        <rFont val="宋体"/>
        <family val="3"/>
        <charset val="134"/>
      </rPr>
      <t>开</t>
    </r>
    <phoneticPr fontId="12" type="noConversion"/>
  </si>
  <si>
    <t>NEW YORK,NJ</t>
    <phoneticPr fontId="12" type="noConversion"/>
  </si>
  <si>
    <t> COSCO SHIPPING ORCHID</t>
  </si>
  <si>
    <t>1254E</t>
  </si>
  <si>
    <t> TOLEDO TRIUMPH</t>
  </si>
  <si>
    <t>1253E</t>
  </si>
  <si>
    <t>TALOS</t>
  </si>
  <si>
    <t>1252E</t>
  </si>
  <si>
    <t>TRITON</t>
  </si>
  <si>
    <t>1251E</t>
  </si>
  <si>
    <t> TEXAS TRIUMPH</t>
  </si>
  <si>
    <t>NEW YORK,NJ</t>
    <phoneticPr fontId="12" type="noConversion"/>
  </si>
  <si>
    <t>003N</t>
  </si>
  <si>
    <t> EA CETUS</t>
  </si>
  <si>
    <t>147N</t>
  </si>
  <si>
    <t> OOCL ROTTERDAM</t>
  </si>
  <si>
    <t> OOCL OAKLAND</t>
  </si>
  <si>
    <t>OOCL</t>
    <phoneticPr fontId="12" type="noConversion"/>
  </si>
  <si>
    <t>001E</t>
  </si>
  <si>
    <t> OOCL VERACRUZ</t>
  </si>
  <si>
    <t>VANCOUVER</t>
    <phoneticPr fontId="12" type="noConversion"/>
  </si>
  <si>
    <t>OOCL</t>
    <phoneticPr fontId="12" type="noConversion"/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</si>
  <si>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12" type="noConversion"/>
  </si>
  <si>
    <t>Toronto</t>
  </si>
  <si>
    <t>Toronto</t>
    <phoneticPr fontId="12" type="noConversion"/>
  </si>
  <si>
    <t>036E</t>
  </si>
  <si>
    <t> COSCO SHIPPING ALPS</t>
  </si>
  <si>
    <t>059E</t>
  </si>
  <si>
    <t> COSCO DENMARK</t>
  </si>
  <si>
    <t>063E</t>
  </si>
  <si>
    <t> COSCO NETHERLANDS</t>
  </si>
  <si>
    <t>043E</t>
  </si>
  <si>
    <t> OOCL POLAND</t>
  </si>
  <si>
    <t xml:space="preserve">CHICAGO </t>
  </si>
  <si>
    <t xml:space="preserve">CHICAGO </t>
    <phoneticPr fontId="12" type="noConversion"/>
  </si>
  <si>
    <t> 0TXHJE1MA</t>
  </si>
  <si>
    <t>CMA CGM MUMBAI</t>
  </si>
  <si>
    <t>0TXHHE1MA</t>
  </si>
  <si>
    <t>CMA CGM YUKON</t>
  </si>
  <si>
    <t>PRX1</t>
  </si>
  <si>
    <t>0TXHDE1MA</t>
  </si>
  <si>
    <t>CMA CGM MISSISSIPPI</t>
  </si>
  <si>
    <t>0TXHBE1MA</t>
  </si>
  <si>
    <t>APL CHARLESTON</t>
  </si>
  <si>
    <t xml:space="preserve">CFS CUT OFF </t>
  </si>
  <si>
    <t>五截五开</t>
    <phoneticPr fontId="12" type="noConversion"/>
  </si>
  <si>
    <t>0073E</t>
  </si>
  <si>
    <t xml:space="preserve">YM UNANIMITY </t>
    <phoneticPr fontId="12" type="noConversion"/>
  </si>
  <si>
    <t xml:space="preserve">YM UPSURGENCE </t>
    <phoneticPr fontId="12" type="noConversion"/>
  </si>
  <si>
    <t xml:space="preserve"> 0069E</t>
  </si>
  <si>
    <t>YM UNICORN</t>
    <phoneticPr fontId="12" type="noConversion"/>
  </si>
  <si>
    <t>HMM</t>
    <phoneticPr fontId="12" type="noConversion"/>
  </si>
  <si>
    <t xml:space="preserve">ONE ARCADIA </t>
    <phoneticPr fontId="12" type="noConversion"/>
  </si>
  <si>
    <t>二截一开</t>
  </si>
  <si>
    <t xml:space="preserve">LOS ANGELES,CA </t>
    <phoneticPr fontId="12" type="noConversion"/>
  </si>
  <si>
    <t>1351-002E</t>
  </si>
  <si>
    <t>EVER MAGI </t>
  </si>
  <si>
    <t>1350-026E</t>
  </si>
  <si>
    <t>EVER FRONT</t>
  </si>
  <si>
    <t>1349-020E</t>
  </si>
  <si>
    <t>EVER FAR</t>
  </si>
  <si>
    <t xml:space="preserve">EMC(HTW) </t>
  </si>
  <si>
    <t>1348-037E</t>
  </si>
  <si>
    <t>HTW9</t>
  </si>
  <si>
    <t>一截天开</t>
  </si>
  <si>
    <t>FT410E</t>
  </si>
  <si>
    <t>MSC JADE</t>
  </si>
  <si>
    <t>FT409E</t>
  </si>
  <si>
    <t>MSC OLIVER </t>
  </si>
  <si>
    <t>FT408E</t>
  </si>
  <si>
    <t>MSC CLARA</t>
  </si>
  <si>
    <t>MSC</t>
    <phoneticPr fontId="12" type="noConversion"/>
  </si>
  <si>
    <t>FT407E</t>
  </si>
  <si>
    <t>MSC MAYA</t>
  </si>
  <si>
    <t>2J/1K</t>
    <phoneticPr fontId="12" type="noConversion"/>
  </si>
  <si>
    <t>CAUCEDO</t>
    <phoneticPr fontId="12" type="noConversion"/>
  </si>
  <si>
    <t>0682-058E</t>
  </si>
  <si>
    <t> EVER LAWFUL</t>
  </si>
  <si>
    <t>0681-062E</t>
  </si>
  <si>
    <t> EVER LYRIC</t>
  </si>
  <si>
    <t>078E</t>
  </si>
  <si>
    <t> CSCL MARS</t>
  </si>
  <si>
    <t> EVER LUNAR</t>
  </si>
  <si>
    <t>2J1K</t>
    <phoneticPr fontId="12" type="noConversion"/>
  </si>
  <si>
    <t xml:space="preserve">COLON FREE ZONE </t>
    <phoneticPr fontId="12" type="noConversion"/>
  </si>
  <si>
    <t>EVER LYRIC</t>
  </si>
  <si>
    <t> 078E</t>
  </si>
  <si>
    <t>2J2K</t>
    <phoneticPr fontId="12" type="noConversion"/>
  </si>
  <si>
    <t>Buenaventura</t>
    <phoneticPr fontId="12" type="noConversion"/>
  </si>
  <si>
    <t>YML</t>
    <phoneticPr fontId="12" type="noConversion"/>
  </si>
  <si>
    <t>1J2K</t>
    <phoneticPr fontId="12" type="noConversion"/>
  </si>
  <si>
    <t>SAN ANTONIO</t>
    <phoneticPr fontId="12" type="noConversion"/>
  </si>
  <si>
    <t>2J/2K</t>
    <phoneticPr fontId="12" type="noConversion"/>
  </si>
  <si>
    <t>COSCO</t>
    <phoneticPr fontId="12" type="noConversion"/>
  </si>
  <si>
    <t>008E</t>
  </si>
  <si>
    <t> WAN HAI A02</t>
  </si>
  <si>
    <t>COSCO</t>
    <phoneticPr fontId="12" type="noConversion"/>
  </si>
  <si>
    <t> WAN HAI A03</t>
  </si>
  <si>
    <t> WAN HAI 722</t>
  </si>
  <si>
    <t> KOTA CARUM</t>
  </si>
  <si>
    <t>GUAYAQUIL</t>
    <phoneticPr fontId="12" type="noConversion"/>
  </si>
  <si>
    <t>ATACAMA</t>
  </si>
  <si>
    <t>MAERSK LANCO</t>
  </si>
  <si>
    <t>008W</t>
  </si>
  <si>
    <t>ZIM THAILAND</t>
  </si>
  <si>
    <t>MAERSK LIRQUEN</t>
  </si>
  <si>
    <t>HBS</t>
    <phoneticPr fontId="12" type="noConversion"/>
  </si>
  <si>
    <t>417W</t>
  </si>
  <si>
    <t>MAERSK LAGUNA</t>
  </si>
  <si>
    <t>5J5K</t>
    <phoneticPr fontId="12" type="noConversion"/>
  </si>
  <si>
    <t>0AAPRW1MA</t>
  </si>
  <si>
    <t> CMA CGM LITANI</t>
  </si>
  <si>
    <t> YM TRUST</t>
  </si>
  <si>
    <t>1590-073W</t>
  </si>
  <si>
    <t> EVER LUCKY</t>
  </si>
  <si>
    <t> COSCO SHIPPING BRAZIL</t>
  </si>
  <si>
    <t>1588-011W</t>
  </si>
  <si>
    <t> EVER FULL</t>
  </si>
  <si>
    <t>3J3K</t>
    <phoneticPr fontId="12" type="noConversion"/>
  </si>
  <si>
    <t>Navegantes</t>
    <phoneticPr fontId="12" type="noConversion"/>
  </si>
  <si>
    <t>Navegantes</t>
    <phoneticPr fontId="12" type="noConversion"/>
  </si>
  <si>
    <t>BUENOS AIRES</t>
    <phoneticPr fontId="12" type="noConversion"/>
  </si>
  <si>
    <t>cosco</t>
    <phoneticPr fontId="12" type="noConversion"/>
  </si>
  <si>
    <t>3J3K</t>
  </si>
  <si>
    <t xml:space="preserve">MONTEVIDEO  </t>
    <phoneticPr fontId="12" type="noConversion"/>
  </si>
  <si>
    <t>EMC</t>
    <phoneticPr fontId="12" type="noConversion"/>
  </si>
  <si>
    <t>EMC</t>
    <phoneticPr fontId="12" type="noConversion"/>
  </si>
  <si>
    <t>二截二开</t>
    <phoneticPr fontId="12" type="noConversion"/>
  </si>
  <si>
    <t xml:space="preserve">MANZANILIO (MEX) </t>
    <phoneticPr fontId="12" type="noConversion"/>
  </si>
  <si>
    <t>W223</t>
    <phoneticPr fontId="12" type="noConversion"/>
  </si>
  <si>
    <t>W179</t>
    <phoneticPr fontId="12" type="noConversion"/>
  </si>
  <si>
    <t>WAN HAI 510</t>
  </si>
  <si>
    <t>W923</t>
    <phoneticPr fontId="12" type="noConversion"/>
  </si>
  <si>
    <t>NORTHERN GUARD</t>
  </si>
  <si>
    <t>W023</t>
    <phoneticPr fontId="12" type="noConversion"/>
  </si>
  <si>
    <t>WAN HAI 521</t>
  </si>
  <si>
    <t>3J2K</t>
  </si>
  <si>
    <t>NHAVA SHEVA</t>
    <phoneticPr fontId="12" type="noConversion"/>
  </si>
  <si>
    <t>WHL</t>
    <phoneticPr fontId="12" type="noConversion"/>
  </si>
  <si>
    <t>W123</t>
    <phoneticPr fontId="12" type="noConversion"/>
  </si>
  <si>
    <t>WAN HAI 502</t>
  </si>
  <si>
    <t>W161</t>
    <phoneticPr fontId="12" type="noConversion"/>
  </si>
  <si>
    <t>ARGOLIKOS</t>
  </si>
  <si>
    <t>W199</t>
    <phoneticPr fontId="12" type="noConversion"/>
  </si>
  <si>
    <t>EVER UNITY</t>
  </si>
  <si>
    <t>1J6K</t>
    <phoneticPr fontId="12" type="noConversion"/>
  </si>
  <si>
    <t>COSCO/ONE</t>
    <phoneticPr fontId="12" type="noConversion"/>
  </si>
  <si>
    <t>176W</t>
  </si>
  <si>
    <t> ITAL UNICA</t>
  </si>
  <si>
    <t> XIN FU ZHOU</t>
  </si>
  <si>
    <t>W012</t>
  </si>
  <si>
    <t> WAN HAI 625</t>
  </si>
  <si>
    <t> XIN CHANG SHU</t>
  </si>
  <si>
    <t>3J1K</t>
    <phoneticPr fontId="12" type="noConversion"/>
  </si>
  <si>
    <t>COLOMBO</t>
    <phoneticPr fontId="12" type="noConversion"/>
  </si>
  <si>
    <t>W403</t>
    <phoneticPr fontId="12" type="noConversion"/>
  </si>
  <si>
    <t>KMTC MUNDRA</t>
  </si>
  <si>
    <t>W013</t>
    <phoneticPr fontId="12" type="noConversion"/>
  </si>
  <si>
    <t>KOTA MANZANILLO</t>
  </si>
  <si>
    <t>W417</t>
    <phoneticPr fontId="12" type="noConversion"/>
  </si>
  <si>
    <t>ZHONG GU CHANG CHUN</t>
  </si>
  <si>
    <t>2J1K</t>
    <phoneticPr fontId="12" type="noConversion"/>
  </si>
  <si>
    <t>CHENNAI</t>
    <phoneticPr fontId="12" type="noConversion"/>
  </si>
  <si>
    <t>Chennai</t>
    <phoneticPr fontId="12" type="noConversion"/>
  </si>
  <si>
    <t>W070</t>
    <phoneticPr fontId="12" type="noConversion"/>
  </si>
  <si>
    <t>WAN HAI 611</t>
  </si>
  <si>
    <t>W403</t>
    <phoneticPr fontId="12" type="noConversion"/>
  </si>
  <si>
    <t>W019</t>
    <phoneticPr fontId="12" type="noConversion"/>
  </si>
  <si>
    <t>BHUDTHI BHUM</t>
  </si>
  <si>
    <t>DUBAI</t>
    <phoneticPr fontId="12" type="noConversion"/>
  </si>
  <si>
    <t>OPERATOR</t>
    <phoneticPr fontId="12" type="noConversion"/>
  </si>
  <si>
    <t>0MDAZW1MA</t>
  </si>
  <si>
    <t> CMA CGM NEVADA</t>
  </si>
  <si>
    <t>OOCL</t>
    <phoneticPr fontId="12" type="noConversion"/>
  </si>
  <si>
    <t>YM COSMOS</t>
  </si>
  <si>
    <t>0235-167W</t>
  </si>
  <si>
    <t> ITAL UNIVERSO</t>
  </si>
  <si>
    <t>0233-053W</t>
  </si>
  <si>
    <t> EVER LIFTING</t>
  </si>
  <si>
    <t>077W</t>
  </si>
  <si>
    <t> YM MOBILITY</t>
  </si>
  <si>
    <t>4J2K</t>
    <phoneticPr fontId="12" type="noConversion"/>
  </si>
  <si>
    <r>
      <t>JEBEL ALI</t>
    </r>
    <r>
      <rPr>
        <sz val="10"/>
        <rFont val="宋体"/>
        <family val="3"/>
        <charset val="134"/>
      </rPr>
      <t/>
    </r>
    <phoneticPr fontId="12" type="noConversion"/>
  </si>
  <si>
    <t>093E</t>
  </si>
  <si>
    <t> XIN DA YANG ZHOU</t>
  </si>
  <si>
    <t>110W</t>
  </si>
  <si>
    <t> OOCL LUXEMBOURG</t>
  </si>
  <si>
    <t>150W</t>
  </si>
  <si>
    <t> OOCL HAMBURG</t>
  </si>
  <si>
    <t>021W</t>
  </si>
  <si>
    <t> AKA BHUM</t>
  </si>
  <si>
    <t>CMA</t>
    <phoneticPr fontId="12" type="noConversion"/>
  </si>
  <si>
    <t>27W</t>
  </si>
  <si>
    <t> TORRANCE</t>
  </si>
  <si>
    <t>4J4K</t>
    <phoneticPr fontId="12" type="noConversion"/>
  </si>
  <si>
    <t>PATPARGANJ</t>
    <phoneticPr fontId="12" type="noConversion"/>
  </si>
  <si>
    <t>PATPARGANJ(PIPAVAV)</t>
    <phoneticPr fontId="12" type="noConversion"/>
  </si>
  <si>
    <t>269S</t>
  </si>
  <si>
    <t> OOCL ZHOUSHAN</t>
  </si>
  <si>
    <t>170S</t>
  </si>
  <si>
    <t> OOCL JAKARTA</t>
  </si>
  <si>
    <t>235S</t>
  </si>
  <si>
    <t> OOCL CHARLESTON</t>
  </si>
  <si>
    <t>138S</t>
  </si>
  <si>
    <t> OOCL NEW ZEALAND</t>
  </si>
  <si>
    <t>1QAG8S1NC</t>
  </si>
  <si>
    <t> CMA CGM GEORGE SAND</t>
  </si>
  <si>
    <t>2J3K</t>
    <phoneticPr fontId="12" type="noConversion"/>
  </si>
  <si>
    <t>JAKARTA</t>
  </si>
  <si>
    <t>JAKARTA</t>
    <phoneticPr fontId="12" type="noConversion"/>
  </si>
  <si>
    <t>W007</t>
    <phoneticPr fontId="12" type="noConversion"/>
  </si>
  <si>
    <t>INTERASIA MOTIVATION</t>
  </si>
  <si>
    <t>W036</t>
    <phoneticPr fontId="12" type="noConversion"/>
  </si>
  <si>
    <t>WAN HAI 325</t>
  </si>
  <si>
    <t>S038</t>
    <phoneticPr fontId="12" type="noConversion"/>
  </si>
  <si>
    <t>WAN HAI 327</t>
  </si>
  <si>
    <t>CI3</t>
    <phoneticPr fontId="12" type="noConversion"/>
  </si>
  <si>
    <t>1J7K</t>
  </si>
  <si>
    <t>SINGAPORE</t>
    <phoneticPr fontId="12" type="noConversion"/>
  </si>
  <si>
    <t>S010</t>
    <phoneticPr fontId="12" type="noConversion"/>
  </si>
  <si>
    <t>WAN HAI 368</t>
  </si>
  <si>
    <t>S059</t>
    <phoneticPr fontId="12" type="noConversion"/>
  </si>
  <si>
    <t>WAN HAI 286</t>
  </si>
  <si>
    <t>S011</t>
    <phoneticPr fontId="12" type="noConversion"/>
  </si>
  <si>
    <t>WAN HAI 366</t>
  </si>
  <si>
    <t>S009</t>
    <phoneticPr fontId="12" type="noConversion"/>
  </si>
  <si>
    <t>2J1K</t>
    <phoneticPr fontId="12" type="noConversion"/>
  </si>
  <si>
    <t>HOCHIMINH VICT</t>
  </si>
  <si>
    <t>HOCHIMINH VICT</t>
    <phoneticPr fontId="12" type="noConversion"/>
  </si>
  <si>
    <t>WHL(JST)</t>
    <phoneticPr fontId="12" type="noConversion"/>
  </si>
  <si>
    <t>WHL(JST)</t>
    <phoneticPr fontId="12" type="noConversion"/>
  </si>
  <si>
    <t>S338</t>
    <phoneticPr fontId="12" type="noConversion"/>
  </si>
  <si>
    <t>WAN HAI 171</t>
  </si>
  <si>
    <t>S032</t>
    <phoneticPr fontId="12" type="noConversion"/>
  </si>
  <si>
    <t>WAN HAI 177</t>
  </si>
  <si>
    <t>WHL(JST)</t>
    <phoneticPr fontId="12" type="noConversion"/>
  </si>
  <si>
    <t>WAN HAI 276</t>
  </si>
  <si>
    <t>S001</t>
    <phoneticPr fontId="12" type="noConversion"/>
  </si>
  <si>
    <t>BUDGET VESSEL1</t>
  </si>
  <si>
    <t>S337</t>
    <phoneticPr fontId="12" type="noConversion"/>
  </si>
  <si>
    <t>BANGKOK</t>
    <phoneticPr fontId="12" type="noConversion"/>
  </si>
  <si>
    <t xml:space="preserve">BANGKOK </t>
    <phoneticPr fontId="12" type="noConversion"/>
  </si>
  <si>
    <t>MCC</t>
    <phoneticPr fontId="12" type="noConversion"/>
  </si>
  <si>
    <t>MCC</t>
    <phoneticPr fontId="12" type="noConversion"/>
  </si>
  <si>
    <t>MAERSK DAVAO</t>
    <phoneticPr fontId="12" type="noConversion"/>
  </si>
  <si>
    <t>MCC DANANG</t>
    <phoneticPr fontId="12" type="noConversion"/>
  </si>
  <si>
    <t>MAERSK SIHANOUKVIL</t>
    <phoneticPr fontId="12" type="noConversion"/>
  </si>
  <si>
    <t>MAERSK BINTULU</t>
    <phoneticPr fontId="12" type="noConversion"/>
  </si>
  <si>
    <t>ETA</t>
    <phoneticPr fontId="12" type="noConversion"/>
  </si>
  <si>
    <t>ETD</t>
    <phoneticPr fontId="12" type="noConversion"/>
  </si>
  <si>
    <t>2J1K</t>
  </si>
  <si>
    <t>CHITTAGONG</t>
    <phoneticPr fontId="12" type="noConversion"/>
  </si>
  <si>
    <t>SOUTHEAST ASIAN AND JANPAN ROUTE</t>
  </si>
  <si>
    <t>cosco</t>
    <phoneticPr fontId="12" type="noConversion"/>
  </si>
  <si>
    <t> OOCL INDONESIA</t>
  </si>
  <si>
    <t>cosco</t>
    <phoneticPr fontId="12" type="noConversion"/>
  </si>
  <si>
    <t>0647-021W</t>
  </si>
  <si>
    <t> EVER GLORY</t>
  </si>
  <si>
    <t>194W</t>
  </si>
  <si>
    <t> COSCO ANTWERP</t>
  </si>
  <si>
    <t> COSCO SHIPPING SOLAR</t>
  </si>
  <si>
    <t>0645-010W</t>
  </si>
  <si>
    <t> EVER TOP</t>
  </si>
  <si>
    <t>GENOA</t>
  </si>
  <si>
    <t>GENOA</t>
    <phoneticPr fontId="12" type="noConversion"/>
  </si>
  <si>
    <t>MSC LENI</t>
  </si>
  <si>
    <t>MSC CELESTINO MARESCA</t>
  </si>
  <si>
    <t>FJ417W</t>
  </si>
  <si>
    <t>MSC FEBE </t>
  </si>
  <si>
    <t>FJ416W</t>
  </si>
  <si>
    <t>MSC NELA</t>
  </si>
  <si>
    <t>BARCELONA</t>
    <phoneticPr fontId="12" type="noConversion"/>
  </si>
  <si>
    <t xml:space="preserve">Piraeus  </t>
    <phoneticPr fontId="12" type="noConversion"/>
  </si>
  <si>
    <t>Piraeus  </t>
    <phoneticPr fontId="12" type="noConversion"/>
  </si>
  <si>
    <t>MSC</t>
    <phoneticPr fontId="12" type="noConversion"/>
  </si>
  <si>
    <t>MSC OLIVER</t>
  </si>
  <si>
    <t> FT420W</t>
  </si>
  <si>
    <t>FT418W</t>
  </si>
  <si>
    <t>MSC DIANA </t>
  </si>
  <si>
    <t>FT417W</t>
  </si>
  <si>
    <t>MSC REEF</t>
  </si>
  <si>
    <t>5j6k</t>
    <phoneticPr fontId="12" type="noConversion"/>
  </si>
  <si>
    <t xml:space="preserve">ISTANBUL(k) </t>
    <phoneticPr fontId="12" type="noConversion"/>
  </si>
  <si>
    <t>HMM</t>
    <phoneticPr fontId="12" type="noConversion"/>
  </si>
  <si>
    <t xml:space="preserve">HMM OSLO </t>
    <phoneticPr fontId="12" type="noConversion"/>
  </si>
  <si>
    <t>HMM</t>
    <phoneticPr fontId="12" type="noConversion"/>
  </si>
  <si>
    <t xml:space="preserve"> 0004W</t>
  </si>
  <si>
    <t>ONE INFINITY</t>
    <phoneticPr fontId="12" type="noConversion"/>
  </si>
  <si>
    <t xml:space="preserve">HMM NURI </t>
    <phoneticPr fontId="12" type="noConversion"/>
  </si>
  <si>
    <t xml:space="preserve">HMM STOCKHOLM </t>
    <phoneticPr fontId="12" type="noConversion"/>
  </si>
  <si>
    <t>0003W</t>
  </si>
  <si>
    <t xml:space="preserve">HANOI EXPRESS </t>
    <phoneticPr fontId="12" type="noConversion"/>
  </si>
  <si>
    <t>1J7K</t>
    <phoneticPr fontId="12" type="noConversion"/>
  </si>
  <si>
    <t>ROTTERDAM</t>
  </si>
  <si>
    <t xml:space="preserve">CFS CUT OFF </t>
    <phoneticPr fontId="12" type="noConversion"/>
  </si>
  <si>
    <t>ROTTERDAM</t>
    <phoneticPr fontId="12" type="noConversion"/>
  </si>
  <si>
    <t> OOCL VALENCIA</t>
  </si>
  <si>
    <t> OOCL TURKIYE</t>
  </si>
  <si>
    <t> OOCL FINLAND</t>
  </si>
  <si>
    <t>1294-028W</t>
  </si>
  <si>
    <t> EVER GOODS</t>
  </si>
  <si>
    <t xml:space="preserve">HMM OSLO </t>
    <phoneticPr fontId="12" type="noConversion"/>
  </si>
  <si>
    <t xml:space="preserve"> </t>
    <phoneticPr fontId="12" type="noConversion"/>
  </si>
  <si>
    <t>HMM</t>
    <phoneticPr fontId="12" type="noConversion"/>
  </si>
  <si>
    <t>ONE INFINITY</t>
    <phoneticPr fontId="12" type="noConversion"/>
  </si>
  <si>
    <t xml:space="preserve">HMM NURI </t>
    <phoneticPr fontId="12" type="noConversion"/>
  </si>
  <si>
    <t xml:space="preserve"> ETA </t>
  </si>
  <si>
    <t xml:space="preserve"> ETD </t>
  </si>
  <si>
    <t xml:space="preserve"> HAMBURG  </t>
    <phoneticPr fontId="12" type="noConversion"/>
  </si>
  <si>
    <t xml:space="preserve"> CNSZX </t>
  </si>
  <si>
    <t xml:space="preserve"> OPERATOR </t>
  </si>
  <si>
    <t xml:space="preserve"> VOYAGE </t>
  </si>
  <si>
    <t xml:space="preserve"> VESSEL </t>
  </si>
  <si>
    <t>5J7K</t>
    <phoneticPr fontId="12" type="noConversion"/>
  </si>
  <si>
    <t>1297-021W</t>
  </si>
  <si>
    <t> EVER GIVEN</t>
  </si>
  <si>
    <t>0FLHRW1MA</t>
  </si>
  <si>
    <t> APL RAFFLES</t>
  </si>
  <si>
    <t>1295-006W</t>
  </si>
  <si>
    <t> EVER ACME</t>
  </si>
  <si>
    <t>0FLHNW1MA</t>
  </si>
  <si>
    <t> CMA CGM KERGUELEN</t>
  </si>
  <si>
    <t xml:space="preserve"> HAMBURG  </t>
  </si>
  <si>
    <t xml:space="preserve">HAMBURG </t>
    <phoneticPr fontId="12" type="noConversion"/>
  </si>
  <si>
    <t>(CMA/COSCO/EMC/OOCL) / (HPL/YM/ONE) / (MSK/MSC/HBS/HMM)</t>
    <phoneticPr fontId="12" type="noConversion"/>
  </si>
  <si>
    <t>May</t>
    <phoneticPr fontId="12" type="noConversion"/>
  </si>
  <si>
    <t xml:space="preserve">          Sailing schedule-Shenzhen   </t>
  </si>
  <si>
    <t>2097E</t>
  </si>
  <si>
    <t>REVERENCE</t>
    <phoneticPr fontId="12" type="noConversion"/>
  </si>
  <si>
    <t>2096E</t>
  </si>
  <si>
    <t>REVERENCE</t>
    <phoneticPr fontId="12" type="noConversion"/>
  </si>
  <si>
    <t>2095E</t>
  </si>
  <si>
    <t>REVERENCE</t>
    <phoneticPr fontId="12" type="noConversion"/>
  </si>
  <si>
    <t>2094E</t>
  </si>
  <si>
    <t>2093E</t>
  </si>
  <si>
    <t>2092E</t>
  </si>
  <si>
    <t>2091E</t>
  </si>
  <si>
    <t>2090E</t>
  </si>
  <si>
    <t>STX</t>
    <phoneticPr fontId="12" type="noConversion"/>
  </si>
  <si>
    <t>2089E</t>
    <phoneticPr fontId="12" type="noConversion"/>
  </si>
  <si>
    <t>DATE</t>
  </si>
  <si>
    <t>CLOSING</t>
  </si>
  <si>
    <t>VESSEL</t>
    <phoneticPr fontId="12" type="noConversion"/>
  </si>
  <si>
    <t xml:space="preserve">INCHON </t>
    <phoneticPr fontId="12" type="noConversion"/>
  </si>
  <si>
    <t>2411E</t>
  </si>
  <si>
    <t>MANILA VOYAGER</t>
    <phoneticPr fontId="12" type="noConversion"/>
  </si>
  <si>
    <t>2410E</t>
  </si>
  <si>
    <t>MANILA VOYAGER</t>
    <phoneticPr fontId="12" type="noConversion"/>
  </si>
  <si>
    <t>2409E</t>
  </si>
  <si>
    <t>MANILA VOYAGER</t>
    <phoneticPr fontId="12" type="noConversion"/>
  </si>
  <si>
    <t>2408E</t>
  </si>
  <si>
    <t>SINOKOR</t>
    <phoneticPr fontId="12" type="noConversion"/>
  </si>
  <si>
    <t>2407E</t>
    <phoneticPr fontId="12" type="noConversion"/>
  </si>
  <si>
    <t>VOYAGE</t>
    <phoneticPr fontId="12" type="noConversion"/>
  </si>
  <si>
    <t>PANCON VICTORY</t>
    <phoneticPr fontId="12" type="noConversion"/>
  </si>
  <si>
    <t>PANCON VICTORY</t>
    <phoneticPr fontId="12" type="noConversion"/>
  </si>
  <si>
    <t>PANCON</t>
    <phoneticPr fontId="12" type="noConversion"/>
  </si>
  <si>
    <t>2416E</t>
    <phoneticPr fontId="12" type="noConversion"/>
  </si>
  <si>
    <t xml:space="preserve">BUSAN  </t>
    <phoneticPr fontId="12" type="noConversion"/>
  </si>
  <si>
    <t xml:space="preserve">KOREA  ROUTE </t>
  </si>
  <si>
    <t>TBN</t>
    <phoneticPr fontId="12" type="noConversion"/>
  </si>
  <si>
    <t>114S</t>
    <phoneticPr fontId="12" type="noConversion"/>
  </si>
  <si>
    <t>BROOKLYN BRIDGE</t>
    <phoneticPr fontId="12" type="noConversion"/>
  </si>
  <si>
    <t>TBN</t>
    <phoneticPr fontId="12" type="noConversion"/>
  </si>
  <si>
    <t>089S</t>
    <phoneticPr fontId="12" type="noConversion"/>
  </si>
  <si>
    <t>ITAL LAGUNA</t>
    <phoneticPr fontId="12" type="noConversion"/>
  </si>
  <si>
    <t>MELBOURNE</t>
    <phoneticPr fontId="12" type="noConversion"/>
  </si>
  <si>
    <t>HSD</t>
    <phoneticPr fontId="12" type="noConversion"/>
  </si>
  <si>
    <t>CMA</t>
    <phoneticPr fontId="12" type="noConversion"/>
  </si>
  <si>
    <t>MELBOURNE</t>
    <phoneticPr fontId="12" type="noConversion"/>
  </si>
  <si>
    <t>TBN</t>
    <phoneticPr fontId="12" type="noConversion"/>
  </si>
  <si>
    <t>TO BE ADVISED</t>
    <phoneticPr fontId="12" type="noConversion"/>
  </si>
  <si>
    <t>111S</t>
    <phoneticPr fontId="12" type="noConversion"/>
  </si>
  <si>
    <t>MAERSK SEMAKAU</t>
    <phoneticPr fontId="12" type="noConversion"/>
  </si>
  <si>
    <t>110S</t>
    <phoneticPr fontId="12" type="noConversion"/>
  </si>
  <si>
    <t>PL GERMANY</t>
    <phoneticPr fontId="12" type="noConversion"/>
  </si>
  <si>
    <t>109S</t>
    <phoneticPr fontId="12" type="noConversion"/>
  </si>
  <si>
    <t>MOL PRESENCE</t>
    <phoneticPr fontId="12" type="noConversion"/>
  </si>
  <si>
    <t>HSD</t>
    <phoneticPr fontId="12" type="noConversion"/>
  </si>
  <si>
    <t>108S</t>
    <phoneticPr fontId="12" type="noConversion"/>
  </si>
  <si>
    <t>MOL PROFICIENCY</t>
    <phoneticPr fontId="12" type="noConversion"/>
  </si>
  <si>
    <t>247S</t>
    <phoneticPr fontId="12" type="noConversion"/>
  </si>
  <si>
    <t>BREMEN BELLE</t>
    <phoneticPr fontId="12" type="noConversion"/>
  </si>
  <si>
    <t>246S</t>
    <phoneticPr fontId="12" type="noConversion"/>
  </si>
  <si>
    <t>FOLEGANDROS</t>
    <phoneticPr fontId="12" type="noConversion"/>
  </si>
  <si>
    <t>245S</t>
    <phoneticPr fontId="12" type="noConversion"/>
  </si>
  <si>
    <t xml:space="preserve">GSL VINIA </t>
    <phoneticPr fontId="12" type="noConversion"/>
  </si>
  <si>
    <t>244S</t>
    <phoneticPr fontId="12" type="noConversion"/>
  </si>
  <si>
    <t xml:space="preserve">TINA I </t>
    <phoneticPr fontId="12" type="noConversion"/>
  </si>
  <si>
    <t>243S</t>
    <phoneticPr fontId="12" type="noConversion"/>
  </si>
  <si>
    <t>2408S</t>
    <phoneticPr fontId="12" type="noConversion"/>
  </si>
  <si>
    <t>SITC CHENMING</t>
    <phoneticPr fontId="12" type="noConversion"/>
  </si>
  <si>
    <t>SITC YUANMING</t>
    <phoneticPr fontId="12" type="noConversion"/>
  </si>
  <si>
    <t>SITC QIUMING</t>
    <phoneticPr fontId="12" type="noConversion"/>
  </si>
  <si>
    <t>SITC HUIMING</t>
    <phoneticPr fontId="12" type="noConversion"/>
  </si>
  <si>
    <t>SITC</t>
    <phoneticPr fontId="12" type="noConversion"/>
  </si>
  <si>
    <t>2406S</t>
    <phoneticPr fontId="12" type="noConversion"/>
  </si>
  <si>
    <t>SITC CHANGMING</t>
    <phoneticPr fontId="12" type="noConversion"/>
  </si>
  <si>
    <t>CHITTAGONG</t>
    <phoneticPr fontId="12" type="noConversion"/>
  </si>
  <si>
    <t>890W</t>
    <phoneticPr fontId="12" type="noConversion"/>
  </si>
  <si>
    <t>NAVIOS BAHAMAS</t>
    <phoneticPr fontId="12" type="noConversion"/>
  </si>
  <si>
    <t>170W</t>
    <phoneticPr fontId="12" type="noConversion"/>
  </si>
  <si>
    <t>EVER UNIFIC</t>
    <phoneticPr fontId="12" type="noConversion"/>
  </si>
  <si>
    <t>894W</t>
    <phoneticPr fontId="12" type="noConversion"/>
  </si>
  <si>
    <t>CELSIUS NAIROBI</t>
    <phoneticPr fontId="12" type="noConversion"/>
  </si>
  <si>
    <t>23002W</t>
    <phoneticPr fontId="12" type="noConversion"/>
  </si>
  <si>
    <t>TS KELANG</t>
    <phoneticPr fontId="12" type="noConversion"/>
  </si>
  <si>
    <t>895W</t>
    <phoneticPr fontId="12" type="noConversion"/>
  </si>
  <si>
    <t>CELSIUS NAPLES</t>
    <phoneticPr fontId="12" type="noConversion"/>
  </si>
  <si>
    <t>COLOMBO</t>
    <phoneticPr fontId="12" type="noConversion"/>
  </si>
  <si>
    <t>TBN</t>
    <phoneticPr fontId="12" type="noConversion"/>
  </si>
  <si>
    <t>TO BE ADVISED</t>
    <phoneticPr fontId="12" type="noConversion"/>
  </si>
  <si>
    <t>GA419A</t>
    <phoneticPr fontId="12" type="noConversion"/>
  </si>
  <si>
    <t>MSC VIVIANA</t>
    <phoneticPr fontId="12" type="noConversion"/>
  </si>
  <si>
    <t>MSC</t>
    <phoneticPr fontId="12" type="noConversion"/>
  </si>
  <si>
    <t>GA417A</t>
    <phoneticPr fontId="12" type="noConversion"/>
  </si>
  <si>
    <t>MSC SOLA</t>
    <phoneticPr fontId="12" type="noConversion"/>
  </si>
  <si>
    <t>0FD7DW1MA</t>
    <phoneticPr fontId="12" type="noConversion"/>
  </si>
  <si>
    <t>ARAYA BHUM</t>
    <phoneticPr fontId="12" type="noConversion"/>
  </si>
  <si>
    <t>CMA</t>
    <phoneticPr fontId="12" type="noConversion"/>
  </si>
  <si>
    <t>0MEDLW1MA</t>
    <phoneticPr fontId="12" type="noConversion"/>
  </si>
  <si>
    <t>CMA CGM INTEGRITY</t>
    <phoneticPr fontId="12" type="noConversion"/>
  </si>
  <si>
    <t>244W</t>
    <phoneticPr fontId="12" type="noConversion"/>
  </si>
  <si>
    <t>SHIJING</t>
    <phoneticPr fontId="12" type="noConversion"/>
  </si>
  <si>
    <t>243W</t>
    <phoneticPr fontId="12" type="noConversion"/>
  </si>
  <si>
    <t>ALS APOLLO</t>
    <phoneticPr fontId="12" type="noConversion"/>
  </si>
  <si>
    <t>242W</t>
    <phoneticPr fontId="12" type="noConversion"/>
  </si>
  <si>
    <t>NORTHERN DIAMOND</t>
    <phoneticPr fontId="12" type="noConversion"/>
  </si>
  <si>
    <t>241W</t>
    <phoneticPr fontId="12" type="noConversion"/>
  </si>
  <si>
    <t>SOFIA I</t>
    <phoneticPr fontId="12" type="noConversion"/>
  </si>
  <si>
    <t>MSK</t>
    <phoneticPr fontId="12" type="noConversion"/>
  </si>
  <si>
    <t>COLOMBO</t>
    <phoneticPr fontId="12" type="noConversion"/>
  </si>
  <si>
    <t>VESSEL</t>
    <phoneticPr fontId="12" type="noConversion"/>
  </si>
  <si>
    <t>BLANK SAILING</t>
    <phoneticPr fontId="12" type="noConversion"/>
  </si>
  <si>
    <t>BLANK SAILING</t>
    <phoneticPr fontId="12" type="noConversion"/>
  </si>
  <si>
    <t>2403W</t>
    <phoneticPr fontId="12" type="noConversion"/>
  </si>
  <si>
    <t>KMTC DELHI</t>
    <phoneticPr fontId="12" type="noConversion"/>
  </si>
  <si>
    <t>274W</t>
    <phoneticPr fontId="12" type="noConversion"/>
  </si>
  <si>
    <t>XIN PU DONG</t>
    <phoneticPr fontId="12" type="noConversion"/>
  </si>
  <si>
    <t>2403W</t>
    <phoneticPr fontId="12" type="noConversion"/>
  </si>
  <si>
    <t>KMTC MANILA</t>
    <phoneticPr fontId="12" type="noConversion"/>
  </si>
  <si>
    <t>TSL</t>
    <phoneticPr fontId="12" type="noConversion"/>
  </si>
  <si>
    <t>24003W</t>
    <phoneticPr fontId="12" type="noConversion"/>
  </si>
  <si>
    <t>ZHONG GU JI NAN</t>
    <phoneticPr fontId="12" type="noConversion"/>
  </si>
  <si>
    <t>0FF97W1MA</t>
    <phoneticPr fontId="12" type="noConversion"/>
  </si>
  <si>
    <t>APL ANTWERP</t>
    <phoneticPr fontId="12" type="noConversion"/>
  </si>
  <si>
    <t>0FF95W1MA</t>
    <phoneticPr fontId="12" type="noConversion"/>
  </si>
  <si>
    <t>CMA CGM BRAHMAPUTRA</t>
    <phoneticPr fontId="12" type="noConversion"/>
  </si>
  <si>
    <t>0FF93W1MA</t>
    <phoneticPr fontId="12" type="noConversion"/>
  </si>
  <si>
    <t>CMA CGM FIGARO</t>
    <phoneticPr fontId="12" type="noConversion"/>
  </si>
  <si>
    <t>COSCO/OOCL</t>
    <phoneticPr fontId="12" type="noConversion"/>
  </si>
  <si>
    <t>0FF8ZW1MA</t>
    <phoneticPr fontId="12" type="noConversion"/>
  </si>
  <si>
    <t>LOTUS A</t>
    <phoneticPr fontId="12" type="noConversion"/>
  </si>
  <si>
    <t>KARACHI</t>
    <phoneticPr fontId="12" type="noConversion"/>
  </si>
  <si>
    <t>0FDBVW1MA</t>
    <phoneticPr fontId="12" type="noConversion"/>
  </si>
  <si>
    <t>CMA CGM RIMBAUD</t>
    <phoneticPr fontId="12" type="noConversion"/>
  </si>
  <si>
    <t>090W</t>
    <phoneticPr fontId="12" type="noConversion"/>
  </si>
  <si>
    <t>XIN TIAN JIN</t>
    <phoneticPr fontId="12" type="noConversion"/>
  </si>
  <si>
    <t>24002W</t>
    <phoneticPr fontId="12" type="noConversion"/>
  </si>
  <si>
    <t>ESL DACHAN BAY</t>
    <phoneticPr fontId="12" type="noConversion"/>
  </si>
  <si>
    <t>015W</t>
    <phoneticPr fontId="12" type="noConversion"/>
  </si>
  <si>
    <t>TSL</t>
    <phoneticPr fontId="12" type="noConversion"/>
  </si>
  <si>
    <t>006W</t>
    <phoneticPr fontId="12" type="noConversion"/>
  </si>
  <si>
    <t>SHINA</t>
    <phoneticPr fontId="12" type="noConversion"/>
  </si>
  <si>
    <t>VOYAGE</t>
    <phoneticPr fontId="12" type="noConversion"/>
  </si>
  <si>
    <t>W404</t>
    <phoneticPr fontId="12" type="noConversion"/>
  </si>
  <si>
    <t>TIGER CHENNAI</t>
    <phoneticPr fontId="12" type="noConversion"/>
  </si>
  <si>
    <t>W212</t>
    <phoneticPr fontId="12" type="noConversion"/>
  </si>
  <si>
    <t>WAN HAI 503</t>
    <phoneticPr fontId="12" type="noConversion"/>
  </si>
  <si>
    <t>W023</t>
    <phoneticPr fontId="12" type="noConversion"/>
  </si>
  <si>
    <t>WAN HAI 522</t>
    <phoneticPr fontId="12" type="noConversion"/>
  </si>
  <si>
    <t>W014</t>
    <phoneticPr fontId="12" type="noConversion"/>
  </si>
  <si>
    <t>WAN HAI 357</t>
    <phoneticPr fontId="12" type="noConversion"/>
  </si>
  <si>
    <t>WANHAI</t>
    <phoneticPr fontId="12" type="noConversion"/>
  </si>
  <si>
    <t>W053</t>
    <phoneticPr fontId="12" type="noConversion"/>
  </si>
  <si>
    <t>INTERASIA INSPIRATION</t>
    <phoneticPr fontId="12" type="noConversion"/>
  </si>
  <si>
    <t>VOYAGE</t>
    <phoneticPr fontId="12" type="noConversion"/>
  </si>
  <si>
    <t>RCL</t>
    <phoneticPr fontId="12" type="noConversion"/>
  </si>
  <si>
    <t>CHENNAI</t>
    <phoneticPr fontId="12" type="noConversion"/>
  </si>
  <si>
    <t>902W</t>
    <phoneticPr fontId="12" type="noConversion"/>
  </si>
  <si>
    <t>126W</t>
    <phoneticPr fontId="12" type="noConversion"/>
  </si>
  <si>
    <t>EVER SIGMA</t>
    <phoneticPr fontId="12" type="noConversion"/>
  </si>
  <si>
    <t>089W</t>
    <phoneticPr fontId="12" type="noConversion"/>
  </si>
  <si>
    <t>SEATTLE BRIDGE</t>
    <phoneticPr fontId="12" type="noConversion"/>
  </si>
  <si>
    <t>20W</t>
    <phoneticPr fontId="12" type="noConversion"/>
  </si>
  <si>
    <t>SHIMIN</t>
    <phoneticPr fontId="12" type="noConversion"/>
  </si>
  <si>
    <t>167W</t>
    <phoneticPr fontId="12" type="noConversion"/>
  </si>
  <si>
    <t>EVER ETHIC</t>
    <phoneticPr fontId="12" type="noConversion"/>
  </si>
  <si>
    <t>21W</t>
    <phoneticPr fontId="12" type="noConversion"/>
  </si>
  <si>
    <t>SHIMIN</t>
    <phoneticPr fontId="12" type="noConversion"/>
  </si>
  <si>
    <t>168W</t>
    <phoneticPr fontId="12" type="noConversion"/>
  </si>
  <si>
    <t>174W</t>
    <phoneticPr fontId="12" type="noConversion"/>
  </si>
  <si>
    <t>EVER EXCEL</t>
    <phoneticPr fontId="12" type="noConversion"/>
  </si>
  <si>
    <t>24001W</t>
    <phoneticPr fontId="12" type="noConversion"/>
  </si>
  <si>
    <t>TS HONGKONG</t>
    <phoneticPr fontId="12" type="noConversion"/>
  </si>
  <si>
    <t>W233</t>
    <phoneticPr fontId="12" type="noConversion"/>
  </si>
  <si>
    <t>WAN HAI 311</t>
    <phoneticPr fontId="12" type="noConversion"/>
  </si>
  <si>
    <t>W093</t>
    <phoneticPr fontId="12" type="noConversion"/>
  </si>
  <si>
    <t>WAN HAI 513</t>
    <phoneticPr fontId="12" type="noConversion"/>
  </si>
  <si>
    <t>W091</t>
    <phoneticPr fontId="12" type="noConversion"/>
  </si>
  <si>
    <t>WAN HAI 515</t>
    <phoneticPr fontId="12" type="noConversion"/>
  </si>
  <si>
    <t>W247</t>
    <phoneticPr fontId="12" type="noConversion"/>
  </si>
  <si>
    <t>WAN HAI 501</t>
    <phoneticPr fontId="12" type="noConversion"/>
  </si>
  <si>
    <t>CLOSING</t>
    <phoneticPr fontId="12" type="noConversion"/>
  </si>
  <si>
    <t>NHAVA SHEVA</t>
    <phoneticPr fontId="12" type="noConversion"/>
  </si>
  <si>
    <t>TBN</t>
    <phoneticPr fontId="12" type="noConversion"/>
  </si>
  <si>
    <t>0XW1RS1NC</t>
    <phoneticPr fontId="12" type="noConversion"/>
  </si>
  <si>
    <t>CMA CGM EIFFEL</t>
    <phoneticPr fontId="12" type="noConversion"/>
  </si>
  <si>
    <t>0XW1PS1NC</t>
    <phoneticPr fontId="12" type="noConversion"/>
  </si>
  <si>
    <t>DERBY D</t>
    <phoneticPr fontId="12" type="noConversion"/>
  </si>
  <si>
    <t>MANILA</t>
    <phoneticPr fontId="12" type="noConversion"/>
  </si>
  <si>
    <t>092S</t>
    <phoneticPr fontId="12" type="noConversion"/>
  </si>
  <si>
    <t>TIAN CHANG HE</t>
    <phoneticPr fontId="12" type="noConversion"/>
  </si>
  <si>
    <t>186S</t>
    <phoneticPr fontId="12" type="noConversion"/>
  </si>
  <si>
    <t>XIN QIN ZHOU</t>
    <phoneticPr fontId="12" type="noConversion"/>
  </si>
  <si>
    <t>148S</t>
    <phoneticPr fontId="12" type="noConversion"/>
  </si>
  <si>
    <t>OOCL CALIFORNIA</t>
    <phoneticPr fontId="12" type="noConversion"/>
  </si>
  <si>
    <t>106S</t>
    <phoneticPr fontId="12" type="noConversion"/>
  </si>
  <si>
    <t>XIN QIN HUANG DAO</t>
    <phoneticPr fontId="12" type="noConversion"/>
  </si>
  <si>
    <t>091S</t>
    <phoneticPr fontId="12" type="noConversion"/>
  </si>
  <si>
    <t>PORT KELANG</t>
    <phoneticPr fontId="12" type="noConversion"/>
  </si>
  <si>
    <t>077S</t>
    <phoneticPr fontId="12" type="noConversion"/>
  </si>
  <si>
    <t>XIN NING BO</t>
    <phoneticPr fontId="12" type="noConversion"/>
  </si>
  <si>
    <t>126S</t>
    <phoneticPr fontId="12" type="noConversion"/>
  </si>
  <si>
    <t>055S</t>
    <phoneticPr fontId="12" type="noConversion"/>
  </si>
  <si>
    <t>COSCO VALENCIA</t>
    <phoneticPr fontId="12" type="noConversion"/>
  </si>
  <si>
    <t>076S</t>
    <phoneticPr fontId="12" type="noConversion"/>
  </si>
  <si>
    <t>0XL5RS1NC</t>
    <phoneticPr fontId="12" type="noConversion"/>
  </si>
  <si>
    <t>OLIVIA I</t>
    <phoneticPr fontId="12" type="noConversion"/>
  </si>
  <si>
    <t>0XL5PS1NC</t>
    <phoneticPr fontId="12" type="noConversion"/>
  </si>
  <si>
    <t>PELION</t>
    <phoneticPr fontId="12" type="noConversion"/>
  </si>
  <si>
    <t>0XL5NS1NC</t>
    <phoneticPr fontId="12" type="noConversion"/>
  </si>
  <si>
    <t>ALS HERCULES</t>
    <phoneticPr fontId="12" type="noConversion"/>
  </si>
  <si>
    <t>0XL5LS1NC</t>
    <phoneticPr fontId="12" type="noConversion"/>
  </si>
  <si>
    <t>MH PEGASUS</t>
    <phoneticPr fontId="12" type="noConversion"/>
  </si>
  <si>
    <t>KMTC</t>
    <phoneticPr fontId="12" type="noConversion"/>
  </si>
  <si>
    <t>0XL5JS1NC</t>
    <phoneticPr fontId="12" type="noConversion"/>
  </si>
  <si>
    <t>CMA CGM KRUGER</t>
    <phoneticPr fontId="12" type="noConversion"/>
  </si>
  <si>
    <t>JAKARTA</t>
    <phoneticPr fontId="12" type="noConversion"/>
  </si>
  <si>
    <t>135S</t>
    <phoneticPr fontId="12" type="noConversion"/>
  </si>
  <si>
    <t>COSCO DURBAN</t>
    <phoneticPr fontId="12" type="noConversion"/>
  </si>
  <si>
    <t>117S</t>
    <phoneticPr fontId="12" type="noConversion"/>
  </si>
  <si>
    <t>COSCO COLOMBO</t>
    <phoneticPr fontId="12" type="noConversion"/>
  </si>
  <si>
    <t>239S</t>
    <phoneticPr fontId="12" type="noConversion"/>
  </si>
  <si>
    <t>XIN YING KOU</t>
    <phoneticPr fontId="12" type="noConversion"/>
  </si>
  <si>
    <t>134S</t>
    <phoneticPr fontId="12" type="noConversion"/>
  </si>
  <si>
    <t>116S</t>
    <phoneticPr fontId="12" type="noConversion"/>
  </si>
  <si>
    <t>CMA/OOCL/ASL</t>
    <phoneticPr fontId="12" type="noConversion"/>
  </si>
  <si>
    <t>VESSEL</t>
    <phoneticPr fontId="12" type="noConversion"/>
  </si>
  <si>
    <t>HAIPHONG</t>
    <phoneticPr fontId="12" type="noConversion"/>
  </si>
  <si>
    <t>210S</t>
    <phoneticPr fontId="12" type="noConversion"/>
  </si>
  <si>
    <t>BUXMELODY</t>
    <phoneticPr fontId="12" type="noConversion"/>
  </si>
  <si>
    <t>946S</t>
    <phoneticPr fontId="12" type="noConversion"/>
  </si>
  <si>
    <t>XUTRA BHUM</t>
    <phoneticPr fontId="12" type="noConversion"/>
  </si>
  <si>
    <t>070S</t>
    <phoneticPr fontId="12" type="noConversion"/>
  </si>
  <si>
    <t>YM CELEBRITY</t>
    <phoneticPr fontId="12" type="noConversion"/>
  </si>
  <si>
    <t>209S</t>
    <phoneticPr fontId="12" type="noConversion"/>
  </si>
  <si>
    <t>BUXMELODY</t>
    <phoneticPr fontId="12" type="noConversion"/>
  </si>
  <si>
    <t>945S</t>
    <phoneticPr fontId="12" type="noConversion"/>
  </si>
  <si>
    <t>XUTRA BHUM</t>
    <phoneticPr fontId="12" type="noConversion"/>
  </si>
  <si>
    <t>HOCHIMINH</t>
  </si>
  <si>
    <t>VESSEL</t>
    <phoneticPr fontId="12" type="noConversion"/>
  </si>
  <si>
    <t>050S</t>
    <phoneticPr fontId="12" type="noConversion"/>
  </si>
  <si>
    <t>LYDIA</t>
    <phoneticPr fontId="12" type="noConversion"/>
  </si>
  <si>
    <t>146S</t>
    <phoneticPr fontId="12" type="noConversion"/>
  </si>
  <si>
    <t>RACHA BHUM</t>
    <phoneticPr fontId="12" type="noConversion"/>
  </si>
  <si>
    <t>030S</t>
    <phoneticPr fontId="12" type="noConversion"/>
  </si>
  <si>
    <t>LIOBA</t>
    <phoneticPr fontId="12" type="noConversion"/>
  </si>
  <si>
    <t>049S</t>
    <phoneticPr fontId="12" type="noConversion"/>
  </si>
  <si>
    <t>LYDIA</t>
    <phoneticPr fontId="12" type="noConversion"/>
  </si>
  <si>
    <t>145S</t>
    <phoneticPr fontId="12" type="noConversion"/>
  </si>
  <si>
    <t>RACHA BHUM</t>
    <phoneticPr fontId="12" type="noConversion"/>
  </si>
  <si>
    <t>HOCHIMINH</t>
    <phoneticPr fontId="12" type="noConversion"/>
  </si>
  <si>
    <t>TO BE ADVISED</t>
    <phoneticPr fontId="12" type="noConversion"/>
  </si>
  <si>
    <t>TBN</t>
    <phoneticPr fontId="12" type="noConversion"/>
  </si>
  <si>
    <t>064W</t>
    <phoneticPr fontId="12" type="noConversion"/>
  </si>
  <si>
    <t>CSCL INDIAN OCEAN</t>
    <phoneticPr fontId="12" type="noConversion"/>
  </si>
  <si>
    <t>BLANK SAILING</t>
    <phoneticPr fontId="12" type="noConversion"/>
  </si>
  <si>
    <t>COSCO</t>
    <phoneticPr fontId="12" type="noConversion"/>
  </si>
  <si>
    <t>053W</t>
    <phoneticPr fontId="12" type="noConversion"/>
  </si>
  <si>
    <t>CSCL ATLANTIC OCEAN</t>
    <phoneticPr fontId="12" type="noConversion"/>
  </si>
  <si>
    <t>JEBEL ALI</t>
  </si>
  <si>
    <t>0069W</t>
    <phoneticPr fontId="12" type="noConversion"/>
  </si>
  <si>
    <t>CSCL NEPTUNE</t>
    <phoneticPr fontId="12" type="noConversion"/>
  </si>
  <si>
    <t>0051W</t>
    <phoneticPr fontId="12" type="noConversion"/>
  </si>
  <si>
    <t>CSCL INDIAN OCEAN</t>
    <phoneticPr fontId="12" type="noConversion"/>
  </si>
  <si>
    <t>0021W</t>
    <phoneticPr fontId="12" type="noConversion"/>
  </si>
  <si>
    <t>COSCO SHIPPING PLANET</t>
    <phoneticPr fontId="12" type="noConversion"/>
  </si>
  <si>
    <t>CMA</t>
    <phoneticPr fontId="12" type="noConversion"/>
  </si>
  <si>
    <t>081W</t>
    <phoneticPr fontId="12" type="noConversion"/>
  </si>
  <si>
    <t>CSCL MERCURY</t>
    <phoneticPr fontId="12" type="noConversion"/>
  </si>
  <si>
    <t>TO BE ADVISED</t>
    <phoneticPr fontId="12" type="noConversion"/>
  </si>
  <si>
    <t>050W</t>
    <phoneticPr fontId="12" type="noConversion"/>
  </si>
  <si>
    <t>020W</t>
    <phoneticPr fontId="12" type="noConversion"/>
  </si>
  <si>
    <t>080W</t>
    <phoneticPr fontId="12" type="noConversion"/>
  </si>
  <si>
    <t>021W</t>
    <phoneticPr fontId="12" type="noConversion"/>
  </si>
  <si>
    <t>COSCO SHIPPING AQUARIUS</t>
    <phoneticPr fontId="12" type="noConversion"/>
  </si>
  <si>
    <t>DUBAI/JEBEL ALI</t>
    <phoneticPr fontId="12" type="noConversion"/>
  </si>
  <si>
    <t>011W</t>
    <phoneticPr fontId="12" type="noConversion"/>
  </si>
  <si>
    <t>AL MURAYKH</t>
    <phoneticPr fontId="12" type="noConversion"/>
  </si>
  <si>
    <t>009W</t>
    <phoneticPr fontId="12" type="noConversion"/>
  </si>
  <si>
    <t>MOL TRUTH</t>
    <phoneticPr fontId="12" type="noConversion"/>
  </si>
  <si>
    <t>012W</t>
    <phoneticPr fontId="12" type="noConversion"/>
  </si>
  <si>
    <t>TIHAMA</t>
    <phoneticPr fontId="12" type="noConversion"/>
  </si>
  <si>
    <r>
      <t>Y</t>
    </r>
    <r>
      <rPr>
        <sz val="11"/>
        <color indexed="8"/>
        <rFont val="Times New Roman"/>
        <family val="1"/>
      </rPr>
      <t>ML</t>
    </r>
    <phoneticPr fontId="12" type="noConversion"/>
  </si>
  <si>
    <t>MOL TRIUMPH</t>
    <phoneticPr fontId="12" type="noConversion"/>
  </si>
  <si>
    <t>186S</t>
    <phoneticPr fontId="12" type="noConversion"/>
  </si>
  <si>
    <t>XIN QIN HUANG DAO</t>
    <phoneticPr fontId="12" type="noConversion"/>
  </si>
  <si>
    <t>TIAN CHANG HE</t>
    <phoneticPr fontId="12" type="noConversion"/>
  </si>
  <si>
    <t>SINGAPORE</t>
    <phoneticPr fontId="12" type="noConversion"/>
  </si>
  <si>
    <t>2412S</t>
    <phoneticPr fontId="12" type="noConversion"/>
  </si>
  <si>
    <t>SITC JIANGSU</t>
    <phoneticPr fontId="12" type="noConversion"/>
  </si>
  <si>
    <t>2412S</t>
    <phoneticPr fontId="12" type="noConversion"/>
  </si>
  <si>
    <t>SITC XIANDE</t>
    <phoneticPr fontId="12" type="noConversion"/>
  </si>
  <si>
    <t>2410S</t>
    <phoneticPr fontId="12" type="noConversion"/>
  </si>
  <si>
    <t>SITC RUNDE</t>
    <phoneticPr fontId="12" type="noConversion"/>
  </si>
  <si>
    <t>2410S</t>
    <phoneticPr fontId="12" type="noConversion"/>
  </si>
  <si>
    <t>SITC SHUNDE</t>
    <phoneticPr fontId="12" type="noConversion"/>
  </si>
  <si>
    <t>SITC</t>
    <phoneticPr fontId="12" type="noConversion"/>
  </si>
  <si>
    <t>2410S</t>
    <phoneticPr fontId="12" type="noConversion"/>
  </si>
  <si>
    <t>SITC JIADE</t>
    <phoneticPr fontId="12" type="noConversion"/>
  </si>
  <si>
    <t>BANGKOK</t>
    <phoneticPr fontId="12" type="noConversion"/>
  </si>
  <si>
    <t>210S</t>
    <phoneticPr fontId="12" type="noConversion"/>
  </si>
  <si>
    <t>946S</t>
    <phoneticPr fontId="12" type="noConversion"/>
  </si>
  <si>
    <t>070S</t>
    <phoneticPr fontId="12" type="noConversion"/>
  </si>
  <si>
    <t>YM CELEBRITY</t>
    <phoneticPr fontId="12" type="noConversion"/>
  </si>
  <si>
    <t>YML</t>
    <phoneticPr fontId="12" type="noConversion"/>
  </si>
  <si>
    <t>HONGKONG</t>
  </si>
  <si>
    <t>2410W</t>
    <phoneticPr fontId="12" type="noConversion"/>
  </si>
  <si>
    <t>ASL PEONY</t>
    <phoneticPr fontId="12" type="noConversion"/>
  </si>
  <si>
    <t>2410W</t>
    <phoneticPr fontId="12" type="noConversion"/>
  </si>
  <si>
    <t>ASL QINGDAO</t>
    <phoneticPr fontId="12" type="noConversion"/>
  </si>
  <si>
    <t>2409W</t>
    <phoneticPr fontId="12" type="noConversion"/>
  </si>
  <si>
    <t>ASL PEONY</t>
    <phoneticPr fontId="12" type="noConversion"/>
  </si>
  <si>
    <t>ASL QINGDAO</t>
    <phoneticPr fontId="12" type="noConversion"/>
  </si>
  <si>
    <t>ASL</t>
    <phoneticPr fontId="12" type="noConversion"/>
  </si>
  <si>
    <t>BLANK SAILING</t>
    <phoneticPr fontId="12" type="noConversion"/>
  </si>
  <si>
    <t>HONGKONG</t>
    <phoneticPr fontId="12" type="noConversion"/>
  </si>
  <si>
    <t>422E</t>
    <phoneticPr fontId="12" type="noConversion"/>
  </si>
  <si>
    <t>MAERSK ESSEX</t>
    <phoneticPr fontId="12" type="noConversion"/>
  </si>
  <si>
    <t>421E</t>
    <phoneticPr fontId="12" type="noConversion"/>
  </si>
  <si>
    <t>WAN HAI A12</t>
    <phoneticPr fontId="12" type="noConversion"/>
  </si>
  <si>
    <t>420E</t>
    <phoneticPr fontId="12" type="noConversion"/>
  </si>
  <si>
    <t>MAERSK YUKON</t>
    <phoneticPr fontId="12" type="noConversion"/>
  </si>
  <si>
    <t>419E</t>
    <phoneticPr fontId="12" type="noConversion"/>
  </si>
  <si>
    <t>MAERSK ESMERALDAS</t>
    <phoneticPr fontId="12" type="noConversion"/>
  </si>
  <si>
    <t>418E</t>
    <phoneticPr fontId="12" type="noConversion"/>
  </si>
  <si>
    <t>MAERSK HALIFAX</t>
    <phoneticPr fontId="12" type="noConversion"/>
  </si>
  <si>
    <t>VESSEL</t>
    <phoneticPr fontId="12" type="noConversion"/>
  </si>
  <si>
    <t>COLON</t>
    <phoneticPr fontId="12" type="noConversion"/>
  </si>
  <si>
    <t>BLANK SAILING</t>
    <phoneticPr fontId="12" type="noConversion"/>
  </si>
  <si>
    <t>UX420A</t>
    <phoneticPr fontId="12" type="noConversion"/>
  </si>
  <si>
    <t>MSC SOFIA</t>
    <phoneticPr fontId="12" type="noConversion"/>
  </si>
  <si>
    <t>UX418A</t>
    <phoneticPr fontId="12" type="noConversion"/>
  </si>
  <si>
    <t>MSC DARIA</t>
    <phoneticPr fontId="12" type="noConversion"/>
  </si>
  <si>
    <t>UX416A</t>
    <phoneticPr fontId="12" type="noConversion"/>
  </si>
  <si>
    <t>MSC ALGHERO</t>
    <phoneticPr fontId="12" type="noConversion"/>
  </si>
  <si>
    <t xml:space="preserve">CAUCEDO </t>
    <phoneticPr fontId="12" type="noConversion"/>
  </si>
  <si>
    <t>033S</t>
    <phoneticPr fontId="12" type="noConversion"/>
  </si>
  <si>
    <t>CHASTINE MAERSK</t>
    <phoneticPr fontId="12" type="noConversion"/>
  </si>
  <si>
    <t>032S</t>
    <phoneticPr fontId="12" type="noConversion"/>
  </si>
  <si>
    <t>CAROLINE MAERSK</t>
    <phoneticPr fontId="12" type="noConversion"/>
  </si>
  <si>
    <t>031S</t>
    <phoneticPr fontId="12" type="noConversion"/>
  </si>
  <si>
    <t>CORNELIUS MAERSK</t>
    <phoneticPr fontId="12" type="noConversion"/>
  </si>
  <si>
    <t>CAUCEDO</t>
    <phoneticPr fontId="12" type="noConversion"/>
  </si>
  <si>
    <t>162E</t>
    <phoneticPr fontId="12" type="noConversion"/>
  </si>
  <si>
    <t>XIN YA ZHOU</t>
    <phoneticPr fontId="12" type="noConversion"/>
  </si>
  <si>
    <t>089E</t>
    <phoneticPr fontId="12" type="noConversion"/>
  </si>
  <si>
    <t>COSCO PACIFIC</t>
    <phoneticPr fontId="12" type="noConversion"/>
  </si>
  <si>
    <t>BLANK SAILING</t>
    <phoneticPr fontId="12" type="noConversion"/>
  </si>
  <si>
    <t>030E</t>
    <phoneticPr fontId="12" type="noConversion"/>
  </si>
  <si>
    <t>COSCO SHIPPING THAMES</t>
    <phoneticPr fontId="12" type="noConversion"/>
  </si>
  <si>
    <t>035E</t>
    <phoneticPr fontId="12" type="noConversion"/>
  </si>
  <si>
    <t>COSCO SHIPPING SEINE</t>
    <phoneticPr fontId="12" type="noConversion"/>
  </si>
  <si>
    <t>VESSEL</t>
    <phoneticPr fontId="12" type="noConversion"/>
  </si>
  <si>
    <t>TBN</t>
    <phoneticPr fontId="12" type="noConversion"/>
  </si>
  <si>
    <t>TO BE ADVISED</t>
    <phoneticPr fontId="12" type="noConversion"/>
  </si>
  <si>
    <t>CHASTINE MAERSK</t>
    <phoneticPr fontId="12" type="noConversion"/>
  </si>
  <si>
    <t>032S</t>
    <phoneticPr fontId="12" type="noConversion"/>
  </si>
  <si>
    <t>CAROLINE MAERSK</t>
    <phoneticPr fontId="12" type="noConversion"/>
  </si>
  <si>
    <t>031S</t>
    <phoneticPr fontId="12" type="noConversion"/>
  </si>
  <si>
    <t>CORNELIUS MAERSK</t>
    <phoneticPr fontId="12" type="noConversion"/>
  </si>
  <si>
    <t>2421E</t>
    <phoneticPr fontId="12" type="noConversion"/>
  </si>
  <si>
    <t>ATHOS</t>
    <phoneticPr fontId="12" type="noConversion"/>
  </si>
  <si>
    <t>VANTAGE</t>
    <phoneticPr fontId="12" type="noConversion"/>
  </si>
  <si>
    <t>VANTAGE</t>
    <phoneticPr fontId="12" type="noConversion"/>
  </si>
  <si>
    <t>2419E</t>
    <phoneticPr fontId="12" type="noConversion"/>
  </si>
  <si>
    <t>VALOR</t>
    <phoneticPr fontId="12" type="noConversion"/>
  </si>
  <si>
    <t>ONE</t>
    <phoneticPr fontId="12" type="noConversion"/>
  </si>
  <si>
    <t>2418E</t>
    <phoneticPr fontId="12" type="noConversion"/>
  </si>
  <si>
    <t>POSORJA EXPRESS</t>
    <phoneticPr fontId="12" type="noConversion"/>
  </si>
  <si>
    <t>TBN</t>
    <phoneticPr fontId="12" type="noConversion"/>
  </si>
  <si>
    <t>TO BE ADVISED</t>
    <phoneticPr fontId="12" type="noConversion"/>
  </si>
  <si>
    <t>032S</t>
    <phoneticPr fontId="12" type="noConversion"/>
  </si>
  <si>
    <t>CAROLINE MAERSK</t>
    <phoneticPr fontId="12" type="noConversion"/>
  </si>
  <si>
    <t>031S</t>
    <phoneticPr fontId="12" type="noConversion"/>
  </si>
  <si>
    <t>CORNELIUS MAERSK</t>
    <phoneticPr fontId="12" type="noConversion"/>
  </si>
  <si>
    <t xml:space="preserve">MANZANILIO (MEX) </t>
    <phoneticPr fontId="12" type="noConversion"/>
  </si>
  <si>
    <t>162E</t>
    <phoneticPr fontId="12" type="noConversion"/>
  </si>
  <si>
    <t>XIN YA ZHOU</t>
    <phoneticPr fontId="12" type="noConversion"/>
  </si>
  <si>
    <t>COSCO PACIFIC</t>
    <phoneticPr fontId="12" type="noConversion"/>
  </si>
  <si>
    <t>030E</t>
    <phoneticPr fontId="12" type="noConversion"/>
  </si>
  <si>
    <t>COSCO SHIPPING THAMES</t>
    <phoneticPr fontId="12" type="noConversion"/>
  </si>
  <si>
    <t>035E</t>
    <phoneticPr fontId="12" type="noConversion"/>
  </si>
  <si>
    <t>COSCO SHIPPING SEINE</t>
    <phoneticPr fontId="12" type="noConversion"/>
  </si>
  <si>
    <t>SAN ANTONIO</t>
    <phoneticPr fontId="12" type="noConversion"/>
  </si>
  <si>
    <t>2421E</t>
    <phoneticPr fontId="12" type="noConversion"/>
  </si>
  <si>
    <t>ATHOS</t>
    <phoneticPr fontId="12" type="noConversion"/>
  </si>
  <si>
    <t>VANTAGE</t>
    <phoneticPr fontId="12" type="noConversion"/>
  </si>
  <si>
    <t>2419E</t>
    <phoneticPr fontId="12" type="noConversion"/>
  </si>
  <si>
    <t>VALOR</t>
    <phoneticPr fontId="12" type="noConversion"/>
  </si>
  <si>
    <t>ONE</t>
    <phoneticPr fontId="12" type="noConversion"/>
  </si>
  <si>
    <t>2418E</t>
    <phoneticPr fontId="12" type="noConversion"/>
  </si>
  <si>
    <t>POSORJA EXPRESS</t>
    <phoneticPr fontId="12" type="noConversion"/>
  </si>
  <si>
    <t>162E</t>
    <phoneticPr fontId="12" type="noConversion"/>
  </si>
  <si>
    <t>089E</t>
    <phoneticPr fontId="12" type="noConversion"/>
  </si>
  <si>
    <t>COSCO PACIFIC</t>
    <phoneticPr fontId="12" type="noConversion"/>
  </si>
  <si>
    <t>030E</t>
    <phoneticPr fontId="12" type="noConversion"/>
  </si>
  <si>
    <t>COSCO SHIPPING SEINE</t>
    <phoneticPr fontId="12" type="noConversion"/>
  </si>
  <si>
    <t>CALLAO</t>
    <phoneticPr fontId="12" type="noConversion"/>
  </si>
  <si>
    <t>2326E</t>
    <phoneticPr fontId="12" type="noConversion"/>
  </si>
  <si>
    <t>SEASPAN BREEZE</t>
    <phoneticPr fontId="12" type="noConversion"/>
  </si>
  <si>
    <t>0037E</t>
    <phoneticPr fontId="12" type="noConversion"/>
  </si>
  <si>
    <t>HYUNDAI SATURN</t>
    <phoneticPr fontId="12" type="noConversion"/>
  </si>
  <si>
    <t>2324E</t>
    <phoneticPr fontId="12" type="noConversion"/>
  </si>
  <si>
    <t>KUALA LUMPUR EXPRESS</t>
    <phoneticPr fontId="12" type="noConversion"/>
  </si>
  <si>
    <t>2323E</t>
    <phoneticPr fontId="12" type="noConversion"/>
  </si>
  <si>
    <t>2322E</t>
    <phoneticPr fontId="12" type="noConversion"/>
  </si>
  <si>
    <t>VALOR</t>
    <phoneticPr fontId="12" type="noConversion"/>
  </si>
  <si>
    <r>
      <t>0</t>
    </r>
    <r>
      <rPr>
        <sz val="11"/>
        <color indexed="8"/>
        <rFont val="Times New Roman"/>
        <family val="1"/>
      </rPr>
      <t>11W</t>
    </r>
    <phoneticPr fontId="12" type="noConversion"/>
  </si>
  <si>
    <t>COSCO SHIPPING SCORPIO</t>
    <phoneticPr fontId="12" type="noConversion"/>
  </si>
  <si>
    <r>
      <t>0</t>
    </r>
    <r>
      <rPr>
        <sz val="11"/>
        <color indexed="8"/>
        <rFont val="Times New Roman"/>
        <family val="1"/>
      </rPr>
      <t>12W</t>
    </r>
    <phoneticPr fontId="12" type="noConversion"/>
  </si>
  <si>
    <t>COSCO SHIPPING VIRGO</t>
    <phoneticPr fontId="12" type="noConversion"/>
  </si>
  <si>
    <t>010W</t>
    <phoneticPr fontId="12" type="noConversion"/>
  </si>
  <si>
    <t>COSCO SHIPPING NEBULA</t>
    <phoneticPr fontId="12" type="noConversion"/>
  </si>
  <si>
    <t>COSCO SHIPPING SAGITTA RIUS</t>
    <phoneticPr fontId="12" type="noConversion"/>
  </si>
  <si>
    <t>012W</t>
    <phoneticPr fontId="12" type="noConversion"/>
  </si>
  <si>
    <t>COSCO SHIPPING LIBRA</t>
    <phoneticPr fontId="12" type="noConversion"/>
  </si>
  <si>
    <t>GUAYAQUIL</t>
    <phoneticPr fontId="12" type="noConversion"/>
  </si>
  <si>
    <t>HAM-SUD</t>
    <phoneticPr fontId="12" type="noConversion"/>
  </si>
  <si>
    <t>BUENOS AIRES</t>
    <phoneticPr fontId="12" type="noConversion"/>
  </si>
  <si>
    <t>0BDICW1MA</t>
    <phoneticPr fontId="12" type="noConversion"/>
  </si>
  <si>
    <t>CMA CGM TANYA</t>
    <phoneticPr fontId="12" type="noConversion"/>
  </si>
  <si>
    <t>003W</t>
    <phoneticPr fontId="12" type="noConversion"/>
  </si>
  <si>
    <t>COSCO SHIPPING BRAZIL</t>
    <phoneticPr fontId="12" type="noConversion"/>
  </si>
  <si>
    <t>0BDI8W1MA</t>
    <phoneticPr fontId="12" type="noConversion"/>
  </si>
  <si>
    <t>CMA CGM BUZIOS</t>
    <phoneticPr fontId="12" type="noConversion"/>
  </si>
  <si>
    <t>002W</t>
    <phoneticPr fontId="12" type="noConversion"/>
  </si>
  <si>
    <t>COSCO SHIPPING ARGENTINA</t>
    <phoneticPr fontId="12" type="noConversion"/>
  </si>
  <si>
    <t>BLANK SAILING</t>
    <phoneticPr fontId="12" type="noConversion"/>
  </si>
  <si>
    <t>BLANK SAILING</t>
    <phoneticPr fontId="12" type="noConversion"/>
  </si>
  <si>
    <t>VESSEL</t>
    <phoneticPr fontId="12" type="noConversion"/>
  </si>
  <si>
    <t>SANTOS</t>
    <phoneticPr fontId="12" type="noConversion"/>
  </si>
  <si>
    <t>BLANK SAILING</t>
    <phoneticPr fontId="12" type="noConversion"/>
  </si>
  <si>
    <t>2421E</t>
    <phoneticPr fontId="12" type="noConversion"/>
  </si>
  <si>
    <t>ATHOS</t>
    <phoneticPr fontId="12" type="noConversion"/>
  </si>
  <si>
    <t>VANTAGE</t>
    <phoneticPr fontId="12" type="noConversion"/>
  </si>
  <si>
    <t>2419E</t>
    <phoneticPr fontId="12" type="noConversion"/>
  </si>
  <si>
    <t>VALOR</t>
    <phoneticPr fontId="12" type="noConversion"/>
  </si>
  <si>
    <t>ONE</t>
    <phoneticPr fontId="12" type="noConversion"/>
  </si>
  <si>
    <t>2418E</t>
    <phoneticPr fontId="12" type="noConversion"/>
  </si>
  <si>
    <t>POSORJA EXPRESS</t>
    <phoneticPr fontId="12" type="noConversion"/>
  </si>
  <si>
    <t>TO BE ADVISED</t>
    <phoneticPr fontId="12" type="noConversion"/>
  </si>
  <si>
    <t>114W</t>
    <phoneticPr fontId="12" type="noConversion"/>
  </si>
  <si>
    <t>ZIM SHANGHAI</t>
    <phoneticPr fontId="12" type="noConversion"/>
  </si>
  <si>
    <t>096W</t>
    <phoneticPr fontId="12" type="noConversion"/>
  </si>
  <si>
    <t>COSCO SURABAYA</t>
    <phoneticPr fontId="12" type="noConversion"/>
  </si>
  <si>
    <t>071W</t>
    <phoneticPr fontId="12" type="noConversion"/>
  </si>
  <si>
    <t>COSCO WELLINGTON</t>
    <phoneticPr fontId="12" type="noConversion"/>
  </si>
  <si>
    <t>940W</t>
    <phoneticPr fontId="12" type="noConversion"/>
  </si>
  <si>
    <t>2M012</t>
    <phoneticPr fontId="12" type="noConversion"/>
  </si>
  <si>
    <t>939W</t>
    <phoneticPr fontId="12" type="noConversion"/>
  </si>
  <si>
    <t>MARGRETHE MAERSK</t>
    <phoneticPr fontId="12" type="noConversion"/>
  </si>
  <si>
    <t>938W</t>
    <phoneticPr fontId="12" type="noConversion"/>
  </si>
  <si>
    <t>MAASTRICHT MAERSK</t>
    <phoneticPr fontId="12" type="noConversion"/>
  </si>
  <si>
    <t>937W</t>
    <phoneticPr fontId="12" type="noConversion"/>
  </si>
  <si>
    <t>MSC VENICE</t>
    <phoneticPr fontId="12" type="noConversion"/>
  </si>
  <si>
    <t>936W</t>
    <phoneticPr fontId="12" type="noConversion"/>
  </si>
  <si>
    <t>ESTELLE MAERSK</t>
    <phoneticPr fontId="12" type="noConversion"/>
  </si>
  <si>
    <t>MONTEVIDEO</t>
    <phoneticPr fontId="12" type="noConversion"/>
  </si>
  <si>
    <t>033E</t>
    <phoneticPr fontId="12" type="noConversion"/>
  </si>
  <si>
    <t>CSCL YELLOW SEA</t>
    <phoneticPr fontId="12" type="noConversion"/>
  </si>
  <si>
    <t>036E</t>
    <phoneticPr fontId="12" type="noConversion"/>
  </si>
  <si>
    <t>CSCL SUMMER</t>
    <phoneticPr fontId="12" type="noConversion"/>
  </si>
  <si>
    <t>036E</t>
    <phoneticPr fontId="12" type="noConversion"/>
  </si>
  <si>
    <t>CSCL SPRING</t>
    <phoneticPr fontId="12" type="noConversion"/>
  </si>
  <si>
    <t>044E</t>
    <phoneticPr fontId="12" type="noConversion"/>
  </si>
  <si>
    <t>CSCL SOUTH CHINA SEA</t>
    <phoneticPr fontId="12" type="noConversion"/>
  </si>
  <si>
    <t>039E</t>
    <phoneticPr fontId="12" type="noConversion"/>
  </si>
  <si>
    <t>CSCL EAST CHINA SEA</t>
    <phoneticPr fontId="12" type="noConversion"/>
  </si>
  <si>
    <t>DALLAS</t>
  </si>
  <si>
    <t>0BH5NE1MA</t>
    <phoneticPr fontId="12" type="noConversion"/>
  </si>
  <si>
    <t>COSCO NETHERLANDS</t>
    <phoneticPr fontId="12" type="noConversion"/>
  </si>
  <si>
    <t>0BH5LE1MA</t>
    <phoneticPr fontId="12" type="noConversion"/>
  </si>
  <si>
    <t>COSCO DENMARK</t>
    <phoneticPr fontId="12" type="noConversion"/>
  </si>
  <si>
    <t>0BH5JE1MA</t>
    <phoneticPr fontId="12" type="noConversion"/>
  </si>
  <si>
    <t>COSCO GLORY</t>
    <phoneticPr fontId="12" type="noConversion"/>
  </si>
  <si>
    <t>0BH5HE1MA</t>
    <phoneticPr fontId="12" type="noConversion"/>
  </si>
  <si>
    <t>COSCO ITALY</t>
    <phoneticPr fontId="12" type="noConversion"/>
  </si>
  <si>
    <t>CMA</t>
    <phoneticPr fontId="12" type="noConversion"/>
  </si>
  <si>
    <t>0BH5FE1MA</t>
    <phoneticPr fontId="12" type="noConversion"/>
  </si>
  <si>
    <t>COSCO ENGLAND</t>
    <phoneticPr fontId="12" type="noConversion"/>
  </si>
  <si>
    <t>047E</t>
    <phoneticPr fontId="12" type="noConversion"/>
  </si>
  <si>
    <t>EVER LIBRA</t>
    <phoneticPr fontId="12" type="noConversion"/>
  </si>
  <si>
    <t>040E</t>
    <phoneticPr fontId="12" type="noConversion"/>
  </si>
  <si>
    <t>EVER LOGIC</t>
    <phoneticPr fontId="12" type="noConversion"/>
  </si>
  <si>
    <t>030E</t>
    <phoneticPr fontId="12" type="noConversion"/>
  </si>
  <si>
    <t>EVER LOADING</t>
    <phoneticPr fontId="12" type="noConversion"/>
  </si>
  <si>
    <t>033E</t>
    <phoneticPr fontId="12" type="noConversion"/>
  </si>
  <si>
    <t>EVER LUCENT</t>
    <phoneticPr fontId="12" type="noConversion"/>
  </si>
  <si>
    <t>EMC</t>
    <phoneticPr fontId="12" type="noConversion"/>
  </si>
  <si>
    <t>019E</t>
    <phoneticPr fontId="12" type="noConversion"/>
  </si>
  <si>
    <t>NAVARINO</t>
    <phoneticPr fontId="12" type="noConversion"/>
  </si>
  <si>
    <t>007E</t>
    <phoneticPr fontId="12" type="noConversion"/>
  </si>
  <si>
    <t>PRE SIDENT WILSON</t>
    <phoneticPr fontId="12" type="noConversion"/>
  </si>
  <si>
    <t>009E</t>
    <phoneticPr fontId="12" type="noConversion"/>
  </si>
  <si>
    <t>PRE SIDENT EISENHOWER</t>
    <phoneticPr fontId="12" type="noConversion"/>
  </si>
  <si>
    <t>107E</t>
    <phoneticPr fontId="12" type="noConversion"/>
  </si>
  <si>
    <t>PRE SIDENT FD ROOSEVELT</t>
    <phoneticPr fontId="12" type="noConversion"/>
  </si>
  <si>
    <t>007E</t>
    <phoneticPr fontId="12" type="noConversion"/>
  </si>
  <si>
    <t>PRE SIDENT TRUMAN</t>
    <phoneticPr fontId="12" type="noConversion"/>
  </si>
  <si>
    <t>APL</t>
    <phoneticPr fontId="12" type="noConversion"/>
  </si>
  <si>
    <t>009E</t>
    <phoneticPr fontId="12" type="noConversion"/>
  </si>
  <si>
    <t>PRE SIDENT KENNEDY</t>
    <phoneticPr fontId="12" type="noConversion"/>
  </si>
  <si>
    <t>HOUSTON</t>
  </si>
  <si>
    <t>037E</t>
    <phoneticPr fontId="12" type="noConversion"/>
  </si>
  <si>
    <t>EVER LAUREL</t>
  </si>
  <si>
    <t>0VC37E</t>
    <phoneticPr fontId="12" type="noConversion"/>
  </si>
  <si>
    <t>CMA CGM JACQUES</t>
  </si>
  <si>
    <t>PENDIND</t>
    <phoneticPr fontId="12" type="noConversion"/>
  </si>
  <si>
    <t>PENDING</t>
    <phoneticPr fontId="12" type="noConversion"/>
  </si>
  <si>
    <t>EMC</t>
    <phoneticPr fontId="12" type="noConversion"/>
  </si>
  <si>
    <t>036E</t>
    <phoneticPr fontId="12" type="noConversion"/>
  </si>
  <si>
    <t>EVER LIVEN</t>
    <phoneticPr fontId="12" type="noConversion"/>
  </si>
  <si>
    <t>HOUSTON</t>
    <phoneticPr fontId="12" type="noConversion"/>
  </si>
  <si>
    <t>063E</t>
    <phoneticPr fontId="12" type="noConversion"/>
  </si>
  <si>
    <t>CSCL BOHAI SEA</t>
    <phoneticPr fontId="12" type="noConversion"/>
  </si>
  <si>
    <t>098E</t>
    <phoneticPr fontId="12" type="noConversion"/>
  </si>
  <si>
    <t>COSCO EUROPE</t>
    <phoneticPr fontId="12" type="noConversion"/>
  </si>
  <si>
    <t>086E</t>
    <phoneticPr fontId="12" type="noConversion"/>
  </si>
  <si>
    <t>COSCO AFRICA</t>
    <phoneticPr fontId="12" type="noConversion"/>
  </si>
  <si>
    <t>102E</t>
    <phoneticPr fontId="12" type="noConversion"/>
  </si>
  <si>
    <t>COSCO KAOHSIUNG</t>
    <phoneticPr fontId="12" type="noConversion"/>
  </si>
  <si>
    <t>OOCL</t>
    <phoneticPr fontId="12" type="noConversion"/>
  </si>
  <si>
    <t>099E</t>
    <phoneticPr fontId="12" type="noConversion"/>
  </si>
  <si>
    <t>COSCO OCEANIA</t>
    <phoneticPr fontId="12" type="noConversion"/>
  </si>
  <si>
    <t>VESSEL</t>
    <phoneticPr fontId="12" type="noConversion"/>
  </si>
  <si>
    <t>036E</t>
    <phoneticPr fontId="12" type="noConversion"/>
  </si>
  <si>
    <t>EVER LENIENT</t>
  </si>
  <si>
    <t>046E</t>
    <phoneticPr fontId="12" type="noConversion"/>
  </si>
  <si>
    <t>EVER LIBRA</t>
    <phoneticPr fontId="12" type="noConversion"/>
  </si>
  <si>
    <t>025E</t>
    <phoneticPr fontId="12" type="noConversion"/>
  </si>
  <si>
    <t>EVER LOVELY</t>
    <phoneticPr fontId="12" type="noConversion"/>
  </si>
  <si>
    <t>032E</t>
    <phoneticPr fontId="12" type="noConversion"/>
  </si>
  <si>
    <t>EVER LUCENT</t>
    <phoneticPr fontId="12" type="noConversion"/>
  </si>
  <si>
    <t>007E</t>
    <phoneticPr fontId="12" type="noConversion"/>
  </si>
  <si>
    <t>PRE SIDENT WILSON</t>
    <phoneticPr fontId="12" type="noConversion"/>
  </si>
  <si>
    <t>009E</t>
    <phoneticPr fontId="12" type="noConversion"/>
  </si>
  <si>
    <t>PRE SIDENT EISENHOWER</t>
    <phoneticPr fontId="12" type="noConversion"/>
  </si>
  <si>
    <t>107E</t>
    <phoneticPr fontId="12" type="noConversion"/>
  </si>
  <si>
    <t>PRE SIDENT FD ROOSEVELT</t>
    <phoneticPr fontId="12" type="noConversion"/>
  </si>
  <si>
    <t>PRE SIDENT TRUMAN</t>
    <phoneticPr fontId="12" type="noConversion"/>
  </si>
  <si>
    <t>APL</t>
    <phoneticPr fontId="12" type="noConversion"/>
  </si>
  <si>
    <t>009E</t>
    <phoneticPr fontId="12" type="noConversion"/>
  </si>
  <si>
    <t>PRE SIDENT KENNEDY</t>
    <phoneticPr fontId="12" type="noConversion"/>
  </si>
  <si>
    <t>045E</t>
    <phoneticPr fontId="12" type="noConversion"/>
  </si>
  <si>
    <t>COSCO HARMONY</t>
    <phoneticPr fontId="12" type="noConversion"/>
  </si>
  <si>
    <t>020E</t>
    <phoneticPr fontId="12" type="noConversion"/>
  </si>
  <si>
    <t>CSCL WINTER</t>
    <phoneticPr fontId="12" type="noConversion"/>
  </si>
  <si>
    <t>028E</t>
    <phoneticPr fontId="12" type="noConversion"/>
  </si>
  <si>
    <t>COSCO SPAIN</t>
    <phoneticPr fontId="12" type="noConversion"/>
  </si>
  <si>
    <t>OOCL</t>
    <phoneticPr fontId="12" type="noConversion"/>
  </si>
  <si>
    <t>024E</t>
    <phoneticPr fontId="12" type="noConversion"/>
  </si>
  <si>
    <t>CSCL SPRING</t>
    <phoneticPr fontId="12" type="noConversion"/>
  </si>
  <si>
    <t>DALLAS</t>
    <phoneticPr fontId="12" type="noConversion"/>
  </si>
  <si>
    <t>TBN</t>
    <phoneticPr fontId="12" type="noConversion"/>
  </si>
  <si>
    <t>FJ421W</t>
    <phoneticPr fontId="12" type="noConversion"/>
  </si>
  <si>
    <t>MSC AMBRA</t>
    <phoneticPr fontId="12" type="noConversion"/>
  </si>
  <si>
    <t>FJ420W</t>
    <phoneticPr fontId="12" type="noConversion"/>
  </si>
  <si>
    <t>MSC IRINA</t>
    <phoneticPr fontId="12" type="noConversion"/>
  </si>
  <si>
    <t>FJ419W</t>
    <phoneticPr fontId="12" type="noConversion"/>
  </si>
  <si>
    <t>MSC LENI</t>
    <phoneticPr fontId="12" type="noConversion"/>
  </si>
  <si>
    <t>MSC</t>
    <phoneticPr fontId="12" type="noConversion"/>
  </si>
  <si>
    <t>FJ418W</t>
    <phoneticPr fontId="12" type="noConversion"/>
  </si>
  <si>
    <t>MSC CELESTINO MARESCA</t>
    <phoneticPr fontId="12" type="noConversion"/>
  </si>
  <si>
    <t>MIAMI</t>
    <phoneticPr fontId="12" type="noConversion"/>
  </si>
  <si>
    <t>044E</t>
    <phoneticPr fontId="12" type="noConversion"/>
  </si>
  <si>
    <t>ONE CONTINUITY</t>
    <phoneticPr fontId="12" type="noConversion"/>
  </si>
  <si>
    <t>067E</t>
    <phoneticPr fontId="12" type="noConversion"/>
  </si>
  <si>
    <t>MOL CREATION</t>
    <phoneticPr fontId="12" type="noConversion"/>
  </si>
  <si>
    <t>069E</t>
    <phoneticPr fontId="12" type="noConversion"/>
  </si>
  <si>
    <t>MOL CELEBRATION</t>
    <phoneticPr fontId="12" type="noConversion"/>
  </si>
  <si>
    <t>041E</t>
    <phoneticPr fontId="12" type="noConversion"/>
  </si>
  <si>
    <t>ONE COMMITMENT</t>
    <phoneticPr fontId="12" type="noConversion"/>
  </si>
  <si>
    <t>ONE</t>
    <phoneticPr fontId="12" type="noConversion"/>
  </si>
  <si>
    <t>205E</t>
    <phoneticPr fontId="12" type="noConversion"/>
  </si>
  <si>
    <t>MOL CHARISMA</t>
    <phoneticPr fontId="12" type="noConversion"/>
  </si>
  <si>
    <t>VESSEL</t>
    <phoneticPr fontId="12" type="noConversion"/>
  </si>
  <si>
    <t>063E</t>
    <phoneticPr fontId="12" type="noConversion"/>
  </si>
  <si>
    <t>CSCL BOHAI SEA</t>
    <phoneticPr fontId="12" type="noConversion"/>
  </si>
  <si>
    <t>098E</t>
    <phoneticPr fontId="12" type="noConversion"/>
  </si>
  <si>
    <t>COSCO EUROPE</t>
    <phoneticPr fontId="12" type="noConversion"/>
  </si>
  <si>
    <t>086E</t>
    <phoneticPr fontId="12" type="noConversion"/>
  </si>
  <si>
    <t>COSCO AFRICA</t>
    <phoneticPr fontId="12" type="noConversion"/>
  </si>
  <si>
    <t>102E</t>
    <phoneticPr fontId="12" type="noConversion"/>
  </si>
  <si>
    <t>099E</t>
    <phoneticPr fontId="12" type="noConversion"/>
  </si>
  <si>
    <t>COSCO OCEANIA</t>
    <phoneticPr fontId="12" type="noConversion"/>
  </si>
  <si>
    <t>2004E</t>
    <phoneticPr fontId="12" type="noConversion"/>
  </si>
  <si>
    <t>CAP SAN VINCENT</t>
    <phoneticPr fontId="12" type="noConversion"/>
  </si>
  <si>
    <t>MAERSK ALFIRK</t>
    <phoneticPr fontId="12" type="noConversion"/>
  </si>
  <si>
    <t>2004E</t>
    <phoneticPr fontId="12" type="noConversion"/>
  </si>
  <si>
    <t>MAERSK EVORA</t>
    <phoneticPr fontId="12" type="noConversion"/>
  </si>
  <si>
    <t>2004E</t>
    <phoneticPr fontId="12" type="noConversion"/>
  </si>
  <si>
    <t>MAERSK ALTAIR</t>
    <phoneticPr fontId="12" type="noConversion"/>
  </si>
  <si>
    <t>SMLINE</t>
    <phoneticPr fontId="12" type="noConversion"/>
  </si>
  <si>
    <t>2003E</t>
    <phoneticPr fontId="12" type="noConversion"/>
  </si>
  <si>
    <t>CAP SAN JUAN</t>
    <phoneticPr fontId="12" type="noConversion"/>
  </si>
  <si>
    <t>TORONTO</t>
    <phoneticPr fontId="12" type="noConversion"/>
  </si>
  <si>
    <t>093E</t>
    <phoneticPr fontId="12" type="noConversion"/>
  </si>
  <si>
    <t>HUMEN BRIDGE</t>
    <phoneticPr fontId="12" type="noConversion"/>
  </si>
  <si>
    <t>097E</t>
    <phoneticPr fontId="12" type="noConversion"/>
  </si>
  <si>
    <t>ONE COSMOS</t>
    <phoneticPr fontId="12" type="noConversion"/>
  </si>
  <si>
    <t>226E</t>
    <phoneticPr fontId="12" type="noConversion"/>
  </si>
  <si>
    <t>MOL CHARISMA</t>
    <phoneticPr fontId="12" type="noConversion"/>
  </si>
  <si>
    <t>235E</t>
    <phoneticPr fontId="12" type="noConversion"/>
  </si>
  <si>
    <t>YM UNIFORM</t>
    <phoneticPr fontId="12" type="noConversion"/>
  </si>
  <si>
    <t>BLANK SAILING</t>
    <phoneticPr fontId="12" type="noConversion"/>
  </si>
  <si>
    <t>VESSEL</t>
    <phoneticPr fontId="12" type="noConversion"/>
  </si>
  <si>
    <t>063E</t>
    <phoneticPr fontId="12" type="noConversion"/>
  </si>
  <si>
    <t>CSCL BOHAI SEA</t>
    <phoneticPr fontId="12" type="noConversion"/>
  </si>
  <si>
    <t>098E</t>
    <phoneticPr fontId="12" type="noConversion"/>
  </si>
  <si>
    <t>COSCO EUROPE</t>
    <phoneticPr fontId="12" type="noConversion"/>
  </si>
  <si>
    <t>086E</t>
    <phoneticPr fontId="12" type="noConversion"/>
  </si>
  <si>
    <t>COSCO AFRICA</t>
    <phoneticPr fontId="12" type="noConversion"/>
  </si>
  <si>
    <t>COSCO</t>
    <phoneticPr fontId="12" type="noConversion"/>
  </si>
  <si>
    <t>099E</t>
    <phoneticPr fontId="12" type="noConversion"/>
  </si>
  <si>
    <t>COSCO OCEANIA</t>
    <phoneticPr fontId="12" type="noConversion"/>
  </si>
  <si>
    <t>2004E</t>
    <phoneticPr fontId="12" type="noConversion"/>
  </si>
  <si>
    <t>CAP SAN VINCENT</t>
    <phoneticPr fontId="12" type="noConversion"/>
  </si>
  <si>
    <t>MAERSK ALFIRK</t>
    <phoneticPr fontId="12" type="noConversion"/>
  </si>
  <si>
    <t>2004E</t>
    <phoneticPr fontId="12" type="noConversion"/>
  </si>
  <si>
    <t>MAERSK EVORA</t>
    <phoneticPr fontId="12" type="noConversion"/>
  </si>
  <si>
    <t>MAERSK ALTAIR</t>
    <phoneticPr fontId="12" type="noConversion"/>
  </si>
  <si>
    <t>SMLINE</t>
    <phoneticPr fontId="12" type="noConversion"/>
  </si>
  <si>
    <t>2003E</t>
    <phoneticPr fontId="12" type="noConversion"/>
  </si>
  <si>
    <t>093E</t>
    <phoneticPr fontId="12" type="noConversion"/>
  </si>
  <si>
    <t>HUMEN BRIDGE</t>
    <phoneticPr fontId="12" type="noConversion"/>
  </si>
  <si>
    <t>097E</t>
    <phoneticPr fontId="12" type="noConversion"/>
  </si>
  <si>
    <t>226E</t>
    <phoneticPr fontId="12" type="noConversion"/>
  </si>
  <si>
    <t>235E</t>
    <phoneticPr fontId="12" type="noConversion"/>
  </si>
  <si>
    <t>YM UNIFORM</t>
    <phoneticPr fontId="12" type="noConversion"/>
  </si>
  <si>
    <t>ONE</t>
    <phoneticPr fontId="12" type="noConversion"/>
  </si>
  <si>
    <t>BLANK SAILING</t>
    <phoneticPr fontId="12" type="noConversion"/>
  </si>
  <si>
    <t>022E</t>
    <phoneticPr fontId="12" type="noConversion"/>
  </si>
  <si>
    <t>005E</t>
    <phoneticPr fontId="12" type="noConversion"/>
  </si>
  <si>
    <t>COSCO SHIPPING ROSE</t>
    <phoneticPr fontId="12" type="noConversion"/>
  </si>
  <si>
    <t>023E</t>
    <phoneticPr fontId="12" type="noConversion"/>
  </si>
  <si>
    <t>CSCL BOHAI SEA</t>
    <phoneticPr fontId="12" type="noConversion"/>
  </si>
  <si>
    <t>COSCO/CMA</t>
  </si>
  <si>
    <t>019E</t>
    <phoneticPr fontId="12" type="noConversion"/>
  </si>
  <si>
    <t>CSCL WINTER</t>
    <phoneticPr fontId="12" type="noConversion"/>
  </si>
  <si>
    <t>MONTREAL</t>
    <phoneticPr fontId="12" type="noConversion"/>
  </si>
  <si>
    <t>HUMEN BRIDGE</t>
    <phoneticPr fontId="12" type="noConversion"/>
  </si>
  <si>
    <t>097E</t>
    <phoneticPr fontId="12" type="noConversion"/>
  </si>
  <si>
    <t>226E</t>
    <phoneticPr fontId="12" type="noConversion"/>
  </si>
  <si>
    <t>YM UNIFORM</t>
    <phoneticPr fontId="12" type="noConversion"/>
  </si>
  <si>
    <t>ONE</t>
  </si>
  <si>
    <t>VANCOUVER</t>
  </si>
  <si>
    <t>2005E</t>
    <phoneticPr fontId="12" type="noConversion"/>
  </si>
  <si>
    <t>SM TIANJIN</t>
    <phoneticPr fontId="12" type="noConversion"/>
  </si>
  <si>
    <t>2005E</t>
    <phoneticPr fontId="12" type="noConversion"/>
  </si>
  <si>
    <t>SM MUMBAI</t>
    <phoneticPr fontId="12" type="noConversion"/>
  </si>
  <si>
    <t>2005E</t>
    <phoneticPr fontId="12" type="noConversion"/>
  </si>
  <si>
    <t>SCHUBERT</t>
    <phoneticPr fontId="12" type="noConversion"/>
  </si>
  <si>
    <t>SM QINGDAO</t>
    <phoneticPr fontId="12" type="noConversion"/>
  </si>
  <si>
    <t>SM LINE</t>
  </si>
  <si>
    <t>TBN</t>
    <phoneticPr fontId="12" type="noConversion"/>
  </si>
  <si>
    <t>TO BE ADVISED</t>
    <phoneticPr fontId="12" type="noConversion"/>
  </si>
  <si>
    <t>VANCOUVER</t>
    <phoneticPr fontId="12" type="noConversion"/>
  </si>
  <si>
    <t>HUMEN BRIDGE</t>
    <phoneticPr fontId="12" type="noConversion"/>
  </si>
  <si>
    <t>097E</t>
    <phoneticPr fontId="12" type="noConversion"/>
  </si>
  <si>
    <t>226E</t>
    <phoneticPr fontId="12" type="noConversion"/>
  </si>
  <si>
    <t>MOL CHARISMA</t>
    <phoneticPr fontId="12" type="noConversion"/>
  </si>
  <si>
    <t>235E</t>
    <phoneticPr fontId="12" type="noConversion"/>
  </si>
  <si>
    <t>SEATTLE/TACOMA</t>
    <phoneticPr fontId="12" type="noConversion"/>
  </si>
  <si>
    <t>063E</t>
    <phoneticPr fontId="12" type="noConversion"/>
  </si>
  <si>
    <t>CSCL BOHAI SEA</t>
    <phoneticPr fontId="12" type="noConversion"/>
  </si>
  <si>
    <t>098E</t>
    <phoneticPr fontId="12" type="noConversion"/>
  </si>
  <si>
    <t>086E</t>
    <phoneticPr fontId="12" type="noConversion"/>
  </si>
  <si>
    <t>102E</t>
    <phoneticPr fontId="12" type="noConversion"/>
  </si>
  <si>
    <t>COSCO KAOHSIUNG</t>
    <phoneticPr fontId="12" type="noConversion"/>
  </si>
  <si>
    <t>OOCL</t>
    <phoneticPr fontId="12" type="noConversion"/>
  </si>
  <si>
    <t>099E</t>
    <phoneticPr fontId="12" type="noConversion"/>
  </si>
  <si>
    <t>COSCO OCEANIA</t>
    <phoneticPr fontId="12" type="noConversion"/>
  </si>
  <si>
    <t>CHICAGO</t>
    <phoneticPr fontId="12" type="noConversion"/>
  </si>
  <si>
    <t>CARRIER</t>
    <phoneticPr fontId="12" type="noConversion"/>
  </si>
  <si>
    <t>VESSEL</t>
    <phoneticPr fontId="12" type="noConversion"/>
  </si>
  <si>
    <t>061E</t>
    <phoneticPr fontId="12" type="noConversion"/>
  </si>
  <si>
    <t>SOFIA EXPRESS</t>
    <phoneticPr fontId="12" type="noConversion"/>
  </si>
  <si>
    <t>077E</t>
    <phoneticPr fontId="12" type="noConversion"/>
  </si>
  <si>
    <t>042E</t>
    <phoneticPr fontId="12" type="noConversion"/>
  </si>
  <si>
    <t>ONE HOUSTON</t>
    <phoneticPr fontId="12" type="noConversion"/>
  </si>
  <si>
    <t>089E</t>
    <phoneticPr fontId="12" type="noConversion"/>
  </si>
  <si>
    <t>HYUNDAI BRAVE</t>
    <phoneticPr fontId="12" type="noConversion"/>
  </si>
  <si>
    <t>CHICAGO</t>
    <phoneticPr fontId="12" type="noConversion"/>
  </si>
  <si>
    <t>CARRIER</t>
    <phoneticPr fontId="12" type="noConversion"/>
  </si>
  <si>
    <t>045E</t>
    <phoneticPr fontId="12" type="noConversion"/>
  </si>
  <si>
    <t>020E</t>
    <phoneticPr fontId="12" type="noConversion"/>
  </si>
  <si>
    <t>CSCL WINTER</t>
    <phoneticPr fontId="12" type="noConversion"/>
  </si>
  <si>
    <t>028E</t>
    <phoneticPr fontId="12" type="noConversion"/>
  </si>
  <si>
    <t>COSCO SPAIN</t>
    <phoneticPr fontId="12" type="noConversion"/>
  </si>
  <si>
    <t>OOCL</t>
    <phoneticPr fontId="12" type="noConversion"/>
  </si>
  <si>
    <t>024E</t>
    <phoneticPr fontId="12" type="noConversion"/>
  </si>
  <si>
    <t>LONG BEACH</t>
  </si>
  <si>
    <t>016E</t>
    <phoneticPr fontId="12" type="noConversion"/>
  </si>
  <si>
    <t>YM TOPMOST</t>
    <phoneticPr fontId="12" type="noConversion"/>
  </si>
  <si>
    <t>036E</t>
    <phoneticPr fontId="12" type="noConversion"/>
  </si>
  <si>
    <t>SEASPAN THAMES</t>
    <phoneticPr fontId="12" type="noConversion"/>
  </si>
  <si>
    <t>012E</t>
    <phoneticPr fontId="12" type="noConversion"/>
  </si>
  <si>
    <t>YM TUTORIAL</t>
    <phoneticPr fontId="12" type="noConversion"/>
  </si>
  <si>
    <t>016E</t>
    <phoneticPr fontId="12" type="noConversion"/>
  </si>
  <si>
    <t>YM TRAVEL</t>
    <phoneticPr fontId="12" type="noConversion"/>
  </si>
  <si>
    <t>BLANK SAILING</t>
    <phoneticPr fontId="12" type="noConversion"/>
  </si>
  <si>
    <t>BLANK SAILING</t>
    <phoneticPr fontId="12" type="noConversion"/>
  </si>
  <si>
    <t>CHICAGO</t>
    <phoneticPr fontId="12" type="noConversion"/>
  </si>
  <si>
    <t>CARRIER</t>
    <phoneticPr fontId="12" type="noConversion"/>
  </si>
  <si>
    <t>045E</t>
    <phoneticPr fontId="12" type="noConversion"/>
  </si>
  <si>
    <t>COSCO HARMONY</t>
    <phoneticPr fontId="12" type="noConversion"/>
  </si>
  <si>
    <t>020E</t>
    <phoneticPr fontId="12" type="noConversion"/>
  </si>
  <si>
    <t>TBN</t>
    <phoneticPr fontId="12" type="noConversion"/>
  </si>
  <si>
    <t>028E</t>
    <phoneticPr fontId="12" type="noConversion"/>
  </si>
  <si>
    <t>024E</t>
    <phoneticPr fontId="12" type="noConversion"/>
  </si>
  <si>
    <t>CSCL SPRING</t>
    <phoneticPr fontId="12" type="noConversion"/>
  </si>
  <si>
    <t>CHICAGO</t>
    <phoneticPr fontId="12" type="noConversion"/>
  </si>
  <si>
    <t>016E</t>
    <phoneticPr fontId="12" type="noConversion"/>
  </si>
  <si>
    <t>YM TOPMOST</t>
    <phoneticPr fontId="12" type="noConversion"/>
  </si>
  <si>
    <t>SEASPAN THAMES</t>
    <phoneticPr fontId="12" type="noConversion"/>
  </si>
  <si>
    <t>012E</t>
    <phoneticPr fontId="12" type="noConversion"/>
  </si>
  <si>
    <t>YM TUTORIAL</t>
    <phoneticPr fontId="12" type="noConversion"/>
  </si>
  <si>
    <t>016E</t>
    <phoneticPr fontId="12" type="noConversion"/>
  </si>
  <si>
    <t>YM TRAVEL</t>
    <phoneticPr fontId="12" type="noConversion"/>
  </si>
  <si>
    <t>CARRIER</t>
    <phoneticPr fontId="12" type="noConversion"/>
  </si>
  <si>
    <t>CSCL WINTER</t>
    <phoneticPr fontId="12" type="noConversion"/>
  </si>
  <si>
    <t>028E</t>
    <phoneticPr fontId="12" type="noConversion"/>
  </si>
  <si>
    <t>COSCO SPAIN</t>
    <phoneticPr fontId="12" type="noConversion"/>
  </si>
  <si>
    <t>CSCL SPRING</t>
    <phoneticPr fontId="12" type="noConversion"/>
  </si>
  <si>
    <t>OAKLAND/SAN FRANCISCO</t>
    <phoneticPr fontId="12" type="noConversion"/>
  </si>
  <si>
    <t>0TB51E1MA</t>
    <phoneticPr fontId="12" type="noConversion"/>
  </si>
  <si>
    <t>NAVARINO</t>
    <phoneticPr fontId="12" type="noConversion"/>
  </si>
  <si>
    <t>0TB4ZE1MA</t>
    <phoneticPr fontId="12" type="noConversion"/>
  </si>
  <si>
    <t>EVER LOADING</t>
    <phoneticPr fontId="12" type="noConversion"/>
  </si>
  <si>
    <t>0TB4XE1MA</t>
    <phoneticPr fontId="12" type="noConversion"/>
  </si>
  <si>
    <t>EVER LIBRA</t>
    <phoneticPr fontId="12" type="noConversion"/>
  </si>
  <si>
    <t>0TB4VE1MA</t>
    <phoneticPr fontId="12" type="noConversion"/>
  </si>
  <si>
    <t>EVER LOGIC</t>
    <phoneticPr fontId="12" type="noConversion"/>
  </si>
  <si>
    <t>0TB4TE1MA</t>
    <phoneticPr fontId="12" type="noConversion"/>
  </si>
  <si>
    <t>EVER LOVELY</t>
    <phoneticPr fontId="12" type="noConversion"/>
  </si>
  <si>
    <t>033E</t>
    <phoneticPr fontId="12" type="noConversion"/>
  </si>
  <si>
    <t>CSCL YELLOW SEA</t>
    <phoneticPr fontId="12" type="noConversion"/>
  </si>
  <si>
    <t>CSCL SUMMER</t>
    <phoneticPr fontId="12" type="noConversion"/>
  </si>
  <si>
    <t>CSCL SPRING</t>
    <phoneticPr fontId="12" type="noConversion"/>
  </si>
  <si>
    <t>044E</t>
    <phoneticPr fontId="12" type="noConversion"/>
  </si>
  <si>
    <t>CSCL SOUTH CHINA SEA</t>
    <phoneticPr fontId="12" type="noConversion"/>
  </si>
  <si>
    <t>OOCL</t>
    <phoneticPr fontId="12" type="noConversion"/>
  </si>
  <si>
    <t>039E</t>
    <phoneticPr fontId="12" type="noConversion"/>
  </si>
  <si>
    <t>CSCL EAST CHINA SEA</t>
    <phoneticPr fontId="12" type="noConversion"/>
  </si>
  <si>
    <t>TBN</t>
    <phoneticPr fontId="12" type="noConversion"/>
  </si>
  <si>
    <t>0DBDDE1MA</t>
    <phoneticPr fontId="12" type="noConversion"/>
  </si>
  <si>
    <t>PRESIDENT EISENHOWER</t>
    <phoneticPr fontId="12" type="noConversion"/>
  </si>
  <si>
    <t>0DBDBE1MA</t>
    <phoneticPr fontId="12" type="noConversion"/>
  </si>
  <si>
    <t>PRESIDENT WILSON</t>
    <phoneticPr fontId="12" type="noConversion"/>
  </si>
  <si>
    <t>0DBD7E1MA</t>
    <phoneticPr fontId="12" type="noConversion"/>
  </si>
  <si>
    <t>PRESIDENT FD ROOSEVELT</t>
    <phoneticPr fontId="12" type="noConversion"/>
  </si>
  <si>
    <t>CMA</t>
    <phoneticPr fontId="12" type="noConversion"/>
  </si>
  <si>
    <t>0DBD3E1MA</t>
    <phoneticPr fontId="12" type="noConversion"/>
  </si>
  <si>
    <t>PRESIDENT CLEVELAND</t>
    <phoneticPr fontId="12" type="noConversion"/>
  </si>
  <si>
    <t>VOYAGE</t>
    <phoneticPr fontId="12" type="noConversion"/>
  </si>
  <si>
    <t>063E</t>
    <phoneticPr fontId="12" type="noConversion"/>
  </si>
  <si>
    <t>CSCL BOHAI SEA</t>
    <phoneticPr fontId="12" type="noConversion"/>
  </si>
  <si>
    <t>098E</t>
    <phoneticPr fontId="12" type="noConversion"/>
  </si>
  <si>
    <t>COSCO AFRICA</t>
    <phoneticPr fontId="12" type="noConversion"/>
  </si>
  <si>
    <t>102E</t>
    <phoneticPr fontId="12" type="noConversion"/>
  </si>
  <si>
    <t>COSCO KAOHSIUNG</t>
    <phoneticPr fontId="12" type="noConversion"/>
  </si>
  <si>
    <t>099E</t>
    <phoneticPr fontId="12" type="noConversion"/>
  </si>
  <si>
    <t>COSCO OCEANIA</t>
    <phoneticPr fontId="12" type="noConversion"/>
  </si>
  <si>
    <t>064E</t>
    <phoneticPr fontId="12" type="noConversion"/>
  </si>
  <si>
    <t>EVER LEGEND</t>
    <phoneticPr fontId="12" type="noConversion"/>
  </si>
  <si>
    <t>013E</t>
    <phoneticPr fontId="12" type="noConversion"/>
  </si>
  <si>
    <t>EVER FORE</t>
    <phoneticPr fontId="12" type="noConversion"/>
  </si>
  <si>
    <t>071E</t>
    <phoneticPr fontId="12" type="noConversion"/>
  </si>
  <si>
    <t>EVER LOGIC</t>
    <phoneticPr fontId="12" type="noConversion"/>
  </si>
  <si>
    <t>EMC</t>
    <phoneticPr fontId="12" type="noConversion"/>
  </si>
  <si>
    <t>022E</t>
    <phoneticPr fontId="12" type="noConversion"/>
  </si>
  <si>
    <t>EVER FAITH</t>
    <phoneticPr fontId="12" type="noConversion"/>
  </si>
  <si>
    <t>VOYAGE</t>
    <phoneticPr fontId="12" type="noConversion"/>
  </si>
  <si>
    <t>VESSEL</t>
    <phoneticPr fontId="12" type="noConversion"/>
  </si>
  <si>
    <t>048E</t>
    <phoneticPr fontId="12" type="noConversion"/>
  </si>
  <si>
    <t>EVER LOGIC</t>
    <phoneticPr fontId="12" type="noConversion"/>
  </si>
  <si>
    <t>044E</t>
    <phoneticPr fontId="12" type="noConversion"/>
  </si>
  <si>
    <t>EVER LAMBENT</t>
    <phoneticPr fontId="12" type="noConversion"/>
  </si>
  <si>
    <t>002E</t>
    <phoneticPr fontId="12" type="noConversion"/>
  </si>
  <si>
    <t>CONTI CHIVALRY</t>
    <phoneticPr fontId="12" type="noConversion"/>
  </si>
  <si>
    <t>041E</t>
    <phoneticPr fontId="12" type="noConversion"/>
  </si>
  <si>
    <t>037E</t>
    <phoneticPr fontId="12" type="noConversion"/>
  </si>
  <si>
    <t>EVER LOADING</t>
    <phoneticPr fontId="12" type="noConversion"/>
  </si>
  <si>
    <t>VOYAGE</t>
    <phoneticPr fontId="12" type="noConversion"/>
  </si>
  <si>
    <t>036E</t>
    <phoneticPr fontId="12" type="noConversion"/>
  </si>
  <si>
    <t>SEASPAN THAMES</t>
    <phoneticPr fontId="12" type="noConversion"/>
  </si>
  <si>
    <t>012E</t>
    <phoneticPr fontId="12" type="noConversion"/>
  </si>
  <si>
    <t>016E</t>
    <phoneticPr fontId="12" type="noConversion"/>
  </si>
  <si>
    <t>YM TRAVEL</t>
    <phoneticPr fontId="12" type="noConversion"/>
  </si>
  <si>
    <t>ONE</t>
    <phoneticPr fontId="12" type="noConversion"/>
  </si>
  <si>
    <t>BLANK SAILING</t>
    <phoneticPr fontId="12" type="noConversion"/>
  </si>
  <si>
    <t>VESSEL</t>
    <phoneticPr fontId="12" type="noConversion"/>
  </si>
  <si>
    <t>078E</t>
    <phoneticPr fontId="12" type="noConversion"/>
  </si>
  <si>
    <t>COSCO MALAYSIA</t>
    <phoneticPr fontId="12" type="noConversion"/>
  </si>
  <si>
    <t>055E</t>
    <phoneticPr fontId="12" type="noConversion"/>
  </si>
  <si>
    <t>COSCO IZMIR</t>
    <phoneticPr fontId="12" type="noConversion"/>
  </si>
  <si>
    <t>011E</t>
    <phoneticPr fontId="12" type="noConversion"/>
  </si>
  <si>
    <t>KURE</t>
    <phoneticPr fontId="12" type="noConversion"/>
  </si>
  <si>
    <t>142E</t>
    <phoneticPr fontId="12" type="noConversion"/>
  </si>
  <si>
    <t>XIN YA ZHOU</t>
    <phoneticPr fontId="12" type="noConversion"/>
  </si>
  <si>
    <t>OOCL</t>
    <phoneticPr fontId="12" type="noConversion"/>
  </si>
  <si>
    <t>069E</t>
    <phoneticPr fontId="12" type="noConversion"/>
  </si>
  <si>
    <t>XIN DA YANG ZHOU</t>
    <phoneticPr fontId="12" type="noConversion"/>
  </si>
  <si>
    <t>0DB7PE1PL</t>
    <phoneticPr fontId="12" type="noConversion"/>
  </si>
  <si>
    <t>PRESIDENT EISENHOWER</t>
    <phoneticPr fontId="12" type="noConversion"/>
  </si>
  <si>
    <t>0DB7NE1PL</t>
    <phoneticPr fontId="12" type="noConversion"/>
  </si>
  <si>
    <t>PRESIDENT TRUMAN</t>
    <phoneticPr fontId="12" type="noConversion"/>
  </si>
  <si>
    <t>0DB7DE1PL</t>
    <phoneticPr fontId="12" type="noConversion"/>
  </si>
  <si>
    <t>PRESIDENT EISENHOWER</t>
    <phoneticPr fontId="12" type="noConversion"/>
  </si>
  <si>
    <t>0DB7BE1PL</t>
    <phoneticPr fontId="12" type="noConversion"/>
  </si>
  <si>
    <t xml:space="preserve">PRESIDENT TRUMAN </t>
    <phoneticPr fontId="12" type="noConversion"/>
  </si>
  <si>
    <t>APL</t>
    <phoneticPr fontId="12" type="noConversion"/>
  </si>
  <si>
    <t>0DB79E1PL</t>
    <phoneticPr fontId="12" type="noConversion"/>
  </si>
  <si>
    <t>PRESIDENT FD ROOSEVELT</t>
    <phoneticPr fontId="12" type="noConversion"/>
  </si>
  <si>
    <t>2001E</t>
    <phoneticPr fontId="12" type="noConversion"/>
  </si>
  <si>
    <t>GUNVOR MAERSK</t>
    <phoneticPr fontId="12" type="noConversion"/>
  </si>
  <si>
    <t>2001E</t>
    <phoneticPr fontId="12" type="noConversion"/>
  </si>
  <si>
    <t>MAERSK ANTARES</t>
    <phoneticPr fontId="12" type="noConversion"/>
  </si>
  <si>
    <t>MAERSK ALTAIR</t>
    <phoneticPr fontId="12" type="noConversion"/>
  </si>
  <si>
    <t>2001E</t>
    <phoneticPr fontId="12" type="noConversion"/>
  </si>
  <si>
    <t>MAERSK ALGOL</t>
    <phoneticPr fontId="12" type="noConversion"/>
  </si>
  <si>
    <t xml:space="preserve">LOS ANGELES/LONG BEACH </t>
    <phoneticPr fontId="12" type="noConversion"/>
  </si>
  <si>
    <t>016E</t>
    <phoneticPr fontId="12" type="noConversion"/>
  </si>
  <si>
    <t>EVER FORWARD</t>
    <phoneticPr fontId="12" type="noConversion"/>
  </si>
  <si>
    <t>0VCHPE1MA</t>
    <phoneticPr fontId="12" type="noConversion"/>
  </si>
  <si>
    <t>EVER FOCUS</t>
    <phoneticPr fontId="12" type="noConversion"/>
  </si>
  <si>
    <t>017E</t>
    <phoneticPr fontId="12" type="noConversion"/>
  </si>
  <si>
    <t>EVER FAIR</t>
    <phoneticPr fontId="12" type="noConversion"/>
  </si>
  <si>
    <t>021E</t>
    <phoneticPr fontId="12" type="noConversion"/>
  </si>
  <si>
    <t>EVER FUTURE</t>
    <phoneticPr fontId="12" type="noConversion"/>
  </si>
  <si>
    <t>EMC</t>
    <phoneticPr fontId="12" type="noConversion"/>
  </si>
  <si>
    <t>016E</t>
    <phoneticPr fontId="12" type="noConversion"/>
  </si>
  <si>
    <t>EVER FASHION</t>
    <phoneticPr fontId="12" type="noConversion"/>
  </si>
  <si>
    <t>040E</t>
    <phoneticPr fontId="12" type="noConversion"/>
  </si>
  <si>
    <t>005E</t>
    <phoneticPr fontId="12" type="noConversion"/>
  </si>
  <si>
    <t>NUE4</t>
    <phoneticPr fontId="12" type="noConversion"/>
  </si>
  <si>
    <t>038E</t>
    <phoneticPr fontId="12" type="noConversion"/>
  </si>
  <si>
    <t>EVER LIVEN</t>
    <phoneticPr fontId="12" type="noConversion"/>
  </si>
  <si>
    <t>032E</t>
    <phoneticPr fontId="12" type="noConversion"/>
  </si>
  <si>
    <t>EVER LIBERAL</t>
    <phoneticPr fontId="12" type="noConversion"/>
  </si>
  <si>
    <t>042E</t>
    <phoneticPr fontId="12" type="noConversion"/>
  </si>
  <si>
    <t>EVER LEADING</t>
    <phoneticPr fontId="12" type="noConversion"/>
  </si>
  <si>
    <t>ATLANTA</t>
    <phoneticPr fontId="12" type="noConversion"/>
  </si>
  <si>
    <t>TO BE ADVISED</t>
    <phoneticPr fontId="12" type="noConversion"/>
  </si>
  <si>
    <t>074E</t>
    <phoneticPr fontId="12" type="noConversion"/>
  </si>
  <si>
    <t>COSCO FORTUNE</t>
    <phoneticPr fontId="12" type="noConversion"/>
  </si>
  <si>
    <t>BLANK SAILING</t>
    <phoneticPr fontId="12" type="noConversion"/>
  </si>
  <si>
    <t>BLANK SAILING</t>
    <phoneticPr fontId="12" type="noConversion"/>
  </si>
  <si>
    <t>023E</t>
    <phoneticPr fontId="12" type="noConversion"/>
  </si>
  <si>
    <t>COSCO SHIPPING CAMELLIA</t>
    <phoneticPr fontId="12" type="noConversion"/>
  </si>
  <si>
    <t>067E</t>
    <phoneticPr fontId="12" type="noConversion"/>
  </si>
  <si>
    <t>COSCO FAITH</t>
    <phoneticPr fontId="12" type="noConversion"/>
  </si>
  <si>
    <t>NEW YORK</t>
  </si>
  <si>
    <t>EVER FORWARD</t>
    <phoneticPr fontId="12" type="noConversion"/>
  </si>
  <si>
    <t>0VCHPE1MA</t>
    <phoneticPr fontId="12" type="noConversion"/>
  </si>
  <si>
    <t>EVER FOCUS</t>
    <phoneticPr fontId="12" type="noConversion"/>
  </si>
  <si>
    <t>017E</t>
    <phoneticPr fontId="12" type="noConversion"/>
  </si>
  <si>
    <t>021E</t>
    <phoneticPr fontId="12" type="noConversion"/>
  </si>
  <si>
    <t>EVER FUTURE</t>
    <phoneticPr fontId="12" type="noConversion"/>
  </si>
  <si>
    <t>EMC</t>
    <phoneticPr fontId="12" type="noConversion"/>
  </si>
  <si>
    <t>016E</t>
    <phoneticPr fontId="12" type="noConversion"/>
  </si>
  <si>
    <t>EVER FASHION</t>
    <phoneticPr fontId="12" type="noConversion"/>
  </si>
  <si>
    <t>VOYAGE</t>
    <phoneticPr fontId="12" type="noConversion"/>
  </si>
  <si>
    <t>BLANK SAILING</t>
    <phoneticPr fontId="12" type="noConversion"/>
  </si>
  <si>
    <t>ONE APUS</t>
    <phoneticPr fontId="12" type="noConversion"/>
  </si>
  <si>
    <t>YM WARRANTY</t>
    <phoneticPr fontId="12" type="noConversion"/>
  </si>
  <si>
    <t>NEW YORK</t>
    <phoneticPr fontId="12" type="noConversion"/>
  </si>
  <si>
    <t>NORTH  AMERICAN ROUTE</t>
  </si>
  <si>
    <t>046W</t>
    <phoneticPr fontId="12" type="noConversion"/>
  </si>
  <si>
    <t>LUDWIGSHAFEN EXPRESS</t>
    <phoneticPr fontId="12" type="noConversion"/>
  </si>
  <si>
    <t>038W</t>
    <phoneticPr fontId="12" type="noConversion"/>
  </si>
  <si>
    <t>ONE MUNCHEN</t>
    <phoneticPr fontId="12" type="noConversion"/>
  </si>
  <si>
    <t>013W</t>
    <phoneticPr fontId="12" type="noConversion"/>
  </si>
  <si>
    <t>ZEUS LUMOS</t>
    <phoneticPr fontId="12" type="noConversion"/>
  </si>
  <si>
    <t>005W</t>
    <phoneticPr fontId="12" type="noConversion"/>
  </si>
  <si>
    <t>ONE FRIENDSHIP</t>
    <phoneticPr fontId="12" type="noConversion"/>
  </si>
  <si>
    <t>ONE</t>
    <phoneticPr fontId="12" type="noConversion"/>
  </si>
  <si>
    <t>BARCELONA</t>
    <phoneticPr fontId="12" type="noConversion"/>
  </si>
  <si>
    <t>046W</t>
    <phoneticPr fontId="12" type="noConversion"/>
  </si>
  <si>
    <t>LUDWIGSHAFEN EXPRESS</t>
    <phoneticPr fontId="12" type="noConversion"/>
  </si>
  <si>
    <t>038W</t>
    <phoneticPr fontId="12" type="noConversion"/>
  </si>
  <si>
    <t>ONE MUNCHEN</t>
    <phoneticPr fontId="12" type="noConversion"/>
  </si>
  <si>
    <t>013W</t>
    <phoneticPr fontId="12" type="noConversion"/>
  </si>
  <si>
    <t>ZEUS LUMOS</t>
    <phoneticPr fontId="12" type="noConversion"/>
  </si>
  <si>
    <t>005W</t>
    <phoneticPr fontId="12" type="noConversion"/>
  </si>
  <si>
    <t>ONE FRIENDSHIP</t>
    <phoneticPr fontId="12" type="noConversion"/>
  </si>
  <si>
    <t>ONE</t>
    <phoneticPr fontId="12" type="noConversion"/>
  </si>
  <si>
    <t>040W</t>
    <phoneticPr fontId="12" type="noConversion"/>
  </si>
  <si>
    <t xml:space="preserve">MOGENS MAERSK </t>
    <phoneticPr fontId="12" type="noConversion"/>
  </si>
  <si>
    <t>039W</t>
    <phoneticPr fontId="12" type="noConversion"/>
  </si>
  <si>
    <t xml:space="preserve">MAASTRICHT MAERSK </t>
    <phoneticPr fontId="12" type="noConversion"/>
  </si>
  <si>
    <t>038W</t>
    <phoneticPr fontId="12" type="noConversion"/>
  </si>
  <si>
    <t xml:space="preserve">MARSTAL MAERSK </t>
    <phoneticPr fontId="12" type="noConversion"/>
  </si>
  <si>
    <t>037W</t>
    <phoneticPr fontId="12" type="noConversion"/>
  </si>
  <si>
    <t xml:space="preserve">MAYVIEW MAERSK </t>
    <phoneticPr fontId="12" type="noConversion"/>
  </si>
  <si>
    <t>036W</t>
    <phoneticPr fontId="12" type="noConversion"/>
  </si>
  <si>
    <t xml:space="preserve">MAGLEBY MAERSK </t>
    <phoneticPr fontId="12" type="noConversion"/>
  </si>
  <si>
    <r>
      <t>ISTANBUL</t>
    </r>
    <r>
      <rPr>
        <b/>
        <sz val="11"/>
        <rFont val="宋体"/>
        <family val="3"/>
        <charset val="134"/>
      </rPr>
      <t>（</t>
    </r>
    <r>
      <rPr>
        <b/>
        <sz val="11"/>
        <rFont val="Times New Roman"/>
        <family val="1"/>
      </rPr>
      <t>AMBARLI</t>
    </r>
    <r>
      <rPr>
        <b/>
        <sz val="11"/>
        <rFont val="宋体"/>
        <family val="3"/>
        <charset val="134"/>
      </rPr>
      <t>）</t>
    </r>
    <phoneticPr fontId="12" type="noConversion"/>
  </si>
  <si>
    <t>TBN</t>
    <phoneticPr fontId="12" type="noConversion"/>
  </si>
  <si>
    <t>02M5JW1MA</t>
    <phoneticPr fontId="12" type="noConversion"/>
  </si>
  <si>
    <t>CSCL VENUS</t>
    <phoneticPr fontId="12" type="noConversion"/>
  </si>
  <si>
    <t>TBN</t>
    <phoneticPr fontId="12" type="noConversion"/>
  </si>
  <si>
    <t>TBN</t>
    <phoneticPr fontId="12" type="noConversion"/>
  </si>
  <si>
    <t>02M5FW1MA</t>
    <phoneticPr fontId="12" type="noConversion"/>
  </si>
  <si>
    <t>THALASSA PATRIS</t>
    <phoneticPr fontId="12" type="noConversion"/>
  </si>
  <si>
    <t>02M5DW1MA</t>
    <phoneticPr fontId="12" type="noConversion"/>
  </si>
  <si>
    <t>CSCL URANUS</t>
    <phoneticPr fontId="12" type="noConversion"/>
  </si>
  <si>
    <t>GENOVA</t>
  </si>
  <si>
    <t>017W</t>
    <phoneticPr fontId="12" type="noConversion"/>
  </si>
  <si>
    <t>AL MURABBA</t>
    <phoneticPr fontId="12" type="noConversion"/>
  </si>
  <si>
    <t>018W</t>
    <phoneticPr fontId="12" type="noConversion"/>
  </si>
  <si>
    <t>LINAH</t>
    <phoneticPr fontId="12" type="noConversion"/>
  </si>
  <si>
    <t>TO BE ADVISED</t>
    <phoneticPr fontId="12" type="noConversion"/>
  </si>
  <si>
    <t>017W</t>
    <phoneticPr fontId="12" type="noConversion"/>
  </si>
  <si>
    <t>SALAHUDDIN</t>
    <phoneticPr fontId="12" type="noConversion"/>
  </si>
  <si>
    <t>002W</t>
    <phoneticPr fontId="12" type="noConversion"/>
  </si>
  <si>
    <t>ZEPHYR LUMOS</t>
    <phoneticPr fontId="12" type="noConversion"/>
  </si>
  <si>
    <t>LUDWIGSHAFEN EXPRESS</t>
    <phoneticPr fontId="12" type="noConversion"/>
  </si>
  <si>
    <t>ONE MUNCHEN</t>
    <phoneticPr fontId="12" type="noConversion"/>
  </si>
  <si>
    <t>ZEUS LUMOS</t>
    <phoneticPr fontId="12" type="noConversion"/>
  </si>
  <si>
    <t>005W</t>
    <phoneticPr fontId="12" type="noConversion"/>
  </si>
  <si>
    <t>ONE FRIENDSHIP</t>
    <phoneticPr fontId="12" type="noConversion"/>
  </si>
  <si>
    <t>YML</t>
    <phoneticPr fontId="12" type="noConversion"/>
  </si>
  <si>
    <t>GENOA</t>
    <phoneticPr fontId="12" type="noConversion"/>
  </si>
  <si>
    <t>405W</t>
    <phoneticPr fontId="12" type="noConversion"/>
  </si>
  <si>
    <t>MATHILDE MAERSK</t>
    <phoneticPr fontId="12" type="noConversion"/>
  </si>
  <si>
    <t>404W</t>
    <phoneticPr fontId="12" type="noConversion"/>
  </si>
  <si>
    <t>MAERSK MC-KINNEY MOLLER</t>
    <phoneticPr fontId="12" type="noConversion"/>
  </si>
  <si>
    <t>403W</t>
    <phoneticPr fontId="12" type="noConversion"/>
  </si>
  <si>
    <t>MUNKEBO MAERSK</t>
    <phoneticPr fontId="12" type="noConversion"/>
  </si>
  <si>
    <t>402W</t>
    <phoneticPr fontId="12" type="noConversion"/>
  </si>
  <si>
    <t>MARY MAERSK</t>
    <phoneticPr fontId="12" type="noConversion"/>
  </si>
  <si>
    <t>MSK</t>
    <phoneticPr fontId="12" type="noConversion"/>
  </si>
  <si>
    <t>401W</t>
    <phoneticPr fontId="12" type="noConversion"/>
  </si>
  <si>
    <t>MOSCOW MAERSK</t>
    <phoneticPr fontId="12" type="noConversion"/>
  </si>
  <si>
    <t>GDANSK</t>
  </si>
  <si>
    <t>VOYAGE</t>
    <phoneticPr fontId="12" type="noConversion"/>
  </si>
  <si>
    <t>001W</t>
    <phoneticPr fontId="12" type="noConversion"/>
  </si>
  <si>
    <t xml:space="preserve">MOGENS MAERSK </t>
    <phoneticPr fontId="12" type="noConversion"/>
  </si>
  <si>
    <t>952W</t>
    <phoneticPr fontId="12" type="noConversion"/>
  </si>
  <si>
    <t xml:space="preserve">MSC LENI </t>
    <phoneticPr fontId="12" type="noConversion"/>
  </si>
  <si>
    <t>951W</t>
    <phoneticPr fontId="12" type="noConversion"/>
  </si>
  <si>
    <t xml:space="preserve">MSC ARINA </t>
    <phoneticPr fontId="12" type="noConversion"/>
  </si>
  <si>
    <t>950W</t>
    <phoneticPr fontId="12" type="noConversion"/>
  </si>
  <si>
    <t xml:space="preserve">MAYVIEW MAERSK </t>
    <phoneticPr fontId="12" type="noConversion"/>
  </si>
  <si>
    <t>MSK</t>
    <phoneticPr fontId="12" type="noConversion"/>
  </si>
  <si>
    <t>949W</t>
    <phoneticPr fontId="12" type="noConversion"/>
  </si>
  <si>
    <t xml:space="preserve">MDV NIRVANA COBAIN </t>
    <phoneticPr fontId="12" type="noConversion"/>
  </si>
  <si>
    <t>028W</t>
    <phoneticPr fontId="12" type="noConversion"/>
  </si>
  <si>
    <t>COSCO SHIPPING UNIVERSE</t>
    <phoneticPr fontId="12" type="noConversion"/>
  </si>
  <si>
    <t>029W</t>
    <phoneticPr fontId="12" type="noConversion"/>
  </si>
  <si>
    <t>COSCO SHIPPING ARIES</t>
    <phoneticPr fontId="12" type="noConversion"/>
  </si>
  <si>
    <t>022W</t>
    <phoneticPr fontId="12" type="noConversion"/>
  </si>
  <si>
    <t>COSCO SHIPPING GALAXY</t>
    <phoneticPr fontId="12" type="noConversion"/>
  </si>
  <si>
    <t>028W</t>
    <phoneticPr fontId="12" type="noConversion"/>
  </si>
  <si>
    <t>COSCO SHIPPING VIRGO</t>
    <phoneticPr fontId="12" type="noConversion"/>
  </si>
  <si>
    <t>033W</t>
    <phoneticPr fontId="12" type="noConversion"/>
  </si>
  <si>
    <t>COSCO SHIPPING CAPRICORN</t>
    <phoneticPr fontId="12" type="noConversion"/>
  </si>
  <si>
    <t>009W</t>
    <phoneticPr fontId="12" type="noConversion"/>
  </si>
  <si>
    <t>COSCO SHIPPING LEO</t>
    <phoneticPr fontId="12" type="noConversion"/>
  </si>
  <si>
    <t>010W</t>
    <phoneticPr fontId="12" type="noConversion"/>
  </si>
  <si>
    <t>COSCO SHIPPING TAURUS</t>
    <phoneticPr fontId="12" type="noConversion"/>
  </si>
  <si>
    <t>009W</t>
    <phoneticPr fontId="12" type="noConversion"/>
  </si>
  <si>
    <t>COSCO SHIPPING GEMINI</t>
    <phoneticPr fontId="12" type="noConversion"/>
  </si>
  <si>
    <t>010W</t>
    <phoneticPr fontId="12" type="noConversion"/>
  </si>
  <si>
    <t>COSCO SHIPPING ARIES</t>
    <phoneticPr fontId="12" type="noConversion"/>
  </si>
  <si>
    <t>008W</t>
    <phoneticPr fontId="12" type="noConversion"/>
  </si>
  <si>
    <t>COSCO SHIPPING UNIVERSE</t>
    <phoneticPr fontId="12" type="noConversion"/>
  </si>
  <si>
    <t>VESSEL</t>
    <phoneticPr fontId="12" type="noConversion"/>
  </si>
  <si>
    <t>GDANSK</t>
    <phoneticPr fontId="12" type="noConversion"/>
  </si>
  <si>
    <t>051W</t>
    <phoneticPr fontId="12" type="noConversion"/>
  </si>
  <si>
    <t>CSCL ARCTIC OCEAN</t>
    <phoneticPr fontId="12" type="noConversion"/>
  </si>
  <si>
    <t>021W</t>
    <phoneticPr fontId="12" type="noConversion"/>
  </si>
  <si>
    <t>EVER GOVERN</t>
    <phoneticPr fontId="12" type="noConversion"/>
  </si>
  <si>
    <t>029W</t>
    <phoneticPr fontId="12" type="noConversion"/>
  </si>
  <si>
    <t>OOCL INDONESIA</t>
    <phoneticPr fontId="12" type="noConversion"/>
  </si>
  <si>
    <t>022W</t>
    <phoneticPr fontId="12" type="noConversion"/>
  </si>
  <si>
    <t>EVER GLORY</t>
    <phoneticPr fontId="12" type="noConversion"/>
  </si>
  <si>
    <t>CMA</t>
    <phoneticPr fontId="12" type="noConversion"/>
  </si>
  <si>
    <t>194W</t>
    <phoneticPr fontId="12" type="noConversion"/>
  </si>
  <si>
    <t>COSCO ANTWERP</t>
    <phoneticPr fontId="12" type="noConversion"/>
  </si>
  <si>
    <t>CONSTANTA</t>
  </si>
  <si>
    <t>VESSEL</t>
    <phoneticPr fontId="12" type="noConversion"/>
  </si>
  <si>
    <t>CONSTANTA</t>
    <phoneticPr fontId="12" type="noConversion"/>
  </si>
  <si>
    <t>KOPER</t>
    <phoneticPr fontId="12" type="noConversion"/>
  </si>
  <si>
    <t>009W</t>
    <phoneticPr fontId="12" type="noConversion"/>
  </si>
  <si>
    <t>EVER ARM</t>
    <phoneticPr fontId="12" type="noConversion"/>
  </si>
  <si>
    <t>008W</t>
    <phoneticPr fontId="12" type="noConversion"/>
  </si>
  <si>
    <t>EVER ART</t>
    <phoneticPr fontId="12" type="noConversion"/>
  </si>
  <si>
    <t>021W</t>
    <phoneticPr fontId="12" type="noConversion"/>
  </si>
  <si>
    <t>EVER GIVEN</t>
    <phoneticPr fontId="12" type="noConversion"/>
  </si>
  <si>
    <t>CMA</t>
    <phoneticPr fontId="12" type="noConversion"/>
  </si>
  <si>
    <t>006W</t>
    <phoneticPr fontId="12" type="noConversion"/>
  </si>
  <si>
    <t>EVER ACME</t>
    <phoneticPr fontId="12" type="noConversion"/>
  </si>
  <si>
    <t>TALLIN</t>
  </si>
  <si>
    <t xml:space="preserve">MOL TRIBUTE </t>
    <phoneticPr fontId="12" type="noConversion"/>
  </si>
  <si>
    <t xml:space="preserve">AL MURAYKH </t>
    <phoneticPr fontId="12" type="noConversion"/>
  </si>
  <si>
    <t xml:space="preserve">TIHAMA </t>
    <phoneticPr fontId="12" type="noConversion"/>
  </si>
  <si>
    <t>009W</t>
    <phoneticPr fontId="12" type="noConversion"/>
  </si>
  <si>
    <t>MOL TRIUMPH</t>
  </si>
  <si>
    <t>BARZAN</t>
  </si>
  <si>
    <t>939W</t>
    <phoneticPr fontId="12" type="noConversion"/>
  </si>
  <si>
    <t>MSC LENI</t>
    <phoneticPr fontId="12" type="noConversion"/>
  </si>
  <si>
    <t>938W</t>
    <phoneticPr fontId="12" type="noConversion"/>
  </si>
  <si>
    <t>MSC ARINA</t>
    <phoneticPr fontId="12" type="noConversion"/>
  </si>
  <si>
    <t>937W</t>
    <phoneticPr fontId="12" type="noConversion"/>
  </si>
  <si>
    <t>MAREN MAERSK</t>
    <phoneticPr fontId="12" type="noConversion"/>
  </si>
  <si>
    <t>936W</t>
    <phoneticPr fontId="12" type="noConversion"/>
  </si>
  <si>
    <t>MADRID MAERSK</t>
    <phoneticPr fontId="12" type="noConversion"/>
  </si>
  <si>
    <t>TALLINN</t>
    <phoneticPr fontId="12" type="noConversion"/>
  </si>
  <si>
    <t>009W</t>
    <phoneticPr fontId="12" type="noConversion"/>
  </si>
  <si>
    <t>EVER ARM</t>
    <phoneticPr fontId="12" type="noConversion"/>
  </si>
  <si>
    <t>008W</t>
    <phoneticPr fontId="12" type="noConversion"/>
  </si>
  <si>
    <t>EVER ART</t>
    <phoneticPr fontId="12" type="noConversion"/>
  </si>
  <si>
    <t>021W</t>
    <phoneticPr fontId="12" type="noConversion"/>
  </si>
  <si>
    <t>EVER GIVEN</t>
    <phoneticPr fontId="12" type="noConversion"/>
  </si>
  <si>
    <t>006W</t>
    <phoneticPr fontId="12" type="noConversion"/>
  </si>
  <si>
    <t>006W</t>
    <phoneticPr fontId="12" type="noConversion"/>
  </si>
  <si>
    <t>COSCO SHIPPING GEMINI</t>
    <phoneticPr fontId="12" type="noConversion"/>
  </si>
  <si>
    <t>007W</t>
    <phoneticPr fontId="12" type="noConversion"/>
  </si>
  <si>
    <t>COSCO SHIPPING ARIES</t>
    <phoneticPr fontId="12" type="noConversion"/>
  </si>
  <si>
    <t>005W</t>
    <phoneticPr fontId="12" type="noConversion"/>
  </si>
  <si>
    <t>004W</t>
    <phoneticPr fontId="12" type="noConversion"/>
  </si>
  <si>
    <t>COSCO SHIPPING SCORPIO</t>
    <phoneticPr fontId="12" type="noConversion"/>
  </si>
  <si>
    <t>COSCO/OOCL</t>
  </si>
  <si>
    <t>005W</t>
    <phoneticPr fontId="12" type="noConversion"/>
  </si>
  <si>
    <t>COSCO SHIPPING VIRGO</t>
    <phoneticPr fontId="12" type="noConversion"/>
  </si>
  <si>
    <t>FELIXSTOWE</t>
    <phoneticPr fontId="12" type="noConversion"/>
  </si>
  <si>
    <t>028W</t>
    <phoneticPr fontId="12" type="noConversion"/>
  </si>
  <si>
    <t>COSCO SHIPPING UNIVERSE</t>
    <phoneticPr fontId="12" type="noConversion"/>
  </si>
  <si>
    <t>COSCO SHIPPING GALAXY</t>
    <phoneticPr fontId="12" type="noConversion"/>
  </si>
  <si>
    <t>028W</t>
    <phoneticPr fontId="12" type="noConversion"/>
  </si>
  <si>
    <t>033W</t>
    <phoneticPr fontId="12" type="noConversion"/>
  </si>
  <si>
    <t>COSCO SHIPPING CAPRICORN</t>
    <phoneticPr fontId="12" type="noConversion"/>
  </si>
  <si>
    <t xml:space="preserve">HAMBURG </t>
    <phoneticPr fontId="12" type="noConversion"/>
  </si>
  <si>
    <t>028W</t>
    <phoneticPr fontId="12" type="noConversion"/>
  </si>
  <si>
    <t>COSCO SHIPPING UNIVERSE</t>
    <phoneticPr fontId="12" type="noConversion"/>
  </si>
  <si>
    <t>029W</t>
    <phoneticPr fontId="12" type="noConversion"/>
  </si>
  <si>
    <t>COSCO SHIPPING ARIES</t>
    <phoneticPr fontId="12" type="noConversion"/>
  </si>
  <si>
    <t>022W</t>
    <phoneticPr fontId="12" type="noConversion"/>
  </si>
  <si>
    <t>028W</t>
    <phoneticPr fontId="12" type="noConversion"/>
  </si>
  <si>
    <t>COSCO SHIPPING VIRGO</t>
    <phoneticPr fontId="12" type="noConversion"/>
  </si>
  <si>
    <t>OOCL</t>
    <phoneticPr fontId="12" type="noConversion"/>
  </si>
  <si>
    <t>033W</t>
    <phoneticPr fontId="12" type="noConversion"/>
  </si>
  <si>
    <t>COSCO SHIPPING CAPRICORN</t>
    <phoneticPr fontId="12" type="noConversion"/>
  </si>
  <si>
    <t>VESSEL</t>
    <phoneticPr fontId="12" type="noConversion"/>
  </si>
  <si>
    <t>HELSINKI</t>
    <phoneticPr fontId="12" type="noConversion"/>
  </si>
  <si>
    <t>028W</t>
    <phoneticPr fontId="12" type="noConversion"/>
  </si>
  <si>
    <t>COSCO SHIPPING UNIVERSE</t>
    <phoneticPr fontId="12" type="noConversion"/>
  </si>
  <si>
    <t>COSCO SHIPPING ARIES</t>
    <phoneticPr fontId="12" type="noConversion"/>
  </si>
  <si>
    <t>022W</t>
    <phoneticPr fontId="12" type="noConversion"/>
  </si>
  <si>
    <t>COSCO SHIPPING GALAXY</t>
    <phoneticPr fontId="12" type="noConversion"/>
  </si>
  <si>
    <t>033W</t>
    <phoneticPr fontId="12" type="noConversion"/>
  </si>
  <si>
    <t>COSCO SHIPPING CAPRICORN</t>
    <phoneticPr fontId="12" type="noConversion"/>
  </si>
  <si>
    <t>DUBLIN</t>
    <phoneticPr fontId="12" type="noConversion"/>
  </si>
  <si>
    <t>029W</t>
    <phoneticPr fontId="12" type="noConversion"/>
  </si>
  <si>
    <t>COSCO SHIPPING ARIES</t>
    <phoneticPr fontId="12" type="noConversion"/>
  </si>
  <si>
    <t>022W</t>
    <phoneticPr fontId="12" type="noConversion"/>
  </si>
  <si>
    <t>COSCO SHIPPING GALAXY</t>
    <phoneticPr fontId="12" type="noConversion"/>
  </si>
  <si>
    <t xml:space="preserve">COSCO </t>
  </si>
  <si>
    <t>COSCO SHIPPING CAPRICORN</t>
    <phoneticPr fontId="12" type="noConversion"/>
  </si>
  <si>
    <t>OSLO</t>
    <phoneticPr fontId="12" type="noConversion"/>
  </si>
  <si>
    <t>OSLO</t>
    <phoneticPr fontId="12" type="noConversion"/>
  </si>
  <si>
    <t>001W</t>
    <phoneticPr fontId="12" type="noConversion"/>
  </si>
  <si>
    <t>HMM COPENHAGEN</t>
    <phoneticPr fontId="12" type="noConversion"/>
  </si>
  <si>
    <t>TBN</t>
    <phoneticPr fontId="12" type="noConversion"/>
  </si>
  <si>
    <t>001W</t>
    <phoneticPr fontId="12" type="noConversion"/>
  </si>
  <si>
    <t>HMM OSLO</t>
    <phoneticPr fontId="12" type="noConversion"/>
  </si>
  <si>
    <t>ONE</t>
    <phoneticPr fontId="12" type="noConversion"/>
  </si>
  <si>
    <t>TBN</t>
    <phoneticPr fontId="12" type="noConversion"/>
  </si>
  <si>
    <t>AARHUS</t>
    <phoneticPr fontId="12" type="noConversion"/>
  </si>
  <si>
    <t>COSCO SHIPPING ARIES</t>
    <phoneticPr fontId="12" type="noConversion"/>
  </si>
  <si>
    <t>022W</t>
    <phoneticPr fontId="12" type="noConversion"/>
  </si>
  <si>
    <t>033W</t>
    <phoneticPr fontId="12" type="noConversion"/>
  </si>
  <si>
    <t>AAHUS</t>
    <phoneticPr fontId="12" type="noConversion"/>
  </si>
  <si>
    <t>AARHUS</t>
    <phoneticPr fontId="12" type="noConversion"/>
  </si>
  <si>
    <t>029W</t>
    <phoneticPr fontId="12" type="noConversion"/>
  </si>
  <si>
    <t>COSCO SHIPPING ARIES</t>
    <phoneticPr fontId="12" type="noConversion"/>
  </si>
  <si>
    <t>028W</t>
    <phoneticPr fontId="12" type="noConversion"/>
  </si>
  <si>
    <t>COSCO SHIPPING VIRGO</t>
    <phoneticPr fontId="12" type="noConversion"/>
  </si>
  <si>
    <t>OOCL/COSCO</t>
  </si>
  <si>
    <t>COSCO SHIPPING CAPRICORN</t>
    <phoneticPr fontId="12" type="noConversion"/>
  </si>
  <si>
    <t>CARRIER</t>
    <phoneticPr fontId="12" type="noConversion"/>
  </si>
  <si>
    <t>GOTHENBURG</t>
    <phoneticPr fontId="12" type="noConversion"/>
  </si>
  <si>
    <t xml:space="preserve">          Sailing schedule-Qingdao  </t>
    <phoneticPr fontId="12" type="noConversion"/>
  </si>
  <si>
    <t>419W</t>
    <phoneticPr fontId="12" type="noConversion"/>
  </si>
  <si>
    <t>MAERSK AMAZON</t>
    <phoneticPr fontId="12" type="noConversion"/>
  </si>
  <si>
    <t>EVELYN MAERSK</t>
    <phoneticPr fontId="12" type="noConversion"/>
  </si>
  <si>
    <t>418W</t>
    <phoneticPr fontId="12" type="noConversion"/>
  </si>
  <si>
    <t>MAERSK CINCINNATI</t>
    <phoneticPr fontId="12" type="noConversion"/>
  </si>
  <si>
    <t>空班</t>
    <phoneticPr fontId="12" type="noConversion"/>
  </si>
  <si>
    <t>MSK</t>
    <phoneticPr fontId="12" type="noConversion"/>
  </si>
  <si>
    <t>五一假期</t>
    <phoneticPr fontId="12" type="noConversion"/>
  </si>
  <si>
    <t>CUT</t>
    <phoneticPr fontId="12" type="noConversion"/>
  </si>
  <si>
    <r>
      <t>K</t>
    </r>
    <r>
      <rPr>
        <sz val="12"/>
        <rFont val="宋体"/>
        <family val="3"/>
        <charset val="134"/>
        <scheme val="major"/>
      </rPr>
      <t>AM</t>
    </r>
    <phoneticPr fontId="12" type="noConversion"/>
  </si>
  <si>
    <r>
      <t>CN</t>
    </r>
    <r>
      <rPr>
        <sz val="12"/>
        <rFont val="宋体"/>
        <family val="3"/>
        <charset val="134"/>
        <scheme val="major"/>
      </rPr>
      <t>NS</t>
    </r>
    <phoneticPr fontId="12" type="noConversion"/>
  </si>
  <si>
    <t>CFS</t>
    <phoneticPr fontId="12" type="noConversion"/>
  </si>
  <si>
    <t>HAMBURG(AE7)</t>
    <phoneticPr fontId="12" type="noConversion"/>
  </si>
  <si>
    <t>421W</t>
    <phoneticPr fontId="12" type="noConversion"/>
  </si>
  <si>
    <t>FELIXSTOWE(AE7)</t>
    <phoneticPr fontId="12" type="noConversion"/>
  </si>
  <si>
    <t>101W</t>
    <phoneticPr fontId="12" type="noConversion"/>
  </si>
  <si>
    <t>PHEN BASIN</t>
    <phoneticPr fontId="12" type="noConversion"/>
  </si>
  <si>
    <t>208W</t>
    <phoneticPr fontId="12" type="noConversion"/>
  </si>
  <si>
    <t>XIN HUANG PU</t>
    <phoneticPr fontId="12" type="noConversion"/>
  </si>
  <si>
    <t>420W</t>
    <phoneticPr fontId="12" type="noConversion"/>
  </si>
  <si>
    <t>BFAD SOUTHERN</t>
    <phoneticPr fontId="12" type="noConversion"/>
  </si>
  <si>
    <t>104W</t>
    <phoneticPr fontId="12" type="noConversion"/>
  </si>
  <si>
    <t>COSCO SAO PAULO</t>
    <phoneticPr fontId="12" type="noConversion"/>
  </si>
  <si>
    <t>COSCO</t>
    <phoneticPr fontId="12" type="noConversion"/>
  </si>
  <si>
    <t>KAMPALA(EAX1)</t>
    <phoneticPr fontId="12" type="noConversion"/>
  </si>
  <si>
    <t>FT421W</t>
    <phoneticPr fontId="12" type="noConversion"/>
  </si>
  <si>
    <t>MSC OLIVER</t>
    <phoneticPr fontId="12" type="noConversion"/>
  </si>
  <si>
    <t>FT420W</t>
    <phoneticPr fontId="12" type="noConversion"/>
  </si>
  <si>
    <t>MSC CLARA</t>
    <phoneticPr fontId="12" type="noConversion"/>
  </si>
  <si>
    <t>FT419W</t>
    <phoneticPr fontId="12" type="noConversion"/>
  </si>
  <si>
    <t>MSC MAYA</t>
    <phoneticPr fontId="12" type="noConversion"/>
  </si>
  <si>
    <t>FT418W</t>
    <phoneticPr fontId="12" type="noConversion"/>
  </si>
  <si>
    <t>MSC DIANA</t>
    <phoneticPr fontId="12" type="noConversion"/>
  </si>
  <si>
    <t>MSC</t>
    <phoneticPr fontId="12" type="noConversion"/>
  </si>
  <si>
    <t>CON</t>
    <phoneticPr fontId="12" type="noConversion"/>
  </si>
  <si>
    <t>CNSK</t>
    <phoneticPr fontId="12" type="noConversion"/>
  </si>
  <si>
    <t>IST(TIGER)</t>
    <phoneticPr fontId="12" type="noConversion"/>
  </si>
  <si>
    <t>028W</t>
    <phoneticPr fontId="12" type="noConversion"/>
  </si>
  <si>
    <t>YM WIND</t>
    <phoneticPr fontId="12" type="noConversion"/>
  </si>
  <si>
    <t>044W</t>
    <phoneticPr fontId="12" type="noConversion"/>
  </si>
  <si>
    <t>YM WONDROUS</t>
    <phoneticPr fontId="12" type="noConversion"/>
  </si>
  <si>
    <t>CON(AEM3)</t>
    <phoneticPr fontId="12" type="noConversion"/>
  </si>
  <si>
    <t>1256-031E</t>
    <phoneticPr fontId="12" type="noConversion"/>
  </si>
  <si>
    <t>TAIPEI TRIUMPH</t>
    <phoneticPr fontId="12" type="noConversion"/>
  </si>
  <si>
    <t>1255-019E</t>
    <phoneticPr fontId="12" type="noConversion"/>
  </si>
  <si>
    <t>EVER FAME</t>
    <phoneticPr fontId="12" type="noConversion"/>
  </si>
  <si>
    <t>1254-032E</t>
    <phoneticPr fontId="12" type="noConversion"/>
  </si>
  <si>
    <t>TOLEDO TRIUMPH</t>
    <phoneticPr fontId="12" type="noConversion"/>
  </si>
  <si>
    <t>1253-034E</t>
    <phoneticPr fontId="12" type="noConversion"/>
  </si>
  <si>
    <t>TALOS</t>
    <phoneticPr fontId="12" type="noConversion"/>
  </si>
  <si>
    <t>EMC/OOCL</t>
    <phoneticPr fontId="12" type="noConversion"/>
  </si>
  <si>
    <t>CNYT</t>
    <phoneticPr fontId="12" type="noConversion"/>
  </si>
  <si>
    <r>
      <t>NEW YORK (</t>
    </r>
    <r>
      <rPr>
        <b/>
        <sz val="12"/>
        <rFont val="宋体"/>
        <family val="3"/>
        <charset val="134"/>
        <scheme val="major"/>
      </rPr>
      <t>AUE</t>
    </r>
    <r>
      <rPr>
        <b/>
        <sz val="12"/>
        <rFont val="宋体"/>
        <family val="3"/>
        <charset val="134"/>
        <scheme val="major"/>
      </rPr>
      <t>)</t>
    </r>
    <phoneticPr fontId="12" type="noConversion"/>
  </si>
  <si>
    <t>063E</t>
    <phoneticPr fontId="12" type="noConversion"/>
  </si>
  <si>
    <t>COSCO ENGLAND</t>
    <phoneticPr fontId="12" type="noConversion"/>
  </si>
  <si>
    <t>036E</t>
    <phoneticPr fontId="12" type="noConversion"/>
  </si>
  <si>
    <t>COSCO SHIPPING ALPS</t>
    <phoneticPr fontId="12" type="noConversion"/>
  </si>
  <si>
    <t>059E</t>
    <phoneticPr fontId="12" type="noConversion"/>
  </si>
  <si>
    <t>COSCO DENMARK</t>
    <phoneticPr fontId="12" type="noConversion"/>
  </si>
  <si>
    <t>COSCO NETHERLANDS</t>
    <phoneticPr fontId="12" type="noConversion"/>
  </si>
  <si>
    <t>LONG BEACH,CA(PVCS)</t>
    <phoneticPr fontId="12" type="noConversion"/>
  </si>
  <si>
    <t>ATACAMA</t>
    <phoneticPr fontId="12" type="noConversion"/>
  </si>
  <si>
    <t>MAERSK LANCO</t>
    <phoneticPr fontId="12" type="noConversion"/>
  </si>
  <si>
    <t>008W</t>
    <phoneticPr fontId="12" type="noConversion"/>
  </si>
  <si>
    <t>ZIM THAILAND</t>
    <phoneticPr fontId="12" type="noConversion"/>
  </si>
  <si>
    <t>MAERSK LIRQUEN</t>
    <phoneticPr fontId="12" type="noConversion"/>
  </si>
  <si>
    <r>
      <rPr>
        <sz val="12"/>
        <rFont val="宋体"/>
        <family val="3"/>
        <charset val="134"/>
        <scheme val="major"/>
      </rPr>
      <t>ETA</t>
    </r>
    <r>
      <rPr>
        <sz val="12"/>
        <rFont val="宋体"/>
        <family val="3"/>
        <charset val="134"/>
        <scheme val="major"/>
      </rPr>
      <t xml:space="preserve"> </t>
    </r>
  </si>
  <si>
    <t>MONTEVIDEO(NEOASAS)</t>
    <phoneticPr fontId="12" type="noConversion"/>
  </si>
  <si>
    <t>0682-058E</t>
    <phoneticPr fontId="12" type="noConversion"/>
  </si>
  <si>
    <t xml:space="preserve"> EVER LAWFUL</t>
    <phoneticPr fontId="12" type="noConversion"/>
  </si>
  <si>
    <t>0681-062E</t>
    <phoneticPr fontId="12" type="noConversion"/>
  </si>
  <si>
    <t>EVER LYRIC</t>
    <phoneticPr fontId="12" type="noConversion"/>
  </si>
  <si>
    <t>078E</t>
    <phoneticPr fontId="12" type="noConversion"/>
  </si>
  <si>
    <t>CSCL MARS</t>
    <phoneticPr fontId="12" type="noConversion"/>
  </si>
  <si>
    <t>0679-069E</t>
    <phoneticPr fontId="12" type="noConversion"/>
  </si>
  <si>
    <t>EVER LUNAR</t>
    <phoneticPr fontId="12" type="noConversion"/>
  </si>
  <si>
    <r>
      <rPr>
        <sz val="12"/>
        <rFont val="宋体"/>
        <family val="3"/>
        <charset val="134"/>
        <scheme val="major"/>
      </rPr>
      <t>S</t>
    </r>
    <r>
      <rPr>
        <sz val="12"/>
        <rFont val="宋体"/>
        <family val="3"/>
        <charset val="134"/>
        <scheme val="major"/>
      </rPr>
      <t>AN ANTONIO</t>
    </r>
  </si>
  <si>
    <t>CNSKU</t>
    <phoneticPr fontId="12" type="noConversion"/>
  </si>
  <si>
    <r>
      <t>VALPARAISO/San Antonio(</t>
    </r>
    <r>
      <rPr>
        <b/>
        <sz val="12"/>
        <rFont val="宋体"/>
        <family val="3"/>
        <charset val="134"/>
        <scheme val="major"/>
      </rPr>
      <t>WSA</t>
    </r>
    <r>
      <rPr>
        <b/>
        <sz val="12"/>
        <rFont val="宋体"/>
        <family val="3"/>
        <charset val="134"/>
        <scheme val="major"/>
      </rPr>
      <t>)</t>
    </r>
    <phoneticPr fontId="12" type="noConversion"/>
  </si>
  <si>
    <t>E064</t>
    <phoneticPr fontId="12" type="noConversion"/>
  </si>
  <si>
    <t>EVER LEARNED</t>
    <phoneticPr fontId="12" type="noConversion"/>
  </si>
  <si>
    <t>E008</t>
    <phoneticPr fontId="12" type="noConversion"/>
  </si>
  <si>
    <t>WAN HAI A02</t>
    <phoneticPr fontId="12" type="noConversion"/>
  </si>
  <si>
    <t>E005</t>
    <phoneticPr fontId="12" type="noConversion"/>
  </si>
  <si>
    <t>WAN HAI A03</t>
    <phoneticPr fontId="12" type="noConversion"/>
  </si>
  <si>
    <t>E015</t>
    <phoneticPr fontId="12" type="noConversion"/>
  </si>
  <si>
    <t>WAN HAI 722</t>
    <phoneticPr fontId="12" type="noConversion"/>
  </si>
  <si>
    <t>WHL</t>
    <phoneticPr fontId="12" type="noConversion"/>
  </si>
  <si>
    <r>
      <t>CN</t>
    </r>
    <r>
      <rPr>
        <sz val="12"/>
        <rFont val="宋体"/>
        <family val="3"/>
        <charset val="134"/>
        <scheme val="major"/>
      </rPr>
      <t>SKU</t>
    </r>
    <phoneticPr fontId="12" type="noConversion"/>
  </si>
  <si>
    <t>MANZANILLO （ASA)</t>
    <phoneticPr fontId="12" type="noConversion"/>
  </si>
  <si>
    <t>美洲</t>
  </si>
  <si>
    <t>422W</t>
    <phoneticPr fontId="12" type="noConversion"/>
  </si>
  <si>
    <t>MAERSK CHATTOGRAM</t>
    <phoneticPr fontId="12" type="noConversion"/>
  </si>
  <si>
    <t>MAERSK DAVAO</t>
    <phoneticPr fontId="12" type="noConversion"/>
  </si>
  <si>
    <t>MCC DANANG</t>
    <phoneticPr fontId="12" type="noConversion"/>
  </si>
  <si>
    <t xml:space="preserve">419W
转运时间:
9 天 5 小时
</t>
    <phoneticPr fontId="12" type="noConversion"/>
  </si>
  <si>
    <t>MAERSK YOKOHAMA</t>
    <phoneticPr fontId="12" type="noConversion"/>
  </si>
  <si>
    <r>
      <t>M</t>
    </r>
    <r>
      <rPr>
        <sz val="12"/>
        <rFont val="宋体"/>
        <family val="3"/>
        <charset val="134"/>
        <scheme val="major"/>
      </rPr>
      <t>CC</t>
    </r>
    <phoneticPr fontId="12" type="noConversion"/>
  </si>
  <si>
    <t>CHITTAGONG(MCC：IA7)直航</t>
    <phoneticPr fontId="12" type="noConversion"/>
  </si>
  <si>
    <t>082W</t>
    <phoneticPr fontId="12" type="noConversion"/>
  </si>
  <si>
    <t>YM EXPRESS</t>
    <phoneticPr fontId="12" type="noConversion"/>
  </si>
  <si>
    <t>032W</t>
    <phoneticPr fontId="12" type="noConversion"/>
  </si>
  <si>
    <t>VANCOUVER</t>
    <phoneticPr fontId="12" type="noConversion"/>
  </si>
  <si>
    <t>061W</t>
    <phoneticPr fontId="12" type="noConversion"/>
  </si>
  <si>
    <t>SPIL KARTINI</t>
    <phoneticPr fontId="12" type="noConversion"/>
  </si>
  <si>
    <t>142W</t>
    <phoneticPr fontId="12" type="noConversion"/>
  </si>
  <si>
    <t>YM EXCELLENCE</t>
    <phoneticPr fontId="12" type="noConversion"/>
  </si>
  <si>
    <t>YML/OOCL</t>
    <phoneticPr fontId="12" type="noConversion"/>
  </si>
  <si>
    <t>CN SKU</t>
  </si>
  <si>
    <t>CNCAN</t>
    <phoneticPr fontId="12" type="noConversion"/>
  </si>
  <si>
    <t xml:space="preserve">KARACHI-K(CPX) </t>
    <phoneticPr fontId="12" type="noConversion"/>
  </si>
  <si>
    <t>133W</t>
    <phoneticPr fontId="12" type="noConversion"/>
  </si>
  <si>
    <t>COSCO NEW YORK</t>
    <phoneticPr fontId="12" type="noConversion"/>
  </si>
  <si>
    <t>110W</t>
    <phoneticPr fontId="12" type="noConversion"/>
  </si>
  <si>
    <t>OOCL LUXEMBOURG</t>
    <phoneticPr fontId="12" type="noConversion"/>
  </si>
  <si>
    <t>150W</t>
    <phoneticPr fontId="12" type="noConversion"/>
  </si>
  <si>
    <t>OOCL HAMBURG</t>
    <phoneticPr fontId="12" type="noConversion"/>
  </si>
  <si>
    <t>021W</t>
    <phoneticPr fontId="12" type="noConversion"/>
  </si>
  <si>
    <t>AKA BHUM</t>
    <phoneticPr fontId="12" type="noConversion"/>
  </si>
  <si>
    <t>OOCL</t>
    <phoneticPr fontId="12" type="noConversion"/>
  </si>
  <si>
    <t>CNSKU</t>
  </si>
  <si>
    <t>COLOMBO (PMX-CIX3)</t>
    <phoneticPr fontId="12" type="noConversion"/>
  </si>
  <si>
    <t>W200</t>
    <phoneticPr fontId="12" type="noConversion"/>
  </si>
  <si>
    <t>EVER UNITY</t>
    <phoneticPr fontId="12" type="noConversion"/>
  </si>
  <si>
    <t>W223</t>
    <phoneticPr fontId="12" type="noConversion"/>
  </si>
  <si>
    <t>WAN HAI 507</t>
    <phoneticPr fontId="12" type="noConversion"/>
  </si>
  <si>
    <t>W123</t>
    <phoneticPr fontId="12" type="noConversion"/>
  </si>
  <si>
    <t>WAN HAI 502</t>
    <phoneticPr fontId="12" type="noConversion"/>
  </si>
  <si>
    <t>W161</t>
    <phoneticPr fontId="12" type="noConversion"/>
  </si>
  <si>
    <t>ARGOLIKOS</t>
    <phoneticPr fontId="12" type="noConversion"/>
  </si>
  <si>
    <t>WHL/EMC</t>
    <phoneticPr fontId="12" type="noConversion"/>
  </si>
  <si>
    <t>NHAVA SHEVA（CI6-CIX)</t>
    <phoneticPr fontId="12" type="noConversion"/>
  </si>
  <si>
    <t>W070</t>
    <phoneticPr fontId="12" type="noConversion"/>
  </si>
  <si>
    <t>WAN HAI 611</t>
    <phoneticPr fontId="12" type="noConversion"/>
  </si>
  <si>
    <t>W016</t>
    <phoneticPr fontId="12" type="noConversion"/>
  </si>
  <si>
    <t>WAN HAI 626</t>
    <phoneticPr fontId="12" type="noConversion"/>
  </si>
  <si>
    <t>W403</t>
    <phoneticPr fontId="12" type="noConversion"/>
  </si>
  <si>
    <t>KMTC MUNDRA</t>
    <phoneticPr fontId="12" type="noConversion"/>
  </si>
  <si>
    <t>W013</t>
    <phoneticPr fontId="12" type="noConversion"/>
  </si>
  <si>
    <t>KOTA MANZANILLO</t>
    <phoneticPr fontId="12" type="noConversion"/>
  </si>
  <si>
    <t>DUBAI/JEBEL ALI(AM1)</t>
    <phoneticPr fontId="12" type="noConversion"/>
  </si>
  <si>
    <t>中印红</t>
  </si>
  <si>
    <t>PS: The cargo and doc need to be sent to our warehouse and company before 12:00am 
of closing time every Tuesday.</t>
  </si>
  <si>
    <t>REMARK:LOOKING FOR SCHEDULE PLEASE USE "CTRL+F" WITH PORT</t>
  </si>
  <si>
    <t xml:space="preserve">        SAILING SCHEDULE-GUANGZHOU  </t>
  </si>
  <si>
    <t>FA421A</t>
    <phoneticPr fontId="12" type="noConversion"/>
  </si>
  <si>
    <t xml:space="preserve">MSC CANDIDA </t>
    <phoneticPr fontId="12" type="noConversion"/>
  </si>
  <si>
    <t>FA420A</t>
    <phoneticPr fontId="12" type="noConversion"/>
  </si>
  <si>
    <t xml:space="preserve">MSC VALENTINA </t>
    <phoneticPr fontId="12" type="noConversion"/>
  </si>
  <si>
    <t xml:space="preserve"> FA419A</t>
    <phoneticPr fontId="12" type="noConversion"/>
  </si>
  <si>
    <t>MSC GENOVA</t>
    <phoneticPr fontId="12" type="noConversion"/>
  </si>
  <si>
    <t>FA418A</t>
    <phoneticPr fontId="12" type="noConversion"/>
  </si>
  <si>
    <t xml:space="preserve">MSC NOA ARIELA </t>
    <phoneticPr fontId="12" type="noConversion"/>
  </si>
  <si>
    <t>ONE(SX1)</t>
    <phoneticPr fontId="12" type="noConversion"/>
  </si>
  <si>
    <t>FA417A</t>
    <phoneticPr fontId="12" type="noConversion"/>
  </si>
  <si>
    <t xml:space="preserve">MSC VICTORIA </t>
    <phoneticPr fontId="12" type="noConversion"/>
  </si>
  <si>
    <t xml:space="preserve">CUT OFF </t>
    <phoneticPr fontId="12" type="noConversion"/>
  </si>
  <si>
    <t>MONTEVIDEO</t>
    <phoneticPr fontId="12" type="noConversion"/>
  </si>
  <si>
    <t>CNXMN</t>
    <phoneticPr fontId="12" type="noConversion"/>
  </si>
  <si>
    <t>VOYAGE</t>
    <phoneticPr fontId="12" type="noConversion"/>
  </si>
  <si>
    <t>VESSEL</t>
    <phoneticPr fontId="12" type="noConversion"/>
  </si>
  <si>
    <t>MONTEVIDEO</t>
    <phoneticPr fontId="12" type="noConversion"/>
  </si>
  <si>
    <t xml:space="preserve">MSC CANDIDA </t>
    <phoneticPr fontId="12" type="noConversion"/>
  </si>
  <si>
    <t>MSC GENOVA</t>
    <phoneticPr fontId="12" type="noConversion"/>
  </si>
  <si>
    <t>FA418A</t>
    <phoneticPr fontId="12" type="noConversion"/>
  </si>
  <si>
    <t xml:space="preserve">MSC NOA ARIELA </t>
    <phoneticPr fontId="12" type="noConversion"/>
  </si>
  <si>
    <t>ONE(AX2)</t>
    <phoneticPr fontId="12" type="noConversion"/>
  </si>
  <si>
    <t>FA417A</t>
    <phoneticPr fontId="12" type="noConversion"/>
  </si>
  <si>
    <t>ETA</t>
    <phoneticPr fontId="12" type="noConversion"/>
  </si>
  <si>
    <t>ETD</t>
    <phoneticPr fontId="12" type="noConversion"/>
  </si>
  <si>
    <t>MANZANILLO</t>
    <phoneticPr fontId="12" type="noConversion"/>
  </si>
  <si>
    <t>OPERATOR</t>
    <phoneticPr fontId="12" type="noConversion"/>
  </si>
  <si>
    <t>MANZANILLO</t>
    <phoneticPr fontId="12" type="noConversion"/>
  </si>
  <si>
    <t>FA421A</t>
    <phoneticPr fontId="12" type="noConversion"/>
  </si>
  <si>
    <t xml:space="preserve">MSC CANDIDA </t>
    <phoneticPr fontId="12" type="noConversion"/>
  </si>
  <si>
    <t>ONE(AX2)</t>
    <phoneticPr fontId="12" type="noConversion"/>
  </si>
  <si>
    <t>FA417A</t>
    <phoneticPr fontId="12" type="noConversion"/>
  </si>
  <si>
    <t>ETD</t>
    <phoneticPr fontId="12" type="noConversion"/>
  </si>
  <si>
    <t>SAN ANTONIO</t>
    <phoneticPr fontId="12" type="noConversion"/>
  </si>
  <si>
    <t>CNXMN</t>
    <phoneticPr fontId="12" type="noConversion"/>
  </si>
  <si>
    <t>CNXMN</t>
    <phoneticPr fontId="12" type="noConversion"/>
  </si>
  <si>
    <t>BLANK SALING</t>
    <phoneticPr fontId="12" type="noConversion"/>
  </si>
  <si>
    <t>2405N</t>
    <phoneticPr fontId="12" type="noConversion"/>
  </si>
  <si>
    <t xml:space="preserve">SAWASDEE SUNRISE </t>
    <phoneticPr fontId="12" type="noConversion"/>
  </si>
  <si>
    <t xml:space="preserve">SAWASDEE INCHEON </t>
    <phoneticPr fontId="12" type="noConversion"/>
  </si>
  <si>
    <t>2405N</t>
    <phoneticPr fontId="12" type="noConversion"/>
  </si>
  <si>
    <t xml:space="preserve">SAWASDEE ATLANTIC </t>
    <phoneticPr fontId="12" type="noConversion"/>
  </si>
  <si>
    <t>HEUNG-A</t>
    <phoneticPr fontId="12" type="noConversion"/>
  </si>
  <si>
    <t>2401N</t>
    <phoneticPr fontId="12" type="noConversion"/>
  </si>
  <si>
    <t xml:space="preserve">HEUNG-A BANGKOK </t>
    <phoneticPr fontId="12" type="noConversion"/>
  </si>
  <si>
    <t>BUSAN</t>
    <phoneticPr fontId="12" type="noConversion"/>
  </si>
  <si>
    <t>SOUTH KOREA</t>
    <phoneticPr fontId="12" type="noConversion"/>
  </si>
  <si>
    <t>0125X</t>
    <phoneticPr fontId="12" type="noConversion"/>
  </si>
  <si>
    <t>DONG FANG FUZHOU</t>
    <phoneticPr fontId="12" type="noConversion"/>
  </si>
  <si>
    <t>0121X</t>
    <phoneticPr fontId="12" type="noConversion"/>
  </si>
  <si>
    <t xml:space="preserve">DONG FANG FUZHOU </t>
    <phoneticPr fontId="12" type="noConversion"/>
  </si>
  <si>
    <t>0117X</t>
    <phoneticPr fontId="12" type="noConversion"/>
  </si>
  <si>
    <t>0113X</t>
    <phoneticPr fontId="12" type="noConversion"/>
  </si>
  <si>
    <t xml:space="preserve">DONG FANG FUZHOU </t>
    <phoneticPr fontId="12" type="noConversion"/>
  </si>
  <si>
    <t>YML(MD2)</t>
    <phoneticPr fontId="12" type="noConversion"/>
  </si>
  <si>
    <t>0109X</t>
    <phoneticPr fontId="12" type="noConversion"/>
  </si>
  <si>
    <t>ETA</t>
    <phoneticPr fontId="12" type="noConversion"/>
  </si>
  <si>
    <t>GOA</t>
    <phoneticPr fontId="12" type="noConversion"/>
  </si>
  <si>
    <t>VESSEL</t>
    <phoneticPr fontId="12" type="noConversion"/>
  </si>
  <si>
    <t xml:space="preserve">GENOVA </t>
    <phoneticPr fontId="12" type="noConversion"/>
  </si>
  <si>
    <t>003W</t>
    <phoneticPr fontId="12" type="noConversion"/>
  </si>
  <si>
    <t>OOCL GDYNIA</t>
    <phoneticPr fontId="12" type="noConversion"/>
  </si>
  <si>
    <t>002W</t>
    <phoneticPr fontId="12" type="noConversion"/>
  </si>
  <si>
    <t xml:space="preserve">OOCL VALENCIA </t>
    <phoneticPr fontId="12" type="noConversion"/>
  </si>
  <si>
    <t>004W</t>
    <phoneticPr fontId="12" type="noConversion"/>
  </si>
  <si>
    <t>OOCL TURKIYE</t>
    <phoneticPr fontId="12" type="noConversion"/>
  </si>
  <si>
    <t>001W</t>
    <phoneticPr fontId="12" type="noConversion"/>
  </si>
  <si>
    <t>OOCL FINLAND</t>
    <phoneticPr fontId="12" type="noConversion"/>
  </si>
  <si>
    <t>OOCL(AEU1)</t>
    <phoneticPr fontId="12" type="noConversion"/>
  </si>
  <si>
    <t>031W</t>
    <phoneticPr fontId="12" type="noConversion"/>
  </si>
  <si>
    <t>OOCL HONG KONG</t>
    <phoneticPr fontId="12" type="noConversion"/>
  </si>
  <si>
    <t>ETA</t>
    <phoneticPr fontId="12" type="noConversion"/>
  </si>
  <si>
    <t>FELIXSTOWE</t>
    <phoneticPr fontId="12" type="noConversion"/>
  </si>
  <si>
    <t>FELIXSTOWE</t>
    <phoneticPr fontId="12" type="noConversion"/>
  </si>
  <si>
    <t>PS: THE CARGO AND DOC WIL BE SENT TO OUR WAREHOUSE AND COMPANY BEFORE 11:00AM IN CUT OFF TIME</t>
    <phoneticPr fontId="12" type="noConversion"/>
  </si>
  <si>
    <t>LOOKING FOR PLEASE USE CTRL+F</t>
    <phoneticPr fontId="12" type="noConversion"/>
  </si>
  <si>
    <t xml:space="preserve">          SALLING SCHEDULE-XIAMEN</t>
    <phoneticPr fontId="12" type="noConversion"/>
  </si>
  <si>
    <t>0102E</t>
  </si>
  <si>
    <t>GSL CHLOE</t>
  </si>
  <si>
    <t>0101E</t>
  </si>
  <si>
    <t>0100E</t>
  </si>
  <si>
    <t>0098E</t>
  </si>
  <si>
    <t>ETA NY</t>
  </si>
  <si>
    <t>ETA LA</t>
  </si>
  <si>
    <t>CNTSN</t>
  </si>
  <si>
    <t>CHICAGO/LOS ANGELES /NY</t>
  </si>
  <si>
    <t>946S</t>
  </si>
  <si>
    <t>XUTRA BHUM</t>
  </si>
  <si>
    <t>070S</t>
  </si>
  <si>
    <t>YM CELEBRITY</t>
  </si>
  <si>
    <t>209S</t>
  </si>
  <si>
    <t>BUXMELODY</t>
  </si>
  <si>
    <t>945S</t>
  </si>
  <si>
    <r>
      <rPr>
        <sz val="12"/>
        <color rgb="FF000000"/>
        <rFont val="等线 Light"/>
        <family val="3"/>
        <charset val="134"/>
      </rPr>
      <t>24</t>
    </r>
    <r>
      <rPr>
        <sz val="12"/>
        <color rgb="FF000000"/>
        <rFont val="等线 Light"/>
        <family val="3"/>
        <charset val="134"/>
      </rPr>
      <t>2</t>
    </r>
    <r>
      <rPr>
        <sz val="12"/>
        <color rgb="FF000000"/>
        <rFont val="等线 Light"/>
        <family val="3"/>
        <charset val="134"/>
      </rPr>
      <t>1E</t>
    </r>
  </si>
  <si>
    <t>BEI JIANG</t>
  </si>
  <si>
    <r>
      <rPr>
        <sz val="12"/>
        <color rgb="FF000000"/>
        <rFont val="等线 Light"/>
        <family val="3"/>
        <charset val="134"/>
      </rPr>
      <t>24</t>
    </r>
    <r>
      <rPr>
        <sz val="12"/>
        <color rgb="FF000000"/>
        <rFont val="等线 Light"/>
        <family val="3"/>
        <charset val="134"/>
      </rPr>
      <t>20</t>
    </r>
    <r>
      <rPr>
        <sz val="12"/>
        <color rgb="FF000000"/>
        <rFont val="等线 Light"/>
        <family val="3"/>
        <charset val="134"/>
      </rPr>
      <t>E</t>
    </r>
  </si>
  <si>
    <r>
      <rPr>
        <sz val="12"/>
        <color rgb="FF000000"/>
        <rFont val="等线 Light"/>
        <family val="3"/>
        <charset val="134"/>
      </rPr>
      <t>24</t>
    </r>
    <r>
      <rPr>
        <sz val="12"/>
        <color rgb="FF000000"/>
        <rFont val="等线 Light"/>
        <family val="3"/>
        <charset val="134"/>
      </rPr>
      <t>1</t>
    </r>
    <r>
      <rPr>
        <sz val="12"/>
        <color rgb="FF000000"/>
        <rFont val="等线 Light"/>
        <family val="3"/>
        <charset val="134"/>
      </rPr>
      <t>9E</t>
    </r>
  </si>
  <si>
    <t>EASLINE OSAKA</t>
  </si>
  <si>
    <t>PANOCEAN</t>
  </si>
  <si>
    <r>
      <rPr>
        <sz val="12"/>
        <color rgb="FF000000"/>
        <rFont val="等线 Light"/>
        <family val="3"/>
        <charset val="134"/>
      </rPr>
      <t>FK4</t>
    </r>
    <r>
      <rPr>
        <sz val="12"/>
        <color rgb="FF000000"/>
        <rFont val="等线 Light"/>
        <family val="3"/>
        <charset val="134"/>
      </rPr>
      <t>22</t>
    </r>
    <r>
      <rPr>
        <sz val="12"/>
        <color rgb="FF000000"/>
        <rFont val="等线 Light"/>
        <family val="3"/>
        <charset val="134"/>
      </rPr>
      <t>A</t>
    </r>
  </si>
  <si>
    <r>
      <rPr>
        <sz val="12"/>
        <color rgb="FF000000"/>
        <rFont val="等线 Light"/>
        <family val="3"/>
        <charset val="134"/>
      </rPr>
      <t>FK4</t>
    </r>
    <r>
      <rPr>
        <sz val="12"/>
        <color rgb="FF000000"/>
        <rFont val="等线 Light"/>
        <family val="3"/>
        <charset val="134"/>
      </rPr>
      <t>20</t>
    </r>
    <r>
      <rPr>
        <sz val="12"/>
        <color rgb="FF000000"/>
        <rFont val="等线 Light"/>
        <family val="3"/>
        <charset val="134"/>
      </rPr>
      <t>A</t>
    </r>
  </si>
  <si>
    <t>MSC TERESA</t>
  </si>
  <si>
    <r>
      <rPr>
        <sz val="12"/>
        <color rgb="FF000000"/>
        <rFont val="等线 Light"/>
        <family val="3"/>
        <charset val="134"/>
      </rPr>
      <t>FK41</t>
    </r>
    <r>
      <rPr>
        <sz val="12"/>
        <color rgb="FF000000"/>
        <rFont val="等线 Light"/>
        <family val="3"/>
        <charset val="134"/>
      </rPr>
      <t>9</t>
    </r>
    <r>
      <rPr>
        <sz val="12"/>
        <color rgb="FF000000"/>
        <rFont val="等线 Light"/>
        <family val="3"/>
        <charset val="134"/>
      </rPr>
      <t>A</t>
    </r>
  </si>
  <si>
    <r>
      <rPr>
        <sz val="12"/>
        <color rgb="FF000000"/>
        <rFont val="等线 Light"/>
        <family val="3"/>
        <charset val="134"/>
      </rPr>
      <t>FK41</t>
    </r>
    <r>
      <rPr>
        <sz val="12"/>
        <color rgb="FF000000"/>
        <rFont val="等线 Light"/>
        <family val="3"/>
        <charset val="134"/>
      </rPr>
      <t>8</t>
    </r>
    <r>
      <rPr>
        <sz val="12"/>
        <color rgb="FF000000"/>
        <rFont val="等线 Light"/>
        <family val="3"/>
        <charset val="134"/>
      </rPr>
      <t>A</t>
    </r>
  </si>
  <si>
    <t>MSC BETTINA</t>
  </si>
  <si>
    <t>169S</t>
  </si>
  <si>
    <t>OOCL AMERICA</t>
  </si>
  <si>
    <t>073S</t>
  </si>
  <si>
    <t>S014</t>
  </si>
  <si>
    <t>WAN HAI 523</t>
  </si>
  <si>
    <t>022S</t>
  </si>
  <si>
    <t>TO BE ADVISED (ITA)</t>
  </si>
  <si>
    <t>XIN ZHAN JIANG</t>
  </si>
  <si>
    <t>119S</t>
  </si>
  <si>
    <t xml:space="preserve">COSCO HAIFA </t>
  </si>
  <si>
    <t>YM CERTAINTY</t>
  </si>
  <si>
    <t>HOCHIMING</t>
  </si>
  <si>
    <t>2408S</t>
  </si>
  <si>
    <r>
      <rPr>
        <sz val="12"/>
        <color theme="1"/>
        <rFont val="等线 Light"/>
        <family val="3"/>
        <charset val="134"/>
      </rPr>
      <t xml:space="preserve">SITC </t>
    </r>
    <r>
      <rPr>
        <sz val="12"/>
        <color theme="1"/>
        <rFont val="等线 Light"/>
        <family val="3"/>
        <charset val="134"/>
      </rPr>
      <t>YUANMING</t>
    </r>
  </si>
  <si>
    <r>
      <rPr>
        <sz val="12"/>
        <color theme="1"/>
        <rFont val="等线 Light"/>
        <family val="3"/>
        <charset val="134"/>
      </rPr>
      <t xml:space="preserve">SITC </t>
    </r>
    <r>
      <rPr>
        <sz val="12"/>
        <color theme="1"/>
        <rFont val="等线 Light"/>
        <family val="3"/>
        <charset val="134"/>
      </rPr>
      <t>QIUMING</t>
    </r>
  </si>
  <si>
    <r>
      <rPr>
        <sz val="12"/>
        <color theme="1"/>
        <rFont val="等线 Light"/>
        <family val="3"/>
        <charset val="134"/>
      </rPr>
      <t xml:space="preserve">SITC </t>
    </r>
    <r>
      <rPr>
        <sz val="12"/>
        <color theme="1"/>
        <rFont val="等线 Light"/>
        <family val="3"/>
        <charset val="134"/>
      </rPr>
      <t>HUIMING</t>
    </r>
  </si>
  <si>
    <t>SITC CHANGMING</t>
  </si>
  <si>
    <t>21W</t>
  </si>
  <si>
    <t xml:space="preserve">SHIMIN </t>
  </si>
  <si>
    <t xml:space="preserve">168W  </t>
  </si>
  <si>
    <t xml:space="preserve">EVER ETHIC </t>
  </si>
  <si>
    <t>174W</t>
  </si>
  <si>
    <t>EVER EXCEL</t>
  </si>
  <si>
    <t>24001W</t>
  </si>
  <si>
    <t xml:space="preserve">TS HONGKONG </t>
  </si>
  <si>
    <t>SINGAPRE</t>
  </si>
  <si>
    <t>AKA BHUM</t>
  </si>
  <si>
    <t xml:space="preserve">VESSEL </t>
  </si>
  <si>
    <t xml:space="preserve">  COSCO SHIPPING UNIVERSE</t>
  </si>
  <si>
    <t xml:space="preserve"> COSCO SHIPPING VIRGO</t>
  </si>
  <si>
    <t xml:space="preserve">EUROPEAN ROUTE  </t>
  </si>
  <si>
    <t xml:space="preserve">        SAILING SCHEDULE-TIANJIN</t>
  </si>
  <si>
    <t>May.</t>
    <phoneticPr fontId="12" type="noConversion"/>
  </si>
  <si>
    <t>May.</t>
    <phoneticPr fontId="12" type="noConversion"/>
  </si>
  <si>
    <t>May.</t>
    <phoneticPr fontId="55" type="noConversion"/>
  </si>
  <si>
    <t>May.</t>
    <phoneticPr fontId="3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</si>
</sst>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176" formatCode="_-&quot;£&quot;* #,##0.00_-;\-&quot;£&quot;* #,##0.00_-;_-&quot;£&quot;* &quot;-&quot;??_-;_-@_-"/>
    <numFmt numFmtId="177" formatCode="_-&quot;£&quot;* #,##0_-;\-&quot;£&quot;* #,##0_-;_-&quot;£&quot;* &quot;-&quot;_-;_-@_-"/>
    <numFmt numFmtId="178" formatCode="ddd\ dd/mmm"/>
    <numFmt numFmtId="179" formatCode="0_);\(0\)"/>
    <numFmt numFmtId="180" formatCode="000&quot;E&quot;"/>
    <numFmt numFmtId="181" formatCode="0000&quot;W&quot;"/>
    <numFmt numFmtId="182" formatCode="000&quot;W&quot;"/>
    <numFmt numFmtId="183" formatCode="000000"/>
    <numFmt numFmtId="184" formatCode="m/d"/>
    <numFmt numFmtId="185" formatCode="0000&quot;E&quot;"/>
    <numFmt numFmtId="186" formatCode="_(* #,##0_);_(* \(#,##0\);_(* &quot;-&quot;_);_(@_)"/>
    <numFmt numFmtId="187" formatCode="&quot;$&quot;#,##0;[Red]\-&quot;$&quot;#,##0"/>
    <numFmt numFmtId="188" formatCode="&quot;$&quot;#,##0.00;[Red]\-&quot;$&quot;#,##0.00"/>
    <numFmt numFmtId="189" formatCode="_ * #,##0_ ;_ * &quot;\&quot;&quot;\&quot;&quot;\&quot;&quot;\&quot;&quot;\&quot;&quot;\&quot;\-#,##0_ ;_ * &quot;-&quot;_ ;_ @_ "/>
    <numFmt numFmtId="190" formatCode="[$-409]d/mmm/yy;@"/>
    <numFmt numFmtId="191" formatCode="[$-409]d/mmm;@"/>
    <numFmt numFmtId="192" formatCode="[$-409]yyyy/m/d\ &quot;11:00 AM&quot;"/>
    <numFmt numFmtId="193" formatCode="mm\/dd"/>
    <numFmt numFmtId="194" formatCode="[$-409]yyyy/m/d\ &quot;10:00 AM&quot;"/>
    <numFmt numFmtId="195" formatCode="[$-14809]dd/mm/yyyy;@"/>
    <numFmt numFmtId="196" formatCode="[$-409]d\-mmm;@"/>
    <numFmt numFmtId="197" formatCode="[$-409]mmmmm;@"/>
    <numFmt numFmtId="198" formatCode="ddd\ dd\/mmm"/>
    <numFmt numFmtId="199" formatCode="0_);[Red]\(0\)"/>
    <numFmt numFmtId="200" formatCode="mmm/yyyy"/>
    <numFmt numFmtId="201" formatCode="yyyy/m/d;@"/>
    <numFmt numFmtId="202" formatCode="[$-409]d\-mmm"/>
    <numFmt numFmtId="203" formatCode="_([$€]* #,##0.00_);_([$€]* \(#,##0.00\);_([$€]* &quot;-&quot;??_);_(@_)"/>
    <numFmt numFmtId="204" formatCode="d/m/yyyy"/>
    <numFmt numFmtId="205" formatCode="mm/dd"/>
  </numFmts>
  <fonts count="122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Arial Narrow"/>
      <family val="2"/>
    </font>
    <font>
      <b/>
      <sz val="11"/>
      <name val="Arial Narrow"/>
      <family val="2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新細明體"/>
      <family val="1"/>
    </font>
    <font>
      <sz val="10"/>
      <color indexed="8"/>
      <name val="MS Sans Serif"/>
      <family val="2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2"/>
      <name val="宋体"/>
      <family val="3"/>
      <charset val="134"/>
    </font>
    <font>
      <u/>
      <sz val="9"/>
      <color indexed="12"/>
      <name val="???"/>
      <family val="1"/>
    </font>
    <font>
      <sz val="12"/>
      <name val="???"/>
      <family val="1"/>
    </font>
    <font>
      <sz val="12"/>
      <color indexed="8"/>
      <name val="新細明體"/>
      <family val="1"/>
    </font>
    <font>
      <sz val="10"/>
      <name val="Helv"/>
      <family val="2"/>
    </font>
    <font>
      <sz val="11"/>
      <color indexed="8"/>
      <name val="ＭＳ Ｐゴシック"/>
      <family val="2"/>
    </font>
    <font>
      <u/>
      <sz val="9"/>
      <color indexed="36"/>
      <name val="???"/>
      <family val="1"/>
    </font>
    <font>
      <sz val="11"/>
      <color indexed="8"/>
      <name val="Calibri"/>
      <family val="2"/>
    </font>
    <font>
      <sz val="11"/>
      <color indexed="10"/>
      <name val="맑은 고딕"/>
      <family val="2"/>
    </font>
    <font>
      <sz val="10"/>
      <name val="MS Sans Serif"/>
      <family val="2"/>
    </font>
    <font>
      <sz val="12"/>
      <name val="Times New Roman"/>
      <family val="1"/>
    </font>
    <font>
      <sz val="14"/>
      <name val="ＭＳ Ｐゴシック"/>
      <family val="2"/>
    </font>
    <font>
      <sz val="11"/>
      <color indexed="8"/>
      <name val="微软雅黑"/>
      <family val="2"/>
      <charset val="134"/>
    </font>
    <font>
      <sz val="11"/>
      <color indexed="8"/>
      <name val="맑은 고딕"/>
      <family val="2"/>
    </font>
    <font>
      <u/>
      <sz val="9"/>
      <color indexed="36"/>
      <name val="¹ÙÅÁÃ¼"/>
      <family val="1"/>
    </font>
    <font>
      <sz val="12"/>
      <name val="–¾’©"/>
      <family val="2"/>
      <charset val="129"/>
    </font>
    <font>
      <sz val="12"/>
      <color rgb="FF212B60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sz val="12"/>
      <color theme="3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name val=""/>
      <family val="3"/>
      <charset val="134"/>
    </font>
    <font>
      <b/>
      <sz val="20"/>
      <name val="Bodoni MT Black"/>
      <family val="1"/>
    </font>
    <font>
      <sz val="9"/>
      <name val="宋体"/>
      <family val="3"/>
      <charset val="134"/>
    </font>
    <font>
      <sz val="10"/>
      <color indexed="10"/>
      <name val="Arial"/>
      <family val="2"/>
    </font>
    <font>
      <sz val="11"/>
      <color theme="1"/>
      <name val="宋体"/>
      <family val="3"/>
      <charset val="134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i/>
      <sz val="14"/>
      <name val="Arial"/>
      <family val="2"/>
    </font>
    <font>
      <sz val="12"/>
      <color theme="1"/>
      <name val="Arial Narrow"/>
      <family val="2"/>
    </font>
    <font>
      <b/>
      <sz val="12"/>
      <color rgb="FFFF0000"/>
      <name val="Arial Narrow"/>
      <family val="2"/>
    </font>
    <font>
      <sz val="12"/>
      <color rgb="FFFF0000"/>
      <name val="宋体"/>
      <family val="3"/>
      <charset val="134"/>
    </font>
    <font>
      <b/>
      <sz val="12"/>
      <color theme="1"/>
      <name val="Arial Narrow"/>
      <family val="2"/>
    </font>
    <font>
      <b/>
      <sz val="12"/>
      <color theme="1"/>
      <name val="宋体"/>
      <family val="3"/>
      <charset val="134"/>
    </font>
    <font>
      <b/>
      <sz val="10"/>
      <color theme="1"/>
      <name val="Arial Narrow"/>
      <family val="2"/>
    </font>
    <font>
      <sz val="6.5"/>
      <color theme="1"/>
      <name val="宋体"/>
      <family val="3"/>
      <charset val="134"/>
    </font>
    <font>
      <sz val="11"/>
      <color theme="1"/>
      <name val="宋体"/>
      <family val="2"/>
      <scheme val="minor"/>
    </font>
    <font>
      <sz val="10"/>
      <color theme="1"/>
      <name val="Arial"/>
      <family val="2"/>
    </font>
    <font>
      <sz val="11"/>
      <name val="Arial Narrow"/>
      <family val="2"/>
    </font>
    <font>
      <sz val="11"/>
      <name val=""/>
      <family val="2"/>
    </font>
    <font>
      <sz val="9"/>
      <name val="宋体"/>
      <family val="3"/>
      <charset val="134"/>
      <scheme val="minor"/>
    </font>
    <font>
      <sz val="9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name val="宋体"/>
      <family val="2"/>
      <charset val="134"/>
      <scheme val="minor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2"/>
      <color indexed="18"/>
      <name val="Courier New"/>
      <family val="3"/>
    </font>
    <font>
      <b/>
      <sz val="11"/>
      <name val="Times New Roman"/>
      <family val="1"/>
    </font>
    <font>
      <sz val="9"/>
      <name val="宋体"/>
      <family val="2"/>
      <charset val="134"/>
      <scheme val="minor"/>
    </font>
    <font>
      <b/>
      <sz val="11"/>
      <name val="Arial"/>
      <family val="2"/>
    </font>
    <font>
      <u/>
      <sz val="11"/>
      <color theme="10"/>
      <name val="宋体"/>
      <family val="3"/>
      <charset val="134"/>
    </font>
    <font>
      <u/>
      <sz val="11"/>
      <name val="Arial Narrow"/>
      <family val="2"/>
    </font>
    <font>
      <sz val="9"/>
      <name val="新細明體"/>
      <family val="1"/>
    </font>
    <font>
      <sz val="11"/>
      <name val="Times New Roman"/>
      <family val="1"/>
    </font>
    <font>
      <sz val="10"/>
      <name val="Arial Narrow"/>
      <family val="2"/>
    </font>
    <font>
      <sz val="9"/>
      <color rgb="FF000000"/>
      <name val="Times New Roman"/>
      <family val="1"/>
    </font>
    <font>
      <b/>
      <sz val="11"/>
      <color rgb="FFFF0000"/>
      <name val="Arial Narrow"/>
      <family val="2"/>
    </font>
    <font>
      <b/>
      <sz val="16"/>
      <name val="Arial Narrow"/>
      <family val="2"/>
    </font>
    <font>
      <b/>
      <i/>
      <sz val="16"/>
      <name val="Arial Narrow"/>
      <family val="2"/>
    </font>
    <font>
      <sz val="10"/>
      <color indexed="0"/>
      <name val="Arial"/>
      <family val="2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Verdana"/>
      <family val="2"/>
    </font>
    <font>
      <sz val="10"/>
      <color rgb="FFFF0000"/>
      <name val="Arial"/>
      <family val="2"/>
    </font>
    <font>
      <b/>
      <sz val="12"/>
      <name val="Times New Roman"/>
      <family val="1"/>
    </font>
    <font>
      <sz val="11"/>
      <color indexed="12"/>
      <name val="Times New Roman"/>
      <family val="1"/>
    </font>
    <font>
      <sz val="11"/>
      <name val="Albertus Medium"/>
      <family val="1"/>
    </font>
    <font>
      <sz val="12"/>
      <name val="Albertus Medium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lbertus Medium"/>
      <family val="1"/>
    </font>
    <font>
      <sz val="12"/>
      <color indexed="8"/>
      <name val="Albertus Medium"/>
      <family val="1"/>
    </font>
    <font>
      <sz val="11"/>
      <color indexed="12"/>
      <name val="宋体"/>
      <family val="3"/>
      <charset val="134"/>
    </font>
    <font>
      <sz val="11"/>
      <color theme="1"/>
      <name val="Times New Roman"/>
      <family val="1"/>
    </font>
    <font>
      <sz val="11"/>
      <name val="宋体"/>
      <family val="3"/>
      <charset val="134"/>
    </font>
    <font>
      <sz val="11"/>
      <color indexed="0"/>
      <name val="Times New Roman"/>
      <family val="1"/>
    </font>
    <font>
      <sz val="11"/>
      <color indexed="18"/>
      <name val="Times New Roman"/>
      <family val="1"/>
    </font>
    <font>
      <b/>
      <sz val="11"/>
      <name val="宋体"/>
      <family val="3"/>
      <charset val="134"/>
    </font>
    <font>
      <b/>
      <sz val="11"/>
      <color theme="1"/>
      <name val="Times New Roman"/>
      <family val="1"/>
    </font>
    <font>
      <b/>
      <i/>
      <sz val="14"/>
      <color indexed="8"/>
      <name val="Times New Roman"/>
      <family val="1"/>
    </font>
    <font>
      <b/>
      <sz val="20"/>
      <name val="Times New Roman"/>
      <family val="1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name val="Tahoma"/>
      <family val="2"/>
      <charset val="134"/>
    </font>
    <font>
      <sz val="9"/>
      <name val="Tahoma"/>
      <family val="2"/>
      <charset val="134"/>
    </font>
    <font>
      <b/>
      <sz val="9"/>
      <name val="宋体"/>
      <family val="3"/>
      <charset val="134"/>
    </font>
    <font>
      <sz val="12"/>
      <name val="宋体"/>
      <family val="3"/>
      <charset val="134"/>
      <scheme val="major"/>
    </font>
    <font>
      <b/>
      <sz val="12"/>
      <name val="宋体"/>
      <family val="3"/>
      <charset val="134"/>
      <scheme val="major"/>
    </font>
    <font>
      <sz val="12"/>
      <color theme="1"/>
      <name val="宋体"/>
      <family val="3"/>
      <charset val="134"/>
      <scheme val="major"/>
    </font>
    <font>
      <sz val="10"/>
      <name val="宋体"/>
      <family val="3"/>
      <charset val="134"/>
      <scheme val="major"/>
    </font>
    <font>
      <sz val="12"/>
      <color rgb="FFFF0000"/>
      <name val="宋体"/>
      <family val="3"/>
      <charset val="134"/>
      <scheme val="major"/>
    </font>
    <font>
      <u/>
      <sz val="12"/>
      <color indexed="12"/>
      <name val="宋体"/>
      <family val="3"/>
      <charset val="134"/>
    </font>
    <font>
      <b/>
      <sz val="12"/>
      <color theme="1"/>
      <name val="宋体"/>
      <family val="3"/>
      <charset val="134"/>
      <scheme val="major"/>
    </font>
    <font>
      <b/>
      <sz val="10"/>
      <name val="宋体"/>
      <family val="3"/>
      <charset val="134"/>
      <scheme val="major"/>
    </font>
    <font>
      <b/>
      <sz val="20"/>
      <name val="宋体"/>
      <family val="3"/>
      <charset val="134"/>
      <scheme val="major"/>
    </font>
    <font>
      <sz val="11"/>
      <color theme="1"/>
      <name val="Arial Narrow"/>
      <family val="2"/>
    </font>
    <font>
      <sz val="12"/>
      <color rgb="FF000000"/>
      <name val="Calibri"/>
      <family val="2"/>
    </font>
    <font>
      <sz val="9"/>
      <color rgb="FF000000"/>
      <name val="Roboto"/>
    </font>
    <font>
      <sz val="12"/>
      <color indexed="8"/>
      <name val="宋体"/>
      <family val="3"/>
      <charset val="134"/>
      <scheme val="major"/>
    </font>
    <font>
      <sz val="12"/>
      <color rgb="FF000000"/>
      <name val="宋体"/>
      <family val="3"/>
      <charset val="134"/>
      <scheme val="major"/>
    </font>
    <font>
      <sz val="12"/>
      <color rgb="FF000000"/>
      <name val="等线 Light"/>
      <family val="3"/>
      <charset val="134"/>
    </font>
    <font>
      <sz val="11"/>
      <name val=""/>
      <charset val="134"/>
    </font>
    <font>
      <sz val="12"/>
      <color theme="1"/>
      <name val="等线 Light"/>
      <family val="3"/>
      <charset val="134"/>
    </font>
    <font>
      <sz val="12"/>
      <color rgb="FF495060"/>
      <name val="宋体"/>
      <family val="3"/>
      <charset val="134"/>
      <scheme val="major"/>
    </font>
  </fonts>
  <fills count="3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thin">
        <color rgb="FF212B6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rgb="FFCECECE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085">
    <xf numFmtId="190" fontId="0" fillId="0" borderId="0"/>
    <xf numFmtId="190" fontId="25" fillId="0" borderId="0"/>
    <xf numFmtId="190" fontId="10" fillId="0" borderId="0" applyNumberFormat="0" applyFill="0" applyBorder="0" applyAlignment="0" applyProtection="0">
      <alignment vertical="top"/>
      <protection locked="0"/>
    </xf>
    <xf numFmtId="190" fontId="20" fillId="0" borderId="0" applyNumberFormat="0" applyFill="0" applyBorder="0" applyAlignment="0" applyProtection="0">
      <alignment vertical="top"/>
      <protection locked="0"/>
    </xf>
    <xf numFmtId="190" fontId="20" fillId="0" borderId="0" applyNumberFormat="0" applyFill="0" applyBorder="0" applyAlignment="0" applyProtection="0">
      <alignment vertical="top"/>
      <protection locked="0"/>
    </xf>
    <xf numFmtId="190" fontId="20" fillId="0" borderId="0" applyNumberFormat="0" applyFill="0" applyBorder="0" applyAlignment="0" applyProtection="0">
      <alignment vertical="top"/>
      <protection locked="0"/>
    </xf>
    <xf numFmtId="190" fontId="20" fillId="0" borderId="0" applyNumberFormat="0" applyFill="0" applyBorder="0" applyAlignment="0" applyProtection="0">
      <alignment vertical="top"/>
      <protection locked="0"/>
    </xf>
    <xf numFmtId="190" fontId="20" fillId="0" borderId="0" applyNumberFormat="0" applyFill="0" applyBorder="0" applyAlignment="0" applyProtection="0">
      <alignment vertical="top"/>
      <protection locked="0"/>
    </xf>
    <xf numFmtId="190" fontId="20" fillId="0" borderId="0" applyNumberFormat="0" applyFill="0" applyBorder="0" applyAlignment="0" applyProtection="0">
      <alignment vertical="top"/>
      <protection locked="0"/>
    </xf>
    <xf numFmtId="190" fontId="20" fillId="0" borderId="0" applyNumberFormat="0" applyFill="0" applyBorder="0" applyAlignment="0" applyProtection="0">
      <alignment vertical="top"/>
      <protection locked="0"/>
    </xf>
    <xf numFmtId="190" fontId="20" fillId="0" borderId="0" applyNumberFormat="0" applyFill="0" applyBorder="0" applyAlignment="0" applyProtection="0">
      <alignment vertical="top"/>
      <protection locked="0"/>
    </xf>
    <xf numFmtId="190" fontId="20" fillId="0" borderId="0" applyNumberFormat="0" applyFill="0" applyBorder="0" applyAlignment="0" applyProtection="0">
      <alignment vertical="top"/>
      <protection locked="0"/>
    </xf>
    <xf numFmtId="190" fontId="10" fillId="0" borderId="0" applyNumberFormat="0" applyFill="0" applyBorder="0" applyAlignment="0" applyProtection="0">
      <alignment vertical="top"/>
      <protection locked="0"/>
    </xf>
    <xf numFmtId="190" fontId="10" fillId="0" borderId="0" applyNumberFormat="0" applyFill="0" applyBorder="0" applyAlignment="0" applyProtection="0">
      <alignment vertical="top"/>
      <protection locked="0"/>
    </xf>
    <xf numFmtId="190" fontId="25" fillId="0" borderId="0"/>
    <xf numFmtId="190" fontId="25" fillId="0" borderId="0"/>
    <xf numFmtId="190" fontId="15" fillId="0" borderId="0" applyNumberFormat="0" applyFill="0" applyBorder="0" applyAlignment="0" applyProtection="0">
      <alignment vertical="top"/>
      <protection locked="0"/>
    </xf>
    <xf numFmtId="190" fontId="15" fillId="0" borderId="0" applyNumberFormat="0" applyFill="0" applyBorder="0" applyAlignment="0" applyProtection="0">
      <alignment vertical="top"/>
      <protection locked="0"/>
    </xf>
    <xf numFmtId="190" fontId="15" fillId="0" borderId="0" applyNumberFormat="0" applyFill="0" applyBorder="0" applyAlignment="0" applyProtection="0">
      <alignment vertical="top"/>
      <protection locked="0"/>
    </xf>
    <xf numFmtId="190" fontId="15" fillId="0" borderId="0" applyNumberFormat="0" applyFill="0" applyBorder="0" applyAlignment="0" applyProtection="0">
      <alignment vertical="top"/>
      <protection locked="0"/>
    </xf>
    <xf numFmtId="190" fontId="15" fillId="0" borderId="0" applyNumberFormat="0" applyFill="0" applyBorder="0" applyAlignment="0" applyProtection="0">
      <alignment vertical="top"/>
      <protection locked="0"/>
    </xf>
    <xf numFmtId="190" fontId="15" fillId="0" borderId="0" applyNumberFormat="0" applyFill="0" applyBorder="0" applyAlignment="0" applyProtection="0">
      <alignment vertical="top"/>
      <protection locked="0"/>
    </xf>
    <xf numFmtId="190" fontId="15" fillId="0" borderId="0" applyNumberFormat="0" applyFill="0" applyBorder="0" applyAlignment="0" applyProtection="0">
      <alignment vertical="top"/>
      <protection locked="0"/>
    </xf>
    <xf numFmtId="190" fontId="15" fillId="0" borderId="0" applyNumberFormat="0" applyFill="0" applyBorder="0" applyAlignment="0" applyProtection="0">
      <alignment vertical="top"/>
      <protection locked="0"/>
    </xf>
    <xf numFmtId="190" fontId="15" fillId="0" borderId="0" applyNumberFormat="0" applyFill="0" applyBorder="0" applyAlignment="0" applyProtection="0">
      <alignment vertical="top"/>
      <protection locked="0"/>
    </xf>
    <xf numFmtId="190" fontId="15" fillId="0" borderId="0" applyNumberFormat="0" applyFill="0" applyBorder="0" applyAlignment="0" applyProtection="0">
      <alignment vertical="top"/>
      <protection locked="0"/>
    </xf>
    <xf numFmtId="190" fontId="15" fillId="0" borderId="0" applyNumberFormat="0" applyFill="0" applyBorder="0" applyAlignment="0" applyProtection="0">
      <alignment vertical="top"/>
      <protection locked="0"/>
    </xf>
    <xf numFmtId="190" fontId="15" fillId="0" borderId="0" applyNumberFormat="0" applyFill="0" applyBorder="0" applyAlignment="0" applyProtection="0">
      <alignment vertical="top"/>
      <protection locked="0"/>
    </xf>
    <xf numFmtId="190" fontId="15" fillId="0" borderId="0" applyNumberFormat="0" applyFill="0" applyBorder="0" applyAlignment="0" applyProtection="0">
      <alignment vertical="top"/>
      <protection locked="0"/>
    </xf>
    <xf numFmtId="190" fontId="10" fillId="0" borderId="0" applyNumberFormat="0" applyFill="0" applyBorder="0" applyAlignment="0" applyProtection="0">
      <alignment vertical="top"/>
      <protection locked="0"/>
    </xf>
    <xf numFmtId="190" fontId="10" fillId="0" borderId="0" applyNumberFormat="0" applyFill="0" applyBorder="0" applyAlignment="0" applyProtection="0">
      <alignment vertical="top"/>
      <protection locked="0"/>
    </xf>
    <xf numFmtId="190" fontId="10" fillId="0" borderId="0" applyNumberFormat="0" applyFill="0" applyBorder="0" applyAlignment="0" applyProtection="0">
      <alignment vertical="top"/>
      <protection locked="0"/>
    </xf>
    <xf numFmtId="190" fontId="10" fillId="0" borderId="0" applyNumberFormat="0" applyFill="0" applyBorder="0" applyAlignment="0" applyProtection="0">
      <alignment vertical="top"/>
      <protection locked="0"/>
    </xf>
    <xf numFmtId="190" fontId="10" fillId="0" borderId="0" applyNumberFormat="0" applyFill="0" applyBorder="0" applyAlignment="0" applyProtection="0">
      <alignment vertical="top"/>
      <protection locked="0"/>
    </xf>
    <xf numFmtId="190" fontId="10" fillId="0" borderId="0" applyNumberFormat="0" applyFill="0" applyBorder="0" applyAlignment="0" applyProtection="0">
      <alignment vertical="top"/>
      <protection locked="0"/>
    </xf>
    <xf numFmtId="190" fontId="10" fillId="0" borderId="0" applyNumberFormat="0" applyFill="0" applyBorder="0" applyAlignment="0" applyProtection="0">
      <alignment vertical="top"/>
      <protection locked="0"/>
    </xf>
    <xf numFmtId="190" fontId="10" fillId="0" borderId="0" applyNumberFormat="0" applyFill="0" applyBorder="0" applyAlignment="0" applyProtection="0">
      <alignment vertical="top"/>
      <protection locked="0"/>
    </xf>
    <xf numFmtId="190" fontId="10" fillId="0" borderId="0" applyNumberFormat="0" applyFill="0" applyBorder="0" applyAlignment="0" applyProtection="0">
      <alignment vertical="top"/>
      <protection locked="0"/>
    </xf>
    <xf numFmtId="190" fontId="10" fillId="0" borderId="0" applyNumberFormat="0" applyFill="0" applyBorder="0" applyAlignment="0" applyProtection="0">
      <alignment vertical="top"/>
      <protection locked="0"/>
    </xf>
    <xf numFmtId="190" fontId="10" fillId="0" borderId="0" applyNumberFormat="0" applyFill="0" applyBorder="0" applyAlignment="0" applyProtection="0">
      <alignment vertical="top"/>
      <protection locked="0"/>
    </xf>
    <xf numFmtId="190" fontId="10" fillId="0" borderId="0" applyNumberFormat="0" applyFill="0" applyBorder="0" applyAlignment="0" applyProtection="0">
      <alignment vertical="top"/>
      <protection locked="0"/>
    </xf>
    <xf numFmtId="190" fontId="15" fillId="0" borderId="0" applyNumberFormat="0" applyFill="0" applyBorder="0" applyAlignment="0" applyProtection="0">
      <alignment vertical="top"/>
      <protection locked="0"/>
    </xf>
    <xf numFmtId="190" fontId="15" fillId="0" borderId="0" applyNumberFormat="0" applyFill="0" applyBorder="0" applyAlignment="0" applyProtection="0">
      <alignment vertical="top"/>
      <protection locked="0"/>
    </xf>
    <xf numFmtId="190" fontId="15" fillId="0" borderId="0" applyNumberFormat="0" applyFill="0" applyBorder="0" applyAlignment="0" applyProtection="0">
      <alignment vertical="top"/>
      <protection locked="0"/>
    </xf>
    <xf numFmtId="190" fontId="15" fillId="0" borderId="0" applyNumberFormat="0" applyFill="0" applyBorder="0" applyAlignment="0" applyProtection="0">
      <alignment vertical="top"/>
      <protection locked="0"/>
    </xf>
    <xf numFmtId="190" fontId="15" fillId="0" borderId="0" applyNumberFormat="0" applyFill="0" applyBorder="0" applyAlignment="0" applyProtection="0">
      <alignment vertical="top"/>
      <protection locked="0"/>
    </xf>
    <xf numFmtId="190" fontId="15" fillId="0" borderId="0" applyNumberFormat="0" applyFill="0" applyBorder="0" applyAlignment="0" applyProtection="0">
      <alignment vertical="top"/>
      <protection locked="0"/>
    </xf>
    <xf numFmtId="190" fontId="15" fillId="0" borderId="0" applyNumberFormat="0" applyFill="0" applyBorder="0" applyAlignment="0" applyProtection="0">
      <alignment vertical="top"/>
      <protection locked="0"/>
    </xf>
    <xf numFmtId="190" fontId="15" fillId="0" borderId="0" applyNumberFormat="0" applyFill="0" applyBorder="0" applyAlignment="0" applyProtection="0">
      <alignment vertical="top"/>
      <protection locked="0"/>
    </xf>
    <xf numFmtId="190" fontId="15" fillId="0" borderId="0" applyNumberFormat="0" applyFill="0" applyBorder="0" applyAlignment="0" applyProtection="0">
      <alignment vertical="top"/>
      <protection locked="0"/>
    </xf>
    <xf numFmtId="190" fontId="15" fillId="0" borderId="0" applyNumberFormat="0" applyFill="0" applyBorder="0" applyAlignment="0" applyProtection="0">
      <alignment vertical="top"/>
      <protection locked="0"/>
    </xf>
    <xf numFmtId="190" fontId="15" fillId="0" borderId="0" applyNumberFormat="0" applyFill="0" applyBorder="0" applyAlignment="0" applyProtection="0">
      <alignment vertical="top"/>
      <protection locked="0"/>
    </xf>
    <xf numFmtId="190" fontId="25" fillId="0" borderId="0"/>
    <xf numFmtId="190" fontId="16" fillId="0" borderId="0" applyFont="0" applyFill="0" applyBorder="0" applyAlignment="0" applyProtection="0"/>
    <xf numFmtId="190" fontId="14" fillId="0" borderId="0"/>
    <xf numFmtId="190" fontId="14" fillId="0" borderId="0"/>
    <xf numFmtId="190" fontId="14" fillId="0" borderId="0"/>
    <xf numFmtId="190" fontId="11" fillId="0" borderId="0"/>
    <xf numFmtId="190" fontId="11" fillId="0" borderId="0"/>
    <xf numFmtId="190" fontId="11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9" fillId="0" borderId="0"/>
    <xf numFmtId="190" fontId="9" fillId="0" borderId="0"/>
    <xf numFmtId="190" fontId="9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9" fillId="0" borderId="0"/>
    <xf numFmtId="190" fontId="9" fillId="0" borderId="0"/>
    <xf numFmtId="190" fontId="9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8" fillId="0" borderId="0"/>
    <xf numFmtId="190" fontId="18" fillId="0" borderId="0"/>
    <xf numFmtId="190" fontId="18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0" fillId="0" borderId="0"/>
    <xf numFmtId="190" fontId="10" fillId="0" borderId="0"/>
    <xf numFmtId="190" fontId="10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9" fillId="0" borderId="0"/>
    <xf numFmtId="190" fontId="9" fillId="0" borderId="0"/>
    <xf numFmtId="190" fontId="9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14" fillId="0" borderId="0"/>
    <xf numFmtId="190" fontId="14" fillId="0" borderId="0"/>
    <xf numFmtId="190" fontId="14" fillId="0" borderId="0"/>
    <xf numFmtId="190" fontId="18" fillId="0" borderId="0"/>
    <xf numFmtId="190" fontId="18" fillId="0" borderId="0"/>
    <xf numFmtId="190" fontId="18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14" fillId="0" borderId="0"/>
    <xf numFmtId="190" fontId="14" fillId="0" borderId="0"/>
    <xf numFmtId="190" fontId="14" fillId="0" borderId="0"/>
    <xf numFmtId="190" fontId="18" fillId="0" borderId="0"/>
    <xf numFmtId="190" fontId="18" fillId="0" borderId="0"/>
    <xf numFmtId="190" fontId="18" fillId="0" borderId="0"/>
    <xf numFmtId="190" fontId="14" fillId="0" borderId="0"/>
    <xf numFmtId="190" fontId="14" fillId="0" borderId="0"/>
    <xf numFmtId="190" fontId="14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9" fillId="0" borderId="0"/>
    <xf numFmtId="190" fontId="9" fillId="0" borderId="0"/>
    <xf numFmtId="190" fontId="9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18" fillId="0" borderId="0"/>
    <xf numFmtId="190" fontId="18" fillId="0" borderId="0"/>
    <xf numFmtId="190" fontId="18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8" fillId="0" borderId="0"/>
    <xf numFmtId="190" fontId="18" fillId="0" borderId="0"/>
    <xf numFmtId="190" fontId="18" fillId="0" borderId="0"/>
    <xf numFmtId="190" fontId="24" fillId="0" borderId="0"/>
    <xf numFmtId="190" fontId="24" fillId="0" borderId="0"/>
    <xf numFmtId="190" fontId="24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9" fillId="0" borderId="0"/>
    <xf numFmtId="190" fontId="9" fillId="0" borderId="0"/>
    <xf numFmtId="190" fontId="9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14" fillId="0" borderId="0"/>
    <xf numFmtId="190" fontId="14" fillId="0" borderId="0"/>
    <xf numFmtId="190" fontId="14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4" fillId="0" borderId="0"/>
    <xf numFmtId="190" fontId="14" fillId="0" borderId="0"/>
    <xf numFmtId="190" fontId="14" fillId="0" borderId="0"/>
    <xf numFmtId="190" fontId="18" fillId="0" borderId="0"/>
    <xf numFmtId="190" fontId="18" fillId="0" borderId="0"/>
    <xf numFmtId="190" fontId="18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8" fillId="0" borderId="0"/>
    <xf numFmtId="190" fontId="18" fillId="0" borderId="0"/>
    <xf numFmtId="190" fontId="18" fillId="0" borderId="0"/>
    <xf numFmtId="190" fontId="9" fillId="0" borderId="0"/>
    <xf numFmtId="190" fontId="9" fillId="0" borderId="0"/>
    <xf numFmtId="190" fontId="9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8" fillId="0" borderId="0"/>
    <xf numFmtId="190" fontId="18" fillId="0" borderId="0"/>
    <xf numFmtId="190" fontId="18" fillId="0" borderId="0"/>
    <xf numFmtId="190" fontId="14" fillId="0" borderId="0"/>
    <xf numFmtId="190" fontId="14" fillId="0" borderId="0"/>
    <xf numFmtId="190" fontId="14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18" fillId="0" borderId="0"/>
    <xf numFmtId="190" fontId="18" fillId="0" borderId="0"/>
    <xf numFmtId="190" fontId="18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9" fillId="0" borderId="0"/>
    <xf numFmtId="190" fontId="9" fillId="0" borderId="0"/>
    <xf numFmtId="190" fontId="9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8" fillId="0" borderId="0"/>
    <xf numFmtId="190" fontId="18" fillId="0" borderId="0"/>
    <xf numFmtId="190" fontId="18" fillId="0" borderId="0"/>
    <xf numFmtId="190" fontId="9" fillId="0" borderId="0"/>
    <xf numFmtId="190" fontId="9" fillId="0" borderId="0"/>
    <xf numFmtId="190" fontId="9" fillId="0" borderId="0"/>
    <xf numFmtId="190" fontId="14" fillId="0" borderId="0"/>
    <xf numFmtId="190" fontId="14" fillId="0" borderId="0"/>
    <xf numFmtId="190" fontId="14" fillId="0" borderId="0"/>
    <xf numFmtId="190" fontId="9" fillId="0" borderId="0"/>
    <xf numFmtId="190" fontId="9" fillId="0" borderId="0"/>
    <xf numFmtId="190" fontId="9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9" fillId="0" borderId="0"/>
    <xf numFmtId="190" fontId="9" fillId="0" borderId="0"/>
    <xf numFmtId="190" fontId="9" fillId="0" borderId="0"/>
    <xf numFmtId="190" fontId="18" fillId="0" borderId="0"/>
    <xf numFmtId="190" fontId="18" fillId="0" borderId="0"/>
    <xf numFmtId="190" fontId="18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9" fillId="0" borderId="0"/>
    <xf numFmtId="190" fontId="9" fillId="0" borderId="0"/>
    <xf numFmtId="190" fontId="9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9" fillId="0" borderId="0"/>
    <xf numFmtId="190" fontId="9" fillId="0" borderId="0"/>
    <xf numFmtId="190" fontId="9" fillId="0" borderId="0"/>
    <xf numFmtId="190" fontId="10" fillId="0" borderId="0"/>
    <xf numFmtId="190" fontId="10" fillId="0" borderId="0"/>
    <xf numFmtId="190" fontId="10" fillId="0" borderId="0"/>
    <xf numFmtId="190" fontId="14" fillId="0" borderId="0"/>
    <xf numFmtId="190" fontId="14" fillId="0" borderId="0"/>
    <xf numFmtId="190" fontId="14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8" fillId="0" borderId="0"/>
    <xf numFmtId="190" fontId="18" fillId="0" borderId="0"/>
    <xf numFmtId="190" fontId="18" fillId="0" borderId="0"/>
    <xf numFmtId="190" fontId="14" fillId="0" borderId="0"/>
    <xf numFmtId="190" fontId="14" fillId="0" borderId="0"/>
    <xf numFmtId="190" fontId="14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9" fillId="0" borderId="0"/>
    <xf numFmtId="190" fontId="9" fillId="0" borderId="0"/>
    <xf numFmtId="190" fontId="9" fillId="0" borderId="0"/>
    <xf numFmtId="190" fontId="14" fillId="0" borderId="0"/>
    <xf numFmtId="190" fontId="14" fillId="0" borderId="0"/>
    <xf numFmtId="190" fontId="14" fillId="0" borderId="0"/>
    <xf numFmtId="190" fontId="11" fillId="0" borderId="0"/>
    <xf numFmtId="190" fontId="11" fillId="0" borderId="0"/>
    <xf numFmtId="190" fontId="11" fillId="0" borderId="0"/>
    <xf numFmtId="190" fontId="11" fillId="0" borderId="0"/>
    <xf numFmtId="190" fontId="11" fillId="0" borderId="0"/>
    <xf numFmtId="190" fontId="11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9" fillId="0" borderId="0"/>
    <xf numFmtId="190" fontId="9" fillId="0" borderId="0"/>
    <xf numFmtId="190" fontId="9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9" fillId="0" borderId="0"/>
    <xf numFmtId="190" fontId="9" fillId="0" borderId="0"/>
    <xf numFmtId="190" fontId="9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9" fillId="0" borderId="0"/>
    <xf numFmtId="190" fontId="9" fillId="0" borderId="0"/>
    <xf numFmtId="190" fontId="9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8" fillId="0" borderId="0"/>
    <xf numFmtId="190" fontId="18" fillId="0" borderId="0"/>
    <xf numFmtId="190" fontId="18" fillId="0" borderId="0"/>
    <xf numFmtId="190" fontId="13" fillId="0" borderId="0">
      <alignment vertical="top"/>
    </xf>
    <xf numFmtId="190" fontId="13" fillId="0" borderId="0">
      <alignment vertical="top"/>
    </xf>
    <xf numFmtId="190" fontId="13" fillId="0" borderId="0">
      <alignment vertical="top"/>
    </xf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8" fillId="0" borderId="0"/>
    <xf numFmtId="190" fontId="18" fillId="0" borderId="0"/>
    <xf numFmtId="190" fontId="18" fillId="0" borderId="0"/>
    <xf numFmtId="190" fontId="9" fillId="0" borderId="0"/>
    <xf numFmtId="190" fontId="9" fillId="0" borderId="0"/>
    <xf numFmtId="190" fontId="9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8" fillId="0" borderId="0"/>
    <xf numFmtId="190" fontId="18" fillId="0" borderId="0"/>
    <xf numFmtId="190" fontId="18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11" fillId="0" borderId="0"/>
    <xf numFmtId="190" fontId="11" fillId="0" borderId="0"/>
    <xf numFmtId="190" fontId="11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9" fillId="0" borderId="0"/>
    <xf numFmtId="190" fontId="9" fillId="0" borderId="0"/>
    <xf numFmtId="190" fontId="9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9" fillId="0" borderId="0"/>
    <xf numFmtId="190" fontId="9" fillId="0" borderId="0"/>
    <xf numFmtId="190" fontId="9" fillId="0" borderId="0"/>
    <xf numFmtId="190" fontId="24" fillId="0" borderId="0"/>
    <xf numFmtId="190" fontId="24" fillId="0" borderId="0"/>
    <xf numFmtId="190" fontId="24" fillId="0" borderId="0"/>
    <xf numFmtId="190" fontId="11" fillId="0" borderId="0"/>
    <xf numFmtId="190" fontId="11" fillId="0" borderId="0"/>
    <xf numFmtId="190" fontId="11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14" fillId="0" borderId="0"/>
    <xf numFmtId="190" fontId="14" fillId="0" borderId="0"/>
    <xf numFmtId="190" fontId="14" fillId="0" borderId="0"/>
    <xf numFmtId="190" fontId="11" fillId="0" borderId="0"/>
    <xf numFmtId="190" fontId="11" fillId="0" borderId="0"/>
    <xf numFmtId="190" fontId="11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14" fillId="0" borderId="0"/>
    <xf numFmtId="190" fontId="14" fillId="0" borderId="0"/>
    <xf numFmtId="190" fontId="14" fillId="0" borderId="0"/>
    <xf numFmtId="190" fontId="9" fillId="0" borderId="0"/>
    <xf numFmtId="190" fontId="9" fillId="0" borderId="0"/>
    <xf numFmtId="190" fontId="9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28" fillId="0" borderId="0" applyNumberFormat="0" applyFill="0" applyBorder="0" applyAlignment="0" applyProtection="0">
      <alignment vertical="top"/>
      <protection locked="0"/>
    </xf>
    <xf numFmtId="190" fontId="28" fillId="0" borderId="0" applyNumberFormat="0" applyFill="0" applyBorder="0" applyAlignment="0" applyProtection="0">
      <alignment vertical="top"/>
      <protection locked="0"/>
    </xf>
    <xf numFmtId="190" fontId="28" fillId="0" borderId="0" applyNumberFormat="0" applyFill="0" applyBorder="0" applyAlignment="0" applyProtection="0">
      <alignment vertical="top"/>
      <protection locked="0"/>
    </xf>
    <xf numFmtId="190" fontId="28" fillId="0" borderId="0" applyNumberFormat="0" applyFill="0" applyBorder="0" applyAlignment="0" applyProtection="0">
      <alignment vertical="top"/>
      <protection locked="0"/>
    </xf>
    <xf numFmtId="190" fontId="28" fillId="0" borderId="0" applyNumberFormat="0" applyFill="0" applyBorder="0" applyAlignment="0" applyProtection="0">
      <alignment vertical="top"/>
      <protection locked="0"/>
    </xf>
    <xf numFmtId="190" fontId="28" fillId="0" borderId="0" applyNumberFormat="0" applyFill="0" applyBorder="0" applyAlignment="0" applyProtection="0">
      <alignment vertical="top"/>
      <protection locked="0"/>
    </xf>
    <xf numFmtId="190" fontId="28" fillId="0" borderId="0" applyNumberFormat="0" applyFill="0" applyBorder="0" applyAlignment="0" applyProtection="0">
      <alignment vertical="top"/>
      <protection locked="0"/>
    </xf>
    <xf numFmtId="190" fontId="28" fillId="0" borderId="0" applyNumberFormat="0" applyFill="0" applyBorder="0" applyAlignment="0" applyProtection="0">
      <alignment vertical="top"/>
      <protection locked="0"/>
    </xf>
    <xf numFmtId="190" fontId="28" fillId="0" borderId="0" applyNumberFormat="0" applyFill="0" applyBorder="0" applyAlignment="0" applyProtection="0">
      <alignment vertical="top"/>
      <protection locked="0"/>
    </xf>
    <xf numFmtId="190" fontId="28" fillId="0" borderId="0" applyNumberFormat="0" applyFill="0" applyBorder="0" applyAlignment="0" applyProtection="0">
      <alignment vertical="top"/>
      <protection locked="0"/>
    </xf>
    <xf numFmtId="190" fontId="28" fillId="0" borderId="0" applyNumberFormat="0" applyFill="0" applyBorder="0" applyAlignment="0" applyProtection="0">
      <alignment vertical="top"/>
      <protection locked="0"/>
    </xf>
    <xf numFmtId="190" fontId="28" fillId="0" borderId="0" applyNumberFormat="0" applyFill="0" applyBorder="0" applyAlignment="0" applyProtection="0">
      <alignment vertical="top"/>
      <protection locked="0"/>
    </xf>
    <xf numFmtId="190" fontId="29" fillId="0" borderId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90" fontId="23" fillId="0" borderId="0"/>
    <xf numFmtId="190" fontId="21" fillId="2" borderId="0" applyNumberFormat="0" applyBorder="0" applyAlignment="0" applyProtection="0"/>
    <xf numFmtId="190" fontId="21" fillId="3" borderId="0" applyNumberFormat="0" applyBorder="0" applyAlignment="0" applyProtection="0"/>
    <xf numFmtId="190" fontId="8" fillId="2" borderId="0" applyNumberFormat="0" applyBorder="0" applyAlignment="0" applyProtection="0">
      <alignment vertical="center"/>
    </xf>
    <xf numFmtId="190" fontId="8" fillId="2" borderId="0" applyNumberFormat="0" applyBorder="0" applyAlignment="0" applyProtection="0">
      <alignment vertical="center"/>
    </xf>
    <xf numFmtId="190" fontId="8" fillId="2" borderId="0" applyNumberFormat="0" applyBorder="0" applyAlignment="0" applyProtection="0">
      <alignment vertical="center"/>
    </xf>
    <xf numFmtId="190" fontId="8" fillId="2" borderId="0" applyNumberFormat="0" applyBorder="0" applyAlignment="0" applyProtection="0">
      <alignment vertical="center"/>
    </xf>
    <xf numFmtId="190" fontId="8" fillId="2" borderId="0" applyNumberFormat="0" applyBorder="0" applyAlignment="0" applyProtection="0">
      <alignment vertical="center"/>
    </xf>
    <xf numFmtId="190" fontId="8" fillId="2" borderId="0" applyNumberFormat="0" applyBorder="0" applyAlignment="0" applyProtection="0">
      <alignment vertical="center"/>
    </xf>
    <xf numFmtId="190" fontId="8" fillId="2" borderId="0" applyNumberFormat="0" applyBorder="0" applyAlignment="0" applyProtection="0">
      <alignment vertical="center"/>
    </xf>
    <xf numFmtId="190" fontId="8" fillId="2" borderId="0" applyNumberFormat="0" applyBorder="0" applyAlignment="0" applyProtection="0">
      <alignment vertical="center"/>
    </xf>
    <xf numFmtId="190" fontId="8" fillId="2" borderId="0" applyNumberFormat="0" applyBorder="0" applyAlignment="0" applyProtection="0">
      <alignment vertical="center"/>
    </xf>
    <xf numFmtId="190" fontId="8" fillId="2" borderId="0" applyNumberFormat="0" applyBorder="0" applyAlignment="0" applyProtection="0">
      <alignment vertical="center"/>
    </xf>
    <xf numFmtId="190" fontId="8" fillId="2" borderId="0" applyNumberFormat="0" applyBorder="0" applyAlignment="0" applyProtection="0">
      <alignment vertical="center"/>
    </xf>
    <xf numFmtId="190" fontId="8" fillId="2" borderId="0" applyNumberFormat="0" applyBorder="0" applyAlignment="0" applyProtection="0">
      <alignment vertical="center"/>
    </xf>
    <xf numFmtId="190" fontId="8" fillId="2" borderId="0" applyNumberFormat="0" applyBorder="0" applyAlignment="0" applyProtection="0">
      <alignment vertical="center"/>
    </xf>
    <xf numFmtId="190" fontId="8" fillId="2" borderId="0" applyNumberFormat="0" applyBorder="0" applyAlignment="0" applyProtection="0">
      <alignment vertical="center"/>
    </xf>
    <xf numFmtId="190" fontId="8" fillId="2" borderId="0" applyNumberFormat="0" applyBorder="0" applyAlignment="0" applyProtection="0">
      <alignment vertical="center"/>
    </xf>
    <xf numFmtId="190" fontId="8" fillId="2" borderId="0" applyNumberFormat="0" applyBorder="0" applyAlignment="0" applyProtection="0">
      <alignment vertical="center"/>
    </xf>
    <xf numFmtId="190" fontId="8" fillId="2" borderId="0" applyNumberFormat="0" applyBorder="0" applyAlignment="0" applyProtection="0">
      <alignment vertical="center"/>
    </xf>
    <xf numFmtId="190" fontId="8" fillId="2" borderId="0" applyNumberFormat="0" applyBorder="0" applyAlignment="0" applyProtection="0">
      <alignment vertical="center"/>
    </xf>
    <xf numFmtId="190" fontId="8" fillId="2" borderId="0" applyNumberFormat="0" applyBorder="0" applyAlignment="0" applyProtection="0">
      <alignment vertical="center"/>
    </xf>
    <xf numFmtId="190" fontId="8" fillId="2" borderId="0" applyNumberFormat="0" applyBorder="0" applyAlignment="0" applyProtection="0">
      <alignment vertical="center"/>
    </xf>
    <xf numFmtId="190" fontId="8" fillId="2" borderId="0" applyNumberFormat="0" applyBorder="0" applyAlignment="0" applyProtection="0">
      <alignment vertical="center"/>
    </xf>
    <xf numFmtId="190" fontId="8" fillId="2" borderId="0" applyNumberFormat="0" applyBorder="0" applyAlignment="0" applyProtection="0">
      <alignment vertical="center"/>
    </xf>
    <xf numFmtId="190" fontId="8" fillId="2" borderId="0" applyNumberFormat="0" applyBorder="0" applyAlignment="0" applyProtection="0">
      <alignment vertical="center"/>
    </xf>
    <xf numFmtId="190" fontId="8" fillId="2" borderId="0" applyNumberFormat="0" applyBorder="0" applyAlignment="0" applyProtection="0">
      <alignment vertical="center"/>
    </xf>
    <xf numFmtId="190" fontId="8" fillId="2" borderId="0" applyNumberFormat="0" applyBorder="0" applyAlignment="0" applyProtection="0">
      <alignment vertical="center"/>
    </xf>
    <xf numFmtId="190" fontId="8" fillId="2" borderId="0" applyNumberFormat="0" applyBorder="0" applyAlignment="0" applyProtection="0">
      <alignment vertical="center"/>
    </xf>
    <xf numFmtId="190" fontId="8" fillId="2" borderId="0" applyNumberFormat="0" applyBorder="0" applyAlignment="0" applyProtection="0">
      <alignment vertical="center"/>
    </xf>
    <xf numFmtId="190" fontId="21" fillId="3" borderId="0" applyNumberFormat="0" applyBorder="0" applyAlignment="0" applyProtection="0"/>
    <xf numFmtId="190" fontId="21" fillId="3" borderId="0" applyNumberFormat="0" applyBorder="0" applyAlignment="0" applyProtection="0"/>
    <xf numFmtId="190" fontId="8" fillId="2" borderId="0" applyNumberFormat="0" applyBorder="0" applyAlignment="0" applyProtection="0">
      <alignment vertical="center"/>
    </xf>
    <xf numFmtId="190" fontId="8" fillId="2" borderId="0" applyNumberFormat="0" applyBorder="0" applyAlignment="0" applyProtection="0">
      <alignment vertical="center"/>
    </xf>
    <xf numFmtId="190" fontId="8" fillId="2" borderId="0" applyNumberFormat="0" applyBorder="0" applyAlignment="0" applyProtection="0">
      <alignment vertical="center"/>
    </xf>
    <xf numFmtId="190" fontId="8" fillId="2" borderId="0" applyNumberFormat="0" applyBorder="0" applyAlignment="0" applyProtection="0">
      <alignment vertical="center"/>
    </xf>
    <xf numFmtId="190" fontId="8" fillId="2" borderId="0" applyNumberFormat="0" applyBorder="0" applyAlignment="0" applyProtection="0">
      <alignment vertical="center"/>
    </xf>
    <xf numFmtId="190" fontId="8" fillId="2" borderId="0" applyNumberFormat="0" applyBorder="0" applyAlignment="0" applyProtection="0">
      <alignment vertical="center"/>
    </xf>
    <xf numFmtId="190" fontId="8" fillId="2" borderId="0" applyNumberFormat="0" applyBorder="0" applyAlignment="0" applyProtection="0">
      <alignment vertical="center"/>
    </xf>
    <xf numFmtId="190" fontId="8" fillId="2" borderId="0" applyNumberFormat="0" applyBorder="0" applyAlignment="0" applyProtection="0">
      <alignment vertical="center"/>
    </xf>
    <xf numFmtId="190" fontId="8" fillId="2" borderId="0" applyNumberFormat="0" applyBorder="0" applyAlignment="0" applyProtection="0">
      <alignment vertical="center"/>
    </xf>
    <xf numFmtId="190" fontId="8" fillId="2" borderId="0" applyNumberFormat="0" applyBorder="0" applyAlignment="0" applyProtection="0">
      <alignment vertical="center"/>
    </xf>
    <xf numFmtId="190" fontId="8" fillId="2" borderId="0" applyNumberFormat="0" applyBorder="0" applyAlignment="0" applyProtection="0">
      <alignment vertical="center"/>
    </xf>
    <xf numFmtId="190" fontId="8" fillId="2" borderId="0" applyNumberFormat="0" applyBorder="0" applyAlignment="0" applyProtection="0">
      <alignment vertical="center"/>
    </xf>
    <xf numFmtId="190" fontId="8" fillId="2" borderId="0" applyNumberFormat="0" applyBorder="0" applyAlignment="0" applyProtection="0">
      <alignment vertical="center"/>
    </xf>
    <xf numFmtId="190" fontId="8" fillId="2" borderId="0" applyNumberFormat="0" applyBorder="0" applyAlignment="0" applyProtection="0">
      <alignment vertical="center"/>
    </xf>
    <xf numFmtId="190" fontId="8" fillId="2" borderId="0" applyNumberFormat="0" applyBorder="0" applyAlignment="0" applyProtection="0">
      <alignment vertical="center"/>
    </xf>
    <xf numFmtId="190" fontId="8" fillId="2" borderId="0" applyNumberFormat="0" applyBorder="0" applyAlignment="0" applyProtection="0">
      <alignment vertical="center"/>
    </xf>
    <xf numFmtId="190" fontId="8" fillId="2" borderId="0" applyNumberFormat="0" applyBorder="0" applyAlignment="0" applyProtection="0">
      <alignment vertical="center"/>
    </xf>
    <xf numFmtId="190" fontId="8" fillId="2" borderId="0" applyNumberFormat="0" applyBorder="0" applyAlignment="0" applyProtection="0">
      <alignment vertical="center"/>
    </xf>
    <xf numFmtId="190" fontId="21" fillId="2" borderId="0" applyNumberFormat="0" applyBorder="0" applyAlignment="0" applyProtection="0"/>
    <xf numFmtId="190" fontId="21" fillId="2" borderId="0" applyNumberFormat="0" applyBorder="0" applyAlignment="0" applyProtection="0"/>
    <xf numFmtId="190" fontId="21" fillId="3" borderId="0" applyNumberFormat="0" applyBorder="0" applyAlignment="0" applyProtection="0"/>
    <xf numFmtId="190" fontId="21" fillId="4" borderId="0" applyNumberFormat="0" applyBorder="0" applyAlignment="0" applyProtection="0"/>
    <xf numFmtId="190" fontId="21" fillId="5" borderId="0" applyNumberFormat="0" applyBorder="0" applyAlignment="0" applyProtection="0"/>
    <xf numFmtId="190" fontId="8" fillId="4" borderId="0" applyNumberFormat="0" applyBorder="0" applyAlignment="0" applyProtection="0">
      <alignment vertical="center"/>
    </xf>
    <xf numFmtId="190" fontId="8" fillId="4" borderId="0" applyNumberFormat="0" applyBorder="0" applyAlignment="0" applyProtection="0">
      <alignment vertical="center"/>
    </xf>
    <xf numFmtId="190" fontId="8" fillId="4" borderId="0" applyNumberFormat="0" applyBorder="0" applyAlignment="0" applyProtection="0">
      <alignment vertical="center"/>
    </xf>
    <xf numFmtId="190" fontId="8" fillId="4" borderId="0" applyNumberFormat="0" applyBorder="0" applyAlignment="0" applyProtection="0">
      <alignment vertical="center"/>
    </xf>
    <xf numFmtId="190" fontId="8" fillId="4" borderId="0" applyNumberFormat="0" applyBorder="0" applyAlignment="0" applyProtection="0">
      <alignment vertical="center"/>
    </xf>
    <xf numFmtId="190" fontId="8" fillId="4" borderId="0" applyNumberFormat="0" applyBorder="0" applyAlignment="0" applyProtection="0">
      <alignment vertical="center"/>
    </xf>
    <xf numFmtId="190" fontId="8" fillId="4" borderId="0" applyNumberFormat="0" applyBorder="0" applyAlignment="0" applyProtection="0">
      <alignment vertical="center"/>
    </xf>
    <xf numFmtId="190" fontId="8" fillId="4" borderId="0" applyNumberFormat="0" applyBorder="0" applyAlignment="0" applyProtection="0">
      <alignment vertical="center"/>
    </xf>
    <xf numFmtId="190" fontId="8" fillId="4" borderId="0" applyNumberFormat="0" applyBorder="0" applyAlignment="0" applyProtection="0">
      <alignment vertical="center"/>
    </xf>
    <xf numFmtId="190" fontId="8" fillId="4" borderId="0" applyNumberFormat="0" applyBorder="0" applyAlignment="0" applyProtection="0">
      <alignment vertical="center"/>
    </xf>
    <xf numFmtId="190" fontId="8" fillId="4" borderId="0" applyNumberFormat="0" applyBorder="0" applyAlignment="0" applyProtection="0">
      <alignment vertical="center"/>
    </xf>
    <xf numFmtId="190" fontId="8" fillId="4" borderId="0" applyNumberFormat="0" applyBorder="0" applyAlignment="0" applyProtection="0">
      <alignment vertical="center"/>
    </xf>
    <xf numFmtId="190" fontId="8" fillId="4" borderId="0" applyNumberFormat="0" applyBorder="0" applyAlignment="0" applyProtection="0">
      <alignment vertical="center"/>
    </xf>
    <xf numFmtId="190" fontId="8" fillId="4" borderId="0" applyNumberFormat="0" applyBorder="0" applyAlignment="0" applyProtection="0">
      <alignment vertical="center"/>
    </xf>
    <xf numFmtId="190" fontId="8" fillId="4" borderId="0" applyNumberFormat="0" applyBorder="0" applyAlignment="0" applyProtection="0">
      <alignment vertical="center"/>
    </xf>
    <xf numFmtId="190" fontId="8" fillId="4" borderId="0" applyNumberFormat="0" applyBorder="0" applyAlignment="0" applyProtection="0">
      <alignment vertical="center"/>
    </xf>
    <xf numFmtId="190" fontId="8" fillId="4" borderId="0" applyNumberFormat="0" applyBorder="0" applyAlignment="0" applyProtection="0">
      <alignment vertical="center"/>
    </xf>
    <xf numFmtId="190" fontId="8" fillId="4" borderId="0" applyNumberFormat="0" applyBorder="0" applyAlignment="0" applyProtection="0">
      <alignment vertical="center"/>
    </xf>
    <xf numFmtId="190" fontId="8" fillId="4" borderId="0" applyNumberFormat="0" applyBorder="0" applyAlignment="0" applyProtection="0">
      <alignment vertical="center"/>
    </xf>
    <xf numFmtId="190" fontId="8" fillId="4" borderId="0" applyNumberFormat="0" applyBorder="0" applyAlignment="0" applyProtection="0">
      <alignment vertical="center"/>
    </xf>
    <xf numFmtId="190" fontId="8" fillId="4" borderId="0" applyNumberFormat="0" applyBorder="0" applyAlignment="0" applyProtection="0">
      <alignment vertical="center"/>
    </xf>
    <xf numFmtId="190" fontId="8" fillId="4" borderId="0" applyNumberFormat="0" applyBorder="0" applyAlignment="0" applyProtection="0">
      <alignment vertical="center"/>
    </xf>
    <xf numFmtId="190" fontId="8" fillId="4" borderId="0" applyNumberFormat="0" applyBorder="0" applyAlignment="0" applyProtection="0">
      <alignment vertical="center"/>
    </xf>
    <xf numFmtId="190" fontId="8" fillId="4" borderId="0" applyNumberFormat="0" applyBorder="0" applyAlignment="0" applyProtection="0">
      <alignment vertical="center"/>
    </xf>
    <xf numFmtId="190" fontId="8" fillId="4" borderId="0" applyNumberFormat="0" applyBorder="0" applyAlignment="0" applyProtection="0">
      <alignment vertical="center"/>
    </xf>
    <xf numFmtId="190" fontId="8" fillId="4" borderId="0" applyNumberFormat="0" applyBorder="0" applyAlignment="0" applyProtection="0">
      <alignment vertical="center"/>
    </xf>
    <xf numFmtId="190" fontId="8" fillId="4" borderId="0" applyNumberFormat="0" applyBorder="0" applyAlignment="0" applyProtection="0">
      <alignment vertical="center"/>
    </xf>
    <xf numFmtId="190" fontId="21" fillId="5" borderId="0" applyNumberFormat="0" applyBorder="0" applyAlignment="0" applyProtection="0"/>
    <xf numFmtId="190" fontId="21" fillId="5" borderId="0" applyNumberFormat="0" applyBorder="0" applyAlignment="0" applyProtection="0"/>
    <xf numFmtId="190" fontId="8" fillId="4" borderId="0" applyNumberFormat="0" applyBorder="0" applyAlignment="0" applyProtection="0">
      <alignment vertical="center"/>
    </xf>
    <xf numFmtId="190" fontId="8" fillId="4" borderId="0" applyNumberFormat="0" applyBorder="0" applyAlignment="0" applyProtection="0">
      <alignment vertical="center"/>
    </xf>
    <xf numFmtId="190" fontId="8" fillId="4" borderId="0" applyNumberFormat="0" applyBorder="0" applyAlignment="0" applyProtection="0">
      <alignment vertical="center"/>
    </xf>
    <xf numFmtId="190" fontId="8" fillId="4" borderId="0" applyNumberFormat="0" applyBorder="0" applyAlignment="0" applyProtection="0">
      <alignment vertical="center"/>
    </xf>
    <xf numFmtId="190" fontId="8" fillId="4" borderId="0" applyNumberFormat="0" applyBorder="0" applyAlignment="0" applyProtection="0">
      <alignment vertical="center"/>
    </xf>
    <xf numFmtId="190" fontId="8" fillId="4" borderId="0" applyNumberFormat="0" applyBorder="0" applyAlignment="0" applyProtection="0">
      <alignment vertical="center"/>
    </xf>
    <xf numFmtId="190" fontId="8" fillId="4" borderId="0" applyNumberFormat="0" applyBorder="0" applyAlignment="0" applyProtection="0">
      <alignment vertical="center"/>
    </xf>
    <xf numFmtId="190" fontId="8" fillId="4" borderId="0" applyNumberFormat="0" applyBorder="0" applyAlignment="0" applyProtection="0">
      <alignment vertical="center"/>
    </xf>
    <xf numFmtId="190" fontId="8" fillId="4" borderId="0" applyNumberFormat="0" applyBorder="0" applyAlignment="0" applyProtection="0">
      <alignment vertical="center"/>
    </xf>
    <xf numFmtId="190" fontId="8" fillId="4" borderId="0" applyNumberFormat="0" applyBorder="0" applyAlignment="0" applyProtection="0">
      <alignment vertical="center"/>
    </xf>
    <xf numFmtId="190" fontId="8" fillId="4" borderId="0" applyNumberFormat="0" applyBorder="0" applyAlignment="0" applyProtection="0">
      <alignment vertical="center"/>
    </xf>
    <xf numFmtId="190" fontId="8" fillId="4" borderId="0" applyNumberFormat="0" applyBorder="0" applyAlignment="0" applyProtection="0">
      <alignment vertical="center"/>
    </xf>
    <xf numFmtId="190" fontId="8" fillId="4" borderId="0" applyNumberFormat="0" applyBorder="0" applyAlignment="0" applyProtection="0">
      <alignment vertical="center"/>
    </xf>
    <xf numFmtId="190" fontId="8" fillId="4" borderId="0" applyNumberFormat="0" applyBorder="0" applyAlignment="0" applyProtection="0">
      <alignment vertical="center"/>
    </xf>
    <xf numFmtId="190" fontId="8" fillId="4" borderId="0" applyNumberFormat="0" applyBorder="0" applyAlignment="0" applyProtection="0">
      <alignment vertical="center"/>
    </xf>
    <xf numFmtId="190" fontId="8" fillId="4" borderId="0" applyNumberFormat="0" applyBorder="0" applyAlignment="0" applyProtection="0">
      <alignment vertical="center"/>
    </xf>
    <xf numFmtId="190" fontId="8" fillId="4" borderId="0" applyNumberFormat="0" applyBorder="0" applyAlignment="0" applyProtection="0">
      <alignment vertical="center"/>
    </xf>
    <xf numFmtId="190" fontId="8" fillId="4" borderId="0" applyNumberFormat="0" applyBorder="0" applyAlignment="0" applyProtection="0">
      <alignment vertical="center"/>
    </xf>
    <xf numFmtId="190" fontId="21" fillId="4" borderId="0" applyNumberFormat="0" applyBorder="0" applyAlignment="0" applyProtection="0"/>
    <xf numFmtId="190" fontId="21" fillId="4" borderId="0" applyNumberFormat="0" applyBorder="0" applyAlignment="0" applyProtection="0"/>
    <xf numFmtId="190" fontId="21" fillId="5" borderId="0" applyNumberFormat="0" applyBorder="0" applyAlignment="0" applyProtection="0"/>
    <xf numFmtId="190" fontId="21" fillId="6" borderId="0" applyNumberFormat="0" applyBorder="0" applyAlignment="0" applyProtection="0"/>
    <xf numFmtId="190" fontId="21" fillId="7" borderId="0" applyNumberFormat="0" applyBorder="0" applyAlignment="0" applyProtection="0"/>
    <xf numFmtId="190" fontId="8" fillId="6" borderId="0" applyNumberFormat="0" applyBorder="0" applyAlignment="0" applyProtection="0">
      <alignment vertical="center"/>
    </xf>
    <xf numFmtId="190" fontId="8" fillId="6" borderId="0" applyNumberFormat="0" applyBorder="0" applyAlignment="0" applyProtection="0">
      <alignment vertical="center"/>
    </xf>
    <xf numFmtId="190" fontId="8" fillId="6" borderId="0" applyNumberFormat="0" applyBorder="0" applyAlignment="0" applyProtection="0">
      <alignment vertical="center"/>
    </xf>
    <xf numFmtId="190" fontId="8" fillId="6" borderId="0" applyNumberFormat="0" applyBorder="0" applyAlignment="0" applyProtection="0">
      <alignment vertical="center"/>
    </xf>
    <xf numFmtId="190" fontId="8" fillId="6" borderId="0" applyNumberFormat="0" applyBorder="0" applyAlignment="0" applyProtection="0">
      <alignment vertical="center"/>
    </xf>
    <xf numFmtId="190" fontId="8" fillId="6" borderId="0" applyNumberFormat="0" applyBorder="0" applyAlignment="0" applyProtection="0">
      <alignment vertical="center"/>
    </xf>
    <xf numFmtId="190" fontId="8" fillId="6" borderId="0" applyNumberFormat="0" applyBorder="0" applyAlignment="0" applyProtection="0">
      <alignment vertical="center"/>
    </xf>
    <xf numFmtId="190" fontId="8" fillId="6" borderId="0" applyNumberFormat="0" applyBorder="0" applyAlignment="0" applyProtection="0">
      <alignment vertical="center"/>
    </xf>
    <xf numFmtId="190" fontId="8" fillId="6" borderId="0" applyNumberFormat="0" applyBorder="0" applyAlignment="0" applyProtection="0">
      <alignment vertical="center"/>
    </xf>
    <xf numFmtId="190" fontId="8" fillId="6" borderId="0" applyNumberFormat="0" applyBorder="0" applyAlignment="0" applyProtection="0">
      <alignment vertical="center"/>
    </xf>
    <xf numFmtId="190" fontId="8" fillId="6" borderId="0" applyNumberFormat="0" applyBorder="0" applyAlignment="0" applyProtection="0">
      <alignment vertical="center"/>
    </xf>
    <xf numFmtId="190" fontId="8" fillId="6" borderId="0" applyNumberFormat="0" applyBorder="0" applyAlignment="0" applyProtection="0">
      <alignment vertical="center"/>
    </xf>
    <xf numFmtId="190" fontId="8" fillId="6" borderId="0" applyNumberFormat="0" applyBorder="0" applyAlignment="0" applyProtection="0">
      <alignment vertical="center"/>
    </xf>
    <xf numFmtId="190" fontId="8" fillId="6" borderId="0" applyNumberFormat="0" applyBorder="0" applyAlignment="0" applyProtection="0">
      <alignment vertical="center"/>
    </xf>
    <xf numFmtId="190" fontId="8" fillId="6" borderId="0" applyNumberFormat="0" applyBorder="0" applyAlignment="0" applyProtection="0">
      <alignment vertical="center"/>
    </xf>
    <xf numFmtId="190" fontId="8" fillId="6" borderId="0" applyNumberFormat="0" applyBorder="0" applyAlignment="0" applyProtection="0">
      <alignment vertical="center"/>
    </xf>
    <xf numFmtId="190" fontId="8" fillId="6" borderId="0" applyNumberFormat="0" applyBorder="0" applyAlignment="0" applyProtection="0">
      <alignment vertical="center"/>
    </xf>
    <xf numFmtId="190" fontId="8" fillId="6" borderId="0" applyNumberFormat="0" applyBorder="0" applyAlignment="0" applyProtection="0">
      <alignment vertical="center"/>
    </xf>
    <xf numFmtId="190" fontId="8" fillId="6" borderId="0" applyNumberFormat="0" applyBorder="0" applyAlignment="0" applyProtection="0">
      <alignment vertical="center"/>
    </xf>
    <xf numFmtId="190" fontId="8" fillId="6" borderId="0" applyNumberFormat="0" applyBorder="0" applyAlignment="0" applyProtection="0">
      <alignment vertical="center"/>
    </xf>
    <xf numFmtId="190" fontId="8" fillId="6" borderId="0" applyNumberFormat="0" applyBorder="0" applyAlignment="0" applyProtection="0">
      <alignment vertical="center"/>
    </xf>
    <xf numFmtId="190" fontId="8" fillId="6" borderId="0" applyNumberFormat="0" applyBorder="0" applyAlignment="0" applyProtection="0">
      <alignment vertical="center"/>
    </xf>
    <xf numFmtId="190" fontId="8" fillId="6" borderId="0" applyNumberFormat="0" applyBorder="0" applyAlignment="0" applyProtection="0">
      <alignment vertical="center"/>
    </xf>
    <xf numFmtId="190" fontId="8" fillId="6" borderId="0" applyNumberFormat="0" applyBorder="0" applyAlignment="0" applyProtection="0">
      <alignment vertical="center"/>
    </xf>
    <xf numFmtId="190" fontId="8" fillId="6" borderId="0" applyNumberFormat="0" applyBorder="0" applyAlignment="0" applyProtection="0">
      <alignment vertical="center"/>
    </xf>
    <xf numFmtId="190" fontId="8" fillId="6" borderId="0" applyNumberFormat="0" applyBorder="0" applyAlignment="0" applyProtection="0">
      <alignment vertical="center"/>
    </xf>
    <xf numFmtId="190" fontId="8" fillId="6" borderId="0" applyNumberFormat="0" applyBorder="0" applyAlignment="0" applyProtection="0">
      <alignment vertical="center"/>
    </xf>
    <xf numFmtId="190" fontId="21" fillId="7" borderId="0" applyNumberFormat="0" applyBorder="0" applyAlignment="0" applyProtection="0"/>
    <xf numFmtId="190" fontId="21" fillId="7" borderId="0" applyNumberFormat="0" applyBorder="0" applyAlignment="0" applyProtection="0"/>
    <xf numFmtId="190" fontId="8" fillId="6" borderId="0" applyNumberFormat="0" applyBorder="0" applyAlignment="0" applyProtection="0">
      <alignment vertical="center"/>
    </xf>
    <xf numFmtId="190" fontId="8" fillId="6" borderId="0" applyNumberFormat="0" applyBorder="0" applyAlignment="0" applyProtection="0">
      <alignment vertical="center"/>
    </xf>
    <xf numFmtId="190" fontId="8" fillId="6" borderId="0" applyNumberFormat="0" applyBorder="0" applyAlignment="0" applyProtection="0">
      <alignment vertical="center"/>
    </xf>
    <xf numFmtId="190" fontId="8" fillId="6" borderId="0" applyNumberFormat="0" applyBorder="0" applyAlignment="0" applyProtection="0">
      <alignment vertical="center"/>
    </xf>
    <xf numFmtId="190" fontId="8" fillId="6" borderId="0" applyNumberFormat="0" applyBorder="0" applyAlignment="0" applyProtection="0">
      <alignment vertical="center"/>
    </xf>
    <xf numFmtId="190" fontId="8" fillId="6" borderId="0" applyNumberFormat="0" applyBorder="0" applyAlignment="0" applyProtection="0">
      <alignment vertical="center"/>
    </xf>
    <xf numFmtId="190" fontId="8" fillId="6" borderId="0" applyNumberFormat="0" applyBorder="0" applyAlignment="0" applyProtection="0">
      <alignment vertical="center"/>
    </xf>
    <xf numFmtId="190" fontId="8" fillId="6" borderId="0" applyNumberFormat="0" applyBorder="0" applyAlignment="0" applyProtection="0">
      <alignment vertical="center"/>
    </xf>
    <xf numFmtId="190" fontId="8" fillId="6" borderId="0" applyNumberFormat="0" applyBorder="0" applyAlignment="0" applyProtection="0">
      <alignment vertical="center"/>
    </xf>
    <xf numFmtId="190" fontId="8" fillId="6" borderId="0" applyNumberFormat="0" applyBorder="0" applyAlignment="0" applyProtection="0">
      <alignment vertical="center"/>
    </xf>
    <xf numFmtId="190" fontId="8" fillId="6" borderId="0" applyNumberFormat="0" applyBorder="0" applyAlignment="0" applyProtection="0">
      <alignment vertical="center"/>
    </xf>
    <xf numFmtId="190" fontId="8" fillId="6" borderId="0" applyNumberFormat="0" applyBorder="0" applyAlignment="0" applyProtection="0">
      <alignment vertical="center"/>
    </xf>
    <xf numFmtId="190" fontId="8" fillId="6" borderId="0" applyNumberFormat="0" applyBorder="0" applyAlignment="0" applyProtection="0">
      <alignment vertical="center"/>
    </xf>
    <xf numFmtId="190" fontId="8" fillId="6" borderId="0" applyNumberFormat="0" applyBorder="0" applyAlignment="0" applyProtection="0">
      <alignment vertical="center"/>
    </xf>
    <xf numFmtId="190" fontId="8" fillId="6" borderId="0" applyNumberFormat="0" applyBorder="0" applyAlignment="0" applyProtection="0">
      <alignment vertical="center"/>
    </xf>
    <xf numFmtId="190" fontId="8" fillId="6" borderId="0" applyNumberFormat="0" applyBorder="0" applyAlignment="0" applyProtection="0">
      <alignment vertical="center"/>
    </xf>
    <xf numFmtId="190" fontId="8" fillId="6" borderId="0" applyNumberFormat="0" applyBorder="0" applyAlignment="0" applyProtection="0">
      <alignment vertical="center"/>
    </xf>
    <xf numFmtId="190" fontId="8" fillId="6" borderId="0" applyNumberFormat="0" applyBorder="0" applyAlignment="0" applyProtection="0">
      <alignment vertical="center"/>
    </xf>
    <xf numFmtId="190" fontId="21" fillId="6" borderId="0" applyNumberFormat="0" applyBorder="0" applyAlignment="0" applyProtection="0"/>
    <xf numFmtId="190" fontId="21" fillId="6" borderId="0" applyNumberFormat="0" applyBorder="0" applyAlignment="0" applyProtection="0"/>
    <xf numFmtId="190" fontId="21" fillId="7" borderId="0" applyNumberFormat="0" applyBorder="0" applyAlignment="0" applyProtection="0"/>
    <xf numFmtId="190" fontId="21" fillId="8" borderId="0" applyNumberFormat="0" applyBorder="0" applyAlignment="0" applyProtection="0"/>
    <xf numFmtId="190" fontId="21" fillId="3" borderId="0" applyNumberFormat="0" applyBorder="0" applyAlignment="0" applyProtection="0"/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21" fillId="3" borderId="0" applyNumberFormat="0" applyBorder="0" applyAlignment="0" applyProtection="0"/>
    <xf numFmtId="190" fontId="21" fillId="3" borderId="0" applyNumberFormat="0" applyBorder="0" applyAlignment="0" applyProtection="0"/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21" fillId="8" borderId="0" applyNumberFormat="0" applyBorder="0" applyAlignment="0" applyProtection="0"/>
    <xf numFmtId="190" fontId="21" fillId="8" borderId="0" applyNumberFormat="0" applyBorder="0" applyAlignment="0" applyProtection="0"/>
    <xf numFmtId="190" fontId="21" fillId="3" borderId="0" applyNumberFormat="0" applyBorder="0" applyAlignment="0" applyProtection="0"/>
    <xf numFmtId="190" fontId="21" fillId="9" borderId="0" applyNumberFormat="0" applyBorder="0" applyAlignment="0" applyProtection="0"/>
    <xf numFmtId="190" fontId="21" fillId="9" borderId="0" applyNumberFormat="0" applyBorder="0" applyAlignment="0" applyProtection="0"/>
    <xf numFmtId="190" fontId="8" fillId="9" borderId="0" applyNumberFormat="0" applyBorder="0" applyAlignment="0" applyProtection="0">
      <alignment vertical="center"/>
    </xf>
    <xf numFmtId="190" fontId="8" fillId="9" borderId="0" applyNumberFormat="0" applyBorder="0" applyAlignment="0" applyProtection="0">
      <alignment vertical="center"/>
    </xf>
    <xf numFmtId="190" fontId="8" fillId="9" borderId="0" applyNumberFormat="0" applyBorder="0" applyAlignment="0" applyProtection="0">
      <alignment vertical="center"/>
    </xf>
    <xf numFmtId="190" fontId="8" fillId="9" borderId="0" applyNumberFormat="0" applyBorder="0" applyAlignment="0" applyProtection="0">
      <alignment vertical="center"/>
    </xf>
    <xf numFmtId="190" fontId="8" fillId="9" borderId="0" applyNumberFormat="0" applyBorder="0" applyAlignment="0" applyProtection="0">
      <alignment vertical="center"/>
    </xf>
    <xf numFmtId="190" fontId="8" fillId="9" borderId="0" applyNumberFormat="0" applyBorder="0" applyAlignment="0" applyProtection="0">
      <alignment vertical="center"/>
    </xf>
    <xf numFmtId="190" fontId="8" fillId="9" borderId="0" applyNumberFormat="0" applyBorder="0" applyAlignment="0" applyProtection="0">
      <alignment vertical="center"/>
    </xf>
    <xf numFmtId="190" fontId="8" fillId="9" borderId="0" applyNumberFormat="0" applyBorder="0" applyAlignment="0" applyProtection="0">
      <alignment vertical="center"/>
    </xf>
    <xf numFmtId="190" fontId="8" fillId="9" borderId="0" applyNumberFormat="0" applyBorder="0" applyAlignment="0" applyProtection="0">
      <alignment vertical="center"/>
    </xf>
    <xf numFmtId="190" fontId="8" fillId="9" borderId="0" applyNumberFormat="0" applyBorder="0" applyAlignment="0" applyProtection="0">
      <alignment vertical="center"/>
    </xf>
    <xf numFmtId="190" fontId="8" fillId="9" borderId="0" applyNumberFormat="0" applyBorder="0" applyAlignment="0" applyProtection="0">
      <alignment vertical="center"/>
    </xf>
    <xf numFmtId="190" fontId="8" fillId="9" borderId="0" applyNumberFormat="0" applyBorder="0" applyAlignment="0" applyProtection="0">
      <alignment vertical="center"/>
    </xf>
    <xf numFmtId="190" fontId="8" fillId="9" borderId="0" applyNumberFormat="0" applyBorder="0" applyAlignment="0" applyProtection="0">
      <alignment vertical="center"/>
    </xf>
    <xf numFmtId="190" fontId="8" fillId="9" borderId="0" applyNumberFormat="0" applyBorder="0" applyAlignment="0" applyProtection="0">
      <alignment vertical="center"/>
    </xf>
    <xf numFmtId="190" fontId="8" fillId="9" borderId="0" applyNumberFormat="0" applyBorder="0" applyAlignment="0" applyProtection="0">
      <alignment vertical="center"/>
    </xf>
    <xf numFmtId="190" fontId="8" fillId="9" borderId="0" applyNumberFormat="0" applyBorder="0" applyAlignment="0" applyProtection="0">
      <alignment vertical="center"/>
    </xf>
    <xf numFmtId="190" fontId="8" fillId="9" borderId="0" applyNumberFormat="0" applyBorder="0" applyAlignment="0" applyProtection="0">
      <alignment vertical="center"/>
    </xf>
    <xf numFmtId="190" fontId="8" fillId="9" borderId="0" applyNumberFormat="0" applyBorder="0" applyAlignment="0" applyProtection="0">
      <alignment vertical="center"/>
    </xf>
    <xf numFmtId="190" fontId="8" fillId="9" borderId="0" applyNumberFormat="0" applyBorder="0" applyAlignment="0" applyProtection="0">
      <alignment vertical="center"/>
    </xf>
    <xf numFmtId="190" fontId="8" fillId="9" borderId="0" applyNumberFormat="0" applyBorder="0" applyAlignment="0" applyProtection="0">
      <alignment vertical="center"/>
    </xf>
    <xf numFmtId="190" fontId="8" fillId="9" borderId="0" applyNumberFormat="0" applyBorder="0" applyAlignment="0" applyProtection="0">
      <alignment vertical="center"/>
    </xf>
    <xf numFmtId="190" fontId="8" fillId="9" borderId="0" applyNumberFormat="0" applyBorder="0" applyAlignment="0" applyProtection="0">
      <alignment vertical="center"/>
    </xf>
    <xf numFmtId="190" fontId="8" fillId="9" borderId="0" applyNumberFormat="0" applyBorder="0" applyAlignment="0" applyProtection="0">
      <alignment vertical="center"/>
    </xf>
    <xf numFmtId="190" fontId="8" fillId="9" borderId="0" applyNumberFormat="0" applyBorder="0" applyAlignment="0" applyProtection="0">
      <alignment vertical="center"/>
    </xf>
    <xf numFmtId="190" fontId="8" fillId="9" borderId="0" applyNumberFormat="0" applyBorder="0" applyAlignment="0" applyProtection="0">
      <alignment vertical="center"/>
    </xf>
    <xf numFmtId="190" fontId="8" fillId="9" borderId="0" applyNumberFormat="0" applyBorder="0" applyAlignment="0" applyProtection="0">
      <alignment vertical="center"/>
    </xf>
    <xf numFmtId="190" fontId="8" fillId="9" borderId="0" applyNumberFormat="0" applyBorder="0" applyAlignment="0" applyProtection="0">
      <alignment vertical="center"/>
    </xf>
    <xf numFmtId="190" fontId="21" fillId="9" borderId="0" applyNumberFormat="0" applyBorder="0" applyAlignment="0" applyProtection="0"/>
    <xf numFmtId="190" fontId="21" fillId="9" borderId="0" applyNumberFormat="0" applyBorder="0" applyAlignment="0" applyProtection="0"/>
    <xf numFmtId="190" fontId="8" fillId="9" borderId="0" applyNumberFormat="0" applyBorder="0" applyAlignment="0" applyProtection="0">
      <alignment vertical="center"/>
    </xf>
    <xf numFmtId="190" fontId="8" fillId="9" borderId="0" applyNumberFormat="0" applyBorder="0" applyAlignment="0" applyProtection="0">
      <alignment vertical="center"/>
    </xf>
    <xf numFmtId="190" fontId="8" fillId="9" borderId="0" applyNumberFormat="0" applyBorder="0" applyAlignment="0" applyProtection="0">
      <alignment vertical="center"/>
    </xf>
    <xf numFmtId="190" fontId="8" fillId="9" borderId="0" applyNumberFormat="0" applyBorder="0" applyAlignment="0" applyProtection="0">
      <alignment vertical="center"/>
    </xf>
    <xf numFmtId="190" fontId="8" fillId="9" borderId="0" applyNumberFormat="0" applyBorder="0" applyAlignment="0" applyProtection="0">
      <alignment vertical="center"/>
    </xf>
    <xf numFmtId="190" fontId="8" fillId="9" borderId="0" applyNumberFormat="0" applyBorder="0" applyAlignment="0" applyProtection="0">
      <alignment vertical="center"/>
    </xf>
    <xf numFmtId="190" fontId="8" fillId="9" borderId="0" applyNumberFormat="0" applyBorder="0" applyAlignment="0" applyProtection="0">
      <alignment vertical="center"/>
    </xf>
    <xf numFmtId="190" fontId="8" fillId="9" borderId="0" applyNumberFormat="0" applyBorder="0" applyAlignment="0" applyProtection="0">
      <alignment vertical="center"/>
    </xf>
    <xf numFmtId="190" fontId="8" fillId="9" borderId="0" applyNumberFormat="0" applyBorder="0" applyAlignment="0" applyProtection="0">
      <alignment vertical="center"/>
    </xf>
    <xf numFmtId="190" fontId="8" fillId="9" borderId="0" applyNumberFormat="0" applyBorder="0" applyAlignment="0" applyProtection="0">
      <alignment vertical="center"/>
    </xf>
    <xf numFmtId="190" fontId="8" fillId="9" borderId="0" applyNumberFormat="0" applyBorder="0" applyAlignment="0" applyProtection="0">
      <alignment vertical="center"/>
    </xf>
    <xf numFmtId="190" fontId="8" fillId="9" borderId="0" applyNumberFormat="0" applyBorder="0" applyAlignment="0" applyProtection="0">
      <alignment vertical="center"/>
    </xf>
    <xf numFmtId="190" fontId="8" fillId="9" borderId="0" applyNumberFormat="0" applyBorder="0" applyAlignment="0" applyProtection="0">
      <alignment vertical="center"/>
    </xf>
    <xf numFmtId="190" fontId="8" fillId="9" borderId="0" applyNumberFormat="0" applyBorder="0" applyAlignment="0" applyProtection="0">
      <alignment vertical="center"/>
    </xf>
    <xf numFmtId="190" fontId="8" fillId="9" borderId="0" applyNumberFormat="0" applyBorder="0" applyAlignment="0" applyProtection="0">
      <alignment vertical="center"/>
    </xf>
    <xf numFmtId="190" fontId="8" fillId="9" borderId="0" applyNumberFormat="0" applyBorder="0" applyAlignment="0" applyProtection="0">
      <alignment vertical="center"/>
    </xf>
    <xf numFmtId="190" fontId="8" fillId="9" borderId="0" applyNumberFormat="0" applyBorder="0" applyAlignment="0" applyProtection="0">
      <alignment vertical="center"/>
    </xf>
    <xf numFmtId="190" fontId="8" fillId="9" borderId="0" applyNumberFormat="0" applyBorder="0" applyAlignment="0" applyProtection="0">
      <alignment vertical="center"/>
    </xf>
    <xf numFmtId="190" fontId="21" fillId="9" borderId="0" applyNumberFormat="0" applyBorder="0" applyAlignment="0" applyProtection="0"/>
    <xf numFmtId="190" fontId="21" fillId="9" borderId="0" applyNumberFormat="0" applyBorder="0" applyAlignment="0" applyProtection="0"/>
    <xf numFmtId="190" fontId="13" fillId="9" borderId="0" applyNumberFormat="0" applyBorder="0" applyAlignment="0" applyProtection="0"/>
    <xf numFmtId="190" fontId="21" fillId="3" borderId="0" applyNumberFormat="0" applyBorder="0" applyAlignment="0" applyProtection="0"/>
    <xf numFmtId="190" fontId="21" fillId="7" borderId="0" applyNumberFormat="0" applyBorder="0" applyAlignment="0" applyProtection="0"/>
    <xf numFmtId="190" fontId="8" fillId="3" borderId="0" applyNumberFormat="0" applyBorder="0" applyAlignment="0" applyProtection="0">
      <alignment vertical="center"/>
    </xf>
    <xf numFmtId="190" fontId="8" fillId="3" borderId="0" applyNumberFormat="0" applyBorder="0" applyAlignment="0" applyProtection="0">
      <alignment vertical="center"/>
    </xf>
    <xf numFmtId="190" fontId="8" fillId="3" borderId="0" applyNumberFormat="0" applyBorder="0" applyAlignment="0" applyProtection="0">
      <alignment vertical="center"/>
    </xf>
    <xf numFmtId="190" fontId="8" fillId="3" borderId="0" applyNumberFormat="0" applyBorder="0" applyAlignment="0" applyProtection="0">
      <alignment vertical="center"/>
    </xf>
    <xf numFmtId="190" fontId="8" fillId="3" borderId="0" applyNumberFormat="0" applyBorder="0" applyAlignment="0" applyProtection="0">
      <alignment vertical="center"/>
    </xf>
    <xf numFmtId="190" fontId="8" fillId="3" borderId="0" applyNumberFormat="0" applyBorder="0" applyAlignment="0" applyProtection="0">
      <alignment vertical="center"/>
    </xf>
    <xf numFmtId="190" fontId="8" fillId="3" borderId="0" applyNumberFormat="0" applyBorder="0" applyAlignment="0" applyProtection="0">
      <alignment vertical="center"/>
    </xf>
    <xf numFmtId="190" fontId="8" fillId="3" borderId="0" applyNumberFormat="0" applyBorder="0" applyAlignment="0" applyProtection="0">
      <alignment vertical="center"/>
    </xf>
    <xf numFmtId="190" fontId="8" fillId="3" borderId="0" applyNumberFormat="0" applyBorder="0" applyAlignment="0" applyProtection="0">
      <alignment vertical="center"/>
    </xf>
    <xf numFmtId="190" fontId="8" fillId="3" borderId="0" applyNumberFormat="0" applyBorder="0" applyAlignment="0" applyProtection="0">
      <alignment vertical="center"/>
    </xf>
    <xf numFmtId="190" fontId="8" fillId="3" borderId="0" applyNumberFormat="0" applyBorder="0" applyAlignment="0" applyProtection="0">
      <alignment vertical="center"/>
    </xf>
    <xf numFmtId="190" fontId="8" fillId="3" borderId="0" applyNumberFormat="0" applyBorder="0" applyAlignment="0" applyProtection="0">
      <alignment vertical="center"/>
    </xf>
    <xf numFmtId="190" fontId="8" fillId="3" borderId="0" applyNumberFormat="0" applyBorder="0" applyAlignment="0" applyProtection="0">
      <alignment vertical="center"/>
    </xf>
    <xf numFmtId="190" fontId="8" fillId="3" borderId="0" applyNumberFormat="0" applyBorder="0" applyAlignment="0" applyProtection="0">
      <alignment vertical="center"/>
    </xf>
    <xf numFmtId="190" fontId="8" fillId="3" borderId="0" applyNumberFormat="0" applyBorder="0" applyAlignment="0" applyProtection="0">
      <alignment vertical="center"/>
    </xf>
    <xf numFmtId="190" fontId="8" fillId="3" borderId="0" applyNumberFormat="0" applyBorder="0" applyAlignment="0" applyProtection="0">
      <alignment vertical="center"/>
    </xf>
    <xf numFmtId="190" fontId="8" fillId="3" borderId="0" applyNumberFormat="0" applyBorder="0" applyAlignment="0" applyProtection="0">
      <alignment vertical="center"/>
    </xf>
    <xf numFmtId="190" fontId="8" fillId="3" borderId="0" applyNumberFormat="0" applyBorder="0" applyAlignment="0" applyProtection="0">
      <alignment vertical="center"/>
    </xf>
    <xf numFmtId="190" fontId="8" fillId="3" borderId="0" applyNumberFormat="0" applyBorder="0" applyAlignment="0" applyProtection="0">
      <alignment vertical="center"/>
    </xf>
    <xf numFmtId="190" fontId="8" fillId="3" borderId="0" applyNumberFormat="0" applyBorder="0" applyAlignment="0" applyProtection="0">
      <alignment vertical="center"/>
    </xf>
    <xf numFmtId="190" fontId="8" fillId="3" borderId="0" applyNumberFormat="0" applyBorder="0" applyAlignment="0" applyProtection="0">
      <alignment vertical="center"/>
    </xf>
    <xf numFmtId="190" fontId="8" fillId="3" borderId="0" applyNumberFormat="0" applyBorder="0" applyAlignment="0" applyProtection="0">
      <alignment vertical="center"/>
    </xf>
    <xf numFmtId="190" fontId="8" fillId="3" borderId="0" applyNumberFormat="0" applyBorder="0" applyAlignment="0" applyProtection="0">
      <alignment vertical="center"/>
    </xf>
    <xf numFmtId="190" fontId="8" fillId="3" borderId="0" applyNumberFormat="0" applyBorder="0" applyAlignment="0" applyProtection="0">
      <alignment vertical="center"/>
    </xf>
    <xf numFmtId="190" fontId="8" fillId="3" borderId="0" applyNumberFormat="0" applyBorder="0" applyAlignment="0" applyProtection="0">
      <alignment vertical="center"/>
    </xf>
    <xf numFmtId="190" fontId="8" fillId="3" borderId="0" applyNumberFormat="0" applyBorder="0" applyAlignment="0" applyProtection="0">
      <alignment vertical="center"/>
    </xf>
    <xf numFmtId="190" fontId="8" fillId="3" borderId="0" applyNumberFormat="0" applyBorder="0" applyAlignment="0" applyProtection="0">
      <alignment vertical="center"/>
    </xf>
    <xf numFmtId="190" fontId="21" fillId="7" borderId="0" applyNumberFormat="0" applyBorder="0" applyAlignment="0" applyProtection="0"/>
    <xf numFmtId="190" fontId="21" fillId="7" borderId="0" applyNumberFormat="0" applyBorder="0" applyAlignment="0" applyProtection="0"/>
    <xf numFmtId="190" fontId="8" fillId="3" borderId="0" applyNumberFormat="0" applyBorder="0" applyAlignment="0" applyProtection="0">
      <alignment vertical="center"/>
    </xf>
    <xf numFmtId="190" fontId="8" fillId="3" borderId="0" applyNumberFormat="0" applyBorder="0" applyAlignment="0" applyProtection="0">
      <alignment vertical="center"/>
    </xf>
    <xf numFmtId="190" fontId="8" fillId="3" borderId="0" applyNumberFormat="0" applyBorder="0" applyAlignment="0" applyProtection="0">
      <alignment vertical="center"/>
    </xf>
    <xf numFmtId="190" fontId="8" fillId="3" borderId="0" applyNumberFormat="0" applyBorder="0" applyAlignment="0" applyProtection="0">
      <alignment vertical="center"/>
    </xf>
    <xf numFmtId="190" fontId="8" fillId="3" borderId="0" applyNumberFormat="0" applyBorder="0" applyAlignment="0" applyProtection="0">
      <alignment vertical="center"/>
    </xf>
    <xf numFmtId="190" fontId="8" fillId="3" borderId="0" applyNumberFormat="0" applyBorder="0" applyAlignment="0" applyProtection="0">
      <alignment vertical="center"/>
    </xf>
    <xf numFmtId="190" fontId="8" fillId="3" borderId="0" applyNumberFormat="0" applyBorder="0" applyAlignment="0" applyProtection="0">
      <alignment vertical="center"/>
    </xf>
    <xf numFmtId="190" fontId="8" fillId="3" borderId="0" applyNumberFormat="0" applyBorder="0" applyAlignment="0" applyProtection="0">
      <alignment vertical="center"/>
    </xf>
    <xf numFmtId="190" fontId="8" fillId="3" borderId="0" applyNumberFormat="0" applyBorder="0" applyAlignment="0" applyProtection="0">
      <alignment vertical="center"/>
    </xf>
    <xf numFmtId="190" fontId="8" fillId="3" borderId="0" applyNumberFormat="0" applyBorder="0" applyAlignment="0" applyProtection="0">
      <alignment vertical="center"/>
    </xf>
    <xf numFmtId="190" fontId="8" fillId="3" borderId="0" applyNumberFormat="0" applyBorder="0" applyAlignment="0" applyProtection="0">
      <alignment vertical="center"/>
    </xf>
    <xf numFmtId="190" fontId="8" fillId="3" borderId="0" applyNumberFormat="0" applyBorder="0" applyAlignment="0" applyProtection="0">
      <alignment vertical="center"/>
    </xf>
    <xf numFmtId="190" fontId="8" fillId="3" borderId="0" applyNumberFormat="0" applyBorder="0" applyAlignment="0" applyProtection="0">
      <alignment vertical="center"/>
    </xf>
    <xf numFmtId="190" fontId="8" fillId="3" borderId="0" applyNumberFormat="0" applyBorder="0" applyAlignment="0" applyProtection="0">
      <alignment vertical="center"/>
    </xf>
    <xf numFmtId="190" fontId="8" fillId="3" borderId="0" applyNumberFormat="0" applyBorder="0" applyAlignment="0" applyProtection="0">
      <alignment vertical="center"/>
    </xf>
    <xf numFmtId="190" fontId="8" fillId="3" borderId="0" applyNumberFormat="0" applyBorder="0" applyAlignment="0" applyProtection="0">
      <alignment vertical="center"/>
    </xf>
    <xf numFmtId="190" fontId="8" fillId="3" borderId="0" applyNumberFormat="0" applyBorder="0" applyAlignment="0" applyProtection="0">
      <alignment vertical="center"/>
    </xf>
    <xf numFmtId="190" fontId="8" fillId="3" borderId="0" applyNumberFormat="0" applyBorder="0" applyAlignment="0" applyProtection="0">
      <alignment vertical="center"/>
    </xf>
    <xf numFmtId="190" fontId="21" fillId="3" borderId="0" applyNumberFormat="0" applyBorder="0" applyAlignment="0" applyProtection="0"/>
    <xf numFmtId="190" fontId="21" fillId="3" borderId="0" applyNumberFormat="0" applyBorder="0" applyAlignment="0" applyProtection="0"/>
    <xf numFmtId="190" fontId="21" fillId="7" borderId="0" applyNumberFormat="0" applyBorder="0" applyAlignment="0" applyProtection="0"/>
    <xf numFmtId="190" fontId="21" fillId="2" borderId="0" applyNumberFormat="0" applyBorder="0" applyAlignment="0" applyProtection="0"/>
    <xf numFmtId="190" fontId="21" fillId="2" borderId="0" applyNumberFormat="0" applyBorder="0" applyAlignment="0" applyProtection="0"/>
    <xf numFmtId="190" fontId="21" fillId="2" borderId="0" applyNumberFormat="0" applyBorder="0" applyAlignment="0" applyProtection="0"/>
    <xf numFmtId="190" fontId="21" fillId="4" borderId="0" applyNumberFormat="0" applyBorder="0" applyAlignment="0" applyProtection="0"/>
    <xf numFmtId="190" fontId="21" fillId="4" borderId="0" applyNumberFormat="0" applyBorder="0" applyAlignment="0" applyProtection="0"/>
    <xf numFmtId="190" fontId="21" fillId="4" borderId="0" applyNumberFormat="0" applyBorder="0" applyAlignment="0" applyProtection="0"/>
    <xf numFmtId="190" fontId="21" fillId="6" borderId="0" applyNumberFormat="0" applyBorder="0" applyAlignment="0" applyProtection="0"/>
    <xf numFmtId="190" fontId="21" fillId="6" borderId="0" applyNumberFormat="0" applyBorder="0" applyAlignment="0" applyProtection="0"/>
    <xf numFmtId="190" fontId="21" fillId="6" borderId="0" applyNumberFormat="0" applyBorder="0" applyAlignment="0" applyProtection="0"/>
    <xf numFmtId="190" fontId="21" fillId="8" borderId="0" applyNumberFormat="0" applyBorder="0" applyAlignment="0" applyProtection="0"/>
    <xf numFmtId="190" fontId="21" fillId="8" borderId="0" applyNumberFormat="0" applyBorder="0" applyAlignment="0" applyProtection="0"/>
    <xf numFmtId="190" fontId="21" fillId="8" borderId="0" applyNumberFormat="0" applyBorder="0" applyAlignment="0" applyProtection="0"/>
    <xf numFmtId="190" fontId="21" fillId="9" borderId="0" applyNumberFormat="0" applyBorder="0" applyAlignment="0" applyProtection="0"/>
    <xf numFmtId="190" fontId="21" fillId="9" borderId="0" applyNumberFormat="0" applyBorder="0" applyAlignment="0" applyProtection="0"/>
    <xf numFmtId="190" fontId="21" fillId="9" borderId="0" applyNumberFormat="0" applyBorder="0" applyAlignment="0" applyProtection="0"/>
    <xf numFmtId="190" fontId="21" fillId="3" borderId="0" applyNumberFormat="0" applyBorder="0" applyAlignment="0" applyProtection="0"/>
    <xf numFmtId="190" fontId="21" fillId="3" borderId="0" applyNumberFormat="0" applyBorder="0" applyAlignment="0" applyProtection="0"/>
    <xf numFmtId="190" fontId="21" fillId="3" borderId="0" applyNumberFormat="0" applyBorder="0" applyAlignment="0" applyProtection="0"/>
    <xf numFmtId="190" fontId="19" fillId="2" borderId="0" applyNumberFormat="0" applyBorder="0" applyAlignment="0" applyProtection="0">
      <alignment vertical="center"/>
    </xf>
    <xf numFmtId="190" fontId="19" fillId="2" borderId="0" applyNumberFormat="0" applyBorder="0" applyAlignment="0" applyProtection="0">
      <alignment vertical="center"/>
    </xf>
    <xf numFmtId="190" fontId="19" fillId="2" borderId="0" applyNumberFormat="0" applyBorder="0" applyAlignment="0" applyProtection="0">
      <alignment vertical="center"/>
    </xf>
    <xf numFmtId="190" fontId="19" fillId="2" borderId="0" applyNumberFormat="0" applyBorder="0" applyAlignment="0" applyProtection="0">
      <alignment vertical="center"/>
    </xf>
    <xf numFmtId="190" fontId="19" fillId="2" borderId="0" applyNumberFormat="0" applyBorder="0" applyAlignment="0" applyProtection="0">
      <alignment vertical="center"/>
    </xf>
    <xf numFmtId="190" fontId="19" fillId="2" borderId="0" applyNumberFormat="0" applyBorder="0" applyAlignment="0" applyProtection="0">
      <alignment vertical="center"/>
    </xf>
    <xf numFmtId="190" fontId="19" fillId="2" borderId="0" applyNumberFormat="0" applyBorder="0" applyAlignment="0" applyProtection="0">
      <alignment vertical="center"/>
    </xf>
    <xf numFmtId="190" fontId="19" fillId="2" borderId="0" applyNumberFormat="0" applyBorder="0" applyAlignment="0" applyProtection="0">
      <alignment vertical="center"/>
    </xf>
    <xf numFmtId="190" fontId="19" fillId="2" borderId="0" applyNumberFormat="0" applyBorder="0" applyAlignment="0" applyProtection="0">
      <alignment vertical="center"/>
    </xf>
    <xf numFmtId="190" fontId="19" fillId="2" borderId="0" applyNumberFormat="0" applyBorder="0" applyAlignment="0" applyProtection="0">
      <alignment vertical="center"/>
    </xf>
    <xf numFmtId="190" fontId="19" fillId="2" borderId="0" applyNumberFormat="0" applyBorder="0" applyAlignment="0" applyProtection="0">
      <alignment vertical="center"/>
    </xf>
    <xf numFmtId="190" fontId="19" fillId="2" borderId="0" applyNumberFormat="0" applyBorder="0" applyAlignment="0" applyProtection="0">
      <alignment vertical="center"/>
    </xf>
    <xf numFmtId="190" fontId="19" fillId="4" borderId="0" applyNumberFormat="0" applyBorder="0" applyAlignment="0" applyProtection="0">
      <alignment vertical="center"/>
    </xf>
    <xf numFmtId="190" fontId="19" fillId="4" borderId="0" applyNumberFormat="0" applyBorder="0" applyAlignment="0" applyProtection="0">
      <alignment vertical="center"/>
    </xf>
    <xf numFmtId="190" fontId="19" fillId="4" borderId="0" applyNumberFormat="0" applyBorder="0" applyAlignment="0" applyProtection="0">
      <alignment vertical="center"/>
    </xf>
    <xf numFmtId="190" fontId="19" fillId="4" borderId="0" applyNumberFormat="0" applyBorder="0" applyAlignment="0" applyProtection="0">
      <alignment vertical="center"/>
    </xf>
    <xf numFmtId="190" fontId="19" fillId="4" borderId="0" applyNumberFormat="0" applyBorder="0" applyAlignment="0" applyProtection="0">
      <alignment vertical="center"/>
    </xf>
    <xf numFmtId="190" fontId="19" fillId="4" borderId="0" applyNumberFormat="0" applyBorder="0" applyAlignment="0" applyProtection="0">
      <alignment vertical="center"/>
    </xf>
    <xf numFmtId="190" fontId="19" fillId="4" borderId="0" applyNumberFormat="0" applyBorder="0" applyAlignment="0" applyProtection="0">
      <alignment vertical="center"/>
    </xf>
    <xf numFmtId="190" fontId="19" fillId="4" borderId="0" applyNumberFormat="0" applyBorder="0" applyAlignment="0" applyProtection="0">
      <alignment vertical="center"/>
    </xf>
    <xf numFmtId="190" fontId="19" fillId="4" borderId="0" applyNumberFormat="0" applyBorder="0" applyAlignment="0" applyProtection="0">
      <alignment vertical="center"/>
    </xf>
    <xf numFmtId="190" fontId="19" fillId="4" borderId="0" applyNumberFormat="0" applyBorder="0" applyAlignment="0" applyProtection="0">
      <alignment vertical="center"/>
    </xf>
    <xf numFmtId="190" fontId="19" fillId="4" borderId="0" applyNumberFormat="0" applyBorder="0" applyAlignment="0" applyProtection="0">
      <alignment vertical="center"/>
    </xf>
    <xf numFmtId="190" fontId="19" fillId="4" borderId="0" applyNumberFormat="0" applyBorder="0" applyAlignment="0" applyProtection="0">
      <alignment vertical="center"/>
    </xf>
    <xf numFmtId="190" fontId="19" fillId="6" borderId="0" applyNumberFormat="0" applyBorder="0" applyAlignment="0" applyProtection="0">
      <alignment vertical="center"/>
    </xf>
    <xf numFmtId="190" fontId="19" fillId="6" borderId="0" applyNumberFormat="0" applyBorder="0" applyAlignment="0" applyProtection="0">
      <alignment vertical="center"/>
    </xf>
    <xf numFmtId="190" fontId="19" fillId="6" borderId="0" applyNumberFormat="0" applyBorder="0" applyAlignment="0" applyProtection="0">
      <alignment vertical="center"/>
    </xf>
    <xf numFmtId="190" fontId="19" fillId="6" borderId="0" applyNumberFormat="0" applyBorder="0" applyAlignment="0" applyProtection="0">
      <alignment vertical="center"/>
    </xf>
    <xf numFmtId="190" fontId="19" fillId="6" borderId="0" applyNumberFormat="0" applyBorder="0" applyAlignment="0" applyProtection="0">
      <alignment vertical="center"/>
    </xf>
    <xf numFmtId="190" fontId="19" fillId="6" borderId="0" applyNumberFormat="0" applyBorder="0" applyAlignment="0" applyProtection="0">
      <alignment vertical="center"/>
    </xf>
    <xf numFmtId="190" fontId="19" fillId="6" borderId="0" applyNumberFormat="0" applyBorder="0" applyAlignment="0" applyProtection="0">
      <alignment vertical="center"/>
    </xf>
    <xf numFmtId="190" fontId="19" fillId="6" borderId="0" applyNumberFormat="0" applyBorder="0" applyAlignment="0" applyProtection="0">
      <alignment vertical="center"/>
    </xf>
    <xf numFmtId="190" fontId="19" fillId="6" borderId="0" applyNumberFormat="0" applyBorder="0" applyAlignment="0" applyProtection="0">
      <alignment vertical="center"/>
    </xf>
    <xf numFmtId="190" fontId="19" fillId="6" borderId="0" applyNumberFormat="0" applyBorder="0" applyAlignment="0" applyProtection="0">
      <alignment vertical="center"/>
    </xf>
    <xf numFmtId="190" fontId="19" fillId="6" borderId="0" applyNumberFormat="0" applyBorder="0" applyAlignment="0" applyProtection="0">
      <alignment vertical="center"/>
    </xf>
    <xf numFmtId="190" fontId="19" fillId="6" borderId="0" applyNumberFormat="0" applyBorder="0" applyAlignment="0" applyProtection="0">
      <alignment vertical="center"/>
    </xf>
    <xf numFmtId="190" fontId="19" fillId="8" borderId="0" applyNumberFormat="0" applyBorder="0" applyAlignment="0" applyProtection="0">
      <alignment vertical="center"/>
    </xf>
    <xf numFmtId="190" fontId="19" fillId="8" borderId="0" applyNumberFormat="0" applyBorder="0" applyAlignment="0" applyProtection="0">
      <alignment vertical="center"/>
    </xf>
    <xf numFmtId="190" fontId="19" fillId="8" borderId="0" applyNumberFormat="0" applyBorder="0" applyAlignment="0" applyProtection="0">
      <alignment vertical="center"/>
    </xf>
    <xf numFmtId="190" fontId="19" fillId="8" borderId="0" applyNumberFormat="0" applyBorder="0" applyAlignment="0" applyProtection="0">
      <alignment vertical="center"/>
    </xf>
    <xf numFmtId="190" fontId="19" fillId="8" borderId="0" applyNumberFormat="0" applyBorder="0" applyAlignment="0" applyProtection="0">
      <alignment vertical="center"/>
    </xf>
    <xf numFmtId="190" fontId="19" fillId="8" borderId="0" applyNumberFormat="0" applyBorder="0" applyAlignment="0" applyProtection="0">
      <alignment vertical="center"/>
    </xf>
    <xf numFmtId="190" fontId="19" fillId="8" borderId="0" applyNumberFormat="0" applyBorder="0" applyAlignment="0" applyProtection="0">
      <alignment vertical="center"/>
    </xf>
    <xf numFmtId="190" fontId="19" fillId="8" borderId="0" applyNumberFormat="0" applyBorder="0" applyAlignment="0" applyProtection="0">
      <alignment vertical="center"/>
    </xf>
    <xf numFmtId="190" fontId="19" fillId="8" borderId="0" applyNumberFormat="0" applyBorder="0" applyAlignment="0" applyProtection="0">
      <alignment vertical="center"/>
    </xf>
    <xf numFmtId="190" fontId="19" fillId="8" borderId="0" applyNumberFormat="0" applyBorder="0" applyAlignment="0" applyProtection="0">
      <alignment vertical="center"/>
    </xf>
    <xf numFmtId="190" fontId="19" fillId="8" borderId="0" applyNumberFormat="0" applyBorder="0" applyAlignment="0" applyProtection="0">
      <alignment vertical="center"/>
    </xf>
    <xf numFmtId="190" fontId="19" fillId="8" borderId="0" applyNumberFormat="0" applyBorder="0" applyAlignment="0" applyProtection="0">
      <alignment vertical="center"/>
    </xf>
    <xf numFmtId="190" fontId="19" fillId="9" borderId="0" applyNumberFormat="0" applyBorder="0" applyAlignment="0" applyProtection="0">
      <alignment vertical="center"/>
    </xf>
    <xf numFmtId="190" fontId="19" fillId="9" borderId="0" applyNumberFormat="0" applyBorder="0" applyAlignment="0" applyProtection="0">
      <alignment vertical="center"/>
    </xf>
    <xf numFmtId="190" fontId="19" fillId="9" borderId="0" applyNumberFormat="0" applyBorder="0" applyAlignment="0" applyProtection="0">
      <alignment vertical="center"/>
    </xf>
    <xf numFmtId="190" fontId="19" fillId="9" borderId="0" applyNumberFormat="0" applyBorder="0" applyAlignment="0" applyProtection="0">
      <alignment vertical="center"/>
    </xf>
    <xf numFmtId="190" fontId="19" fillId="9" borderId="0" applyNumberFormat="0" applyBorder="0" applyAlignment="0" applyProtection="0">
      <alignment vertical="center"/>
    </xf>
    <xf numFmtId="190" fontId="19" fillId="9" borderId="0" applyNumberFormat="0" applyBorder="0" applyAlignment="0" applyProtection="0">
      <alignment vertical="center"/>
    </xf>
    <xf numFmtId="190" fontId="19" fillId="9" borderId="0" applyNumberFormat="0" applyBorder="0" applyAlignment="0" applyProtection="0">
      <alignment vertical="center"/>
    </xf>
    <xf numFmtId="190" fontId="19" fillId="9" borderId="0" applyNumberFormat="0" applyBorder="0" applyAlignment="0" applyProtection="0">
      <alignment vertical="center"/>
    </xf>
    <xf numFmtId="190" fontId="19" fillId="9" borderId="0" applyNumberFormat="0" applyBorder="0" applyAlignment="0" applyProtection="0">
      <alignment vertical="center"/>
    </xf>
    <xf numFmtId="190" fontId="19" fillId="9" borderId="0" applyNumberFormat="0" applyBorder="0" applyAlignment="0" applyProtection="0">
      <alignment vertical="center"/>
    </xf>
    <xf numFmtId="190" fontId="19" fillId="9" borderId="0" applyNumberFormat="0" applyBorder="0" applyAlignment="0" applyProtection="0">
      <alignment vertical="center"/>
    </xf>
    <xf numFmtId="190" fontId="19" fillId="9" borderId="0" applyNumberFormat="0" applyBorder="0" applyAlignment="0" applyProtection="0">
      <alignment vertical="center"/>
    </xf>
    <xf numFmtId="190" fontId="19" fillId="3" borderId="0" applyNumberFormat="0" applyBorder="0" applyAlignment="0" applyProtection="0">
      <alignment vertical="center"/>
    </xf>
    <xf numFmtId="190" fontId="19" fillId="3" borderId="0" applyNumberFormat="0" applyBorder="0" applyAlignment="0" applyProtection="0">
      <alignment vertical="center"/>
    </xf>
    <xf numFmtId="190" fontId="19" fillId="3" borderId="0" applyNumberFormat="0" applyBorder="0" applyAlignment="0" applyProtection="0">
      <alignment vertical="center"/>
    </xf>
    <xf numFmtId="190" fontId="19" fillId="3" borderId="0" applyNumberFormat="0" applyBorder="0" applyAlignment="0" applyProtection="0">
      <alignment vertical="center"/>
    </xf>
    <xf numFmtId="190" fontId="19" fillId="3" borderId="0" applyNumberFormat="0" applyBorder="0" applyAlignment="0" applyProtection="0">
      <alignment vertical="center"/>
    </xf>
    <xf numFmtId="190" fontId="19" fillId="3" borderId="0" applyNumberFormat="0" applyBorder="0" applyAlignment="0" applyProtection="0">
      <alignment vertical="center"/>
    </xf>
    <xf numFmtId="190" fontId="19" fillId="3" borderId="0" applyNumberFormat="0" applyBorder="0" applyAlignment="0" applyProtection="0">
      <alignment vertical="center"/>
    </xf>
    <xf numFmtId="190" fontId="19" fillId="3" borderId="0" applyNumberFormat="0" applyBorder="0" applyAlignment="0" applyProtection="0">
      <alignment vertical="center"/>
    </xf>
    <xf numFmtId="190" fontId="19" fillId="3" borderId="0" applyNumberFormat="0" applyBorder="0" applyAlignment="0" applyProtection="0">
      <alignment vertical="center"/>
    </xf>
    <xf numFmtId="190" fontId="19" fillId="3" borderId="0" applyNumberFormat="0" applyBorder="0" applyAlignment="0" applyProtection="0">
      <alignment vertical="center"/>
    </xf>
    <xf numFmtId="190" fontId="19" fillId="3" borderId="0" applyNumberFormat="0" applyBorder="0" applyAlignment="0" applyProtection="0">
      <alignment vertical="center"/>
    </xf>
    <xf numFmtId="190" fontId="19" fillId="3" borderId="0" applyNumberFormat="0" applyBorder="0" applyAlignment="0" applyProtection="0">
      <alignment vertical="center"/>
    </xf>
    <xf numFmtId="190" fontId="27" fillId="2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7" fillId="2" borderId="0" applyNumberFormat="0" applyBorder="0" applyAlignment="0" applyProtection="0">
      <alignment vertical="center"/>
    </xf>
    <xf numFmtId="190" fontId="27" fillId="2" borderId="0" applyNumberFormat="0" applyBorder="0" applyAlignment="0" applyProtection="0">
      <alignment vertical="center"/>
    </xf>
    <xf numFmtId="190" fontId="27" fillId="4" borderId="0" applyNumberFormat="0" applyBorder="0" applyAlignment="0" applyProtection="0">
      <alignment vertical="center"/>
    </xf>
    <xf numFmtId="190" fontId="22" fillId="3" borderId="0" applyNumberFormat="0" applyBorder="0" applyAlignment="0" applyProtection="0">
      <alignment vertical="center"/>
    </xf>
    <xf numFmtId="190" fontId="22" fillId="3" borderId="0" applyNumberFormat="0" applyBorder="0" applyAlignment="0" applyProtection="0">
      <alignment vertical="center"/>
    </xf>
    <xf numFmtId="190" fontId="22" fillId="3" borderId="0" applyNumberFormat="0" applyBorder="0" applyAlignment="0" applyProtection="0">
      <alignment vertical="center"/>
    </xf>
    <xf numFmtId="190" fontId="22" fillId="3" borderId="0" applyNumberFormat="0" applyBorder="0" applyAlignment="0" applyProtection="0">
      <alignment vertical="center"/>
    </xf>
    <xf numFmtId="190" fontId="22" fillId="3" borderId="0" applyNumberFormat="0" applyBorder="0" applyAlignment="0" applyProtection="0">
      <alignment vertical="center"/>
    </xf>
    <xf numFmtId="190" fontId="22" fillId="3" borderId="0" applyNumberFormat="0" applyBorder="0" applyAlignment="0" applyProtection="0">
      <alignment vertical="center"/>
    </xf>
    <xf numFmtId="190" fontId="22" fillId="3" borderId="0" applyNumberFormat="0" applyBorder="0" applyAlignment="0" applyProtection="0">
      <alignment vertical="center"/>
    </xf>
    <xf numFmtId="190" fontId="22" fillId="3" borderId="0" applyNumberFormat="0" applyBorder="0" applyAlignment="0" applyProtection="0">
      <alignment vertical="center"/>
    </xf>
    <xf numFmtId="190" fontId="22" fillId="3" borderId="0" applyNumberFormat="0" applyBorder="0" applyAlignment="0" applyProtection="0">
      <alignment vertical="center"/>
    </xf>
    <xf numFmtId="190" fontId="22" fillId="3" borderId="0" applyNumberFormat="0" applyBorder="0" applyAlignment="0" applyProtection="0">
      <alignment vertical="center"/>
    </xf>
    <xf numFmtId="190" fontId="22" fillId="3" borderId="0" applyNumberFormat="0" applyBorder="0" applyAlignment="0" applyProtection="0">
      <alignment vertical="center"/>
    </xf>
    <xf numFmtId="190" fontId="22" fillId="3" borderId="0" applyNumberFormat="0" applyBorder="0" applyAlignment="0" applyProtection="0">
      <alignment vertical="center"/>
    </xf>
    <xf numFmtId="190" fontId="22" fillId="3" borderId="0" applyNumberFormat="0" applyBorder="0" applyAlignment="0" applyProtection="0">
      <alignment vertical="center"/>
    </xf>
    <xf numFmtId="190" fontId="22" fillId="3" borderId="0" applyNumberFormat="0" applyBorder="0" applyAlignment="0" applyProtection="0">
      <alignment vertical="center"/>
    </xf>
    <xf numFmtId="190" fontId="22" fillId="3" borderId="0" applyNumberFormat="0" applyBorder="0" applyAlignment="0" applyProtection="0">
      <alignment vertical="center"/>
    </xf>
    <xf numFmtId="190" fontId="22" fillId="3" borderId="0" applyNumberFormat="0" applyBorder="0" applyAlignment="0" applyProtection="0">
      <alignment vertical="center"/>
    </xf>
    <xf numFmtId="190" fontId="22" fillId="3" borderId="0" applyNumberFormat="0" applyBorder="0" applyAlignment="0" applyProtection="0">
      <alignment vertical="center"/>
    </xf>
    <xf numFmtId="190" fontId="22" fillId="3" borderId="0" applyNumberFormat="0" applyBorder="0" applyAlignment="0" applyProtection="0">
      <alignment vertical="center"/>
    </xf>
    <xf numFmtId="190" fontId="22" fillId="3" borderId="0" applyNumberFormat="0" applyBorder="0" applyAlignment="0" applyProtection="0">
      <alignment vertical="center"/>
    </xf>
    <xf numFmtId="190" fontId="22" fillId="3" borderId="0" applyNumberFormat="0" applyBorder="0" applyAlignment="0" applyProtection="0">
      <alignment vertical="center"/>
    </xf>
    <xf numFmtId="190" fontId="22" fillId="3" borderId="0" applyNumberFormat="0" applyBorder="0" applyAlignment="0" applyProtection="0">
      <alignment vertical="center"/>
    </xf>
    <xf numFmtId="190" fontId="22" fillId="3" borderId="0" applyNumberFormat="0" applyBorder="0" applyAlignment="0" applyProtection="0">
      <alignment vertical="center"/>
    </xf>
    <xf numFmtId="190" fontId="22" fillId="3" borderId="0" applyNumberFormat="0" applyBorder="0" applyAlignment="0" applyProtection="0">
      <alignment vertical="center"/>
    </xf>
    <xf numFmtId="190" fontId="22" fillId="3" borderId="0" applyNumberFormat="0" applyBorder="0" applyAlignment="0" applyProtection="0">
      <alignment vertical="center"/>
    </xf>
    <xf numFmtId="190" fontId="22" fillId="3" borderId="0" applyNumberFormat="0" applyBorder="0" applyAlignment="0" applyProtection="0">
      <alignment vertical="center"/>
    </xf>
    <xf numFmtId="190" fontId="22" fillId="3" borderId="0" applyNumberFormat="0" applyBorder="0" applyAlignment="0" applyProtection="0">
      <alignment vertical="center"/>
    </xf>
    <xf numFmtId="190" fontId="22" fillId="3" borderId="0" applyNumberFormat="0" applyBorder="0" applyAlignment="0" applyProtection="0">
      <alignment vertical="center"/>
    </xf>
    <xf numFmtId="190" fontId="27" fillId="4" borderId="0" applyNumberFormat="0" applyBorder="0" applyAlignment="0" applyProtection="0">
      <alignment vertical="center"/>
    </xf>
    <xf numFmtId="190" fontId="27" fillId="4" borderId="0" applyNumberFormat="0" applyBorder="0" applyAlignment="0" applyProtection="0">
      <alignment vertical="center"/>
    </xf>
    <xf numFmtId="190" fontId="27" fillId="6" borderId="0" applyNumberFormat="0" applyBorder="0" applyAlignment="0" applyProtection="0">
      <alignment vertical="center"/>
    </xf>
    <xf numFmtId="190" fontId="22" fillId="7" borderId="0" applyNumberFormat="0" applyBorder="0" applyAlignment="0" applyProtection="0">
      <alignment vertical="center"/>
    </xf>
    <xf numFmtId="190" fontId="22" fillId="7" borderId="0" applyNumberFormat="0" applyBorder="0" applyAlignment="0" applyProtection="0">
      <alignment vertical="center"/>
    </xf>
    <xf numFmtId="190" fontId="22" fillId="7" borderId="0" applyNumberFormat="0" applyBorder="0" applyAlignment="0" applyProtection="0">
      <alignment vertical="center"/>
    </xf>
    <xf numFmtId="190" fontId="22" fillId="7" borderId="0" applyNumberFormat="0" applyBorder="0" applyAlignment="0" applyProtection="0">
      <alignment vertical="center"/>
    </xf>
    <xf numFmtId="190" fontId="22" fillId="7" borderId="0" applyNumberFormat="0" applyBorder="0" applyAlignment="0" applyProtection="0">
      <alignment vertical="center"/>
    </xf>
    <xf numFmtId="190" fontId="22" fillId="7" borderId="0" applyNumberFormat="0" applyBorder="0" applyAlignment="0" applyProtection="0">
      <alignment vertical="center"/>
    </xf>
    <xf numFmtId="190" fontId="22" fillId="7" borderId="0" applyNumberFormat="0" applyBorder="0" applyAlignment="0" applyProtection="0">
      <alignment vertical="center"/>
    </xf>
    <xf numFmtId="190" fontId="22" fillId="7" borderId="0" applyNumberFormat="0" applyBorder="0" applyAlignment="0" applyProtection="0">
      <alignment vertical="center"/>
    </xf>
    <xf numFmtId="190" fontId="22" fillId="7" borderId="0" applyNumberFormat="0" applyBorder="0" applyAlignment="0" applyProtection="0">
      <alignment vertical="center"/>
    </xf>
    <xf numFmtId="190" fontId="22" fillId="7" borderId="0" applyNumberFormat="0" applyBorder="0" applyAlignment="0" applyProtection="0">
      <alignment vertical="center"/>
    </xf>
    <xf numFmtId="190" fontId="22" fillId="7" borderId="0" applyNumberFormat="0" applyBorder="0" applyAlignment="0" applyProtection="0">
      <alignment vertical="center"/>
    </xf>
    <xf numFmtId="190" fontId="22" fillId="7" borderId="0" applyNumberFormat="0" applyBorder="0" applyAlignment="0" applyProtection="0">
      <alignment vertical="center"/>
    </xf>
    <xf numFmtId="190" fontId="22" fillId="7" borderId="0" applyNumberFormat="0" applyBorder="0" applyAlignment="0" applyProtection="0">
      <alignment vertical="center"/>
    </xf>
    <xf numFmtId="190" fontId="22" fillId="7" borderId="0" applyNumberFormat="0" applyBorder="0" applyAlignment="0" applyProtection="0">
      <alignment vertical="center"/>
    </xf>
    <xf numFmtId="190" fontId="22" fillId="7" borderId="0" applyNumberFormat="0" applyBorder="0" applyAlignment="0" applyProtection="0">
      <alignment vertical="center"/>
    </xf>
    <xf numFmtId="190" fontId="22" fillId="7" borderId="0" applyNumberFormat="0" applyBorder="0" applyAlignment="0" applyProtection="0">
      <alignment vertical="center"/>
    </xf>
    <xf numFmtId="190" fontId="22" fillId="7" borderId="0" applyNumberFormat="0" applyBorder="0" applyAlignment="0" applyProtection="0">
      <alignment vertical="center"/>
    </xf>
    <xf numFmtId="190" fontId="22" fillId="7" borderId="0" applyNumberFormat="0" applyBorder="0" applyAlignment="0" applyProtection="0">
      <alignment vertical="center"/>
    </xf>
    <xf numFmtId="190" fontId="22" fillId="7" borderId="0" applyNumberFormat="0" applyBorder="0" applyAlignment="0" applyProtection="0">
      <alignment vertical="center"/>
    </xf>
    <xf numFmtId="190" fontId="22" fillId="7" borderId="0" applyNumberFormat="0" applyBorder="0" applyAlignment="0" applyProtection="0">
      <alignment vertical="center"/>
    </xf>
    <xf numFmtId="190" fontId="22" fillId="7" borderId="0" applyNumberFormat="0" applyBorder="0" applyAlignment="0" applyProtection="0">
      <alignment vertical="center"/>
    </xf>
    <xf numFmtId="190" fontId="22" fillId="7" borderId="0" applyNumberFormat="0" applyBorder="0" applyAlignment="0" applyProtection="0">
      <alignment vertical="center"/>
    </xf>
    <xf numFmtId="190" fontId="22" fillId="7" borderId="0" applyNumberFormat="0" applyBorder="0" applyAlignment="0" applyProtection="0">
      <alignment vertical="center"/>
    </xf>
    <xf numFmtId="190" fontId="22" fillId="7" borderId="0" applyNumberFormat="0" applyBorder="0" applyAlignment="0" applyProtection="0">
      <alignment vertical="center"/>
    </xf>
    <xf numFmtId="190" fontId="22" fillId="7" borderId="0" applyNumberFormat="0" applyBorder="0" applyAlignment="0" applyProtection="0">
      <alignment vertical="center"/>
    </xf>
    <xf numFmtId="190" fontId="22" fillId="7" borderId="0" applyNumberFormat="0" applyBorder="0" applyAlignment="0" applyProtection="0">
      <alignment vertical="center"/>
    </xf>
    <xf numFmtId="190" fontId="22" fillId="7" borderId="0" applyNumberFormat="0" applyBorder="0" applyAlignment="0" applyProtection="0">
      <alignment vertical="center"/>
    </xf>
    <xf numFmtId="190" fontId="27" fillId="6" borderId="0" applyNumberFormat="0" applyBorder="0" applyAlignment="0" applyProtection="0">
      <alignment vertical="center"/>
    </xf>
    <xf numFmtId="190" fontId="27" fillId="6" borderId="0" applyNumberFormat="0" applyBorder="0" applyAlignment="0" applyProtection="0">
      <alignment vertical="center"/>
    </xf>
    <xf numFmtId="190" fontId="27" fillId="8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7" fillId="8" borderId="0" applyNumberFormat="0" applyBorder="0" applyAlignment="0" applyProtection="0">
      <alignment vertical="center"/>
    </xf>
    <xf numFmtId="190" fontId="27" fillId="8" borderId="0" applyNumberFormat="0" applyBorder="0" applyAlignment="0" applyProtection="0">
      <alignment vertical="center"/>
    </xf>
    <xf numFmtId="190" fontId="27" fillId="9" borderId="0" applyNumberFormat="0" applyBorder="0" applyAlignment="0" applyProtection="0">
      <alignment vertical="center"/>
    </xf>
    <xf numFmtId="190" fontId="22" fillId="9" borderId="0" applyNumberFormat="0" applyBorder="0" applyAlignment="0" applyProtection="0">
      <alignment vertical="center"/>
    </xf>
    <xf numFmtId="190" fontId="22" fillId="9" borderId="0" applyNumberFormat="0" applyBorder="0" applyAlignment="0" applyProtection="0">
      <alignment vertical="center"/>
    </xf>
    <xf numFmtId="190" fontId="22" fillId="9" borderId="0" applyNumberFormat="0" applyBorder="0" applyAlignment="0" applyProtection="0">
      <alignment vertical="center"/>
    </xf>
    <xf numFmtId="190" fontId="22" fillId="9" borderId="0" applyNumberFormat="0" applyBorder="0" applyAlignment="0" applyProtection="0">
      <alignment vertical="center"/>
    </xf>
    <xf numFmtId="190" fontId="22" fillId="9" borderId="0" applyNumberFormat="0" applyBorder="0" applyAlignment="0" applyProtection="0">
      <alignment vertical="center"/>
    </xf>
    <xf numFmtId="190" fontId="22" fillId="9" borderId="0" applyNumberFormat="0" applyBorder="0" applyAlignment="0" applyProtection="0">
      <alignment vertical="center"/>
    </xf>
    <xf numFmtId="190" fontId="22" fillId="9" borderId="0" applyNumberFormat="0" applyBorder="0" applyAlignment="0" applyProtection="0">
      <alignment vertical="center"/>
    </xf>
    <xf numFmtId="190" fontId="22" fillId="9" borderId="0" applyNumberFormat="0" applyBorder="0" applyAlignment="0" applyProtection="0">
      <alignment vertical="center"/>
    </xf>
    <xf numFmtId="190" fontId="22" fillId="9" borderId="0" applyNumberFormat="0" applyBorder="0" applyAlignment="0" applyProtection="0">
      <alignment vertical="center"/>
    </xf>
    <xf numFmtId="190" fontId="22" fillId="9" borderId="0" applyNumberFormat="0" applyBorder="0" applyAlignment="0" applyProtection="0">
      <alignment vertical="center"/>
    </xf>
    <xf numFmtId="190" fontId="22" fillId="9" borderId="0" applyNumberFormat="0" applyBorder="0" applyAlignment="0" applyProtection="0">
      <alignment vertical="center"/>
    </xf>
    <xf numFmtId="190" fontId="22" fillId="9" borderId="0" applyNumberFormat="0" applyBorder="0" applyAlignment="0" applyProtection="0">
      <alignment vertical="center"/>
    </xf>
    <xf numFmtId="190" fontId="22" fillId="9" borderId="0" applyNumberFormat="0" applyBorder="0" applyAlignment="0" applyProtection="0">
      <alignment vertical="center"/>
    </xf>
    <xf numFmtId="190" fontId="22" fillId="9" borderId="0" applyNumberFormat="0" applyBorder="0" applyAlignment="0" applyProtection="0">
      <alignment vertical="center"/>
    </xf>
    <xf numFmtId="190" fontId="22" fillId="9" borderId="0" applyNumberFormat="0" applyBorder="0" applyAlignment="0" applyProtection="0">
      <alignment vertical="center"/>
    </xf>
    <xf numFmtId="190" fontId="22" fillId="9" borderId="0" applyNumberFormat="0" applyBorder="0" applyAlignment="0" applyProtection="0">
      <alignment vertical="center"/>
    </xf>
    <xf numFmtId="190" fontId="22" fillId="9" borderId="0" applyNumberFormat="0" applyBorder="0" applyAlignment="0" applyProtection="0">
      <alignment vertical="center"/>
    </xf>
    <xf numFmtId="190" fontId="22" fillId="9" borderId="0" applyNumberFormat="0" applyBorder="0" applyAlignment="0" applyProtection="0">
      <alignment vertical="center"/>
    </xf>
    <xf numFmtId="190" fontId="22" fillId="9" borderId="0" applyNumberFormat="0" applyBorder="0" applyAlignment="0" applyProtection="0">
      <alignment vertical="center"/>
    </xf>
    <xf numFmtId="190" fontId="22" fillId="9" borderId="0" applyNumberFormat="0" applyBorder="0" applyAlignment="0" applyProtection="0">
      <alignment vertical="center"/>
    </xf>
    <xf numFmtId="190" fontId="22" fillId="9" borderId="0" applyNumberFormat="0" applyBorder="0" applyAlignment="0" applyProtection="0">
      <alignment vertical="center"/>
    </xf>
    <xf numFmtId="190" fontId="22" fillId="9" borderId="0" applyNumberFormat="0" applyBorder="0" applyAlignment="0" applyProtection="0">
      <alignment vertical="center"/>
    </xf>
    <xf numFmtId="190" fontId="22" fillId="9" borderId="0" applyNumberFormat="0" applyBorder="0" applyAlignment="0" applyProtection="0">
      <alignment vertical="center"/>
    </xf>
    <xf numFmtId="190" fontId="22" fillId="9" borderId="0" applyNumberFormat="0" applyBorder="0" applyAlignment="0" applyProtection="0">
      <alignment vertical="center"/>
    </xf>
    <xf numFmtId="190" fontId="22" fillId="9" borderId="0" applyNumberFormat="0" applyBorder="0" applyAlignment="0" applyProtection="0">
      <alignment vertical="center"/>
    </xf>
    <xf numFmtId="190" fontId="22" fillId="9" borderId="0" applyNumberFormat="0" applyBorder="0" applyAlignment="0" applyProtection="0">
      <alignment vertical="center"/>
    </xf>
    <xf numFmtId="190" fontId="22" fillId="9" borderId="0" applyNumberFormat="0" applyBorder="0" applyAlignment="0" applyProtection="0">
      <alignment vertical="center"/>
    </xf>
    <xf numFmtId="190" fontId="27" fillId="9" borderId="0" applyNumberFormat="0" applyBorder="0" applyAlignment="0" applyProtection="0">
      <alignment vertical="center"/>
    </xf>
    <xf numFmtId="190" fontId="27" fillId="9" borderId="0" applyNumberFormat="0" applyBorder="0" applyAlignment="0" applyProtection="0">
      <alignment vertical="center"/>
    </xf>
    <xf numFmtId="190" fontId="27" fillId="3" borderId="0" applyNumberFormat="0" applyBorder="0" applyAlignment="0" applyProtection="0">
      <alignment vertical="center"/>
    </xf>
    <xf numFmtId="190" fontId="22" fillId="3" borderId="0" applyNumberFormat="0" applyBorder="0" applyAlignment="0" applyProtection="0">
      <alignment vertical="center"/>
    </xf>
    <xf numFmtId="190" fontId="22" fillId="3" borderId="0" applyNumberFormat="0" applyBorder="0" applyAlignment="0" applyProtection="0">
      <alignment vertical="center"/>
    </xf>
    <xf numFmtId="190" fontId="22" fillId="3" borderId="0" applyNumberFormat="0" applyBorder="0" applyAlignment="0" applyProtection="0">
      <alignment vertical="center"/>
    </xf>
    <xf numFmtId="190" fontId="22" fillId="3" borderId="0" applyNumberFormat="0" applyBorder="0" applyAlignment="0" applyProtection="0">
      <alignment vertical="center"/>
    </xf>
    <xf numFmtId="190" fontId="22" fillId="3" borderId="0" applyNumberFormat="0" applyBorder="0" applyAlignment="0" applyProtection="0">
      <alignment vertical="center"/>
    </xf>
    <xf numFmtId="190" fontId="22" fillId="3" borderId="0" applyNumberFormat="0" applyBorder="0" applyAlignment="0" applyProtection="0">
      <alignment vertical="center"/>
    </xf>
    <xf numFmtId="190" fontId="22" fillId="3" borderId="0" applyNumberFormat="0" applyBorder="0" applyAlignment="0" applyProtection="0">
      <alignment vertical="center"/>
    </xf>
    <xf numFmtId="190" fontId="22" fillId="3" borderId="0" applyNumberFormat="0" applyBorder="0" applyAlignment="0" applyProtection="0">
      <alignment vertical="center"/>
    </xf>
    <xf numFmtId="190" fontId="22" fillId="3" borderId="0" applyNumberFormat="0" applyBorder="0" applyAlignment="0" applyProtection="0">
      <alignment vertical="center"/>
    </xf>
    <xf numFmtId="190" fontId="22" fillId="3" borderId="0" applyNumberFormat="0" applyBorder="0" applyAlignment="0" applyProtection="0">
      <alignment vertical="center"/>
    </xf>
    <xf numFmtId="190" fontId="22" fillId="3" borderId="0" applyNumberFormat="0" applyBorder="0" applyAlignment="0" applyProtection="0">
      <alignment vertical="center"/>
    </xf>
    <xf numFmtId="190" fontId="22" fillId="3" borderId="0" applyNumberFormat="0" applyBorder="0" applyAlignment="0" applyProtection="0">
      <alignment vertical="center"/>
    </xf>
    <xf numFmtId="190" fontId="22" fillId="3" borderId="0" applyNumberFormat="0" applyBorder="0" applyAlignment="0" applyProtection="0">
      <alignment vertical="center"/>
    </xf>
    <xf numFmtId="190" fontId="22" fillId="3" borderId="0" applyNumberFormat="0" applyBorder="0" applyAlignment="0" applyProtection="0">
      <alignment vertical="center"/>
    </xf>
    <xf numFmtId="190" fontId="22" fillId="3" borderId="0" applyNumberFormat="0" applyBorder="0" applyAlignment="0" applyProtection="0">
      <alignment vertical="center"/>
    </xf>
    <xf numFmtId="190" fontId="22" fillId="3" borderId="0" applyNumberFormat="0" applyBorder="0" applyAlignment="0" applyProtection="0">
      <alignment vertical="center"/>
    </xf>
    <xf numFmtId="190" fontId="22" fillId="3" borderId="0" applyNumberFormat="0" applyBorder="0" applyAlignment="0" applyProtection="0">
      <alignment vertical="center"/>
    </xf>
    <xf numFmtId="190" fontId="22" fillId="3" borderId="0" applyNumberFormat="0" applyBorder="0" applyAlignment="0" applyProtection="0">
      <alignment vertical="center"/>
    </xf>
    <xf numFmtId="190" fontId="22" fillId="3" borderId="0" applyNumberFormat="0" applyBorder="0" applyAlignment="0" applyProtection="0">
      <alignment vertical="center"/>
    </xf>
    <xf numFmtId="190" fontId="22" fillId="3" borderId="0" applyNumberFormat="0" applyBorder="0" applyAlignment="0" applyProtection="0">
      <alignment vertical="center"/>
    </xf>
    <xf numFmtId="190" fontId="22" fillId="3" borderId="0" applyNumberFormat="0" applyBorder="0" applyAlignment="0" applyProtection="0">
      <alignment vertical="center"/>
    </xf>
    <xf numFmtId="190" fontId="22" fillId="3" borderId="0" applyNumberFormat="0" applyBorder="0" applyAlignment="0" applyProtection="0">
      <alignment vertical="center"/>
    </xf>
    <xf numFmtId="190" fontId="22" fillId="3" borderId="0" applyNumberFormat="0" applyBorder="0" applyAlignment="0" applyProtection="0">
      <alignment vertical="center"/>
    </xf>
    <xf numFmtId="190" fontId="22" fillId="3" borderId="0" applyNumberFormat="0" applyBorder="0" applyAlignment="0" applyProtection="0">
      <alignment vertical="center"/>
    </xf>
    <xf numFmtId="190" fontId="22" fillId="3" borderId="0" applyNumberFormat="0" applyBorder="0" applyAlignment="0" applyProtection="0">
      <alignment vertical="center"/>
    </xf>
    <xf numFmtId="190" fontId="22" fillId="3" borderId="0" applyNumberFormat="0" applyBorder="0" applyAlignment="0" applyProtection="0">
      <alignment vertical="center"/>
    </xf>
    <xf numFmtId="190" fontId="22" fillId="3" borderId="0" applyNumberFormat="0" applyBorder="0" applyAlignment="0" applyProtection="0">
      <alignment vertical="center"/>
    </xf>
    <xf numFmtId="190" fontId="27" fillId="3" borderId="0" applyNumberFormat="0" applyBorder="0" applyAlignment="0" applyProtection="0">
      <alignment vertical="center"/>
    </xf>
    <xf numFmtId="190" fontId="27" fillId="3" borderId="0" applyNumberFormat="0" applyBorder="0" applyAlignment="0" applyProtection="0">
      <alignment vertical="center"/>
    </xf>
    <xf numFmtId="190" fontId="17" fillId="2" borderId="0" applyNumberFormat="0" applyBorder="0" applyAlignment="0" applyProtection="0">
      <alignment vertical="center"/>
    </xf>
    <xf numFmtId="190" fontId="17" fillId="2" borderId="0" applyNumberFormat="0" applyBorder="0" applyAlignment="0" applyProtection="0">
      <alignment vertical="center"/>
    </xf>
    <xf numFmtId="190" fontId="17" fillId="2" borderId="0" applyNumberFormat="0" applyBorder="0" applyAlignment="0" applyProtection="0">
      <alignment vertical="center"/>
    </xf>
    <xf numFmtId="190" fontId="17" fillId="2" borderId="0" applyNumberFormat="0" applyBorder="0" applyAlignment="0" applyProtection="0">
      <alignment vertical="center"/>
    </xf>
    <xf numFmtId="190" fontId="17" fillId="2" borderId="0" applyNumberFormat="0" applyBorder="0" applyAlignment="0" applyProtection="0">
      <alignment vertical="center"/>
    </xf>
    <xf numFmtId="190" fontId="17" fillId="2" borderId="0" applyNumberFormat="0" applyBorder="0" applyAlignment="0" applyProtection="0">
      <alignment vertical="center"/>
    </xf>
    <xf numFmtId="190" fontId="17" fillId="2" borderId="0" applyNumberFormat="0" applyBorder="0" applyAlignment="0" applyProtection="0">
      <alignment vertical="center"/>
    </xf>
    <xf numFmtId="190" fontId="17" fillId="2" borderId="0" applyNumberFormat="0" applyBorder="0" applyAlignment="0" applyProtection="0">
      <alignment vertical="center"/>
    </xf>
    <xf numFmtId="190" fontId="17" fillId="2" borderId="0" applyNumberFormat="0" applyBorder="0" applyAlignment="0" applyProtection="0">
      <alignment vertical="center"/>
    </xf>
    <xf numFmtId="190" fontId="17" fillId="4" borderId="0" applyNumberFormat="0" applyBorder="0" applyAlignment="0" applyProtection="0">
      <alignment vertical="center"/>
    </xf>
    <xf numFmtId="190" fontId="17" fillId="4" borderId="0" applyNumberFormat="0" applyBorder="0" applyAlignment="0" applyProtection="0">
      <alignment vertical="center"/>
    </xf>
    <xf numFmtId="190" fontId="17" fillId="4" borderId="0" applyNumberFormat="0" applyBorder="0" applyAlignment="0" applyProtection="0">
      <alignment vertical="center"/>
    </xf>
    <xf numFmtId="190" fontId="17" fillId="4" borderId="0" applyNumberFormat="0" applyBorder="0" applyAlignment="0" applyProtection="0">
      <alignment vertical="center"/>
    </xf>
    <xf numFmtId="190" fontId="17" fillId="4" borderId="0" applyNumberFormat="0" applyBorder="0" applyAlignment="0" applyProtection="0">
      <alignment vertical="center"/>
    </xf>
    <xf numFmtId="190" fontId="17" fillId="4" borderId="0" applyNumberFormat="0" applyBorder="0" applyAlignment="0" applyProtection="0">
      <alignment vertical="center"/>
    </xf>
    <xf numFmtId="190" fontId="17" fillId="4" borderId="0" applyNumberFormat="0" applyBorder="0" applyAlignment="0" applyProtection="0">
      <alignment vertical="center"/>
    </xf>
    <xf numFmtId="190" fontId="17" fillId="4" borderId="0" applyNumberFormat="0" applyBorder="0" applyAlignment="0" applyProtection="0">
      <alignment vertical="center"/>
    </xf>
    <xf numFmtId="190" fontId="17" fillId="4" borderId="0" applyNumberFormat="0" applyBorder="0" applyAlignment="0" applyProtection="0">
      <alignment vertical="center"/>
    </xf>
    <xf numFmtId="190" fontId="17" fillId="6" borderId="0" applyNumberFormat="0" applyBorder="0" applyAlignment="0" applyProtection="0">
      <alignment vertical="center"/>
    </xf>
    <xf numFmtId="190" fontId="17" fillId="6" borderId="0" applyNumberFormat="0" applyBorder="0" applyAlignment="0" applyProtection="0">
      <alignment vertical="center"/>
    </xf>
    <xf numFmtId="190" fontId="17" fillId="6" borderId="0" applyNumberFormat="0" applyBorder="0" applyAlignment="0" applyProtection="0">
      <alignment vertical="center"/>
    </xf>
    <xf numFmtId="190" fontId="17" fillId="6" borderId="0" applyNumberFormat="0" applyBorder="0" applyAlignment="0" applyProtection="0">
      <alignment vertical="center"/>
    </xf>
    <xf numFmtId="190" fontId="17" fillId="6" borderId="0" applyNumberFormat="0" applyBorder="0" applyAlignment="0" applyProtection="0">
      <alignment vertical="center"/>
    </xf>
    <xf numFmtId="190" fontId="17" fillId="6" borderId="0" applyNumberFormat="0" applyBorder="0" applyAlignment="0" applyProtection="0">
      <alignment vertical="center"/>
    </xf>
    <xf numFmtId="190" fontId="17" fillId="6" borderId="0" applyNumberFormat="0" applyBorder="0" applyAlignment="0" applyProtection="0">
      <alignment vertical="center"/>
    </xf>
    <xf numFmtId="190" fontId="17" fillId="6" borderId="0" applyNumberFormat="0" applyBorder="0" applyAlignment="0" applyProtection="0">
      <alignment vertical="center"/>
    </xf>
    <xf numFmtId="190" fontId="17" fillId="6" borderId="0" applyNumberFormat="0" applyBorder="0" applyAlignment="0" applyProtection="0">
      <alignment vertical="center"/>
    </xf>
    <xf numFmtId="190" fontId="17" fillId="8" borderId="0" applyNumberFormat="0" applyBorder="0" applyAlignment="0" applyProtection="0">
      <alignment vertical="center"/>
    </xf>
    <xf numFmtId="190" fontId="17" fillId="8" borderId="0" applyNumberFormat="0" applyBorder="0" applyAlignment="0" applyProtection="0">
      <alignment vertical="center"/>
    </xf>
    <xf numFmtId="190" fontId="17" fillId="8" borderId="0" applyNumberFormat="0" applyBorder="0" applyAlignment="0" applyProtection="0">
      <alignment vertical="center"/>
    </xf>
    <xf numFmtId="190" fontId="17" fillId="8" borderId="0" applyNumberFormat="0" applyBorder="0" applyAlignment="0" applyProtection="0">
      <alignment vertical="center"/>
    </xf>
    <xf numFmtId="190" fontId="17" fillId="8" borderId="0" applyNumberFormat="0" applyBorder="0" applyAlignment="0" applyProtection="0">
      <alignment vertical="center"/>
    </xf>
    <xf numFmtId="190" fontId="17" fillId="8" borderId="0" applyNumberFormat="0" applyBorder="0" applyAlignment="0" applyProtection="0">
      <alignment vertical="center"/>
    </xf>
    <xf numFmtId="190" fontId="17" fillId="8" borderId="0" applyNumberFormat="0" applyBorder="0" applyAlignment="0" applyProtection="0">
      <alignment vertical="center"/>
    </xf>
    <xf numFmtId="190" fontId="17" fillId="8" borderId="0" applyNumberFormat="0" applyBorder="0" applyAlignment="0" applyProtection="0">
      <alignment vertical="center"/>
    </xf>
    <xf numFmtId="190" fontId="17" fillId="8" borderId="0" applyNumberFormat="0" applyBorder="0" applyAlignment="0" applyProtection="0">
      <alignment vertical="center"/>
    </xf>
    <xf numFmtId="190" fontId="17" fillId="9" borderId="0" applyNumberFormat="0" applyBorder="0" applyAlignment="0" applyProtection="0">
      <alignment vertical="center"/>
    </xf>
    <xf numFmtId="190" fontId="17" fillId="9" borderId="0" applyNumberFormat="0" applyBorder="0" applyAlignment="0" applyProtection="0">
      <alignment vertical="center"/>
    </xf>
    <xf numFmtId="190" fontId="17" fillId="9" borderId="0" applyNumberFormat="0" applyBorder="0" applyAlignment="0" applyProtection="0">
      <alignment vertical="center"/>
    </xf>
    <xf numFmtId="190" fontId="17" fillId="9" borderId="0" applyNumberFormat="0" applyBorder="0" applyAlignment="0" applyProtection="0">
      <alignment vertical="center"/>
    </xf>
    <xf numFmtId="190" fontId="17" fillId="9" borderId="0" applyNumberFormat="0" applyBorder="0" applyAlignment="0" applyProtection="0">
      <alignment vertical="center"/>
    </xf>
    <xf numFmtId="190" fontId="17" fillId="9" borderId="0" applyNumberFormat="0" applyBorder="0" applyAlignment="0" applyProtection="0">
      <alignment vertical="center"/>
    </xf>
    <xf numFmtId="190" fontId="17" fillId="9" borderId="0" applyNumberFormat="0" applyBorder="0" applyAlignment="0" applyProtection="0">
      <alignment vertical="center"/>
    </xf>
    <xf numFmtId="190" fontId="17" fillId="9" borderId="0" applyNumberFormat="0" applyBorder="0" applyAlignment="0" applyProtection="0">
      <alignment vertical="center"/>
    </xf>
    <xf numFmtId="190" fontId="17" fillId="9" borderId="0" applyNumberFormat="0" applyBorder="0" applyAlignment="0" applyProtection="0">
      <alignment vertical="center"/>
    </xf>
    <xf numFmtId="190" fontId="17" fillId="3" borderId="0" applyNumberFormat="0" applyBorder="0" applyAlignment="0" applyProtection="0">
      <alignment vertical="center"/>
    </xf>
    <xf numFmtId="190" fontId="17" fillId="3" borderId="0" applyNumberFormat="0" applyBorder="0" applyAlignment="0" applyProtection="0">
      <alignment vertical="center"/>
    </xf>
    <xf numFmtId="190" fontId="17" fillId="3" borderId="0" applyNumberFormat="0" applyBorder="0" applyAlignment="0" applyProtection="0">
      <alignment vertical="center"/>
    </xf>
    <xf numFmtId="190" fontId="17" fillId="3" borderId="0" applyNumberFormat="0" applyBorder="0" applyAlignment="0" applyProtection="0">
      <alignment vertical="center"/>
    </xf>
    <xf numFmtId="190" fontId="17" fillId="3" borderId="0" applyNumberFormat="0" applyBorder="0" applyAlignment="0" applyProtection="0">
      <alignment vertical="center"/>
    </xf>
    <xf numFmtId="190" fontId="17" fillId="3" borderId="0" applyNumberFormat="0" applyBorder="0" applyAlignment="0" applyProtection="0">
      <alignment vertical="center"/>
    </xf>
    <xf numFmtId="190" fontId="17" fillId="3" borderId="0" applyNumberFormat="0" applyBorder="0" applyAlignment="0" applyProtection="0">
      <alignment vertical="center"/>
    </xf>
    <xf numFmtId="190" fontId="17" fillId="3" borderId="0" applyNumberFormat="0" applyBorder="0" applyAlignment="0" applyProtection="0">
      <alignment vertical="center"/>
    </xf>
    <xf numFmtId="190" fontId="17" fillId="3" borderId="0" applyNumberFormat="0" applyBorder="0" applyAlignment="0" applyProtection="0">
      <alignment vertical="center"/>
    </xf>
    <xf numFmtId="190" fontId="8" fillId="2" borderId="0" applyNumberFormat="0" applyBorder="0" applyAlignment="0" applyProtection="0">
      <alignment vertical="center"/>
    </xf>
    <xf numFmtId="190" fontId="26" fillId="11" borderId="0" applyNumberFormat="0" applyBorder="0" applyAlignment="0" applyProtection="0">
      <alignment vertical="center"/>
    </xf>
    <xf numFmtId="190" fontId="8" fillId="2" borderId="0" applyNumberFormat="0" applyBorder="0" applyAlignment="0" applyProtection="0">
      <alignment vertical="center"/>
    </xf>
    <xf numFmtId="190" fontId="8" fillId="2" borderId="0" applyNumberFormat="0" applyBorder="0" applyAlignment="0" applyProtection="0">
      <alignment vertical="center"/>
    </xf>
    <xf numFmtId="190" fontId="8" fillId="2" borderId="0" applyNumberFormat="0" applyBorder="0" applyAlignment="0" applyProtection="0">
      <alignment vertical="center"/>
    </xf>
    <xf numFmtId="190" fontId="8" fillId="2" borderId="0" applyNumberFormat="0" applyBorder="0" applyAlignment="0" applyProtection="0">
      <alignment vertical="center"/>
    </xf>
    <xf numFmtId="190" fontId="8" fillId="2" borderId="0" applyNumberFormat="0" applyBorder="0" applyAlignment="0" applyProtection="0">
      <alignment vertical="center"/>
    </xf>
    <xf numFmtId="190" fontId="8" fillId="2" borderId="0" applyNumberFormat="0" applyBorder="0" applyAlignment="0" applyProtection="0">
      <alignment vertical="center"/>
    </xf>
    <xf numFmtId="190" fontId="8" fillId="2" borderId="0" applyNumberFormat="0" applyBorder="0" applyAlignment="0" applyProtection="0">
      <alignment vertical="center"/>
    </xf>
    <xf numFmtId="190" fontId="8" fillId="2" borderId="0" applyNumberFormat="0" applyBorder="0" applyAlignment="0" applyProtection="0">
      <alignment vertical="center"/>
    </xf>
    <xf numFmtId="190" fontId="8" fillId="2" borderId="0" applyNumberFormat="0" applyBorder="0" applyAlignment="0" applyProtection="0">
      <alignment vertical="center"/>
    </xf>
    <xf numFmtId="190" fontId="8" fillId="2" borderId="0" applyNumberFormat="0" applyBorder="0" applyAlignment="0" applyProtection="0">
      <alignment vertical="center"/>
    </xf>
    <xf numFmtId="190" fontId="8" fillId="2" borderId="0" applyNumberFormat="0" applyBorder="0" applyAlignment="0" applyProtection="0">
      <alignment vertical="center"/>
    </xf>
    <xf numFmtId="190" fontId="8" fillId="2" borderId="0" applyNumberFormat="0" applyBorder="0" applyAlignment="0" applyProtection="0">
      <alignment vertical="center"/>
    </xf>
    <xf numFmtId="190" fontId="8" fillId="2" borderId="0" applyNumberFormat="0" applyBorder="0" applyAlignment="0" applyProtection="0">
      <alignment vertical="center"/>
    </xf>
    <xf numFmtId="190" fontId="8" fillId="2" borderId="0" applyNumberFormat="0" applyBorder="0" applyAlignment="0" applyProtection="0">
      <alignment vertical="center"/>
    </xf>
    <xf numFmtId="190" fontId="8" fillId="2" borderId="0" applyNumberFormat="0" applyBorder="0" applyAlignment="0" applyProtection="0">
      <alignment vertical="center"/>
    </xf>
    <xf numFmtId="190" fontId="8" fillId="2" borderId="0" applyNumberFormat="0" applyBorder="0" applyAlignment="0" applyProtection="0">
      <alignment vertical="center"/>
    </xf>
    <xf numFmtId="190" fontId="8" fillId="2" borderId="0" applyNumberFormat="0" applyBorder="0" applyAlignment="0" applyProtection="0">
      <alignment vertical="center"/>
    </xf>
    <xf numFmtId="190" fontId="8" fillId="2" borderId="0" applyNumberFormat="0" applyBorder="0" applyAlignment="0" applyProtection="0">
      <alignment vertical="center"/>
    </xf>
    <xf numFmtId="190" fontId="8" fillId="2" borderId="0" applyNumberFormat="0" applyBorder="0" applyAlignment="0" applyProtection="0">
      <alignment vertical="center"/>
    </xf>
    <xf numFmtId="190" fontId="8" fillId="2" borderId="0" applyNumberFormat="0" applyBorder="0" applyAlignment="0" applyProtection="0">
      <alignment vertical="center"/>
    </xf>
    <xf numFmtId="190" fontId="8" fillId="2" borderId="0" applyNumberFormat="0" applyBorder="0" applyAlignment="0" applyProtection="0">
      <alignment vertical="center"/>
    </xf>
    <xf numFmtId="190" fontId="8" fillId="2" borderId="0" applyNumberFormat="0" applyBorder="0" applyAlignment="0" applyProtection="0">
      <alignment vertical="center"/>
    </xf>
    <xf numFmtId="190" fontId="8" fillId="2" borderId="0" applyNumberFormat="0" applyBorder="0" applyAlignment="0" applyProtection="0">
      <alignment vertical="center"/>
    </xf>
    <xf numFmtId="190" fontId="8" fillId="2" borderId="0" applyNumberFormat="0" applyBorder="0" applyAlignment="0" applyProtection="0">
      <alignment vertical="center"/>
    </xf>
    <xf numFmtId="190" fontId="8" fillId="2" borderId="0" applyNumberFormat="0" applyBorder="0" applyAlignment="0" applyProtection="0">
      <alignment vertical="center"/>
    </xf>
    <xf numFmtId="190" fontId="8" fillId="2" borderId="0" applyNumberFormat="0" applyBorder="0" applyAlignment="0" applyProtection="0">
      <alignment vertical="center"/>
    </xf>
    <xf numFmtId="190" fontId="8" fillId="2" borderId="0" applyNumberFormat="0" applyBorder="0" applyAlignment="0" applyProtection="0">
      <alignment vertical="center"/>
    </xf>
    <xf numFmtId="190" fontId="26" fillId="11" borderId="0" applyNumberFormat="0" applyBorder="0" applyAlignment="0" applyProtection="0">
      <alignment vertical="center"/>
    </xf>
    <xf numFmtId="190" fontId="26" fillId="11" borderId="0" applyNumberFormat="0" applyBorder="0" applyAlignment="0" applyProtection="0">
      <alignment vertical="center"/>
    </xf>
    <xf numFmtId="190" fontId="8" fillId="4" borderId="0" applyNumberFormat="0" applyBorder="0" applyAlignment="0" applyProtection="0">
      <alignment vertical="center"/>
    </xf>
    <xf numFmtId="190" fontId="26" fillId="5" borderId="0" applyNumberFormat="0" applyBorder="0" applyAlignment="0" applyProtection="0">
      <alignment vertical="center"/>
    </xf>
    <xf numFmtId="190" fontId="8" fillId="4" borderId="0" applyNumberFormat="0" applyBorder="0" applyAlignment="0" applyProtection="0">
      <alignment vertical="center"/>
    </xf>
    <xf numFmtId="190" fontId="8" fillId="4" borderId="0" applyNumberFormat="0" applyBorder="0" applyAlignment="0" applyProtection="0">
      <alignment vertical="center"/>
    </xf>
    <xf numFmtId="190" fontId="8" fillId="4" borderId="0" applyNumberFormat="0" applyBorder="0" applyAlignment="0" applyProtection="0">
      <alignment vertical="center"/>
    </xf>
    <xf numFmtId="190" fontId="8" fillId="4" borderId="0" applyNumberFormat="0" applyBorder="0" applyAlignment="0" applyProtection="0">
      <alignment vertical="center"/>
    </xf>
    <xf numFmtId="190" fontId="8" fillId="4" borderId="0" applyNumberFormat="0" applyBorder="0" applyAlignment="0" applyProtection="0">
      <alignment vertical="center"/>
    </xf>
    <xf numFmtId="190" fontId="8" fillId="4" borderId="0" applyNumberFormat="0" applyBorder="0" applyAlignment="0" applyProtection="0">
      <alignment vertical="center"/>
    </xf>
    <xf numFmtId="190" fontId="8" fillId="4" borderId="0" applyNumberFormat="0" applyBorder="0" applyAlignment="0" applyProtection="0">
      <alignment vertical="center"/>
    </xf>
    <xf numFmtId="190" fontId="8" fillId="4" borderId="0" applyNumberFormat="0" applyBorder="0" applyAlignment="0" applyProtection="0">
      <alignment vertical="center"/>
    </xf>
    <xf numFmtId="190" fontId="8" fillId="4" borderId="0" applyNumberFormat="0" applyBorder="0" applyAlignment="0" applyProtection="0">
      <alignment vertical="center"/>
    </xf>
    <xf numFmtId="190" fontId="8" fillId="4" borderId="0" applyNumberFormat="0" applyBorder="0" applyAlignment="0" applyProtection="0">
      <alignment vertical="center"/>
    </xf>
    <xf numFmtId="190" fontId="8" fillId="4" borderId="0" applyNumberFormat="0" applyBorder="0" applyAlignment="0" applyProtection="0">
      <alignment vertical="center"/>
    </xf>
    <xf numFmtId="190" fontId="8" fillId="4" borderId="0" applyNumberFormat="0" applyBorder="0" applyAlignment="0" applyProtection="0">
      <alignment vertical="center"/>
    </xf>
    <xf numFmtId="190" fontId="8" fillId="4" borderId="0" applyNumberFormat="0" applyBorder="0" applyAlignment="0" applyProtection="0">
      <alignment vertical="center"/>
    </xf>
    <xf numFmtId="190" fontId="8" fillId="4" borderId="0" applyNumberFormat="0" applyBorder="0" applyAlignment="0" applyProtection="0">
      <alignment vertical="center"/>
    </xf>
    <xf numFmtId="190" fontId="8" fillId="4" borderId="0" applyNumberFormat="0" applyBorder="0" applyAlignment="0" applyProtection="0">
      <alignment vertical="center"/>
    </xf>
    <xf numFmtId="190" fontId="8" fillId="4" borderId="0" applyNumberFormat="0" applyBorder="0" applyAlignment="0" applyProtection="0">
      <alignment vertical="center"/>
    </xf>
    <xf numFmtId="190" fontId="8" fillId="4" borderId="0" applyNumberFormat="0" applyBorder="0" applyAlignment="0" applyProtection="0">
      <alignment vertical="center"/>
    </xf>
    <xf numFmtId="190" fontId="8" fillId="4" borderId="0" applyNumberFormat="0" applyBorder="0" applyAlignment="0" applyProtection="0">
      <alignment vertical="center"/>
    </xf>
    <xf numFmtId="190" fontId="8" fillId="4" borderId="0" applyNumberFormat="0" applyBorder="0" applyAlignment="0" applyProtection="0">
      <alignment vertical="center"/>
    </xf>
    <xf numFmtId="190" fontId="8" fillId="4" borderId="0" applyNumberFormat="0" applyBorder="0" applyAlignment="0" applyProtection="0">
      <alignment vertical="center"/>
    </xf>
    <xf numFmtId="190" fontId="8" fillId="4" borderId="0" applyNumberFormat="0" applyBorder="0" applyAlignment="0" applyProtection="0">
      <alignment vertical="center"/>
    </xf>
    <xf numFmtId="190" fontId="8" fillId="4" borderId="0" applyNumberFormat="0" applyBorder="0" applyAlignment="0" applyProtection="0">
      <alignment vertical="center"/>
    </xf>
    <xf numFmtId="190" fontId="8" fillId="4" borderId="0" applyNumberFormat="0" applyBorder="0" applyAlignment="0" applyProtection="0">
      <alignment vertical="center"/>
    </xf>
    <xf numFmtId="190" fontId="8" fillId="4" borderId="0" applyNumberFormat="0" applyBorder="0" applyAlignment="0" applyProtection="0">
      <alignment vertical="center"/>
    </xf>
    <xf numFmtId="190" fontId="8" fillId="4" borderId="0" applyNumberFormat="0" applyBorder="0" applyAlignment="0" applyProtection="0">
      <alignment vertical="center"/>
    </xf>
    <xf numFmtId="190" fontId="8" fillId="4" borderId="0" applyNumberFormat="0" applyBorder="0" applyAlignment="0" applyProtection="0">
      <alignment vertical="center"/>
    </xf>
    <xf numFmtId="190" fontId="8" fillId="4" borderId="0" applyNumberFormat="0" applyBorder="0" applyAlignment="0" applyProtection="0">
      <alignment vertical="center"/>
    </xf>
    <xf numFmtId="190" fontId="26" fillId="5" borderId="0" applyNumberFormat="0" applyBorder="0" applyAlignment="0" applyProtection="0">
      <alignment vertical="center"/>
    </xf>
    <xf numFmtId="190" fontId="26" fillId="5" borderId="0" applyNumberFormat="0" applyBorder="0" applyAlignment="0" applyProtection="0">
      <alignment vertical="center"/>
    </xf>
    <xf numFmtId="190" fontId="8" fillId="6" borderId="0" applyNumberFormat="0" applyBorder="0" applyAlignment="0" applyProtection="0">
      <alignment vertical="center"/>
    </xf>
    <xf numFmtId="190" fontId="26" fillId="7" borderId="0" applyNumberFormat="0" applyBorder="0" applyAlignment="0" applyProtection="0">
      <alignment vertical="center"/>
    </xf>
    <xf numFmtId="190" fontId="8" fillId="6" borderId="0" applyNumberFormat="0" applyBorder="0" applyAlignment="0" applyProtection="0">
      <alignment vertical="center"/>
    </xf>
    <xf numFmtId="190" fontId="8" fillId="6" borderId="0" applyNumberFormat="0" applyBorder="0" applyAlignment="0" applyProtection="0">
      <alignment vertical="center"/>
    </xf>
    <xf numFmtId="190" fontId="8" fillId="6" borderId="0" applyNumberFormat="0" applyBorder="0" applyAlignment="0" applyProtection="0">
      <alignment vertical="center"/>
    </xf>
    <xf numFmtId="190" fontId="8" fillId="6" borderId="0" applyNumberFormat="0" applyBorder="0" applyAlignment="0" applyProtection="0">
      <alignment vertical="center"/>
    </xf>
    <xf numFmtId="190" fontId="8" fillId="6" borderId="0" applyNumberFormat="0" applyBorder="0" applyAlignment="0" applyProtection="0">
      <alignment vertical="center"/>
    </xf>
    <xf numFmtId="190" fontId="8" fillId="6" borderId="0" applyNumberFormat="0" applyBorder="0" applyAlignment="0" applyProtection="0">
      <alignment vertical="center"/>
    </xf>
    <xf numFmtId="190" fontId="8" fillId="6" borderId="0" applyNumberFormat="0" applyBorder="0" applyAlignment="0" applyProtection="0">
      <alignment vertical="center"/>
    </xf>
    <xf numFmtId="190" fontId="8" fillId="6" borderId="0" applyNumberFormat="0" applyBorder="0" applyAlignment="0" applyProtection="0">
      <alignment vertical="center"/>
    </xf>
    <xf numFmtId="190" fontId="8" fillId="6" borderId="0" applyNumberFormat="0" applyBorder="0" applyAlignment="0" applyProtection="0">
      <alignment vertical="center"/>
    </xf>
    <xf numFmtId="190" fontId="8" fillId="6" borderId="0" applyNumberFormat="0" applyBorder="0" applyAlignment="0" applyProtection="0">
      <alignment vertical="center"/>
    </xf>
    <xf numFmtId="190" fontId="8" fillId="6" borderId="0" applyNumberFormat="0" applyBorder="0" applyAlignment="0" applyProtection="0">
      <alignment vertical="center"/>
    </xf>
    <xf numFmtId="190" fontId="8" fillId="6" borderId="0" applyNumberFormat="0" applyBorder="0" applyAlignment="0" applyProtection="0">
      <alignment vertical="center"/>
    </xf>
    <xf numFmtId="190" fontId="8" fillId="6" borderId="0" applyNumberFormat="0" applyBorder="0" applyAlignment="0" applyProtection="0">
      <alignment vertical="center"/>
    </xf>
    <xf numFmtId="190" fontId="8" fillId="6" borderId="0" applyNumberFormat="0" applyBorder="0" applyAlignment="0" applyProtection="0">
      <alignment vertical="center"/>
    </xf>
    <xf numFmtId="190" fontId="8" fillId="6" borderId="0" applyNumberFormat="0" applyBorder="0" applyAlignment="0" applyProtection="0">
      <alignment vertical="center"/>
    </xf>
    <xf numFmtId="190" fontId="8" fillId="6" borderId="0" applyNumberFormat="0" applyBorder="0" applyAlignment="0" applyProtection="0">
      <alignment vertical="center"/>
    </xf>
    <xf numFmtId="190" fontId="8" fillId="6" borderId="0" applyNumberFormat="0" applyBorder="0" applyAlignment="0" applyProtection="0">
      <alignment vertical="center"/>
    </xf>
    <xf numFmtId="190" fontId="8" fillId="6" borderId="0" applyNumberFormat="0" applyBorder="0" applyAlignment="0" applyProtection="0">
      <alignment vertical="center"/>
    </xf>
    <xf numFmtId="190" fontId="8" fillId="6" borderId="0" applyNumberFormat="0" applyBorder="0" applyAlignment="0" applyProtection="0">
      <alignment vertical="center"/>
    </xf>
    <xf numFmtId="190" fontId="8" fillId="6" borderId="0" applyNumberFormat="0" applyBorder="0" applyAlignment="0" applyProtection="0">
      <alignment vertical="center"/>
    </xf>
    <xf numFmtId="190" fontId="8" fillId="6" borderId="0" applyNumberFormat="0" applyBorder="0" applyAlignment="0" applyProtection="0">
      <alignment vertical="center"/>
    </xf>
    <xf numFmtId="190" fontId="8" fillId="6" borderId="0" applyNumberFormat="0" applyBorder="0" applyAlignment="0" applyProtection="0">
      <alignment vertical="center"/>
    </xf>
    <xf numFmtId="190" fontId="8" fillId="6" borderId="0" applyNumberFormat="0" applyBorder="0" applyAlignment="0" applyProtection="0">
      <alignment vertical="center"/>
    </xf>
    <xf numFmtId="190" fontId="8" fillId="6" borderId="0" applyNumberFormat="0" applyBorder="0" applyAlignment="0" applyProtection="0">
      <alignment vertical="center"/>
    </xf>
    <xf numFmtId="190" fontId="8" fillId="6" borderId="0" applyNumberFormat="0" applyBorder="0" applyAlignment="0" applyProtection="0">
      <alignment vertical="center"/>
    </xf>
    <xf numFmtId="190" fontId="8" fillId="6" borderId="0" applyNumberFormat="0" applyBorder="0" applyAlignment="0" applyProtection="0">
      <alignment vertical="center"/>
    </xf>
    <xf numFmtId="190" fontId="8" fillId="6" borderId="0" applyNumberFormat="0" applyBorder="0" applyAlignment="0" applyProtection="0">
      <alignment vertical="center"/>
    </xf>
    <xf numFmtId="190" fontId="26" fillId="7" borderId="0" applyNumberFormat="0" applyBorder="0" applyAlignment="0" applyProtection="0">
      <alignment vertical="center"/>
    </xf>
    <xf numFmtId="190" fontId="26" fillId="7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26" fillId="3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26" fillId="3" borderId="0" applyNumberFormat="0" applyBorder="0" applyAlignment="0" applyProtection="0">
      <alignment vertical="center"/>
    </xf>
    <xf numFmtId="190" fontId="26" fillId="3" borderId="0" applyNumberFormat="0" applyBorder="0" applyAlignment="0" applyProtection="0">
      <alignment vertical="center"/>
    </xf>
    <xf numFmtId="190" fontId="8" fillId="9" borderId="0" applyNumberFormat="0" applyBorder="0" applyAlignment="0" applyProtection="0">
      <alignment vertical="center"/>
    </xf>
    <xf numFmtId="190" fontId="26" fillId="9" borderId="0" applyNumberFormat="0" applyBorder="0" applyAlignment="0" applyProtection="0">
      <alignment vertical="center"/>
    </xf>
    <xf numFmtId="190" fontId="8" fillId="9" borderId="0" applyNumberFormat="0" applyBorder="0" applyAlignment="0" applyProtection="0">
      <alignment vertical="center"/>
    </xf>
    <xf numFmtId="190" fontId="8" fillId="9" borderId="0" applyNumberFormat="0" applyBorder="0" applyAlignment="0" applyProtection="0">
      <alignment vertical="center"/>
    </xf>
    <xf numFmtId="190" fontId="8" fillId="9" borderId="0" applyNumberFormat="0" applyBorder="0" applyAlignment="0" applyProtection="0">
      <alignment vertical="center"/>
    </xf>
    <xf numFmtId="190" fontId="8" fillId="9" borderId="0" applyNumberFormat="0" applyBorder="0" applyAlignment="0" applyProtection="0">
      <alignment vertical="center"/>
    </xf>
    <xf numFmtId="190" fontId="8" fillId="9" borderId="0" applyNumberFormat="0" applyBorder="0" applyAlignment="0" applyProtection="0">
      <alignment vertical="center"/>
    </xf>
    <xf numFmtId="190" fontId="8" fillId="9" borderId="0" applyNumberFormat="0" applyBorder="0" applyAlignment="0" applyProtection="0">
      <alignment vertical="center"/>
    </xf>
    <xf numFmtId="190" fontId="8" fillId="9" borderId="0" applyNumberFormat="0" applyBorder="0" applyAlignment="0" applyProtection="0">
      <alignment vertical="center"/>
    </xf>
    <xf numFmtId="190" fontId="8" fillId="9" borderId="0" applyNumberFormat="0" applyBorder="0" applyAlignment="0" applyProtection="0">
      <alignment vertical="center"/>
    </xf>
    <xf numFmtId="190" fontId="8" fillId="9" borderId="0" applyNumberFormat="0" applyBorder="0" applyAlignment="0" applyProtection="0">
      <alignment vertical="center"/>
    </xf>
    <xf numFmtId="190" fontId="8" fillId="9" borderId="0" applyNumberFormat="0" applyBorder="0" applyAlignment="0" applyProtection="0">
      <alignment vertical="center"/>
    </xf>
    <xf numFmtId="190" fontId="8" fillId="9" borderId="0" applyNumberFormat="0" applyBorder="0" applyAlignment="0" applyProtection="0">
      <alignment vertical="center"/>
    </xf>
    <xf numFmtId="190" fontId="8" fillId="9" borderId="0" applyNumberFormat="0" applyBorder="0" applyAlignment="0" applyProtection="0">
      <alignment vertical="center"/>
    </xf>
    <xf numFmtId="190" fontId="8" fillId="9" borderId="0" applyNumberFormat="0" applyBorder="0" applyAlignment="0" applyProtection="0">
      <alignment vertical="center"/>
    </xf>
    <xf numFmtId="190" fontId="8" fillId="9" borderId="0" applyNumberFormat="0" applyBorder="0" applyAlignment="0" applyProtection="0">
      <alignment vertical="center"/>
    </xf>
    <xf numFmtId="190" fontId="8" fillId="9" borderId="0" applyNumberFormat="0" applyBorder="0" applyAlignment="0" applyProtection="0">
      <alignment vertical="center"/>
    </xf>
    <xf numFmtId="190" fontId="8" fillId="9" borderId="0" applyNumberFormat="0" applyBorder="0" applyAlignment="0" applyProtection="0">
      <alignment vertical="center"/>
    </xf>
    <xf numFmtId="190" fontId="8" fillId="9" borderId="0" applyNumberFormat="0" applyBorder="0" applyAlignment="0" applyProtection="0">
      <alignment vertical="center"/>
    </xf>
    <xf numFmtId="190" fontId="8" fillId="9" borderId="0" applyNumberFormat="0" applyBorder="0" applyAlignment="0" applyProtection="0">
      <alignment vertical="center"/>
    </xf>
    <xf numFmtId="190" fontId="8" fillId="9" borderId="0" applyNumberFormat="0" applyBorder="0" applyAlignment="0" applyProtection="0">
      <alignment vertical="center"/>
    </xf>
    <xf numFmtId="190" fontId="8" fillId="9" borderId="0" applyNumberFormat="0" applyBorder="0" applyAlignment="0" applyProtection="0">
      <alignment vertical="center"/>
    </xf>
    <xf numFmtId="190" fontId="8" fillId="9" borderId="0" applyNumberFormat="0" applyBorder="0" applyAlignment="0" applyProtection="0">
      <alignment vertical="center"/>
    </xf>
    <xf numFmtId="190" fontId="8" fillId="9" borderId="0" applyNumberFormat="0" applyBorder="0" applyAlignment="0" applyProtection="0">
      <alignment vertical="center"/>
    </xf>
    <xf numFmtId="190" fontId="8" fillId="9" borderId="0" applyNumberFormat="0" applyBorder="0" applyAlignment="0" applyProtection="0">
      <alignment vertical="center"/>
    </xf>
    <xf numFmtId="190" fontId="8" fillId="9" borderId="0" applyNumberFormat="0" applyBorder="0" applyAlignment="0" applyProtection="0">
      <alignment vertical="center"/>
    </xf>
    <xf numFmtId="190" fontId="8" fillId="9" borderId="0" applyNumberFormat="0" applyBorder="0" applyAlignment="0" applyProtection="0">
      <alignment vertical="center"/>
    </xf>
    <xf numFmtId="190" fontId="8" fillId="9" borderId="0" applyNumberFormat="0" applyBorder="0" applyAlignment="0" applyProtection="0">
      <alignment vertical="center"/>
    </xf>
    <xf numFmtId="190" fontId="8" fillId="9" borderId="0" applyNumberFormat="0" applyBorder="0" applyAlignment="0" applyProtection="0">
      <alignment vertical="center"/>
    </xf>
    <xf numFmtId="190" fontId="26" fillId="9" borderId="0" applyNumberFormat="0" applyBorder="0" applyAlignment="0" applyProtection="0">
      <alignment vertical="center"/>
    </xf>
    <xf numFmtId="190" fontId="26" fillId="9" borderId="0" applyNumberFormat="0" applyBorder="0" applyAlignment="0" applyProtection="0">
      <alignment vertical="center"/>
    </xf>
    <xf numFmtId="190" fontId="8" fillId="3" borderId="0" applyNumberFormat="0" applyBorder="0" applyAlignment="0" applyProtection="0">
      <alignment vertical="center"/>
    </xf>
    <xf numFmtId="190" fontId="26" fillId="7" borderId="0" applyNumberFormat="0" applyBorder="0" applyAlignment="0" applyProtection="0">
      <alignment vertical="center"/>
    </xf>
    <xf numFmtId="190" fontId="8" fillId="3" borderId="0" applyNumberFormat="0" applyBorder="0" applyAlignment="0" applyProtection="0">
      <alignment vertical="center"/>
    </xf>
    <xf numFmtId="190" fontId="8" fillId="3" borderId="0" applyNumberFormat="0" applyBorder="0" applyAlignment="0" applyProtection="0">
      <alignment vertical="center"/>
    </xf>
    <xf numFmtId="190" fontId="8" fillId="3" borderId="0" applyNumberFormat="0" applyBorder="0" applyAlignment="0" applyProtection="0">
      <alignment vertical="center"/>
    </xf>
    <xf numFmtId="190" fontId="8" fillId="3" borderId="0" applyNumberFormat="0" applyBorder="0" applyAlignment="0" applyProtection="0">
      <alignment vertical="center"/>
    </xf>
    <xf numFmtId="190" fontId="8" fillId="3" borderId="0" applyNumberFormat="0" applyBorder="0" applyAlignment="0" applyProtection="0">
      <alignment vertical="center"/>
    </xf>
    <xf numFmtId="190" fontId="8" fillId="3" borderId="0" applyNumberFormat="0" applyBorder="0" applyAlignment="0" applyProtection="0">
      <alignment vertical="center"/>
    </xf>
    <xf numFmtId="190" fontId="8" fillId="3" borderId="0" applyNumberFormat="0" applyBorder="0" applyAlignment="0" applyProtection="0">
      <alignment vertical="center"/>
    </xf>
    <xf numFmtId="190" fontId="8" fillId="3" borderId="0" applyNumberFormat="0" applyBorder="0" applyAlignment="0" applyProtection="0">
      <alignment vertical="center"/>
    </xf>
    <xf numFmtId="190" fontId="8" fillId="3" borderId="0" applyNumberFormat="0" applyBorder="0" applyAlignment="0" applyProtection="0">
      <alignment vertical="center"/>
    </xf>
    <xf numFmtId="190" fontId="8" fillId="3" borderId="0" applyNumberFormat="0" applyBorder="0" applyAlignment="0" applyProtection="0">
      <alignment vertical="center"/>
    </xf>
    <xf numFmtId="190" fontId="8" fillId="3" borderId="0" applyNumberFormat="0" applyBorder="0" applyAlignment="0" applyProtection="0">
      <alignment vertical="center"/>
    </xf>
    <xf numFmtId="190" fontId="8" fillId="3" borderId="0" applyNumberFormat="0" applyBorder="0" applyAlignment="0" applyProtection="0">
      <alignment vertical="center"/>
    </xf>
    <xf numFmtId="190" fontId="8" fillId="3" borderId="0" applyNumberFormat="0" applyBorder="0" applyAlignment="0" applyProtection="0">
      <alignment vertical="center"/>
    </xf>
    <xf numFmtId="190" fontId="8" fillId="3" borderId="0" applyNumberFormat="0" applyBorder="0" applyAlignment="0" applyProtection="0">
      <alignment vertical="center"/>
    </xf>
    <xf numFmtId="190" fontId="8" fillId="3" borderId="0" applyNumberFormat="0" applyBorder="0" applyAlignment="0" applyProtection="0">
      <alignment vertical="center"/>
    </xf>
    <xf numFmtId="190" fontId="8" fillId="3" borderId="0" applyNumberFormat="0" applyBorder="0" applyAlignment="0" applyProtection="0">
      <alignment vertical="center"/>
    </xf>
    <xf numFmtId="190" fontId="8" fillId="3" borderId="0" applyNumberFormat="0" applyBorder="0" applyAlignment="0" applyProtection="0">
      <alignment vertical="center"/>
    </xf>
    <xf numFmtId="190" fontId="8" fillId="3" borderId="0" applyNumberFormat="0" applyBorder="0" applyAlignment="0" applyProtection="0">
      <alignment vertical="center"/>
    </xf>
    <xf numFmtId="190" fontId="8" fillId="3" borderId="0" applyNumberFormat="0" applyBorder="0" applyAlignment="0" applyProtection="0">
      <alignment vertical="center"/>
    </xf>
    <xf numFmtId="190" fontId="8" fillId="3" borderId="0" applyNumberFormat="0" applyBorder="0" applyAlignment="0" applyProtection="0">
      <alignment vertical="center"/>
    </xf>
    <xf numFmtId="190" fontId="8" fillId="3" borderId="0" applyNumberFormat="0" applyBorder="0" applyAlignment="0" applyProtection="0">
      <alignment vertical="center"/>
    </xf>
    <xf numFmtId="190" fontId="8" fillId="3" borderId="0" applyNumberFormat="0" applyBorder="0" applyAlignment="0" applyProtection="0">
      <alignment vertical="center"/>
    </xf>
    <xf numFmtId="190" fontId="8" fillId="3" borderId="0" applyNumberFormat="0" applyBorder="0" applyAlignment="0" applyProtection="0">
      <alignment vertical="center"/>
    </xf>
    <xf numFmtId="190" fontId="8" fillId="3" borderId="0" applyNumberFormat="0" applyBorder="0" applyAlignment="0" applyProtection="0">
      <alignment vertical="center"/>
    </xf>
    <xf numFmtId="190" fontId="8" fillId="3" borderId="0" applyNumberFormat="0" applyBorder="0" applyAlignment="0" applyProtection="0">
      <alignment vertical="center"/>
    </xf>
    <xf numFmtId="190" fontId="8" fillId="3" borderId="0" applyNumberFormat="0" applyBorder="0" applyAlignment="0" applyProtection="0">
      <alignment vertical="center"/>
    </xf>
    <xf numFmtId="190" fontId="8" fillId="3" borderId="0" applyNumberFormat="0" applyBorder="0" applyAlignment="0" applyProtection="0">
      <alignment vertical="center"/>
    </xf>
    <xf numFmtId="190" fontId="26" fillId="7" borderId="0" applyNumberFormat="0" applyBorder="0" applyAlignment="0" applyProtection="0">
      <alignment vertical="center"/>
    </xf>
    <xf numFmtId="190" fontId="26" fillId="7" borderId="0" applyNumberFormat="0" applyBorder="0" applyAlignment="0" applyProtection="0">
      <alignment vertical="center"/>
    </xf>
    <xf numFmtId="190" fontId="21" fillId="11" borderId="0" applyNumberFormat="0" applyBorder="0" applyAlignment="0" applyProtection="0"/>
    <xf numFmtId="190" fontId="21" fillId="10" borderId="0" applyNumberFormat="0" applyBorder="0" applyAlignment="0" applyProtection="0"/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21" fillId="10" borderId="0" applyNumberFormat="0" applyBorder="0" applyAlignment="0" applyProtection="0"/>
    <xf numFmtId="190" fontId="21" fillId="10" borderId="0" applyNumberFormat="0" applyBorder="0" applyAlignment="0" applyProtection="0"/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21" fillId="11" borderId="0" applyNumberFormat="0" applyBorder="0" applyAlignment="0" applyProtection="0"/>
    <xf numFmtId="190" fontId="21" fillId="11" borderId="0" applyNumberFormat="0" applyBorder="0" applyAlignment="0" applyProtection="0"/>
    <xf numFmtId="190" fontId="21" fillId="10" borderId="0" applyNumberFormat="0" applyBorder="0" applyAlignment="0" applyProtection="0"/>
    <xf numFmtId="190" fontId="21" fillId="5" borderId="0" applyNumberFormat="0" applyBorder="0" applyAlignment="0" applyProtection="0"/>
    <xf numFmtId="190" fontId="21" fillId="5" borderId="0" applyNumberFormat="0" applyBorder="0" applyAlignment="0" applyProtection="0"/>
    <xf numFmtId="190" fontId="8" fillId="5" borderId="0" applyNumberFormat="0" applyBorder="0" applyAlignment="0" applyProtection="0">
      <alignment vertical="center"/>
    </xf>
    <xf numFmtId="190" fontId="8" fillId="5" borderId="0" applyNumberFormat="0" applyBorder="0" applyAlignment="0" applyProtection="0">
      <alignment vertical="center"/>
    </xf>
    <xf numFmtId="190" fontId="8" fillId="5" borderId="0" applyNumberFormat="0" applyBorder="0" applyAlignment="0" applyProtection="0">
      <alignment vertical="center"/>
    </xf>
    <xf numFmtId="190" fontId="8" fillId="5" borderId="0" applyNumberFormat="0" applyBorder="0" applyAlignment="0" applyProtection="0">
      <alignment vertical="center"/>
    </xf>
    <xf numFmtId="190" fontId="8" fillId="5" borderId="0" applyNumberFormat="0" applyBorder="0" applyAlignment="0" applyProtection="0">
      <alignment vertical="center"/>
    </xf>
    <xf numFmtId="190" fontId="8" fillId="5" borderId="0" applyNumberFormat="0" applyBorder="0" applyAlignment="0" applyProtection="0">
      <alignment vertical="center"/>
    </xf>
    <xf numFmtId="190" fontId="8" fillId="5" borderId="0" applyNumberFormat="0" applyBorder="0" applyAlignment="0" applyProtection="0">
      <alignment vertical="center"/>
    </xf>
    <xf numFmtId="190" fontId="8" fillId="5" borderId="0" applyNumberFormat="0" applyBorder="0" applyAlignment="0" applyProtection="0">
      <alignment vertical="center"/>
    </xf>
    <xf numFmtId="190" fontId="8" fillId="5" borderId="0" applyNumberFormat="0" applyBorder="0" applyAlignment="0" applyProtection="0">
      <alignment vertical="center"/>
    </xf>
    <xf numFmtId="190" fontId="8" fillId="5" borderId="0" applyNumberFormat="0" applyBorder="0" applyAlignment="0" applyProtection="0">
      <alignment vertical="center"/>
    </xf>
    <xf numFmtId="190" fontId="8" fillId="5" borderId="0" applyNumberFormat="0" applyBorder="0" applyAlignment="0" applyProtection="0">
      <alignment vertical="center"/>
    </xf>
    <xf numFmtId="190" fontId="8" fillId="5" borderId="0" applyNumberFormat="0" applyBorder="0" applyAlignment="0" applyProtection="0">
      <alignment vertical="center"/>
    </xf>
    <xf numFmtId="190" fontId="8" fillId="5" borderId="0" applyNumberFormat="0" applyBorder="0" applyAlignment="0" applyProtection="0">
      <alignment vertical="center"/>
    </xf>
    <xf numFmtId="190" fontId="8" fillId="5" borderId="0" applyNumberFormat="0" applyBorder="0" applyAlignment="0" applyProtection="0">
      <alignment vertical="center"/>
    </xf>
    <xf numFmtId="190" fontId="8" fillId="5" borderId="0" applyNumberFormat="0" applyBorder="0" applyAlignment="0" applyProtection="0">
      <alignment vertical="center"/>
    </xf>
    <xf numFmtId="190" fontId="8" fillId="5" borderId="0" applyNumberFormat="0" applyBorder="0" applyAlignment="0" applyProtection="0">
      <alignment vertical="center"/>
    </xf>
    <xf numFmtId="190" fontId="8" fillId="5" borderId="0" applyNumberFormat="0" applyBorder="0" applyAlignment="0" applyProtection="0">
      <alignment vertical="center"/>
    </xf>
    <xf numFmtId="190" fontId="8" fillId="5" borderId="0" applyNumberFormat="0" applyBorder="0" applyAlignment="0" applyProtection="0">
      <alignment vertical="center"/>
    </xf>
    <xf numFmtId="190" fontId="8" fillId="5" borderId="0" applyNumberFormat="0" applyBorder="0" applyAlignment="0" applyProtection="0">
      <alignment vertical="center"/>
    </xf>
    <xf numFmtId="190" fontId="8" fillId="5" borderId="0" applyNumberFormat="0" applyBorder="0" applyAlignment="0" applyProtection="0">
      <alignment vertical="center"/>
    </xf>
    <xf numFmtId="190" fontId="8" fillId="5" borderId="0" applyNumberFormat="0" applyBorder="0" applyAlignment="0" applyProtection="0">
      <alignment vertical="center"/>
    </xf>
    <xf numFmtId="190" fontId="8" fillId="5" borderId="0" applyNumberFormat="0" applyBorder="0" applyAlignment="0" applyProtection="0">
      <alignment vertical="center"/>
    </xf>
    <xf numFmtId="190" fontId="8" fillId="5" borderId="0" applyNumberFormat="0" applyBorder="0" applyAlignment="0" applyProtection="0">
      <alignment vertical="center"/>
    </xf>
    <xf numFmtId="190" fontId="8" fillId="5" borderId="0" applyNumberFormat="0" applyBorder="0" applyAlignment="0" applyProtection="0">
      <alignment vertical="center"/>
    </xf>
    <xf numFmtId="190" fontId="8" fillId="5" borderId="0" applyNumberFormat="0" applyBorder="0" applyAlignment="0" applyProtection="0">
      <alignment vertical="center"/>
    </xf>
    <xf numFmtId="190" fontId="8" fillId="5" borderId="0" applyNumberFormat="0" applyBorder="0" applyAlignment="0" applyProtection="0">
      <alignment vertical="center"/>
    </xf>
    <xf numFmtId="190" fontId="8" fillId="5" borderId="0" applyNumberFormat="0" applyBorder="0" applyAlignment="0" applyProtection="0">
      <alignment vertical="center"/>
    </xf>
    <xf numFmtId="190" fontId="21" fillId="5" borderId="0" applyNumberFormat="0" applyBorder="0" applyAlignment="0" applyProtection="0"/>
    <xf numFmtId="190" fontId="21" fillId="5" borderId="0" applyNumberFormat="0" applyBorder="0" applyAlignment="0" applyProtection="0"/>
    <xf numFmtId="190" fontId="8" fillId="5" borderId="0" applyNumberFormat="0" applyBorder="0" applyAlignment="0" applyProtection="0">
      <alignment vertical="center"/>
    </xf>
    <xf numFmtId="190" fontId="8" fillId="5" borderId="0" applyNumberFormat="0" applyBorder="0" applyAlignment="0" applyProtection="0">
      <alignment vertical="center"/>
    </xf>
    <xf numFmtId="190" fontId="8" fillId="5" borderId="0" applyNumberFormat="0" applyBorder="0" applyAlignment="0" applyProtection="0">
      <alignment vertical="center"/>
    </xf>
    <xf numFmtId="190" fontId="8" fillId="5" borderId="0" applyNumberFormat="0" applyBorder="0" applyAlignment="0" applyProtection="0">
      <alignment vertical="center"/>
    </xf>
    <xf numFmtId="190" fontId="8" fillId="5" borderId="0" applyNumberFormat="0" applyBorder="0" applyAlignment="0" applyProtection="0">
      <alignment vertical="center"/>
    </xf>
    <xf numFmtId="190" fontId="8" fillId="5" borderId="0" applyNumberFormat="0" applyBorder="0" applyAlignment="0" applyProtection="0">
      <alignment vertical="center"/>
    </xf>
    <xf numFmtId="190" fontId="8" fillId="5" borderId="0" applyNumberFormat="0" applyBorder="0" applyAlignment="0" applyProtection="0">
      <alignment vertical="center"/>
    </xf>
    <xf numFmtId="190" fontId="8" fillId="5" borderId="0" applyNumberFormat="0" applyBorder="0" applyAlignment="0" applyProtection="0">
      <alignment vertical="center"/>
    </xf>
    <xf numFmtId="190" fontId="8" fillId="5" borderId="0" applyNumberFormat="0" applyBorder="0" applyAlignment="0" applyProtection="0">
      <alignment vertical="center"/>
    </xf>
    <xf numFmtId="190" fontId="8" fillId="5" borderId="0" applyNumberFormat="0" applyBorder="0" applyAlignment="0" applyProtection="0">
      <alignment vertical="center"/>
    </xf>
    <xf numFmtId="190" fontId="8" fillId="5" borderId="0" applyNumberFormat="0" applyBorder="0" applyAlignment="0" applyProtection="0">
      <alignment vertical="center"/>
    </xf>
    <xf numFmtId="190" fontId="8" fillId="5" borderId="0" applyNumberFormat="0" applyBorder="0" applyAlignment="0" applyProtection="0">
      <alignment vertical="center"/>
    </xf>
    <xf numFmtId="190" fontId="8" fillId="5" borderId="0" applyNumberFormat="0" applyBorder="0" applyAlignment="0" applyProtection="0">
      <alignment vertical="center"/>
    </xf>
    <xf numFmtId="190" fontId="8" fillId="5" borderId="0" applyNumberFormat="0" applyBorder="0" applyAlignment="0" applyProtection="0">
      <alignment vertical="center"/>
    </xf>
    <xf numFmtId="190" fontId="8" fillId="5" borderId="0" applyNumberFormat="0" applyBorder="0" applyAlignment="0" applyProtection="0">
      <alignment vertical="center"/>
    </xf>
    <xf numFmtId="190" fontId="8" fillId="5" borderId="0" applyNumberFormat="0" applyBorder="0" applyAlignment="0" applyProtection="0">
      <alignment vertical="center"/>
    </xf>
    <xf numFmtId="190" fontId="8" fillId="5" borderId="0" applyNumberFormat="0" applyBorder="0" applyAlignment="0" applyProtection="0">
      <alignment vertical="center"/>
    </xf>
    <xf numFmtId="190" fontId="8" fillId="5" borderId="0" applyNumberFormat="0" applyBorder="0" applyAlignment="0" applyProtection="0">
      <alignment vertical="center"/>
    </xf>
    <xf numFmtId="190" fontId="21" fillId="5" borderId="0" applyNumberFormat="0" applyBorder="0" applyAlignment="0" applyProtection="0"/>
    <xf numFmtId="190" fontId="21" fillId="5" borderId="0" applyNumberFormat="0" applyBorder="0" applyAlignment="0" applyProtection="0"/>
    <xf numFmtId="190" fontId="13" fillId="5" borderId="0" applyNumberFormat="0" applyBorder="0" applyAlignment="0" applyProtection="0"/>
    <xf numFmtId="190" fontId="21" fillId="12" borderId="0" applyNumberFormat="0" applyBorder="0" applyAlignment="0" applyProtection="0"/>
    <xf numFmtId="190" fontId="21" fillId="13" borderId="0" applyNumberFormat="0" applyBorder="0" applyAlignment="0" applyProtection="0"/>
    <xf numFmtId="190" fontId="8" fillId="12" borderId="0" applyNumberFormat="0" applyBorder="0" applyAlignment="0" applyProtection="0">
      <alignment vertical="center"/>
    </xf>
    <xf numFmtId="190" fontId="8" fillId="12" borderId="0" applyNumberFormat="0" applyBorder="0" applyAlignment="0" applyProtection="0">
      <alignment vertical="center"/>
    </xf>
    <xf numFmtId="190" fontId="8" fillId="12" borderId="0" applyNumberFormat="0" applyBorder="0" applyAlignment="0" applyProtection="0">
      <alignment vertical="center"/>
    </xf>
    <xf numFmtId="190" fontId="8" fillId="12" borderId="0" applyNumberFormat="0" applyBorder="0" applyAlignment="0" applyProtection="0">
      <alignment vertical="center"/>
    </xf>
    <xf numFmtId="190" fontId="8" fillId="12" borderId="0" applyNumberFormat="0" applyBorder="0" applyAlignment="0" applyProtection="0">
      <alignment vertical="center"/>
    </xf>
    <xf numFmtId="190" fontId="8" fillId="12" borderId="0" applyNumberFormat="0" applyBorder="0" applyAlignment="0" applyProtection="0">
      <alignment vertical="center"/>
    </xf>
    <xf numFmtId="190" fontId="8" fillId="12" borderId="0" applyNumberFormat="0" applyBorder="0" applyAlignment="0" applyProtection="0">
      <alignment vertical="center"/>
    </xf>
    <xf numFmtId="190" fontId="8" fillId="12" borderId="0" applyNumberFormat="0" applyBorder="0" applyAlignment="0" applyProtection="0">
      <alignment vertical="center"/>
    </xf>
    <xf numFmtId="190" fontId="8" fillId="12" borderId="0" applyNumberFormat="0" applyBorder="0" applyAlignment="0" applyProtection="0">
      <alignment vertical="center"/>
    </xf>
    <xf numFmtId="190" fontId="8" fillId="12" borderId="0" applyNumberFormat="0" applyBorder="0" applyAlignment="0" applyProtection="0">
      <alignment vertical="center"/>
    </xf>
    <xf numFmtId="190" fontId="8" fillId="12" borderId="0" applyNumberFormat="0" applyBorder="0" applyAlignment="0" applyProtection="0">
      <alignment vertical="center"/>
    </xf>
    <xf numFmtId="190" fontId="8" fillId="12" borderId="0" applyNumberFormat="0" applyBorder="0" applyAlignment="0" applyProtection="0">
      <alignment vertical="center"/>
    </xf>
    <xf numFmtId="190" fontId="8" fillId="12" borderId="0" applyNumberFormat="0" applyBorder="0" applyAlignment="0" applyProtection="0">
      <alignment vertical="center"/>
    </xf>
    <xf numFmtId="190" fontId="8" fillId="12" borderId="0" applyNumberFormat="0" applyBorder="0" applyAlignment="0" applyProtection="0">
      <alignment vertical="center"/>
    </xf>
    <xf numFmtId="190" fontId="8" fillId="12" borderId="0" applyNumberFormat="0" applyBorder="0" applyAlignment="0" applyProtection="0">
      <alignment vertical="center"/>
    </xf>
    <xf numFmtId="190" fontId="8" fillId="12" borderId="0" applyNumberFormat="0" applyBorder="0" applyAlignment="0" applyProtection="0">
      <alignment vertical="center"/>
    </xf>
    <xf numFmtId="190" fontId="8" fillId="12" borderId="0" applyNumberFormat="0" applyBorder="0" applyAlignment="0" applyProtection="0">
      <alignment vertical="center"/>
    </xf>
    <xf numFmtId="190" fontId="8" fillId="12" borderId="0" applyNumberFormat="0" applyBorder="0" applyAlignment="0" applyProtection="0">
      <alignment vertical="center"/>
    </xf>
    <xf numFmtId="190" fontId="8" fillId="12" borderId="0" applyNumberFormat="0" applyBorder="0" applyAlignment="0" applyProtection="0">
      <alignment vertical="center"/>
    </xf>
    <xf numFmtId="190" fontId="8" fillId="12" borderId="0" applyNumberFormat="0" applyBorder="0" applyAlignment="0" applyProtection="0">
      <alignment vertical="center"/>
    </xf>
    <xf numFmtId="190" fontId="8" fillId="12" borderId="0" applyNumberFormat="0" applyBorder="0" applyAlignment="0" applyProtection="0">
      <alignment vertical="center"/>
    </xf>
    <xf numFmtId="190" fontId="8" fillId="12" borderId="0" applyNumberFormat="0" applyBorder="0" applyAlignment="0" applyProtection="0">
      <alignment vertical="center"/>
    </xf>
    <xf numFmtId="190" fontId="8" fillId="12" borderId="0" applyNumberFormat="0" applyBorder="0" applyAlignment="0" applyProtection="0">
      <alignment vertical="center"/>
    </xf>
    <xf numFmtId="190" fontId="8" fillId="12" borderId="0" applyNumberFormat="0" applyBorder="0" applyAlignment="0" applyProtection="0">
      <alignment vertical="center"/>
    </xf>
    <xf numFmtId="190" fontId="8" fillId="12" borderId="0" applyNumberFormat="0" applyBorder="0" applyAlignment="0" applyProtection="0">
      <alignment vertical="center"/>
    </xf>
    <xf numFmtId="190" fontId="8" fillId="12" borderId="0" applyNumberFormat="0" applyBorder="0" applyAlignment="0" applyProtection="0">
      <alignment vertical="center"/>
    </xf>
    <xf numFmtId="190" fontId="8" fillId="12" borderId="0" applyNumberFormat="0" applyBorder="0" applyAlignment="0" applyProtection="0">
      <alignment vertical="center"/>
    </xf>
    <xf numFmtId="190" fontId="21" fillId="13" borderId="0" applyNumberFormat="0" applyBorder="0" applyAlignment="0" applyProtection="0"/>
    <xf numFmtId="190" fontId="21" fillId="13" borderId="0" applyNumberFormat="0" applyBorder="0" applyAlignment="0" applyProtection="0"/>
    <xf numFmtId="190" fontId="8" fillId="12" borderId="0" applyNumberFormat="0" applyBorder="0" applyAlignment="0" applyProtection="0">
      <alignment vertical="center"/>
    </xf>
    <xf numFmtId="190" fontId="8" fillId="12" borderId="0" applyNumberFormat="0" applyBorder="0" applyAlignment="0" applyProtection="0">
      <alignment vertical="center"/>
    </xf>
    <xf numFmtId="190" fontId="8" fillId="12" borderId="0" applyNumberFormat="0" applyBorder="0" applyAlignment="0" applyProtection="0">
      <alignment vertical="center"/>
    </xf>
    <xf numFmtId="190" fontId="8" fillId="12" borderId="0" applyNumberFormat="0" applyBorder="0" applyAlignment="0" applyProtection="0">
      <alignment vertical="center"/>
    </xf>
    <xf numFmtId="190" fontId="8" fillId="12" borderId="0" applyNumberFormat="0" applyBorder="0" applyAlignment="0" applyProtection="0">
      <alignment vertical="center"/>
    </xf>
    <xf numFmtId="190" fontId="8" fillId="12" borderId="0" applyNumberFormat="0" applyBorder="0" applyAlignment="0" applyProtection="0">
      <alignment vertical="center"/>
    </xf>
    <xf numFmtId="190" fontId="8" fillId="12" borderId="0" applyNumberFormat="0" applyBorder="0" applyAlignment="0" applyProtection="0">
      <alignment vertical="center"/>
    </xf>
    <xf numFmtId="190" fontId="8" fillId="12" borderId="0" applyNumberFormat="0" applyBorder="0" applyAlignment="0" applyProtection="0">
      <alignment vertical="center"/>
    </xf>
    <xf numFmtId="190" fontId="8" fillId="12" borderId="0" applyNumberFormat="0" applyBorder="0" applyAlignment="0" applyProtection="0">
      <alignment vertical="center"/>
    </xf>
    <xf numFmtId="190" fontId="8" fillId="12" borderId="0" applyNumberFormat="0" applyBorder="0" applyAlignment="0" applyProtection="0">
      <alignment vertical="center"/>
    </xf>
    <xf numFmtId="190" fontId="8" fillId="12" borderId="0" applyNumberFormat="0" applyBorder="0" applyAlignment="0" applyProtection="0">
      <alignment vertical="center"/>
    </xf>
    <xf numFmtId="190" fontId="8" fillId="12" borderId="0" applyNumberFormat="0" applyBorder="0" applyAlignment="0" applyProtection="0">
      <alignment vertical="center"/>
    </xf>
    <xf numFmtId="190" fontId="8" fillId="12" borderId="0" applyNumberFormat="0" applyBorder="0" applyAlignment="0" applyProtection="0">
      <alignment vertical="center"/>
    </xf>
    <xf numFmtId="190" fontId="8" fillId="12" borderId="0" applyNumberFormat="0" applyBorder="0" applyAlignment="0" applyProtection="0">
      <alignment vertical="center"/>
    </xf>
    <xf numFmtId="190" fontId="8" fillId="12" borderId="0" applyNumberFormat="0" applyBorder="0" applyAlignment="0" applyProtection="0">
      <alignment vertical="center"/>
    </xf>
    <xf numFmtId="190" fontId="8" fillId="12" borderId="0" applyNumberFormat="0" applyBorder="0" applyAlignment="0" applyProtection="0">
      <alignment vertical="center"/>
    </xf>
    <xf numFmtId="190" fontId="8" fillId="12" borderId="0" applyNumberFormat="0" applyBorder="0" applyAlignment="0" applyProtection="0">
      <alignment vertical="center"/>
    </xf>
    <xf numFmtId="190" fontId="8" fillId="12" borderId="0" applyNumberFormat="0" applyBorder="0" applyAlignment="0" applyProtection="0">
      <alignment vertical="center"/>
    </xf>
    <xf numFmtId="190" fontId="21" fillId="12" borderId="0" applyNumberFormat="0" applyBorder="0" applyAlignment="0" applyProtection="0"/>
    <xf numFmtId="190" fontId="21" fillId="12" borderId="0" applyNumberFormat="0" applyBorder="0" applyAlignment="0" applyProtection="0"/>
    <xf numFmtId="190" fontId="21" fillId="13" borderId="0" applyNumberFormat="0" applyBorder="0" applyAlignment="0" applyProtection="0"/>
    <xf numFmtId="190" fontId="21" fillId="8" borderId="0" applyNumberFormat="0" applyBorder="0" applyAlignment="0" applyProtection="0"/>
    <xf numFmtId="190" fontId="21" fillId="10" borderId="0" applyNumberFormat="0" applyBorder="0" applyAlignment="0" applyProtection="0"/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21" fillId="10" borderId="0" applyNumberFormat="0" applyBorder="0" applyAlignment="0" applyProtection="0"/>
    <xf numFmtId="190" fontId="21" fillId="10" borderId="0" applyNumberFormat="0" applyBorder="0" applyAlignment="0" applyProtection="0"/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8" fillId="8" borderId="0" applyNumberFormat="0" applyBorder="0" applyAlignment="0" applyProtection="0">
      <alignment vertical="center"/>
    </xf>
    <xf numFmtId="190" fontId="21" fillId="8" borderId="0" applyNumberFormat="0" applyBorder="0" applyAlignment="0" applyProtection="0"/>
    <xf numFmtId="190" fontId="21" fillId="8" borderId="0" applyNumberFormat="0" applyBorder="0" applyAlignment="0" applyProtection="0"/>
    <xf numFmtId="190" fontId="21" fillId="10" borderId="0" applyNumberFormat="0" applyBorder="0" applyAlignment="0" applyProtection="0"/>
    <xf numFmtId="190" fontId="21" fillId="11" borderId="0" applyNumberFormat="0" applyBorder="0" applyAlignment="0" applyProtection="0"/>
    <xf numFmtId="190" fontId="21" fillId="11" borderId="0" applyNumberFormat="0" applyBorder="0" applyAlignment="0" applyProtection="0"/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21" fillId="11" borderId="0" applyNumberFormat="0" applyBorder="0" applyAlignment="0" applyProtection="0"/>
    <xf numFmtId="190" fontId="21" fillId="11" borderId="0" applyNumberFormat="0" applyBorder="0" applyAlignment="0" applyProtection="0"/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8" fillId="11" borderId="0" applyNumberFormat="0" applyBorder="0" applyAlignment="0" applyProtection="0">
      <alignment vertical="center"/>
    </xf>
    <xf numFmtId="190" fontId="21" fillId="11" borderId="0" applyNumberFormat="0" applyBorder="0" applyAlignment="0" applyProtection="0"/>
    <xf numFmtId="190" fontId="21" fillId="11" borderId="0" applyNumberFormat="0" applyBorder="0" applyAlignment="0" applyProtection="0"/>
    <xf numFmtId="190" fontId="13" fillId="11" borderId="0" applyNumberFormat="0" applyBorder="0" applyAlignment="0" applyProtection="0"/>
    <xf numFmtId="190" fontId="21" fillId="14" borderId="0" applyNumberFormat="0" applyBorder="0" applyAlignment="0" applyProtection="0"/>
    <xf numFmtId="190" fontId="21" fillId="13" borderId="0" applyNumberFormat="0" applyBorder="0" applyAlignment="0" applyProtection="0"/>
    <xf numFmtId="190" fontId="8" fillId="14" borderId="0" applyNumberFormat="0" applyBorder="0" applyAlignment="0" applyProtection="0">
      <alignment vertical="center"/>
    </xf>
    <xf numFmtId="190" fontId="8" fillId="14" borderId="0" applyNumberFormat="0" applyBorder="0" applyAlignment="0" applyProtection="0">
      <alignment vertical="center"/>
    </xf>
    <xf numFmtId="190" fontId="8" fillId="14" borderId="0" applyNumberFormat="0" applyBorder="0" applyAlignment="0" applyProtection="0">
      <alignment vertical="center"/>
    </xf>
    <xf numFmtId="190" fontId="8" fillId="14" borderId="0" applyNumberFormat="0" applyBorder="0" applyAlignment="0" applyProtection="0">
      <alignment vertical="center"/>
    </xf>
    <xf numFmtId="190" fontId="8" fillId="14" borderId="0" applyNumberFormat="0" applyBorder="0" applyAlignment="0" applyProtection="0">
      <alignment vertical="center"/>
    </xf>
    <xf numFmtId="190" fontId="8" fillId="14" borderId="0" applyNumberFormat="0" applyBorder="0" applyAlignment="0" applyProtection="0">
      <alignment vertical="center"/>
    </xf>
    <xf numFmtId="190" fontId="8" fillId="14" borderId="0" applyNumberFormat="0" applyBorder="0" applyAlignment="0" applyProtection="0">
      <alignment vertical="center"/>
    </xf>
    <xf numFmtId="190" fontId="8" fillId="14" borderId="0" applyNumberFormat="0" applyBorder="0" applyAlignment="0" applyProtection="0">
      <alignment vertical="center"/>
    </xf>
    <xf numFmtId="190" fontId="8" fillId="14" borderId="0" applyNumberFormat="0" applyBorder="0" applyAlignment="0" applyProtection="0">
      <alignment vertical="center"/>
    </xf>
    <xf numFmtId="190" fontId="8" fillId="14" borderId="0" applyNumberFormat="0" applyBorder="0" applyAlignment="0" applyProtection="0">
      <alignment vertical="center"/>
    </xf>
    <xf numFmtId="190" fontId="8" fillId="14" borderId="0" applyNumberFormat="0" applyBorder="0" applyAlignment="0" applyProtection="0">
      <alignment vertical="center"/>
    </xf>
    <xf numFmtId="190" fontId="8" fillId="14" borderId="0" applyNumberFormat="0" applyBorder="0" applyAlignment="0" applyProtection="0">
      <alignment vertical="center"/>
    </xf>
    <xf numFmtId="190" fontId="8" fillId="14" borderId="0" applyNumberFormat="0" applyBorder="0" applyAlignment="0" applyProtection="0">
      <alignment vertical="center"/>
    </xf>
    <xf numFmtId="190" fontId="8" fillId="14" borderId="0" applyNumberFormat="0" applyBorder="0" applyAlignment="0" applyProtection="0">
      <alignment vertical="center"/>
    </xf>
    <xf numFmtId="190" fontId="8" fillId="14" borderId="0" applyNumberFormat="0" applyBorder="0" applyAlignment="0" applyProtection="0">
      <alignment vertical="center"/>
    </xf>
    <xf numFmtId="190" fontId="8" fillId="14" borderId="0" applyNumberFormat="0" applyBorder="0" applyAlignment="0" applyProtection="0">
      <alignment vertical="center"/>
    </xf>
    <xf numFmtId="190" fontId="8" fillId="14" borderId="0" applyNumberFormat="0" applyBorder="0" applyAlignment="0" applyProtection="0">
      <alignment vertical="center"/>
    </xf>
    <xf numFmtId="190" fontId="8" fillId="14" borderId="0" applyNumberFormat="0" applyBorder="0" applyAlignment="0" applyProtection="0">
      <alignment vertical="center"/>
    </xf>
    <xf numFmtId="190" fontId="8" fillId="14" borderId="0" applyNumberFormat="0" applyBorder="0" applyAlignment="0" applyProtection="0">
      <alignment vertical="center"/>
    </xf>
    <xf numFmtId="190" fontId="8" fillId="14" borderId="0" applyNumberFormat="0" applyBorder="0" applyAlignment="0" applyProtection="0">
      <alignment vertical="center"/>
    </xf>
    <xf numFmtId="190" fontId="8" fillId="14" borderId="0" applyNumberFormat="0" applyBorder="0" applyAlignment="0" applyProtection="0">
      <alignment vertical="center"/>
    </xf>
    <xf numFmtId="190" fontId="8" fillId="14" borderId="0" applyNumberFormat="0" applyBorder="0" applyAlignment="0" applyProtection="0">
      <alignment vertical="center"/>
    </xf>
    <xf numFmtId="190" fontId="8" fillId="14" borderId="0" applyNumberFormat="0" applyBorder="0" applyAlignment="0" applyProtection="0">
      <alignment vertical="center"/>
    </xf>
    <xf numFmtId="190" fontId="8" fillId="14" borderId="0" applyNumberFormat="0" applyBorder="0" applyAlignment="0" applyProtection="0">
      <alignment vertical="center"/>
    </xf>
    <xf numFmtId="190" fontId="8" fillId="14" borderId="0" applyNumberFormat="0" applyBorder="0" applyAlignment="0" applyProtection="0">
      <alignment vertical="center"/>
    </xf>
    <xf numFmtId="190" fontId="8" fillId="14" borderId="0" applyNumberFormat="0" applyBorder="0" applyAlignment="0" applyProtection="0">
      <alignment vertical="center"/>
    </xf>
    <xf numFmtId="190" fontId="8" fillId="14" borderId="0" applyNumberFormat="0" applyBorder="0" applyAlignment="0" applyProtection="0">
      <alignment vertical="center"/>
    </xf>
    <xf numFmtId="190" fontId="21" fillId="13" borderId="0" applyNumberFormat="0" applyBorder="0" applyAlignment="0" applyProtection="0"/>
    <xf numFmtId="190" fontId="21" fillId="13" borderId="0" applyNumberFormat="0" applyBorder="0" applyAlignment="0" applyProtection="0"/>
    <xf numFmtId="190" fontId="8" fillId="14" borderId="0" applyNumberFormat="0" applyBorder="0" applyAlignment="0" applyProtection="0">
      <alignment vertical="center"/>
    </xf>
    <xf numFmtId="190" fontId="8" fillId="14" borderId="0" applyNumberFormat="0" applyBorder="0" applyAlignment="0" applyProtection="0">
      <alignment vertical="center"/>
    </xf>
    <xf numFmtId="190" fontId="8" fillId="14" borderId="0" applyNumberFormat="0" applyBorder="0" applyAlignment="0" applyProtection="0">
      <alignment vertical="center"/>
    </xf>
    <xf numFmtId="190" fontId="8" fillId="14" borderId="0" applyNumberFormat="0" applyBorder="0" applyAlignment="0" applyProtection="0">
      <alignment vertical="center"/>
    </xf>
    <xf numFmtId="190" fontId="8" fillId="14" borderId="0" applyNumberFormat="0" applyBorder="0" applyAlignment="0" applyProtection="0">
      <alignment vertical="center"/>
    </xf>
    <xf numFmtId="190" fontId="8" fillId="14" borderId="0" applyNumberFormat="0" applyBorder="0" applyAlignment="0" applyProtection="0">
      <alignment vertical="center"/>
    </xf>
    <xf numFmtId="190" fontId="8" fillId="14" borderId="0" applyNumberFormat="0" applyBorder="0" applyAlignment="0" applyProtection="0">
      <alignment vertical="center"/>
    </xf>
    <xf numFmtId="190" fontId="8" fillId="14" borderId="0" applyNumberFormat="0" applyBorder="0" applyAlignment="0" applyProtection="0">
      <alignment vertical="center"/>
    </xf>
    <xf numFmtId="190" fontId="8" fillId="14" borderId="0" applyNumberFormat="0" applyBorder="0" applyAlignment="0" applyProtection="0">
      <alignment vertical="center"/>
    </xf>
    <xf numFmtId="190" fontId="8" fillId="14" borderId="0" applyNumberFormat="0" applyBorder="0" applyAlignment="0" applyProtection="0">
      <alignment vertical="center"/>
    </xf>
    <xf numFmtId="190" fontId="8" fillId="14" borderId="0" applyNumberFormat="0" applyBorder="0" applyAlignment="0" applyProtection="0">
      <alignment vertical="center"/>
    </xf>
    <xf numFmtId="190" fontId="8" fillId="14" borderId="0" applyNumberFormat="0" applyBorder="0" applyAlignment="0" applyProtection="0">
      <alignment vertical="center"/>
    </xf>
    <xf numFmtId="190" fontId="8" fillId="14" borderId="0" applyNumberFormat="0" applyBorder="0" applyAlignment="0" applyProtection="0">
      <alignment vertical="center"/>
    </xf>
    <xf numFmtId="190" fontId="8" fillId="14" borderId="0" applyNumberFormat="0" applyBorder="0" applyAlignment="0" applyProtection="0">
      <alignment vertical="center"/>
    </xf>
    <xf numFmtId="190" fontId="8" fillId="14" borderId="0" applyNumberFormat="0" applyBorder="0" applyAlignment="0" applyProtection="0">
      <alignment vertical="center"/>
    </xf>
    <xf numFmtId="190" fontId="8" fillId="14" borderId="0" applyNumberFormat="0" applyBorder="0" applyAlignment="0" applyProtection="0">
      <alignment vertical="center"/>
    </xf>
    <xf numFmtId="190" fontId="8" fillId="14" borderId="0" applyNumberFormat="0" applyBorder="0" applyAlignment="0" applyProtection="0">
      <alignment vertical="center"/>
    </xf>
    <xf numFmtId="190" fontId="8" fillId="14" borderId="0" applyNumberFormat="0" applyBorder="0" applyAlignment="0" applyProtection="0">
      <alignment vertical="center"/>
    </xf>
    <xf numFmtId="190" fontId="21" fillId="14" borderId="0" applyNumberFormat="0" applyBorder="0" applyAlignment="0" applyProtection="0"/>
    <xf numFmtId="190" fontId="21" fillId="14" borderId="0" applyNumberFormat="0" applyBorder="0" applyAlignment="0" applyProtection="0"/>
    <xf numFmtId="190" fontId="21" fillId="13" borderId="0" applyNumberFormat="0" applyBorder="0" applyAlignment="0" applyProtection="0"/>
    <xf numFmtId="190" fontId="21" fillId="11" borderId="0" applyNumberFormat="0" applyBorder="0" applyAlignment="0" applyProtection="0"/>
    <xf numFmtId="190" fontId="21" fillId="11" borderId="0" applyNumberFormat="0" applyBorder="0" applyAlignment="0" applyProtection="0"/>
    <xf numFmtId="190" fontId="21" fillId="11" borderId="0" applyNumberFormat="0" applyBorder="0" applyAlignment="0" applyProtection="0"/>
    <xf numFmtId="190" fontId="21" fillId="5" borderId="0" applyNumberFormat="0" applyBorder="0" applyAlignment="0" applyProtection="0"/>
    <xf numFmtId="190" fontId="21" fillId="5" borderId="0" applyNumberFormat="0" applyBorder="0" applyAlignment="0" applyProtection="0"/>
    <xf numFmtId="190" fontId="21" fillId="5" borderId="0" applyNumberFormat="0" applyBorder="0" applyAlignment="0" applyProtection="0"/>
    <xf numFmtId="190" fontId="21" fillId="12" borderId="0" applyNumberFormat="0" applyBorder="0" applyAlignment="0" applyProtection="0"/>
    <xf numFmtId="190" fontId="21" fillId="12" borderId="0" applyNumberFormat="0" applyBorder="0" applyAlignment="0" applyProtection="0"/>
    <xf numFmtId="190" fontId="21" fillId="12" borderId="0" applyNumberFormat="0" applyBorder="0" applyAlignment="0" applyProtection="0"/>
    <xf numFmtId="190" fontId="21" fillId="8" borderId="0" applyNumberFormat="0" applyBorder="0" applyAlignment="0" applyProtection="0"/>
    <xf numFmtId="190" fontId="21" fillId="8" borderId="0" applyNumberFormat="0" applyBorder="0" applyAlignment="0" applyProtection="0"/>
    <xf numFmtId="190" fontId="21" fillId="8" borderId="0" applyNumberFormat="0" applyBorder="0" applyAlignment="0" applyProtection="0"/>
    <xf numFmtId="190" fontId="21" fillId="11" borderId="0" applyNumberFormat="0" applyBorder="0" applyAlignment="0" applyProtection="0"/>
    <xf numFmtId="190" fontId="21" fillId="11" borderId="0" applyNumberFormat="0" applyBorder="0" applyAlignment="0" applyProtection="0"/>
    <xf numFmtId="190" fontId="21" fillId="11" borderId="0" applyNumberFormat="0" applyBorder="0" applyAlignment="0" applyProtection="0"/>
    <xf numFmtId="190" fontId="21" fillId="14" borderId="0" applyNumberFormat="0" applyBorder="0" applyAlignment="0" applyProtection="0"/>
    <xf numFmtId="190" fontId="21" fillId="14" borderId="0" applyNumberFormat="0" applyBorder="0" applyAlignment="0" applyProtection="0"/>
    <xf numFmtId="190" fontId="21" fillId="14" borderId="0" applyNumberFormat="0" applyBorder="0" applyAlignment="0" applyProtection="0"/>
    <xf numFmtId="190" fontId="19" fillId="11" borderId="0" applyNumberFormat="0" applyBorder="0" applyAlignment="0" applyProtection="0">
      <alignment vertical="center"/>
    </xf>
    <xf numFmtId="190" fontId="19" fillId="11" borderId="0" applyNumberFormat="0" applyBorder="0" applyAlignment="0" applyProtection="0">
      <alignment vertical="center"/>
    </xf>
    <xf numFmtId="190" fontId="19" fillId="11" borderId="0" applyNumberFormat="0" applyBorder="0" applyAlignment="0" applyProtection="0">
      <alignment vertical="center"/>
    </xf>
    <xf numFmtId="190" fontId="19" fillId="11" borderId="0" applyNumberFormat="0" applyBorder="0" applyAlignment="0" applyProtection="0">
      <alignment vertical="center"/>
    </xf>
    <xf numFmtId="190" fontId="19" fillId="11" borderId="0" applyNumberFormat="0" applyBorder="0" applyAlignment="0" applyProtection="0">
      <alignment vertical="center"/>
    </xf>
    <xf numFmtId="190" fontId="19" fillId="11" borderId="0" applyNumberFormat="0" applyBorder="0" applyAlignment="0" applyProtection="0">
      <alignment vertical="center"/>
    </xf>
    <xf numFmtId="190" fontId="19" fillId="11" borderId="0" applyNumberFormat="0" applyBorder="0" applyAlignment="0" applyProtection="0">
      <alignment vertical="center"/>
    </xf>
    <xf numFmtId="190" fontId="19" fillId="11" borderId="0" applyNumberFormat="0" applyBorder="0" applyAlignment="0" applyProtection="0">
      <alignment vertical="center"/>
    </xf>
    <xf numFmtId="190" fontId="19" fillId="11" borderId="0" applyNumberFormat="0" applyBorder="0" applyAlignment="0" applyProtection="0">
      <alignment vertical="center"/>
    </xf>
    <xf numFmtId="190" fontId="19" fillId="11" borderId="0" applyNumberFormat="0" applyBorder="0" applyAlignment="0" applyProtection="0">
      <alignment vertical="center"/>
    </xf>
    <xf numFmtId="190" fontId="19" fillId="11" borderId="0" applyNumberFormat="0" applyBorder="0" applyAlignment="0" applyProtection="0">
      <alignment vertical="center"/>
    </xf>
    <xf numFmtId="190" fontId="19" fillId="11" borderId="0" applyNumberFormat="0" applyBorder="0" applyAlignment="0" applyProtection="0">
      <alignment vertical="center"/>
    </xf>
    <xf numFmtId="190" fontId="19" fillId="5" borderId="0" applyNumberFormat="0" applyBorder="0" applyAlignment="0" applyProtection="0">
      <alignment vertical="center"/>
    </xf>
    <xf numFmtId="190" fontId="19" fillId="5" borderId="0" applyNumberFormat="0" applyBorder="0" applyAlignment="0" applyProtection="0">
      <alignment vertical="center"/>
    </xf>
    <xf numFmtId="190" fontId="19" fillId="5" borderId="0" applyNumberFormat="0" applyBorder="0" applyAlignment="0" applyProtection="0">
      <alignment vertical="center"/>
    </xf>
    <xf numFmtId="190" fontId="19" fillId="5" borderId="0" applyNumberFormat="0" applyBorder="0" applyAlignment="0" applyProtection="0">
      <alignment vertical="center"/>
    </xf>
    <xf numFmtId="190" fontId="19" fillId="5" borderId="0" applyNumberFormat="0" applyBorder="0" applyAlignment="0" applyProtection="0">
      <alignment vertical="center"/>
    </xf>
    <xf numFmtId="190" fontId="19" fillId="5" borderId="0" applyNumberFormat="0" applyBorder="0" applyAlignment="0" applyProtection="0">
      <alignment vertical="center"/>
    </xf>
    <xf numFmtId="190" fontId="19" fillId="5" borderId="0" applyNumberFormat="0" applyBorder="0" applyAlignment="0" applyProtection="0">
      <alignment vertical="center"/>
    </xf>
    <xf numFmtId="190" fontId="19" fillId="5" borderId="0" applyNumberFormat="0" applyBorder="0" applyAlignment="0" applyProtection="0">
      <alignment vertical="center"/>
    </xf>
    <xf numFmtId="190" fontId="19" fillId="5" borderId="0" applyNumberFormat="0" applyBorder="0" applyAlignment="0" applyProtection="0">
      <alignment vertical="center"/>
    </xf>
    <xf numFmtId="190" fontId="19" fillId="5" borderId="0" applyNumberFormat="0" applyBorder="0" applyAlignment="0" applyProtection="0">
      <alignment vertical="center"/>
    </xf>
    <xf numFmtId="190" fontId="19" fillId="5" borderId="0" applyNumberFormat="0" applyBorder="0" applyAlignment="0" applyProtection="0">
      <alignment vertical="center"/>
    </xf>
    <xf numFmtId="190" fontId="19" fillId="5" borderId="0" applyNumberFormat="0" applyBorder="0" applyAlignment="0" applyProtection="0">
      <alignment vertical="center"/>
    </xf>
    <xf numFmtId="190" fontId="19" fillId="12" borderId="0" applyNumberFormat="0" applyBorder="0" applyAlignment="0" applyProtection="0">
      <alignment vertical="center"/>
    </xf>
    <xf numFmtId="190" fontId="19" fillId="12" borderId="0" applyNumberFormat="0" applyBorder="0" applyAlignment="0" applyProtection="0">
      <alignment vertical="center"/>
    </xf>
    <xf numFmtId="190" fontId="19" fillId="12" borderId="0" applyNumberFormat="0" applyBorder="0" applyAlignment="0" applyProtection="0">
      <alignment vertical="center"/>
    </xf>
    <xf numFmtId="190" fontId="19" fillId="12" borderId="0" applyNumberFormat="0" applyBorder="0" applyAlignment="0" applyProtection="0">
      <alignment vertical="center"/>
    </xf>
    <xf numFmtId="190" fontId="19" fillId="12" borderId="0" applyNumberFormat="0" applyBorder="0" applyAlignment="0" applyProtection="0">
      <alignment vertical="center"/>
    </xf>
    <xf numFmtId="190" fontId="19" fillId="12" borderId="0" applyNumberFormat="0" applyBorder="0" applyAlignment="0" applyProtection="0">
      <alignment vertical="center"/>
    </xf>
    <xf numFmtId="190" fontId="19" fillId="12" borderId="0" applyNumberFormat="0" applyBorder="0" applyAlignment="0" applyProtection="0">
      <alignment vertical="center"/>
    </xf>
    <xf numFmtId="190" fontId="19" fillId="12" borderId="0" applyNumberFormat="0" applyBorder="0" applyAlignment="0" applyProtection="0">
      <alignment vertical="center"/>
    </xf>
    <xf numFmtId="190" fontId="19" fillId="12" borderId="0" applyNumberFormat="0" applyBorder="0" applyAlignment="0" applyProtection="0">
      <alignment vertical="center"/>
    </xf>
    <xf numFmtId="190" fontId="19" fillId="12" borderId="0" applyNumberFormat="0" applyBorder="0" applyAlignment="0" applyProtection="0">
      <alignment vertical="center"/>
    </xf>
    <xf numFmtId="190" fontId="19" fillId="12" borderId="0" applyNumberFormat="0" applyBorder="0" applyAlignment="0" applyProtection="0">
      <alignment vertical="center"/>
    </xf>
    <xf numFmtId="190" fontId="19" fillId="12" borderId="0" applyNumberFormat="0" applyBorder="0" applyAlignment="0" applyProtection="0">
      <alignment vertical="center"/>
    </xf>
    <xf numFmtId="190" fontId="19" fillId="8" borderId="0" applyNumberFormat="0" applyBorder="0" applyAlignment="0" applyProtection="0">
      <alignment vertical="center"/>
    </xf>
    <xf numFmtId="190" fontId="19" fillId="8" borderId="0" applyNumberFormat="0" applyBorder="0" applyAlignment="0" applyProtection="0">
      <alignment vertical="center"/>
    </xf>
    <xf numFmtId="190" fontId="19" fillId="8" borderId="0" applyNumberFormat="0" applyBorder="0" applyAlignment="0" applyProtection="0">
      <alignment vertical="center"/>
    </xf>
    <xf numFmtId="190" fontId="19" fillId="8" borderId="0" applyNumberFormat="0" applyBorder="0" applyAlignment="0" applyProtection="0">
      <alignment vertical="center"/>
    </xf>
    <xf numFmtId="190" fontId="19" fillId="8" borderId="0" applyNumberFormat="0" applyBorder="0" applyAlignment="0" applyProtection="0">
      <alignment vertical="center"/>
    </xf>
    <xf numFmtId="190" fontId="19" fillId="8" borderId="0" applyNumberFormat="0" applyBorder="0" applyAlignment="0" applyProtection="0">
      <alignment vertical="center"/>
    </xf>
    <xf numFmtId="190" fontId="19" fillId="8" borderId="0" applyNumberFormat="0" applyBorder="0" applyAlignment="0" applyProtection="0">
      <alignment vertical="center"/>
    </xf>
    <xf numFmtId="190" fontId="19" fillId="8" borderId="0" applyNumberFormat="0" applyBorder="0" applyAlignment="0" applyProtection="0">
      <alignment vertical="center"/>
    </xf>
    <xf numFmtId="190" fontId="19" fillId="8" borderId="0" applyNumberFormat="0" applyBorder="0" applyAlignment="0" applyProtection="0">
      <alignment vertical="center"/>
    </xf>
    <xf numFmtId="190" fontId="19" fillId="8" borderId="0" applyNumberFormat="0" applyBorder="0" applyAlignment="0" applyProtection="0">
      <alignment vertical="center"/>
    </xf>
    <xf numFmtId="190" fontId="19" fillId="8" borderId="0" applyNumberFormat="0" applyBorder="0" applyAlignment="0" applyProtection="0">
      <alignment vertical="center"/>
    </xf>
    <xf numFmtId="190" fontId="19" fillId="8" borderId="0" applyNumberFormat="0" applyBorder="0" applyAlignment="0" applyProtection="0">
      <alignment vertical="center"/>
    </xf>
    <xf numFmtId="190" fontId="19" fillId="11" borderId="0" applyNumberFormat="0" applyBorder="0" applyAlignment="0" applyProtection="0">
      <alignment vertical="center"/>
    </xf>
    <xf numFmtId="190" fontId="19" fillId="11" borderId="0" applyNumberFormat="0" applyBorder="0" applyAlignment="0" applyProtection="0">
      <alignment vertical="center"/>
    </xf>
    <xf numFmtId="190" fontId="19" fillId="11" borderId="0" applyNumberFormat="0" applyBorder="0" applyAlignment="0" applyProtection="0">
      <alignment vertical="center"/>
    </xf>
    <xf numFmtId="190" fontId="19" fillId="11" borderId="0" applyNumberFormat="0" applyBorder="0" applyAlignment="0" applyProtection="0">
      <alignment vertical="center"/>
    </xf>
    <xf numFmtId="190" fontId="19" fillId="11" borderId="0" applyNumberFormat="0" applyBorder="0" applyAlignment="0" applyProtection="0">
      <alignment vertical="center"/>
    </xf>
    <xf numFmtId="190" fontId="19" fillId="11" borderId="0" applyNumberFormat="0" applyBorder="0" applyAlignment="0" applyProtection="0">
      <alignment vertical="center"/>
    </xf>
    <xf numFmtId="190" fontId="19" fillId="11" borderId="0" applyNumberFormat="0" applyBorder="0" applyAlignment="0" applyProtection="0">
      <alignment vertical="center"/>
    </xf>
    <xf numFmtId="190" fontId="19" fillId="11" borderId="0" applyNumberFormat="0" applyBorder="0" applyAlignment="0" applyProtection="0">
      <alignment vertical="center"/>
    </xf>
    <xf numFmtId="190" fontId="19" fillId="11" borderId="0" applyNumberFormat="0" applyBorder="0" applyAlignment="0" applyProtection="0">
      <alignment vertical="center"/>
    </xf>
    <xf numFmtId="190" fontId="19" fillId="11" borderId="0" applyNumberFormat="0" applyBorder="0" applyAlignment="0" applyProtection="0">
      <alignment vertical="center"/>
    </xf>
    <xf numFmtId="190" fontId="19" fillId="11" borderId="0" applyNumberFormat="0" applyBorder="0" applyAlignment="0" applyProtection="0">
      <alignment vertical="center"/>
    </xf>
    <xf numFmtId="190" fontId="19" fillId="11" borderId="0" applyNumberFormat="0" applyBorder="0" applyAlignment="0" applyProtection="0">
      <alignment vertical="center"/>
    </xf>
    <xf numFmtId="190" fontId="19" fillId="14" borderId="0" applyNumberFormat="0" applyBorder="0" applyAlignment="0" applyProtection="0">
      <alignment vertical="center"/>
    </xf>
    <xf numFmtId="190" fontId="19" fillId="14" borderId="0" applyNumberFormat="0" applyBorder="0" applyAlignment="0" applyProtection="0">
      <alignment vertical="center"/>
    </xf>
    <xf numFmtId="190" fontId="19" fillId="14" borderId="0" applyNumberFormat="0" applyBorder="0" applyAlignment="0" applyProtection="0">
      <alignment vertical="center"/>
    </xf>
    <xf numFmtId="190" fontId="19" fillId="14" borderId="0" applyNumberFormat="0" applyBorder="0" applyAlignment="0" applyProtection="0">
      <alignment vertical="center"/>
    </xf>
    <xf numFmtId="190" fontId="19" fillId="14" borderId="0" applyNumberFormat="0" applyBorder="0" applyAlignment="0" applyProtection="0">
      <alignment vertical="center"/>
    </xf>
    <xf numFmtId="190" fontId="19" fillId="14" borderId="0" applyNumberFormat="0" applyBorder="0" applyAlignment="0" applyProtection="0">
      <alignment vertical="center"/>
    </xf>
    <xf numFmtId="190" fontId="19" fillId="14" borderId="0" applyNumberFormat="0" applyBorder="0" applyAlignment="0" applyProtection="0">
      <alignment vertical="center"/>
    </xf>
    <xf numFmtId="190" fontId="19" fillId="14" borderId="0" applyNumberFormat="0" applyBorder="0" applyAlignment="0" applyProtection="0">
      <alignment vertical="center"/>
    </xf>
    <xf numFmtId="190" fontId="19" fillId="14" borderId="0" applyNumberFormat="0" applyBorder="0" applyAlignment="0" applyProtection="0">
      <alignment vertical="center"/>
    </xf>
    <xf numFmtId="190" fontId="19" fillId="14" borderId="0" applyNumberFormat="0" applyBorder="0" applyAlignment="0" applyProtection="0">
      <alignment vertical="center"/>
    </xf>
    <xf numFmtId="190" fontId="19" fillId="14" borderId="0" applyNumberFormat="0" applyBorder="0" applyAlignment="0" applyProtection="0">
      <alignment vertical="center"/>
    </xf>
    <xf numFmtId="190" fontId="19" fillId="14" borderId="0" applyNumberFormat="0" applyBorder="0" applyAlignment="0" applyProtection="0">
      <alignment vertical="center"/>
    </xf>
    <xf numFmtId="190" fontId="27" fillId="11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7" fillId="11" borderId="0" applyNumberFormat="0" applyBorder="0" applyAlignment="0" applyProtection="0">
      <alignment vertical="center"/>
    </xf>
    <xf numFmtId="190" fontId="27" fillId="11" borderId="0" applyNumberFormat="0" applyBorder="0" applyAlignment="0" applyProtection="0">
      <alignment vertical="center"/>
    </xf>
    <xf numFmtId="190" fontId="27" fillId="5" borderId="0" applyNumberFormat="0" applyBorder="0" applyAlignment="0" applyProtection="0">
      <alignment vertical="center"/>
    </xf>
    <xf numFmtId="190" fontId="22" fillId="5" borderId="0" applyNumberFormat="0" applyBorder="0" applyAlignment="0" applyProtection="0">
      <alignment vertical="center"/>
    </xf>
    <xf numFmtId="190" fontId="22" fillId="5" borderId="0" applyNumberFormat="0" applyBorder="0" applyAlignment="0" applyProtection="0">
      <alignment vertical="center"/>
    </xf>
    <xf numFmtId="190" fontId="22" fillId="5" borderId="0" applyNumberFormat="0" applyBorder="0" applyAlignment="0" applyProtection="0">
      <alignment vertical="center"/>
    </xf>
    <xf numFmtId="190" fontId="22" fillId="5" borderId="0" applyNumberFormat="0" applyBorder="0" applyAlignment="0" applyProtection="0">
      <alignment vertical="center"/>
    </xf>
    <xf numFmtId="190" fontId="22" fillId="5" borderId="0" applyNumberFormat="0" applyBorder="0" applyAlignment="0" applyProtection="0">
      <alignment vertical="center"/>
    </xf>
    <xf numFmtId="190" fontId="22" fillId="5" borderId="0" applyNumberFormat="0" applyBorder="0" applyAlignment="0" applyProtection="0">
      <alignment vertical="center"/>
    </xf>
    <xf numFmtId="190" fontId="22" fillId="5" borderId="0" applyNumberFormat="0" applyBorder="0" applyAlignment="0" applyProtection="0">
      <alignment vertical="center"/>
    </xf>
    <xf numFmtId="190" fontId="22" fillId="5" borderId="0" applyNumberFormat="0" applyBorder="0" applyAlignment="0" applyProtection="0">
      <alignment vertical="center"/>
    </xf>
    <xf numFmtId="190" fontId="22" fillId="5" borderId="0" applyNumberFormat="0" applyBorder="0" applyAlignment="0" applyProtection="0">
      <alignment vertical="center"/>
    </xf>
    <xf numFmtId="190" fontId="22" fillId="5" borderId="0" applyNumberFormat="0" applyBorder="0" applyAlignment="0" applyProtection="0">
      <alignment vertical="center"/>
    </xf>
    <xf numFmtId="190" fontId="22" fillId="5" borderId="0" applyNumberFormat="0" applyBorder="0" applyAlignment="0" applyProtection="0">
      <alignment vertical="center"/>
    </xf>
    <xf numFmtId="190" fontId="22" fillId="5" borderId="0" applyNumberFormat="0" applyBorder="0" applyAlignment="0" applyProtection="0">
      <alignment vertical="center"/>
    </xf>
    <xf numFmtId="190" fontId="22" fillId="5" borderId="0" applyNumberFormat="0" applyBorder="0" applyAlignment="0" applyProtection="0">
      <alignment vertical="center"/>
    </xf>
    <xf numFmtId="190" fontId="22" fillId="5" borderId="0" applyNumberFormat="0" applyBorder="0" applyAlignment="0" applyProtection="0">
      <alignment vertical="center"/>
    </xf>
    <xf numFmtId="190" fontId="22" fillId="5" borderId="0" applyNumberFormat="0" applyBorder="0" applyAlignment="0" applyProtection="0">
      <alignment vertical="center"/>
    </xf>
    <xf numFmtId="190" fontId="22" fillId="5" borderId="0" applyNumberFormat="0" applyBorder="0" applyAlignment="0" applyProtection="0">
      <alignment vertical="center"/>
    </xf>
    <xf numFmtId="190" fontId="22" fillId="5" borderId="0" applyNumberFormat="0" applyBorder="0" applyAlignment="0" applyProtection="0">
      <alignment vertical="center"/>
    </xf>
    <xf numFmtId="190" fontId="22" fillId="5" borderId="0" applyNumberFormat="0" applyBorder="0" applyAlignment="0" applyProtection="0">
      <alignment vertical="center"/>
    </xf>
    <xf numFmtId="190" fontId="22" fillId="5" borderId="0" applyNumberFormat="0" applyBorder="0" applyAlignment="0" applyProtection="0">
      <alignment vertical="center"/>
    </xf>
    <xf numFmtId="190" fontId="22" fillId="5" borderId="0" applyNumberFormat="0" applyBorder="0" applyAlignment="0" applyProtection="0">
      <alignment vertical="center"/>
    </xf>
    <xf numFmtId="190" fontId="22" fillId="5" borderId="0" applyNumberFormat="0" applyBorder="0" applyAlignment="0" applyProtection="0">
      <alignment vertical="center"/>
    </xf>
    <xf numFmtId="190" fontId="22" fillId="5" borderId="0" applyNumberFormat="0" applyBorder="0" applyAlignment="0" applyProtection="0">
      <alignment vertical="center"/>
    </xf>
    <xf numFmtId="190" fontId="22" fillId="5" borderId="0" applyNumberFormat="0" applyBorder="0" applyAlignment="0" applyProtection="0">
      <alignment vertical="center"/>
    </xf>
    <xf numFmtId="190" fontId="22" fillId="5" borderId="0" applyNumberFormat="0" applyBorder="0" applyAlignment="0" applyProtection="0">
      <alignment vertical="center"/>
    </xf>
    <xf numFmtId="190" fontId="22" fillId="5" borderId="0" applyNumberFormat="0" applyBorder="0" applyAlignment="0" applyProtection="0">
      <alignment vertical="center"/>
    </xf>
    <xf numFmtId="190" fontId="22" fillId="5" borderId="0" applyNumberFormat="0" applyBorder="0" applyAlignment="0" applyProtection="0">
      <alignment vertical="center"/>
    </xf>
    <xf numFmtId="190" fontId="22" fillId="5" borderId="0" applyNumberFormat="0" applyBorder="0" applyAlignment="0" applyProtection="0">
      <alignment vertical="center"/>
    </xf>
    <xf numFmtId="190" fontId="27" fillId="5" borderId="0" applyNumberFormat="0" applyBorder="0" applyAlignment="0" applyProtection="0">
      <alignment vertical="center"/>
    </xf>
    <xf numFmtId="190" fontId="27" fillId="5" borderId="0" applyNumberFormat="0" applyBorder="0" applyAlignment="0" applyProtection="0">
      <alignment vertical="center"/>
    </xf>
    <xf numFmtId="190" fontId="27" fillId="12" borderId="0" applyNumberFormat="0" applyBorder="0" applyAlignment="0" applyProtection="0">
      <alignment vertical="center"/>
    </xf>
    <xf numFmtId="190" fontId="22" fillId="13" borderId="0" applyNumberFormat="0" applyBorder="0" applyAlignment="0" applyProtection="0">
      <alignment vertical="center"/>
    </xf>
    <xf numFmtId="190" fontId="22" fillId="13" borderId="0" applyNumberFormat="0" applyBorder="0" applyAlignment="0" applyProtection="0">
      <alignment vertical="center"/>
    </xf>
    <xf numFmtId="190" fontId="22" fillId="13" borderId="0" applyNumberFormat="0" applyBorder="0" applyAlignment="0" applyProtection="0">
      <alignment vertical="center"/>
    </xf>
    <xf numFmtId="190" fontId="22" fillId="13" borderId="0" applyNumberFormat="0" applyBorder="0" applyAlignment="0" applyProtection="0">
      <alignment vertical="center"/>
    </xf>
    <xf numFmtId="190" fontId="22" fillId="13" borderId="0" applyNumberFormat="0" applyBorder="0" applyAlignment="0" applyProtection="0">
      <alignment vertical="center"/>
    </xf>
    <xf numFmtId="190" fontId="22" fillId="13" borderId="0" applyNumberFormat="0" applyBorder="0" applyAlignment="0" applyProtection="0">
      <alignment vertical="center"/>
    </xf>
    <xf numFmtId="190" fontId="22" fillId="13" borderId="0" applyNumberFormat="0" applyBorder="0" applyAlignment="0" applyProtection="0">
      <alignment vertical="center"/>
    </xf>
    <xf numFmtId="190" fontId="22" fillId="13" borderId="0" applyNumberFormat="0" applyBorder="0" applyAlignment="0" applyProtection="0">
      <alignment vertical="center"/>
    </xf>
    <xf numFmtId="190" fontId="22" fillId="13" borderId="0" applyNumberFormat="0" applyBorder="0" applyAlignment="0" applyProtection="0">
      <alignment vertical="center"/>
    </xf>
    <xf numFmtId="190" fontId="22" fillId="13" borderId="0" applyNumberFormat="0" applyBorder="0" applyAlignment="0" applyProtection="0">
      <alignment vertical="center"/>
    </xf>
    <xf numFmtId="190" fontId="22" fillId="13" borderId="0" applyNumberFormat="0" applyBorder="0" applyAlignment="0" applyProtection="0">
      <alignment vertical="center"/>
    </xf>
    <xf numFmtId="190" fontId="22" fillId="13" borderId="0" applyNumberFormat="0" applyBorder="0" applyAlignment="0" applyProtection="0">
      <alignment vertical="center"/>
    </xf>
    <xf numFmtId="190" fontId="22" fillId="13" borderId="0" applyNumberFormat="0" applyBorder="0" applyAlignment="0" applyProtection="0">
      <alignment vertical="center"/>
    </xf>
    <xf numFmtId="190" fontId="22" fillId="13" borderId="0" applyNumberFormat="0" applyBorder="0" applyAlignment="0" applyProtection="0">
      <alignment vertical="center"/>
    </xf>
    <xf numFmtId="190" fontId="22" fillId="13" borderId="0" applyNumberFormat="0" applyBorder="0" applyAlignment="0" applyProtection="0">
      <alignment vertical="center"/>
    </xf>
    <xf numFmtId="190" fontId="22" fillId="13" borderId="0" applyNumberFormat="0" applyBorder="0" applyAlignment="0" applyProtection="0">
      <alignment vertical="center"/>
    </xf>
    <xf numFmtId="190" fontId="22" fillId="13" borderId="0" applyNumberFormat="0" applyBorder="0" applyAlignment="0" applyProtection="0">
      <alignment vertical="center"/>
    </xf>
    <xf numFmtId="190" fontId="22" fillId="13" borderId="0" applyNumberFormat="0" applyBorder="0" applyAlignment="0" applyProtection="0">
      <alignment vertical="center"/>
    </xf>
    <xf numFmtId="190" fontId="22" fillId="13" borderId="0" applyNumberFormat="0" applyBorder="0" applyAlignment="0" applyProtection="0">
      <alignment vertical="center"/>
    </xf>
    <xf numFmtId="190" fontId="22" fillId="13" borderId="0" applyNumberFormat="0" applyBorder="0" applyAlignment="0" applyProtection="0">
      <alignment vertical="center"/>
    </xf>
    <xf numFmtId="190" fontId="22" fillId="13" borderId="0" applyNumberFormat="0" applyBorder="0" applyAlignment="0" applyProtection="0">
      <alignment vertical="center"/>
    </xf>
    <xf numFmtId="190" fontId="22" fillId="13" borderId="0" applyNumberFormat="0" applyBorder="0" applyAlignment="0" applyProtection="0">
      <alignment vertical="center"/>
    </xf>
    <xf numFmtId="190" fontId="22" fillId="13" borderId="0" applyNumberFormat="0" applyBorder="0" applyAlignment="0" applyProtection="0">
      <alignment vertical="center"/>
    </xf>
    <xf numFmtId="190" fontId="22" fillId="13" borderId="0" applyNumberFormat="0" applyBorder="0" applyAlignment="0" applyProtection="0">
      <alignment vertical="center"/>
    </xf>
    <xf numFmtId="190" fontId="22" fillId="13" borderId="0" applyNumberFormat="0" applyBorder="0" applyAlignment="0" applyProtection="0">
      <alignment vertical="center"/>
    </xf>
    <xf numFmtId="190" fontId="22" fillId="13" borderId="0" applyNumberFormat="0" applyBorder="0" applyAlignment="0" applyProtection="0">
      <alignment vertical="center"/>
    </xf>
    <xf numFmtId="190" fontId="22" fillId="13" borderId="0" applyNumberFormat="0" applyBorder="0" applyAlignment="0" applyProtection="0">
      <alignment vertical="center"/>
    </xf>
    <xf numFmtId="190" fontId="27" fillId="12" borderId="0" applyNumberFormat="0" applyBorder="0" applyAlignment="0" applyProtection="0">
      <alignment vertical="center"/>
    </xf>
    <xf numFmtId="190" fontId="27" fillId="12" borderId="0" applyNumberFormat="0" applyBorder="0" applyAlignment="0" applyProtection="0">
      <alignment vertical="center"/>
    </xf>
    <xf numFmtId="190" fontId="27" fillId="8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2" fillId="10" borderId="0" applyNumberFormat="0" applyBorder="0" applyAlignment="0" applyProtection="0">
      <alignment vertical="center"/>
    </xf>
    <xf numFmtId="190" fontId="27" fillId="8" borderId="0" applyNumberFormat="0" applyBorder="0" applyAlignment="0" applyProtection="0">
      <alignment vertical="center"/>
    </xf>
    <xf numFmtId="190" fontId="27" fillId="8" borderId="0" applyNumberFormat="0" applyBorder="0" applyAlignment="0" applyProtection="0">
      <alignment vertical="center"/>
    </xf>
    <xf numFmtId="190" fontId="27" fillId="11" borderId="0" applyNumberFormat="0" applyBorder="0" applyAlignment="0" applyProtection="0">
      <alignment vertical="center"/>
    </xf>
    <xf numFmtId="190" fontId="22" fillId="11" borderId="0" applyNumberFormat="0" applyBorder="0" applyAlignment="0" applyProtection="0">
      <alignment vertical="center"/>
    </xf>
    <xf numFmtId="190" fontId="22" fillId="11" borderId="0" applyNumberFormat="0" applyBorder="0" applyAlignment="0" applyProtection="0">
      <alignment vertical="center"/>
    </xf>
    <xf numFmtId="190" fontId="22" fillId="11" borderId="0" applyNumberFormat="0" applyBorder="0" applyAlignment="0" applyProtection="0">
      <alignment vertical="center"/>
    </xf>
    <xf numFmtId="190" fontId="22" fillId="11" borderId="0" applyNumberFormat="0" applyBorder="0" applyAlignment="0" applyProtection="0">
      <alignment vertical="center"/>
    </xf>
    <xf numFmtId="190" fontId="22" fillId="11" borderId="0" applyNumberFormat="0" applyBorder="0" applyAlignment="0" applyProtection="0">
      <alignment vertical="center"/>
    </xf>
    <xf numFmtId="190" fontId="22" fillId="11" borderId="0" applyNumberFormat="0" applyBorder="0" applyAlignment="0" applyProtection="0">
      <alignment vertical="center"/>
    </xf>
    <xf numFmtId="190" fontId="22" fillId="11" borderId="0" applyNumberFormat="0" applyBorder="0" applyAlignment="0" applyProtection="0">
      <alignment vertical="center"/>
    </xf>
    <xf numFmtId="190" fontId="22" fillId="11" borderId="0" applyNumberFormat="0" applyBorder="0" applyAlignment="0" applyProtection="0">
      <alignment vertical="center"/>
    </xf>
    <xf numFmtId="190" fontId="22" fillId="11" borderId="0" applyNumberFormat="0" applyBorder="0" applyAlignment="0" applyProtection="0">
      <alignment vertical="center"/>
    </xf>
    <xf numFmtId="190" fontId="22" fillId="11" borderId="0" applyNumberFormat="0" applyBorder="0" applyAlignment="0" applyProtection="0">
      <alignment vertical="center"/>
    </xf>
    <xf numFmtId="190" fontId="22" fillId="11" borderId="0" applyNumberFormat="0" applyBorder="0" applyAlignment="0" applyProtection="0">
      <alignment vertical="center"/>
    </xf>
    <xf numFmtId="190" fontId="22" fillId="11" borderId="0" applyNumberFormat="0" applyBorder="0" applyAlignment="0" applyProtection="0">
      <alignment vertical="center"/>
    </xf>
    <xf numFmtId="190" fontId="22" fillId="11" borderId="0" applyNumberFormat="0" applyBorder="0" applyAlignment="0" applyProtection="0">
      <alignment vertical="center"/>
    </xf>
    <xf numFmtId="190" fontId="22" fillId="11" borderId="0" applyNumberFormat="0" applyBorder="0" applyAlignment="0" applyProtection="0">
      <alignment vertical="center"/>
    </xf>
    <xf numFmtId="190" fontId="22" fillId="11" borderId="0" applyNumberFormat="0" applyBorder="0" applyAlignment="0" applyProtection="0">
      <alignment vertical="center"/>
    </xf>
    <xf numFmtId="190" fontId="22" fillId="11" borderId="0" applyNumberFormat="0" applyBorder="0" applyAlignment="0" applyProtection="0">
      <alignment vertical="center"/>
    </xf>
    <xf numFmtId="190" fontId="22" fillId="11" borderId="0" applyNumberFormat="0" applyBorder="0" applyAlignment="0" applyProtection="0">
      <alignment vertical="center"/>
    </xf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30" fillId="0" borderId="1" applyNumberFormat="0" applyFill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31" fillId="0" borderId="0" applyNumberForma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31" fillId="0" borderId="0" applyNumberForma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31" fillId="0" borderId="0" applyNumberFormat="0" applyFill="0" applyBorder="0" applyAlignment="0" applyProtection="0"/>
    <xf numFmtId="190" fontId="14" fillId="0" borderId="0" applyNumberFormat="0" applyFon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14" fillId="0" borderId="0" applyNumberFormat="0" applyFon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31" fillId="0" borderId="0" applyNumberFormat="0" applyFill="0" applyBorder="0" applyAlignment="0" applyProtection="0"/>
    <xf numFmtId="190" fontId="14" fillId="0" borderId="0" applyNumberFormat="0" applyFon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31" fillId="0" borderId="0" applyNumberForma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2" applyNumberFormat="0" applyFont="0" applyFill="0" applyAlignment="0" applyProtection="0"/>
    <xf numFmtId="190" fontId="14" fillId="0" borderId="2" applyNumberFormat="0" applyFont="0" applyFill="0" applyAlignment="0" applyProtection="0"/>
    <xf numFmtId="190" fontId="14" fillId="0" borderId="2" applyNumberFormat="0" applyFont="0" applyFill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32" fillId="0" borderId="3" applyNumberFormat="0" applyFill="0" applyAlignment="0" applyProtection="0"/>
    <xf numFmtId="190" fontId="32" fillId="0" borderId="3" applyNumberFormat="0" applyFill="0" applyAlignment="0" applyProtection="0"/>
    <xf numFmtId="190" fontId="32" fillId="0" borderId="3" applyNumberFormat="0" applyFill="0" applyAlignment="0" applyProtection="0"/>
    <xf numFmtId="190" fontId="32" fillId="0" borderId="3" applyNumberFormat="0" applyFill="0" applyAlignment="0" applyProtection="0"/>
    <xf numFmtId="190" fontId="32" fillId="0" borderId="3" applyNumberFormat="0" applyFill="0" applyAlignment="0" applyProtection="0"/>
    <xf numFmtId="190" fontId="32" fillId="0" borderId="3" applyNumberFormat="0" applyFill="0" applyAlignment="0" applyProtection="0"/>
    <xf numFmtId="190" fontId="32" fillId="0" borderId="3" applyNumberFormat="0" applyFill="0" applyAlignment="0" applyProtection="0"/>
    <xf numFmtId="190" fontId="32" fillId="0" borderId="3" applyNumberFormat="0" applyFill="0" applyAlignment="0" applyProtection="0"/>
    <xf numFmtId="190" fontId="32" fillId="0" borderId="3" applyNumberFormat="0" applyFill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32" fillId="0" borderId="4" applyNumberFormat="0" applyFill="0" applyAlignment="0" applyProtection="0"/>
    <xf numFmtId="190" fontId="32" fillId="0" borderId="4" applyNumberFormat="0" applyFill="0" applyAlignment="0" applyProtection="0"/>
    <xf numFmtId="190" fontId="32" fillId="0" borderId="4" applyNumberFormat="0" applyFill="0" applyAlignment="0" applyProtection="0"/>
    <xf numFmtId="190" fontId="32" fillId="0" borderId="4" applyNumberFormat="0" applyFill="0" applyAlignment="0" applyProtection="0"/>
    <xf numFmtId="190" fontId="32" fillId="0" borderId="4" applyNumberFormat="0" applyFill="0" applyAlignment="0" applyProtection="0"/>
    <xf numFmtId="190" fontId="32" fillId="0" borderId="4" applyNumberFormat="0" applyFill="0" applyAlignment="0" applyProtection="0"/>
    <xf numFmtId="190" fontId="32" fillId="0" borderId="4" applyNumberFormat="0" applyFill="0" applyAlignment="0" applyProtection="0"/>
    <xf numFmtId="190" fontId="32" fillId="0" borderId="4" applyNumberFormat="0" applyFill="0" applyAlignment="0" applyProtection="0"/>
    <xf numFmtId="190" fontId="32" fillId="0" borderId="4" applyNumberFormat="0" applyFill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14" fillId="0" borderId="0" applyNumberFormat="0" applyFon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14" fillId="0" borderId="0" applyNumberFormat="0" applyFon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14" fillId="0" borderId="0" applyNumberFormat="0" applyFon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14" fillId="0" borderId="0" applyNumberFormat="0" applyFon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14" fillId="0" borderId="0" applyNumberFormat="0" applyFon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31" fillId="0" borderId="0" applyNumberForma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14" fillId="0" borderId="0" applyNumberFormat="0" applyFon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14" fillId="0" borderId="0" applyNumberFormat="0" applyFon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14" fillId="0" borderId="0" applyNumberFormat="0" applyFon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14" fillId="0" borderId="0" applyNumberFormat="0" applyFon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14" fillId="0" borderId="0" applyNumberFormat="0" applyFon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31" fillId="0" borderId="0" applyNumberForma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31" fillId="0" borderId="0" applyNumberForma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31" fillId="0" borderId="0" applyNumberForma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31" fillId="0" borderId="0" applyNumberForma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31" fillId="0" borderId="0" applyNumberForma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31" fillId="0" borderId="0" applyNumberForma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31" fillId="0" borderId="0" applyNumberForma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31" fillId="0" borderId="0" applyNumberForma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31" fillId="0" borderId="0" applyNumberForma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31" fillId="0" borderId="0" applyNumberForma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31" fillId="0" borderId="0" applyNumberForma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31" fillId="0" borderId="0" applyNumberForma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31" fillId="0" borderId="0" applyNumberForma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31" fillId="0" borderId="5" applyNumberFormat="0" applyFill="0" applyAlignment="0" applyProtection="0"/>
    <xf numFmtId="190" fontId="31" fillId="0" borderId="5" applyNumberFormat="0" applyFill="0" applyAlignment="0" applyProtection="0"/>
    <xf numFmtId="190" fontId="31" fillId="0" borderId="5" applyNumberFormat="0" applyFill="0" applyAlignment="0" applyProtection="0"/>
    <xf numFmtId="190" fontId="31" fillId="0" borderId="5" applyNumberFormat="0" applyFill="0" applyAlignment="0" applyProtection="0"/>
    <xf numFmtId="190" fontId="31" fillId="0" borderId="5" applyNumberFormat="0" applyFill="0" applyAlignment="0" applyProtection="0"/>
    <xf numFmtId="190" fontId="31" fillId="0" borderId="5" applyNumberFormat="0" applyFill="0" applyAlignment="0" applyProtection="0"/>
    <xf numFmtId="190" fontId="31" fillId="0" borderId="5" applyNumberFormat="0" applyFill="0" applyAlignment="0" applyProtection="0"/>
    <xf numFmtId="190" fontId="31" fillId="0" borderId="5" applyNumberFormat="0" applyFill="0" applyAlignment="0" applyProtection="0"/>
    <xf numFmtId="190" fontId="31" fillId="0" borderId="5" applyNumberFormat="0" applyFill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33" fillId="0" borderId="0" applyNumberFormat="0" applyFill="0" applyBorder="0" applyAlignment="0" applyProtection="0"/>
    <xf numFmtId="190" fontId="33" fillId="0" borderId="0" applyNumberFormat="0" applyFill="0" applyBorder="0" applyAlignment="0" applyProtection="0"/>
    <xf numFmtId="190" fontId="33" fillId="0" borderId="0" applyNumberFormat="0" applyFill="0" applyBorder="0" applyAlignment="0" applyProtection="0"/>
    <xf numFmtId="190" fontId="33" fillId="0" borderId="0" applyNumberFormat="0" applyFill="0" applyBorder="0" applyAlignment="0" applyProtection="0"/>
    <xf numFmtId="190" fontId="33" fillId="0" borderId="0" applyNumberFormat="0" applyFill="0" applyBorder="0" applyAlignment="0" applyProtection="0"/>
    <xf numFmtId="190" fontId="33" fillId="0" borderId="0" applyNumberForma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190" fontId="34" fillId="0" borderId="0"/>
    <xf numFmtId="190" fontId="9" fillId="0" borderId="0"/>
    <xf numFmtId="190" fontId="9" fillId="0" borderId="0">
      <alignment vertical="center"/>
    </xf>
    <xf numFmtId="190" fontId="9" fillId="0" borderId="0"/>
    <xf numFmtId="190" fontId="11" fillId="0" borderId="0"/>
    <xf numFmtId="190" fontId="11" fillId="0" borderId="0"/>
    <xf numFmtId="190" fontId="11" fillId="0" borderId="0"/>
    <xf numFmtId="190" fontId="11" fillId="0" borderId="0"/>
    <xf numFmtId="190" fontId="38" fillId="0" borderId="0"/>
    <xf numFmtId="190" fontId="9" fillId="0" borderId="0"/>
    <xf numFmtId="190" fontId="37" fillId="0" borderId="0"/>
    <xf numFmtId="190" fontId="9" fillId="0" borderId="0"/>
    <xf numFmtId="190" fontId="38" fillId="0" borderId="0"/>
    <xf numFmtId="190" fontId="9" fillId="0" borderId="0"/>
    <xf numFmtId="190" fontId="9" fillId="0" borderId="0"/>
    <xf numFmtId="190" fontId="38" fillId="0" borderId="0"/>
    <xf numFmtId="190" fontId="9" fillId="0" borderId="0"/>
    <xf numFmtId="190" fontId="38" fillId="0" borderId="0"/>
    <xf numFmtId="190" fontId="38" fillId="0" borderId="0"/>
    <xf numFmtId="190" fontId="38" fillId="0" borderId="0"/>
    <xf numFmtId="190" fontId="38" fillId="0" borderId="0"/>
    <xf numFmtId="190" fontId="38" fillId="0" borderId="0"/>
    <xf numFmtId="190" fontId="38" fillId="0" borderId="0"/>
    <xf numFmtId="190" fontId="38" fillId="0" borderId="0"/>
    <xf numFmtId="190" fontId="38" fillId="0" borderId="0"/>
    <xf numFmtId="190" fontId="9" fillId="0" borderId="0"/>
    <xf numFmtId="190" fontId="38" fillId="0" borderId="0"/>
    <xf numFmtId="190" fontId="38" fillId="0" borderId="0"/>
    <xf numFmtId="190" fontId="9" fillId="0" borderId="0"/>
    <xf numFmtId="190" fontId="8" fillId="0" borderId="0">
      <alignment vertical="center"/>
    </xf>
    <xf numFmtId="190" fontId="14" fillId="0" borderId="0"/>
    <xf numFmtId="190" fontId="14" fillId="0" borderId="0">
      <alignment vertical="center"/>
    </xf>
    <xf numFmtId="190" fontId="14" fillId="0" borderId="0"/>
    <xf numFmtId="190" fontId="14" fillId="0" borderId="0">
      <alignment vertical="center"/>
    </xf>
    <xf numFmtId="190" fontId="14" fillId="0" borderId="0"/>
    <xf numFmtId="190" fontId="14" fillId="0" borderId="0"/>
    <xf numFmtId="190" fontId="14" fillId="0" borderId="0"/>
    <xf numFmtId="190" fontId="38" fillId="0" borderId="0"/>
    <xf numFmtId="190" fontId="38" fillId="0" borderId="0"/>
    <xf numFmtId="190" fontId="38" fillId="0" borderId="0"/>
    <xf numFmtId="190" fontId="38" fillId="0" borderId="0"/>
    <xf numFmtId="190" fontId="38" fillId="0" borderId="0"/>
    <xf numFmtId="190" fontId="9" fillId="0" borderId="0"/>
    <xf numFmtId="190" fontId="37" fillId="0" borderId="0"/>
    <xf numFmtId="190" fontId="9" fillId="0" borderId="0"/>
    <xf numFmtId="190" fontId="38" fillId="0" borderId="0"/>
    <xf numFmtId="190" fontId="9" fillId="0" borderId="0"/>
    <xf numFmtId="190" fontId="9" fillId="0" borderId="0"/>
    <xf numFmtId="190" fontId="38" fillId="0" borderId="0"/>
    <xf numFmtId="190" fontId="9" fillId="0" borderId="0"/>
    <xf numFmtId="190" fontId="38" fillId="0" borderId="0"/>
    <xf numFmtId="190" fontId="38" fillId="0" borderId="0"/>
    <xf numFmtId="190" fontId="38" fillId="0" borderId="0"/>
    <xf numFmtId="190" fontId="38" fillId="0" borderId="0"/>
    <xf numFmtId="190" fontId="38" fillId="0" borderId="0"/>
    <xf numFmtId="190" fontId="38" fillId="0" borderId="0"/>
    <xf numFmtId="190" fontId="38" fillId="0" borderId="0"/>
    <xf numFmtId="190" fontId="38" fillId="0" borderId="0"/>
    <xf numFmtId="190" fontId="9" fillId="0" borderId="0"/>
    <xf numFmtId="190" fontId="38" fillId="0" borderId="0"/>
    <xf numFmtId="190" fontId="9" fillId="0" borderId="0"/>
    <xf numFmtId="190" fontId="8" fillId="0" borderId="0">
      <alignment vertical="center"/>
    </xf>
    <xf numFmtId="190" fontId="14" fillId="0" borderId="0"/>
    <xf numFmtId="190" fontId="14" fillId="0" borderId="0">
      <alignment vertical="center"/>
    </xf>
    <xf numFmtId="190" fontId="14" fillId="0" borderId="0"/>
    <xf numFmtId="190" fontId="14" fillId="0" borderId="0">
      <alignment vertical="center"/>
    </xf>
    <xf numFmtId="190" fontId="14" fillId="0" borderId="0"/>
    <xf numFmtId="190" fontId="14" fillId="0" borderId="0"/>
    <xf numFmtId="190" fontId="14" fillId="0" borderId="0"/>
    <xf numFmtId="190" fontId="38" fillId="0" borderId="0"/>
    <xf numFmtId="190" fontId="38" fillId="0" borderId="0"/>
    <xf numFmtId="190" fontId="38" fillId="0" borderId="0"/>
    <xf numFmtId="190" fontId="23" fillId="0" borderId="0" applyFont="0" applyFill="0" applyBorder="0" applyAlignment="0" applyProtection="0"/>
    <xf numFmtId="38" fontId="39" fillId="10" borderId="0" applyNumberFormat="0" applyBorder="0" applyAlignment="0" applyProtection="0"/>
    <xf numFmtId="190" fontId="40" fillId="0" borderId="0" applyNumberFormat="0" applyFill="0" applyBorder="0" applyAlignment="0" applyProtection="0">
      <alignment vertical="top"/>
      <protection locked="0"/>
    </xf>
    <xf numFmtId="10" fontId="39" fillId="7" borderId="7" applyNumberFormat="0" applyBorder="0" applyAlignment="0" applyProtection="0"/>
    <xf numFmtId="187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89" fontId="9" fillId="0" borderId="0"/>
    <xf numFmtId="190" fontId="9" fillId="0" borderId="0"/>
    <xf numFmtId="190" fontId="14" fillId="0" borderId="0"/>
    <xf numFmtId="190" fontId="9" fillId="0" borderId="0"/>
    <xf numFmtId="190" fontId="9" fillId="0" borderId="0"/>
    <xf numFmtId="190" fontId="9" fillId="0" borderId="0"/>
    <xf numFmtId="10" fontId="9" fillId="0" borderId="0" applyFont="0" applyFill="0" applyBorder="0" applyAlignment="0" applyProtection="0"/>
    <xf numFmtId="9" fontId="23" fillId="0" borderId="19" applyNumberFormat="0" applyBorder="0"/>
    <xf numFmtId="9" fontId="23" fillId="0" borderId="0" applyFont="0" applyFill="0" applyBorder="0" applyAlignment="0" applyProtection="0"/>
    <xf numFmtId="186" fontId="9" fillId="0" borderId="0" applyFont="0" applyFill="0" applyBorder="0" applyAlignment="0" applyProtection="0"/>
    <xf numFmtId="190" fontId="14" fillId="0" borderId="0"/>
    <xf numFmtId="190" fontId="23" fillId="0" borderId="0"/>
    <xf numFmtId="190" fontId="23" fillId="0" borderId="0"/>
    <xf numFmtId="190" fontId="23" fillId="0" borderId="0"/>
    <xf numFmtId="190" fontId="23" fillId="0" borderId="0"/>
    <xf numFmtId="190" fontId="14" fillId="0" borderId="0"/>
    <xf numFmtId="190" fontId="4" fillId="0" borderId="0">
      <alignment vertical="center"/>
    </xf>
    <xf numFmtId="190" fontId="3" fillId="0" borderId="0">
      <alignment vertical="center"/>
    </xf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14" fillId="0" borderId="0"/>
    <xf numFmtId="190" fontId="51" fillId="0" borderId="0"/>
    <xf numFmtId="10" fontId="39" fillId="7" borderId="42" applyNumberFormat="0" applyBorder="0" applyAlignment="0" applyProtection="0"/>
    <xf numFmtId="190" fontId="2" fillId="0" borderId="0">
      <alignment vertical="center"/>
    </xf>
    <xf numFmtId="190" fontId="2" fillId="0" borderId="0">
      <alignment vertical="center"/>
    </xf>
    <xf numFmtId="191" fontId="38" fillId="0" borderId="0">
      <alignment vertical="center"/>
    </xf>
    <xf numFmtId="191" fontId="9" fillId="0" borderId="0"/>
    <xf numFmtId="191" fontId="14" fillId="0" borderId="0"/>
    <xf numFmtId="191" fontId="14" fillId="0" borderId="0"/>
    <xf numFmtId="191" fontId="54" fillId="0" borderId="0"/>
    <xf numFmtId="191" fontId="14" fillId="0" borderId="0"/>
    <xf numFmtId="191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193" fontId="14" fillId="0" borderId="0">
      <alignment vertical="center"/>
    </xf>
    <xf numFmtId="191" fontId="68" fillId="0" borderId="0" applyNumberFormat="0" applyFill="0" applyBorder="0" applyAlignment="0" applyProtection="0">
      <alignment vertical="top"/>
      <protection locked="0"/>
    </xf>
    <xf numFmtId="191" fontId="14" fillId="0" borderId="0"/>
    <xf numFmtId="191" fontId="8" fillId="0" borderId="0">
      <alignment vertical="center"/>
    </xf>
    <xf numFmtId="191" fontId="9" fillId="0" borderId="0">
      <alignment vertical="center"/>
    </xf>
    <xf numFmtId="191" fontId="14" fillId="0" borderId="0">
      <alignment vertical="center"/>
    </xf>
    <xf numFmtId="191" fontId="14" fillId="0" borderId="0"/>
    <xf numFmtId="191" fontId="68" fillId="0" borderId="0" applyNumberFormat="0" applyFill="0" applyBorder="0" applyAlignment="0" applyProtection="0">
      <alignment vertical="center"/>
    </xf>
    <xf numFmtId="191" fontId="10" fillId="0" borderId="0">
      <alignment vertical="center"/>
    </xf>
    <xf numFmtId="191" fontId="8" fillId="0" borderId="0">
      <alignment vertical="center"/>
    </xf>
    <xf numFmtId="191" fontId="54" fillId="0" borderId="0">
      <alignment vertical="center"/>
    </xf>
    <xf numFmtId="191" fontId="14" fillId="0" borderId="0"/>
    <xf numFmtId="191" fontId="54" fillId="0" borderId="0"/>
    <xf numFmtId="190" fontId="14" fillId="0" borderId="0">
      <alignment vertical="center"/>
    </xf>
    <xf numFmtId="190" fontId="9" fillId="0" borderId="0"/>
    <xf numFmtId="190" fontId="14" fillId="0" borderId="0">
      <alignment vertical="center"/>
    </xf>
    <xf numFmtId="190" fontId="14" fillId="0" borderId="0"/>
    <xf numFmtId="190" fontId="54" fillId="0" borderId="0"/>
    <xf numFmtId="190" fontId="14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109" fillId="0" borderId="0" applyNumberFormat="0" applyFill="0" applyBorder="0" applyAlignment="0" applyProtection="0">
      <alignment vertical="top"/>
      <protection locked="0"/>
    </xf>
    <xf numFmtId="0" fontId="54" fillId="0" borderId="0"/>
    <xf numFmtId="191" fontId="1" fillId="0" borderId="0">
      <alignment vertical="center"/>
    </xf>
    <xf numFmtId="191" fontId="114" fillId="0" borderId="0"/>
    <xf numFmtId="191" fontId="14" fillId="0" borderId="0">
      <alignment vertical="center"/>
    </xf>
    <xf numFmtId="0" fontId="14" fillId="0" borderId="0"/>
    <xf numFmtId="203" fontId="9" fillId="0" borderId="0"/>
    <xf numFmtId="203" fontId="14" fillId="0" borderId="0"/>
    <xf numFmtId="203" fontId="14" fillId="0" borderId="0"/>
    <xf numFmtId="203" fontId="9" fillId="0" borderId="0"/>
    <xf numFmtId="180" fontId="14" fillId="0" borderId="0"/>
    <xf numFmtId="203" fontId="38" fillId="0" borderId="0">
      <alignment vertical="center"/>
    </xf>
    <xf numFmtId="203" fontId="119" fillId="0" borderId="0"/>
  </cellStyleXfs>
  <cellXfs count="1231">
    <xf numFmtId="190" fontId="0" fillId="0" borderId="0" xfId="0"/>
    <xf numFmtId="190" fontId="7" fillId="0" borderId="0" xfId="0" applyFont="1" applyAlignment="1">
      <alignment horizontal="left"/>
    </xf>
    <xf numFmtId="190" fontId="14" fillId="0" borderId="0" xfId="0" applyFont="1"/>
    <xf numFmtId="190" fontId="42" fillId="0" borderId="0" xfId="12932" applyFont="1" applyAlignment="1">
      <alignment horizontal="center" vertical="center"/>
    </xf>
    <xf numFmtId="190" fontId="43" fillId="0" borderId="0" xfId="0" applyNumberFormat="1" applyFont="1" applyAlignment="1">
      <alignment horizontal="center" vertical="center"/>
    </xf>
    <xf numFmtId="190" fontId="44" fillId="0" borderId="0" xfId="0" applyFont="1"/>
    <xf numFmtId="190" fontId="33" fillId="0" borderId="0" xfId="0" applyFont="1"/>
    <xf numFmtId="190" fontId="46" fillId="0" borderId="0" xfId="0" applyFont="1"/>
    <xf numFmtId="190" fontId="45" fillId="0" borderId="0" xfId="12932" applyFont="1" applyAlignment="1">
      <alignment horizontal="center" vertical="center"/>
    </xf>
    <xf numFmtId="49" fontId="44" fillId="0" borderId="0" xfId="6447" applyNumberFormat="1" applyFont="1" applyFill="1" applyBorder="1" applyAlignment="1">
      <alignment horizontal="center" vertical="center" shrinkToFit="1"/>
    </xf>
    <xf numFmtId="190" fontId="47" fillId="16" borderId="0" xfId="0" applyFont="1" applyFill="1" applyAlignment="1">
      <alignment horizontal="left" vertical="center"/>
    </xf>
    <xf numFmtId="190" fontId="47" fillId="16" borderId="0" xfId="12933" applyFont="1" applyFill="1" applyAlignment="1">
      <alignment horizontal="left"/>
    </xf>
    <xf numFmtId="178" fontId="44" fillId="16" borderId="7" xfId="12933" applyNumberFormat="1" applyFont="1" applyFill="1" applyBorder="1" applyAlignment="1">
      <alignment horizontal="center"/>
    </xf>
    <xf numFmtId="178" fontId="44" fillId="16" borderId="0" xfId="12933" applyNumberFormat="1" applyFont="1" applyFill="1" applyAlignment="1">
      <alignment horizontal="center" vertical="center"/>
    </xf>
    <xf numFmtId="178" fontId="44" fillId="16" borderId="0" xfId="12933" applyNumberFormat="1" applyFont="1" applyFill="1" applyAlignment="1">
      <alignment horizontal="center"/>
    </xf>
    <xf numFmtId="190" fontId="44" fillId="16" borderId="0" xfId="12933" applyFont="1" applyFill="1" applyAlignment="1">
      <alignment horizontal="center"/>
    </xf>
    <xf numFmtId="190" fontId="44" fillId="16" borderId="0" xfId="12933" applyFont="1" applyFill="1" applyAlignment="1">
      <alignment horizontal="center" wrapText="1"/>
    </xf>
    <xf numFmtId="178" fontId="44" fillId="16" borderId="0" xfId="0" applyNumberFormat="1" applyFont="1" applyFill="1" applyAlignment="1">
      <alignment horizontal="center" vertical="center" wrapText="1"/>
    </xf>
    <xf numFmtId="179" fontId="44" fillId="16" borderId="0" xfId="6447" applyNumberFormat="1" applyFont="1" applyFill="1" applyBorder="1" applyAlignment="1">
      <alignment horizontal="center" vertical="center" shrinkToFit="1"/>
    </xf>
    <xf numFmtId="49" fontId="44" fillId="16" borderId="0" xfId="6447" applyNumberFormat="1" applyFont="1" applyFill="1" applyBorder="1" applyAlignment="1">
      <alignment horizontal="center" vertical="center" shrinkToFit="1"/>
    </xf>
    <xf numFmtId="190" fontId="44" fillId="16" borderId="13" xfId="12933" applyFont="1" applyFill="1" applyBorder="1" applyAlignment="1">
      <alignment horizontal="center" vertical="center"/>
    </xf>
    <xf numFmtId="178" fontId="44" fillId="16" borderId="0" xfId="12933" applyNumberFormat="1" applyFont="1" applyFill="1" applyAlignment="1">
      <alignment horizontal="center" wrapText="1"/>
    </xf>
    <xf numFmtId="190" fontId="44" fillId="16" borderId="0" xfId="0" applyFont="1" applyFill="1" applyAlignment="1">
      <alignment horizontal="center" vertical="center"/>
    </xf>
    <xf numFmtId="190" fontId="44" fillId="16" borderId="0" xfId="12933" applyFont="1" applyFill="1" applyAlignment="1">
      <alignment horizontal="center" vertical="center" wrapText="1"/>
    </xf>
    <xf numFmtId="179" fontId="44" fillId="0" borderId="0" xfId="6447" applyNumberFormat="1" applyFont="1" applyFill="1" applyBorder="1" applyAlignment="1">
      <alignment horizontal="center" vertical="center" shrinkToFit="1"/>
    </xf>
    <xf numFmtId="190" fontId="44" fillId="16" borderId="0" xfId="0" applyFont="1" applyFill="1" applyAlignment="1">
      <alignment horizontal="center" vertical="center" wrapText="1"/>
    </xf>
    <xf numFmtId="190" fontId="47" fillId="0" borderId="0" xfId="6447" applyFont="1" applyFill="1" applyBorder="1" applyAlignment="1">
      <alignment horizontal="left" vertical="center" shrinkToFit="1"/>
    </xf>
    <xf numFmtId="190" fontId="44" fillId="16" borderId="0" xfId="0" applyFont="1" applyFill="1" applyAlignment="1">
      <alignment horizontal="center"/>
    </xf>
    <xf numFmtId="178" fontId="44" fillId="16" borderId="0" xfId="0" applyNumberFormat="1" applyFont="1" applyFill="1" applyAlignment="1">
      <alignment horizontal="center" vertical="center"/>
    </xf>
    <xf numFmtId="190" fontId="44" fillId="16" borderId="0" xfId="6447" applyNumberFormat="1" applyFont="1" applyFill="1" applyBorder="1" applyAlignment="1">
      <alignment horizontal="center" vertical="center" shrinkToFit="1"/>
    </xf>
    <xf numFmtId="190" fontId="44" fillId="16" borderId="0" xfId="12933" applyNumberFormat="1" applyFont="1" applyFill="1" applyAlignment="1">
      <alignment horizontal="center"/>
    </xf>
    <xf numFmtId="190" fontId="44" fillId="16" borderId="0" xfId="12933" applyFont="1" applyFill="1" applyAlignment="1">
      <alignment horizontal="center" vertical="center"/>
    </xf>
    <xf numFmtId="190" fontId="44" fillId="16" borderId="0" xfId="12932" applyFont="1" applyFill="1" applyAlignment="1">
      <alignment horizontal="center" vertical="center"/>
    </xf>
    <xf numFmtId="190" fontId="47" fillId="0" borderId="0" xfId="0" applyFont="1" applyAlignment="1">
      <alignment horizontal="left"/>
    </xf>
    <xf numFmtId="190" fontId="47" fillId="15" borderId="0" xfId="6447" applyFont="1" applyFill="1" applyBorder="1" applyAlignment="1">
      <alignment horizontal="left" vertical="center"/>
    </xf>
    <xf numFmtId="190" fontId="44" fillId="15" borderId="0" xfId="6447" applyFont="1" applyFill="1" applyBorder="1" applyAlignment="1">
      <alignment horizontal="center" vertical="center"/>
    </xf>
    <xf numFmtId="190" fontId="44" fillId="16" borderId="0" xfId="12936" applyFont="1" applyFill="1" applyAlignment="1">
      <alignment horizontal="center" wrapText="1"/>
    </xf>
    <xf numFmtId="58" fontId="44" fillId="16" borderId="0" xfId="12936" applyNumberFormat="1" applyFont="1" applyFill="1" applyAlignment="1">
      <alignment horizontal="center" vertical="center" wrapText="1"/>
    </xf>
    <xf numFmtId="190" fontId="47" fillId="16" borderId="0" xfId="0" applyFont="1" applyFill="1" applyAlignment="1">
      <alignment horizontal="left"/>
    </xf>
    <xf numFmtId="190" fontId="44" fillId="17" borderId="0" xfId="0" applyFont="1" applyFill="1" applyAlignment="1">
      <alignment horizontal="center" vertical="center"/>
    </xf>
    <xf numFmtId="190" fontId="44" fillId="0" borderId="0" xfId="12932" applyFont="1" applyAlignment="1">
      <alignment horizontal="center" vertical="center" wrapText="1"/>
    </xf>
    <xf numFmtId="190" fontId="44" fillId="0" borderId="0" xfId="6447" applyFont="1" applyFill="1" applyBorder="1" applyAlignment="1">
      <alignment horizontal="center" vertical="center"/>
    </xf>
    <xf numFmtId="190" fontId="44" fillId="16" borderId="0" xfId="12932" applyFont="1" applyFill="1" applyAlignment="1">
      <alignment horizontal="center" vertical="center" wrapText="1"/>
    </xf>
    <xf numFmtId="190" fontId="44" fillId="16" borderId="0" xfId="6447" applyFont="1" applyFill="1" applyBorder="1" applyAlignment="1">
      <alignment horizontal="center" vertical="center"/>
    </xf>
    <xf numFmtId="185" fontId="44" fillId="16" borderId="0" xfId="12933" applyNumberFormat="1" applyFont="1" applyFill="1" applyAlignment="1">
      <alignment horizontal="center" vertical="center"/>
    </xf>
    <xf numFmtId="190" fontId="47" fillId="0" borderId="0" xfId="6447" applyFont="1" applyFill="1" applyBorder="1" applyAlignment="1">
      <alignment horizontal="left" vertical="center"/>
    </xf>
    <xf numFmtId="190" fontId="44" fillId="16" borderId="7" xfId="12933" applyFont="1" applyFill="1" applyBorder="1" applyAlignment="1">
      <alignment horizontal="center" vertical="center"/>
    </xf>
    <xf numFmtId="190" fontId="44" fillId="0" borderId="0" xfId="12933" applyFont="1" applyAlignment="1">
      <alignment horizontal="center" wrapText="1"/>
    </xf>
    <xf numFmtId="190" fontId="44" fillId="0" borderId="0" xfId="12933" applyFont="1" applyAlignment="1">
      <alignment horizontal="center" vertical="center" wrapText="1"/>
    </xf>
    <xf numFmtId="190" fontId="44" fillId="0" borderId="0" xfId="12933" applyFont="1" applyAlignment="1">
      <alignment wrapText="1"/>
    </xf>
    <xf numFmtId="190" fontId="48" fillId="0" borderId="0" xfId="0" applyFont="1" applyAlignment="1">
      <alignment horizontal="left"/>
    </xf>
    <xf numFmtId="190" fontId="44" fillId="0" borderId="0" xfId="0" applyFont="1" applyAlignment="1">
      <alignment horizontal="center" vertical="center" wrapText="1"/>
    </xf>
    <xf numFmtId="190" fontId="44" fillId="16" borderId="16" xfId="12933" applyFont="1" applyFill="1" applyBorder="1" applyAlignment="1">
      <alignment horizontal="center" vertical="center"/>
    </xf>
    <xf numFmtId="190" fontId="44" fillId="0" borderId="7" xfId="12933" applyFont="1" applyBorder="1" applyAlignment="1">
      <alignment horizontal="center" vertical="center"/>
    </xf>
    <xf numFmtId="190" fontId="47" fillId="16" borderId="0" xfId="6447" applyFont="1" applyFill="1" applyBorder="1" applyAlignment="1">
      <alignment vertical="center" shrinkToFit="1"/>
    </xf>
    <xf numFmtId="190" fontId="44" fillId="16" borderId="0" xfId="6447" applyFont="1" applyFill="1" applyBorder="1" applyAlignment="1">
      <alignment vertical="center" shrinkToFit="1"/>
    </xf>
    <xf numFmtId="190" fontId="44" fillId="16" borderId="6" xfId="12933" applyFont="1" applyFill="1" applyBorder="1" applyAlignment="1">
      <alignment horizontal="center" vertical="center"/>
    </xf>
    <xf numFmtId="190" fontId="44" fillId="16" borderId="8" xfId="12933" applyFont="1" applyFill="1" applyBorder="1" applyAlignment="1">
      <alignment horizontal="center" vertical="center"/>
    </xf>
    <xf numFmtId="190" fontId="44" fillId="16" borderId="0" xfId="6447" applyFont="1" applyFill="1" applyBorder="1" applyAlignment="1">
      <alignment horizontal="center" vertical="center" shrinkToFit="1"/>
    </xf>
    <xf numFmtId="190" fontId="44" fillId="0" borderId="0" xfId="6447" applyFont="1" applyFill="1" applyBorder="1" applyAlignment="1">
      <alignment horizontal="center" vertical="center" shrinkToFit="1"/>
    </xf>
    <xf numFmtId="190" fontId="44" fillId="0" borderId="0" xfId="0" applyFont="1" applyAlignment="1">
      <alignment horizontal="center"/>
    </xf>
    <xf numFmtId="190" fontId="47" fillId="0" borderId="0" xfId="6447" applyFont="1" applyFill="1" applyBorder="1" applyAlignment="1">
      <alignment vertical="center" shrinkToFit="1"/>
    </xf>
    <xf numFmtId="190" fontId="47" fillId="16" borderId="0" xfId="6447" applyFont="1" applyFill="1" applyBorder="1" applyAlignment="1">
      <alignment horizontal="left" vertical="center" shrinkToFit="1"/>
    </xf>
    <xf numFmtId="178" fontId="44" fillId="16" borderId="7" xfId="12933" applyNumberFormat="1" applyFont="1" applyFill="1" applyBorder="1" applyAlignment="1">
      <alignment horizontal="center" vertical="center"/>
    </xf>
    <xf numFmtId="190" fontId="44" fillId="16" borderId="14" xfId="12933" applyFont="1" applyFill="1" applyBorder="1" applyAlignment="1">
      <alignment horizontal="center" vertical="center"/>
    </xf>
    <xf numFmtId="178" fontId="44" fillId="16" borderId="29" xfId="12933" applyNumberFormat="1" applyFont="1" applyFill="1" applyBorder="1" applyAlignment="1">
      <alignment horizontal="center"/>
    </xf>
    <xf numFmtId="190" fontId="44" fillId="16" borderId="7" xfId="12933" applyFont="1" applyFill="1" applyBorder="1" applyAlignment="1">
      <alignment horizontal="center" vertical="center"/>
    </xf>
    <xf numFmtId="190" fontId="44" fillId="0" borderId="6" xfId="12933" applyFont="1" applyBorder="1" applyAlignment="1">
      <alignment horizontal="center" vertical="center"/>
    </xf>
    <xf numFmtId="190" fontId="44" fillId="0" borderId="8" xfId="12933" applyFont="1" applyBorder="1" applyAlignment="1">
      <alignment horizontal="center" vertical="center"/>
    </xf>
    <xf numFmtId="190" fontId="44" fillId="0" borderId="13" xfId="12933" applyFont="1" applyBorder="1" applyAlignment="1">
      <alignment horizontal="center" vertical="center"/>
    </xf>
    <xf numFmtId="190" fontId="44" fillId="16" borderId="29" xfId="12933" applyFont="1" applyFill="1" applyBorder="1" applyAlignment="1">
      <alignment horizontal="center" vertical="center"/>
    </xf>
    <xf numFmtId="190" fontId="44" fillId="16" borderId="33" xfId="12933" applyFont="1" applyFill="1" applyBorder="1" applyAlignment="1">
      <alignment horizontal="center" vertical="center"/>
    </xf>
    <xf numFmtId="190" fontId="44" fillId="16" borderId="32" xfId="12933" applyFont="1" applyFill="1" applyBorder="1" applyAlignment="1">
      <alignment horizontal="center" vertical="center"/>
    </xf>
    <xf numFmtId="190" fontId="44" fillId="0" borderId="16" xfId="12933" applyFont="1" applyBorder="1" applyAlignment="1">
      <alignment horizontal="center" vertical="center"/>
    </xf>
    <xf numFmtId="190" fontId="44" fillId="16" borderId="7" xfId="12933" applyFont="1" applyFill="1" applyBorder="1" applyAlignment="1">
      <alignment horizontal="center" vertical="center"/>
    </xf>
    <xf numFmtId="190" fontId="44" fillId="16" borderId="6" xfId="12933" applyFont="1" applyFill="1" applyBorder="1" applyAlignment="1">
      <alignment horizontal="center" vertical="center"/>
    </xf>
    <xf numFmtId="190" fontId="47" fillId="16" borderId="0" xfId="6447" applyFont="1" applyFill="1" applyBorder="1" applyAlignment="1">
      <alignment horizontal="left" vertical="center" shrinkToFit="1"/>
    </xf>
    <xf numFmtId="190" fontId="44" fillId="16" borderId="7" xfId="12933" applyFont="1" applyFill="1" applyBorder="1" applyAlignment="1">
      <alignment horizontal="center" vertical="center"/>
    </xf>
    <xf numFmtId="190" fontId="44" fillId="16" borderId="7" xfId="12933" applyFont="1" applyFill="1" applyBorder="1" applyAlignment="1">
      <alignment horizontal="center" vertical="center"/>
    </xf>
    <xf numFmtId="190" fontId="44" fillId="18" borderId="7" xfId="0" applyFont="1" applyFill="1" applyBorder="1" applyAlignment="1">
      <alignment horizontal="center"/>
    </xf>
    <xf numFmtId="190" fontId="44" fillId="18" borderId="0" xfId="0" applyFont="1" applyFill="1" applyAlignment="1">
      <alignment horizontal="center"/>
    </xf>
    <xf numFmtId="178" fontId="44" fillId="18" borderId="7" xfId="0" applyNumberFormat="1" applyFont="1" applyFill="1" applyBorder="1" applyAlignment="1">
      <alignment horizontal="center" vertical="center" wrapText="1"/>
    </xf>
    <xf numFmtId="178" fontId="44" fillId="18" borderId="7" xfId="12933" applyNumberFormat="1" applyFont="1" applyFill="1" applyBorder="1" applyAlignment="1">
      <alignment horizontal="center"/>
    </xf>
    <xf numFmtId="178" fontId="44" fillId="18" borderId="7" xfId="12933" applyNumberFormat="1" applyFont="1" applyFill="1" applyBorder="1" applyAlignment="1">
      <alignment horizontal="center" wrapText="1"/>
    </xf>
    <xf numFmtId="190" fontId="44" fillId="18" borderId="7" xfId="0" applyNumberFormat="1" applyFont="1" applyFill="1" applyBorder="1" applyAlignment="1">
      <alignment horizontal="center"/>
    </xf>
    <xf numFmtId="178" fontId="44" fillId="18" borderId="7" xfId="12933" applyNumberFormat="1" applyFont="1" applyFill="1" applyBorder="1" applyAlignment="1">
      <alignment horizontal="center" vertical="center"/>
    </xf>
    <xf numFmtId="190" fontId="44" fillId="18" borderId="8" xfId="0" applyNumberFormat="1" applyFont="1" applyFill="1" applyBorder="1" applyAlignment="1">
      <alignment horizontal="center" vertical="center" wrapText="1"/>
    </xf>
    <xf numFmtId="190" fontId="44" fillId="18" borderId="12" xfId="0" applyNumberFormat="1" applyFont="1" applyFill="1" applyBorder="1" applyAlignment="1">
      <alignment horizontal="center" vertical="center" wrapText="1"/>
    </xf>
    <xf numFmtId="190" fontId="44" fillId="18" borderId="8" xfId="0" applyFont="1" applyFill="1" applyBorder="1" applyAlignment="1">
      <alignment horizontal="center" vertical="center" wrapText="1"/>
    </xf>
    <xf numFmtId="49" fontId="44" fillId="18" borderId="12" xfId="0" applyNumberFormat="1" applyFont="1" applyFill="1" applyBorder="1" applyAlignment="1">
      <alignment horizontal="center" vertical="center" wrapText="1"/>
    </xf>
    <xf numFmtId="190" fontId="44" fillId="18" borderId="29" xfId="0" applyFont="1" applyFill="1" applyBorder="1" applyAlignment="1">
      <alignment horizontal="center" vertical="center"/>
    </xf>
    <xf numFmtId="178" fontId="44" fillId="18" borderId="29" xfId="0" applyNumberFormat="1" applyFont="1" applyFill="1" applyBorder="1" applyAlignment="1">
      <alignment horizontal="center" vertical="center" wrapText="1"/>
    </xf>
    <xf numFmtId="190" fontId="44" fillId="18" borderId="29" xfId="0" applyFont="1" applyFill="1" applyBorder="1" applyAlignment="1">
      <alignment horizontal="center"/>
    </xf>
    <xf numFmtId="178" fontId="44" fillId="18" borderId="29" xfId="12933" applyNumberFormat="1" applyFont="1" applyFill="1" applyBorder="1" applyAlignment="1">
      <alignment horizontal="center" vertical="center"/>
    </xf>
    <xf numFmtId="178" fontId="44" fillId="18" borderId="29" xfId="12933" applyNumberFormat="1" applyFont="1" applyFill="1" applyBorder="1" applyAlignment="1">
      <alignment horizontal="center"/>
    </xf>
    <xf numFmtId="190" fontId="44" fillId="18" borderId="29" xfId="0" applyNumberFormat="1" applyFont="1" applyFill="1" applyBorder="1" applyAlignment="1">
      <alignment horizontal="center" vertical="center"/>
    </xf>
    <xf numFmtId="190" fontId="44" fillId="18" borderId="29" xfId="0" applyNumberFormat="1" applyFont="1" applyFill="1" applyBorder="1" applyAlignment="1">
      <alignment horizontal="center"/>
    </xf>
    <xf numFmtId="190" fontId="44" fillId="18" borderId="7" xfId="0" applyFont="1" applyFill="1" applyBorder="1" applyAlignment="1">
      <alignment horizontal="center" vertical="center"/>
    </xf>
    <xf numFmtId="190" fontId="44" fillId="18" borderId="7" xfId="12934" applyFont="1" applyFill="1" applyBorder="1" applyAlignment="1">
      <alignment horizontal="center" vertical="center" wrapText="1"/>
    </xf>
    <xf numFmtId="190" fontId="44" fillId="18" borderId="7" xfId="12934" applyFont="1" applyFill="1" applyBorder="1" applyAlignment="1">
      <alignment horizontal="center" vertical="center"/>
    </xf>
    <xf numFmtId="190" fontId="44" fillId="18" borderId="7" xfId="0" applyNumberFormat="1" applyFont="1" applyFill="1" applyBorder="1" applyAlignment="1">
      <alignment horizontal="center" vertical="center"/>
    </xf>
    <xf numFmtId="179" fontId="44" fillId="18" borderId="7" xfId="6447" applyNumberFormat="1" applyFont="1" applyFill="1" applyBorder="1" applyAlignment="1">
      <alignment horizontal="center" vertical="center" shrinkToFit="1"/>
    </xf>
    <xf numFmtId="178" fontId="44" fillId="18" borderId="22" xfId="12933" applyNumberFormat="1" applyFont="1" applyFill="1" applyBorder="1" applyAlignment="1">
      <alignment horizontal="center"/>
    </xf>
    <xf numFmtId="178" fontId="44" fillId="18" borderId="7" xfId="0" applyNumberFormat="1" applyFont="1" applyFill="1" applyBorder="1" applyAlignment="1">
      <alignment horizontal="center" vertical="center"/>
    </xf>
    <xf numFmtId="14" fontId="44" fillId="18" borderId="37" xfId="0" applyNumberFormat="1" applyFont="1" applyFill="1" applyBorder="1" applyAlignment="1">
      <alignment horizontal="center" vertical="center"/>
    </xf>
    <xf numFmtId="180" fontId="44" fillId="18" borderId="7" xfId="0" applyNumberFormat="1" applyFont="1" applyFill="1" applyBorder="1" applyAlignment="1">
      <alignment horizontal="center"/>
    </xf>
    <xf numFmtId="178" fontId="44" fillId="18" borderId="13" xfId="12933" applyNumberFormat="1" applyFont="1" applyFill="1" applyBorder="1" applyAlignment="1">
      <alignment horizontal="center"/>
    </xf>
    <xf numFmtId="190" fontId="44" fillId="18" borderId="37" xfId="0" applyFont="1" applyFill="1" applyBorder="1" applyAlignment="1">
      <alignment horizontal="center" vertical="center"/>
    </xf>
    <xf numFmtId="180" fontId="44" fillId="18" borderId="22" xfId="0" applyNumberFormat="1" applyFont="1" applyFill="1" applyBorder="1" applyAlignment="1">
      <alignment horizontal="center"/>
    </xf>
    <xf numFmtId="190" fontId="44" fillId="18" borderId="36" xfId="0" applyFont="1" applyFill="1" applyBorder="1" applyAlignment="1">
      <alignment horizontal="center"/>
    </xf>
    <xf numFmtId="190" fontId="44" fillId="18" borderId="36" xfId="12933" applyFont="1" applyFill="1" applyBorder="1" applyAlignment="1">
      <alignment horizontal="center"/>
    </xf>
    <xf numFmtId="190" fontId="44" fillId="18" borderId="36" xfId="12933" applyFont="1" applyFill="1" applyBorder="1" applyAlignment="1">
      <alignment horizontal="center" vertical="center"/>
    </xf>
    <xf numFmtId="190" fontId="44" fillId="18" borderId="34" xfId="12933" applyFont="1" applyFill="1" applyBorder="1" applyAlignment="1">
      <alignment horizontal="center" vertical="center"/>
    </xf>
    <xf numFmtId="190" fontId="47" fillId="18" borderId="0" xfId="6447" applyFont="1" applyFill="1" applyBorder="1" applyAlignment="1">
      <alignment horizontal="left" vertical="center" shrinkToFit="1"/>
    </xf>
    <xf numFmtId="190" fontId="44" fillId="18" borderId="7" xfId="12933" applyNumberFormat="1" applyFont="1" applyFill="1" applyBorder="1" applyAlignment="1">
      <alignment horizontal="center"/>
    </xf>
    <xf numFmtId="190" fontId="44" fillId="18" borderId="34" xfId="0" applyFont="1" applyFill="1" applyBorder="1" applyAlignment="1">
      <alignment horizontal="center"/>
    </xf>
    <xf numFmtId="179" fontId="44" fillId="18" borderId="0" xfId="6447" applyNumberFormat="1" applyFont="1" applyFill="1" applyBorder="1" applyAlignment="1">
      <alignment horizontal="center" vertical="center" shrinkToFit="1"/>
    </xf>
    <xf numFmtId="49" fontId="44" fillId="18" borderId="0" xfId="6447" applyNumberFormat="1" applyFont="1" applyFill="1" applyBorder="1" applyAlignment="1">
      <alignment horizontal="center" vertical="center" shrinkToFit="1"/>
    </xf>
    <xf numFmtId="190" fontId="44" fillId="18" borderId="0" xfId="6447" applyFont="1" applyFill="1" applyBorder="1" applyAlignment="1">
      <alignment horizontal="center" vertical="center" shrinkToFit="1"/>
    </xf>
    <xf numFmtId="190" fontId="44" fillId="18" borderId="7" xfId="12933" applyFont="1" applyFill="1" applyBorder="1" applyAlignment="1">
      <alignment horizontal="center" vertical="center"/>
    </xf>
    <xf numFmtId="190" fontId="44" fillId="18" borderId="6" xfId="12933" applyFont="1" applyFill="1" applyBorder="1" applyAlignment="1">
      <alignment horizontal="center" vertical="center"/>
    </xf>
    <xf numFmtId="190" fontId="44" fillId="18" borderId="8" xfId="12933" applyFont="1" applyFill="1" applyBorder="1" applyAlignment="1">
      <alignment horizontal="center" vertical="center"/>
    </xf>
    <xf numFmtId="190" fontId="44" fillId="18" borderId="13" xfId="12933" applyFont="1" applyFill="1" applyBorder="1" applyAlignment="1">
      <alignment horizontal="center" vertical="center"/>
    </xf>
    <xf numFmtId="190" fontId="44" fillId="18" borderId="16" xfId="12933" applyFont="1" applyFill="1" applyBorder="1" applyAlignment="1">
      <alignment horizontal="center" vertical="center"/>
    </xf>
    <xf numFmtId="190" fontId="44" fillId="18" borderId="7" xfId="12933" applyFont="1" applyFill="1" applyBorder="1" applyAlignment="1">
      <alignment horizontal="center"/>
    </xf>
    <xf numFmtId="190" fontId="44" fillId="18" borderId="29" xfId="12933" applyFont="1" applyFill="1" applyBorder="1" applyAlignment="1">
      <alignment horizontal="center"/>
    </xf>
    <xf numFmtId="190" fontId="44" fillId="18" borderId="17" xfId="12933" applyFont="1" applyFill="1" applyBorder="1" applyAlignment="1">
      <alignment horizontal="center" vertical="center"/>
    </xf>
    <xf numFmtId="183" fontId="44" fillId="18" borderId="7" xfId="12933" applyNumberFormat="1" applyFont="1" applyFill="1" applyBorder="1" applyAlignment="1">
      <alignment horizontal="center" vertical="center"/>
    </xf>
    <xf numFmtId="183" fontId="44" fillId="18" borderId="17" xfId="12933" applyNumberFormat="1" applyFont="1" applyFill="1" applyBorder="1" applyAlignment="1">
      <alignment horizontal="center" vertical="center"/>
    </xf>
    <xf numFmtId="190" fontId="44" fillId="18" borderId="0" xfId="12935" applyFont="1" applyFill="1" applyAlignment="1">
      <alignment horizontal="center"/>
    </xf>
    <xf numFmtId="49" fontId="44" fillId="18" borderId="0" xfId="12933" applyNumberFormat="1" applyFont="1" applyFill="1" applyAlignment="1">
      <alignment horizontal="center" vertical="center"/>
    </xf>
    <xf numFmtId="190" fontId="44" fillId="18" borderId="0" xfId="12933" applyFont="1" applyFill="1" applyAlignment="1">
      <alignment horizontal="center" vertical="center"/>
    </xf>
    <xf numFmtId="178" fontId="44" fillId="18" borderId="0" xfId="12933" applyNumberFormat="1" applyFont="1" applyFill="1" applyAlignment="1">
      <alignment horizontal="center"/>
    </xf>
    <xf numFmtId="190" fontId="44" fillId="18" borderId="36" xfId="0" applyFont="1" applyFill="1" applyBorder="1" applyAlignment="1">
      <alignment horizontal="center" vertical="center"/>
    </xf>
    <xf numFmtId="178" fontId="44" fillId="18" borderId="27" xfId="12933" applyNumberFormat="1" applyFont="1" applyFill="1" applyBorder="1" applyAlignment="1">
      <alignment horizontal="center"/>
    </xf>
    <xf numFmtId="190" fontId="44" fillId="18" borderId="22" xfId="0" applyFont="1" applyFill="1" applyBorder="1" applyAlignment="1">
      <alignment horizontal="center"/>
    </xf>
    <xf numFmtId="182" fontId="44" fillId="18" borderId="36" xfId="0" applyNumberFormat="1" applyFont="1" applyFill="1" applyBorder="1" applyAlignment="1">
      <alignment horizontal="center"/>
    </xf>
    <xf numFmtId="190" fontId="44" fillId="18" borderId="36" xfId="0" applyFont="1" applyFill="1" applyBorder="1" applyAlignment="1">
      <alignment horizontal="center" wrapText="1"/>
    </xf>
    <xf numFmtId="190" fontId="44" fillId="18" borderId="8" xfId="0" applyFont="1" applyFill="1" applyBorder="1" applyAlignment="1">
      <alignment horizontal="center" vertical="center"/>
    </xf>
    <xf numFmtId="190" fontId="44" fillId="18" borderId="36" xfId="12933" applyFont="1" applyFill="1" applyBorder="1" applyAlignment="1">
      <alignment horizontal="center" vertical="center" wrapText="1"/>
    </xf>
    <xf numFmtId="190" fontId="44" fillId="18" borderId="0" xfId="12932" applyFont="1" applyFill="1" applyAlignment="1">
      <alignment horizontal="center" vertical="center"/>
    </xf>
    <xf numFmtId="190" fontId="44" fillId="18" borderId="0" xfId="12933" applyFont="1" applyFill="1" applyAlignment="1">
      <alignment horizontal="center"/>
    </xf>
    <xf numFmtId="190" fontId="44" fillId="18" borderId="0" xfId="12933" applyFont="1" applyFill="1" applyAlignment="1">
      <alignment horizontal="center" vertical="center" wrapText="1"/>
    </xf>
    <xf numFmtId="16" fontId="44" fillId="18" borderId="0" xfId="0" applyNumberFormat="1" applyFont="1" applyFill="1" applyAlignment="1">
      <alignment horizontal="center" vertical="center"/>
    </xf>
    <xf numFmtId="190" fontId="44" fillId="18" borderId="0" xfId="12933" applyFont="1" applyFill="1" applyAlignment="1">
      <alignment horizontal="center" wrapText="1"/>
    </xf>
    <xf numFmtId="190" fontId="44" fillId="18" borderId="0" xfId="0" applyFont="1" applyFill="1" applyAlignment="1">
      <alignment horizontal="center" vertical="center"/>
    </xf>
    <xf numFmtId="178" fontId="44" fillId="18" borderId="0" xfId="12933" applyNumberFormat="1" applyFont="1" applyFill="1" applyAlignment="1">
      <alignment horizontal="center" wrapText="1"/>
    </xf>
    <xf numFmtId="190" fontId="44" fillId="18" borderId="29" xfId="12933" applyNumberFormat="1" applyFont="1" applyFill="1" applyBorder="1" applyAlignment="1">
      <alignment horizontal="center"/>
    </xf>
    <xf numFmtId="190" fontId="44" fillId="18" borderId="34" xfId="0" applyFont="1" applyFill="1" applyBorder="1" applyAlignment="1">
      <alignment horizontal="center" vertical="center"/>
    </xf>
    <xf numFmtId="178" fontId="44" fillId="18" borderId="32" xfId="12933" applyNumberFormat="1" applyFont="1" applyFill="1" applyBorder="1" applyAlignment="1">
      <alignment horizontal="center"/>
    </xf>
    <xf numFmtId="190" fontId="44" fillId="18" borderId="37" xfId="12933" applyFont="1" applyFill="1" applyBorder="1" applyAlignment="1">
      <alignment horizontal="center" vertical="center"/>
    </xf>
    <xf numFmtId="190" fontId="44" fillId="18" borderId="37" xfId="12933" applyNumberFormat="1" applyFont="1" applyFill="1" applyBorder="1" applyAlignment="1">
      <alignment horizontal="center"/>
    </xf>
    <xf numFmtId="178" fontId="44" fillId="18" borderId="37" xfId="12933" applyNumberFormat="1" applyFont="1" applyFill="1" applyBorder="1" applyAlignment="1">
      <alignment horizontal="center"/>
    </xf>
    <xf numFmtId="190" fontId="44" fillId="18" borderId="37" xfId="0" applyFont="1" applyFill="1" applyBorder="1" applyAlignment="1">
      <alignment horizontal="center"/>
    </xf>
    <xf numFmtId="190" fontId="44" fillId="18" borderId="32" xfId="12933" applyFont="1" applyFill="1" applyBorder="1" applyAlignment="1">
      <alignment horizontal="center"/>
    </xf>
    <xf numFmtId="190" fontId="50" fillId="18" borderId="0" xfId="0" applyFont="1" applyFill="1"/>
    <xf numFmtId="190" fontId="44" fillId="18" borderId="0" xfId="0" applyFont="1" applyFill="1"/>
    <xf numFmtId="49" fontId="44" fillId="18" borderId="0" xfId="12933" applyNumberFormat="1" applyFont="1" applyFill="1" applyAlignment="1">
      <alignment horizontal="center" vertical="center" wrapText="1"/>
    </xf>
    <xf numFmtId="190" fontId="47" fillId="18" borderId="0" xfId="6447" applyFont="1" applyFill="1" applyBorder="1" applyAlignment="1">
      <alignment vertical="center" shrinkToFit="1"/>
    </xf>
    <xf numFmtId="178" fontId="44" fillId="18" borderId="0" xfId="12933" applyNumberFormat="1" applyFont="1" applyFill="1" applyAlignment="1">
      <alignment horizontal="center" vertical="center"/>
    </xf>
    <xf numFmtId="49" fontId="44" fillId="18" borderId="8" xfId="12933" applyNumberFormat="1" applyFont="1" applyFill="1" applyBorder="1" applyAlignment="1">
      <alignment horizontal="center" vertical="center"/>
    </xf>
    <xf numFmtId="178" fontId="44" fillId="18" borderId="34" xfId="12933" applyNumberFormat="1" applyFont="1" applyFill="1" applyBorder="1" applyAlignment="1">
      <alignment horizontal="center"/>
    </xf>
    <xf numFmtId="49" fontId="44" fillId="18" borderId="7" xfId="12933" applyNumberFormat="1" applyFont="1" applyFill="1" applyBorder="1" applyAlignment="1">
      <alignment horizontal="center" vertical="center"/>
    </xf>
    <xf numFmtId="190" fontId="44" fillId="18" borderId="29" xfId="12933" applyFont="1" applyFill="1" applyBorder="1" applyAlignment="1">
      <alignment horizontal="center" vertical="center"/>
    </xf>
    <xf numFmtId="190" fontId="5" fillId="18" borderId="34" xfId="12933" applyFont="1" applyFill="1" applyBorder="1" applyAlignment="1">
      <alignment horizontal="center" vertical="center"/>
    </xf>
    <xf numFmtId="190" fontId="5" fillId="18" borderId="7" xfId="0" applyFont="1" applyFill="1" applyBorder="1" applyAlignment="1">
      <alignment horizontal="center"/>
    </xf>
    <xf numFmtId="190" fontId="44" fillId="18" borderId="20" xfId="6652" applyNumberFormat="1" applyFont="1" applyFill="1" applyBorder="1" applyAlignment="1">
      <alignment horizontal="center" vertical="center"/>
    </xf>
    <xf numFmtId="184" fontId="44" fillId="18" borderId="7" xfId="12313" applyNumberFormat="1" applyFont="1" applyFill="1" applyBorder="1" applyAlignment="1">
      <alignment horizontal="center" vertical="center"/>
    </xf>
    <xf numFmtId="190" fontId="44" fillId="18" borderId="36" xfId="6652" applyNumberFormat="1" applyFont="1" applyFill="1" applyBorder="1" applyAlignment="1">
      <alignment horizontal="center" vertical="center"/>
    </xf>
    <xf numFmtId="184" fontId="44" fillId="18" borderId="36" xfId="12313" applyNumberFormat="1" applyFont="1" applyFill="1" applyBorder="1" applyAlignment="1">
      <alignment horizontal="center" vertical="center"/>
    </xf>
    <xf numFmtId="181" fontId="44" fillId="18" borderId="7" xfId="0" applyNumberFormat="1" applyFont="1" applyFill="1" applyBorder="1" applyAlignment="1">
      <alignment horizontal="center"/>
    </xf>
    <xf numFmtId="190" fontId="44" fillId="18" borderId="0" xfId="6447" applyFont="1" applyFill="1" applyBorder="1" applyAlignment="1">
      <alignment vertical="center" shrinkToFit="1"/>
    </xf>
    <xf numFmtId="190" fontId="44" fillId="18" borderId="7" xfId="0" applyFont="1" applyFill="1" applyBorder="1" applyAlignment="1">
      <alignment horizontal="center" vertical="center" wrapText="1"/>
    </xf>
    <xf numFmtId="190" fontId="44" fillId="18" borderId="0" xfId="12932" applyFont="1" applyFill="1" applyAlignment="1">
      <alignment horizontal="center" vertical="center" wrapText="1"/>
    </xf>
    <xf numFmtId="190" fontId="44" fillId="18" borderId="0" xfId="6447" applyFont="1" applyFill="1" applyBorder="1" applyAlignment="1">
      <alignment horizontal="center" vertical="center"/>
    </xf>
    <xf numFmtId="190" fontId="44" fillId="18" borderId="7" xfId="6447" applyFont="1" applyFill="1" applyBorder="1" applyAlignment="1">
      <alignment horizontal="center" vertical="center" shrinkToFit="1"/>
    </xf>
    <xf numFmtId="58" fontId="44" fillId="18" borderId="0" xfId="12932" applyNumberFormat="1" applyFont="1" applyFill="1" applyAlignment="1">
      <alignment horizontal="center" vertical="center" wrapText="1"/>
    </xf>
    <xf numFmtId="16" fontId="44" fillId="18" borderId="0" xfId="12933" applyNumberFormat="1" applyFont="1" applyFill="1" applyAlignment="1">
      <alignment horizontal="center"/>
    </xf>
    <xf numFmtId="190" fontId="52" fillId="18" borderId="40" xfId="13026" applyFont="1" applyFill="1" applyBorder="1" applyAlignment="1">
      <alignment horizontal="center" vertical="center" wrapText="1"/>
    </xf>
    <xf numFmtId="185" fontId="44" fillId="18" borderId="7" xfId="0" applyNumberFormat="1" applyFont="1" applyFill="1" applyBorder="1" applyAlignment="1">
      <alignment horizontal="center" vertical="center"/>
    </xf>
    <xf numFmtId="185" fontId="44" fillId="18" borderId="36" xfId="12933" applyNumberFormat="1" applyFont="1" applyFill="1" applyBorder="1" applyAlignment="1">
      <alignment horizontal="center" vertical="center"/>
    </xf>
    <xf numFmtId="190" fontId="47" fillId="18" borderId="0" xfId="6447" applyFont="1" applyFill="1" applyBorder="1" applyAlignment="1">
      <alignment horizontal="center" vertical="center" shrinkToFit="1"/>
    </xf>
    <xf numFmtId="49" fontId="44" fillId="18" borderId="29" xfId="0" applyNumberFormat="1" applyFont="1" applyFill="1" applyBorder="1" applyAlignment="1">
      <alignment horizontal="center"/>
    </xf>
    <xf numFmtId="58" fontId="44" fillId="18" borderId="0" xfId="12937" applyNumberFormat="1" applyFont="1" applyFill="1" applyAlignment="1">
      <alignment horizontal="center" vertical="center" wrapText="1"/>
    </xf>
    <xf numFmtId="190" fontId="47" fillId="18" borderId="0" xfId="0" applyFont="1" applyFill="1" applyAlignment="1">
      <alignment horizontal="left"/>
    </xf>
    <xf numFmtId="17" fontId="44" fillId="18" borderId="0" xfId="6447" applyNumberFormat="1" applyFont="1" applyFill="1" applyBorder="1" applyAlignment="1">
      <alignment horizontal="center" vertical="center" shrinkToFit="1"/>
    </xf>
    <xf numFmtId="190" fontId="44" fillId="18" borderId="0" xfId="6447" applyFont="1" applyFill="1" applyBorder="1" applyAlignment="1">
      <alignment horizontal="center"/>
    </xf>
    <xf numFmtId="180" fontId="44" fillId="18" borderId="36" xfId="12933" applyNumberFormat="1" applyFont="1" applyFill="1" applyBorder="1" applyAlignment="1">
      <alignment horizontal="center" vertical="center"/>
    </xf>
    <xf numFmtId="190" fontId="44" fillId="18" borderId="29" xfId="13020" applyFont="1" applyFill="1" applyBorder="1" applyAlignment="1">
      <alignment horizontal="center"/>
    </xf>
    <xf numFmtId="180" fontId="44" fillId="18" borderId="29" xfId="12933" applyNumberFormat="1" applyFont="1" applyFill="1" applyBorder="1" applyAlignment="1">
      <alignment horizontal="center"/>
    </xf>
    <xf numFmtId="58" fontId="44" fillId="18" borderId="0" xfId="12938" applyNumberFormat="1" applyFont="1" applyFill="1" applyAlignment="1">
      <alignment horizontal="center" vertical="center" wrapText="1"/>
    </xf>
    <xf numFmtId="185" fontId="44" fillId="18" borderId="27" xfId="12933" applyNumberFormat="1" applyFont="1" applyFill="1" applyBorder="1" applyAlignment="1">
      <alignment horizontal="center" vertical="center"/>
    </xf>
    <xf numFmtId="190" fontId="44" fillId="18" borderId="8" xfId="13020" applyFont="1" applyFill="1" applyBorder="1" applyAlignment="1">
      <alignment horizontal="center"/>
    </xf>
    <xf numFmtId="190" fontId="44" fillId="18" borderId="36" xfId="8798" applyNumberFormat="1" applyFont="1" applyFill="1" applyBorder="1" applyAlignment="1">
      <alignment horizontal="center" vertical="center"/>
    </xf>
    <xf numFmtId="190" fontId="44" fillId="18" borderId="29" xfId="8798" applyNumberFormat="1" applyFont="1" applyFill="1" applyBorder="1" applyAlignment="1">
      <alignment horizontal="center" vertical="center"/>
    </xf>
    <xf numFmtId="190" fontId="44" fillId="18" borderId="29" xfId="8798" applyNumberFormat="1" applyFont="1" applyFill="1" applyBorder="1" applyAlignment="1">
      <alignment horizontal="center"/>
    </xf>
    <xf numFmtId="190" fontId="44" fillId="18" borderId="27" xfId="8798" applyNumberFormat="1" applyFont="1" applyFill="1" applyBorder="1" applyAlignment="1">
      <alignment horizontal="center"/>
    </xf>
    <xf numFmtId="180" fontId="44" fillId="18" borderId="27" xfId="12933" applyNumberFormat="1" applyFont="1" applyFill="1" applyBorder="1" applyAlignment="1">
      <alignment horizontal="center" vertical="center"/>
    </xf>
    <xf numFmtId="180" fontId="44" fillId="18" borderId="27" xfId="12933" applyNumberFormat="1" applyFont="1" applyFill="1" applyBorder="1" applyAlignment="1">
      <alignment horizontal="center"/>
    </xf>
    <xf numFmtId="180" fontId="44" fillId="18" borderId="27" xfId="6447" applyNumberFormat="1" applyFont="1" applyFill="1" applyBorder="1" applyAlignment="1">
      <alignment horizontal="center" vertical="center"/>
    </xf>
    <xf numFmtId="178" fontId="44" fillId="18" borderId="7" xfId="6447" applyNumberFormat="1" applyFont="1" applyFill="1" applyBorder="1" applyAlignment="1">
      <alignment horizontal="center" vertical="center" shrinkToFit="1"/>
    </xf>
    <xf numFmtId="190" fontId="44" fillId="18" borderId="0" xfId="8798" applyNumberFormat="1" applyFont="1" applyFill="1" applyBorder="1" applyAlignment="1">
      <alignment horizontal="center"/>
    </xf>
    <xf numFmtId="180" fontId="44" fillId="18" borderId="0" xfId="6447" applyNumberFormat="1" applyFont="1" applyFill="1" applyBorder="1" applyAlignment="1">
      <alignment horizontal="center" vertical="center"/>
    </xf>
    <xf numFmtId="178" fontId="44" fillId="18" borderId="0" xfId="6447" applyNumberFormat="1" applyFont="1" applyFill="1" applyBorder="1" applyAlignment="1">
      <alignment horizontal="center" vertical="center" shrinkToFit="1"/>
    </xf>
    <xf numFmtId="180" fontId="44" fillId="18" borderId="34" xfId="0" applyNumberFormat="1" applyFont="1" applyFill="1" applyBorder="1" applyAlignment="1">
      <alignment horizontal="center"/>
    </xf>
    <xf numFmtId="178" fontId="44" fillId="18" borderId="7" xfId="12939" applyNumberFormat="1" applyFont="1" applyFill="1" applyBorder="1" applyAlignment="1">
      <alignment horizontal="center" vertical="center" wrapText="1"/>
    </xf>
    <xf numFmtId="178" fontId="44" fillId="18" borderId="29" xfId="12939" applyNumberFormat="1" applyFont="1" applyFill="1" applyBorder="1" applyAlignment="1">
      <alignment horizontal="center" vertical="center" wrapText="1"/>
    </xf>
    <xf numFmtId="180" fontId="44" fillId="18" borderId="7" xfId="12933" applyNumberFormat="1" applyFont="1" applyFill="1" applyBorder="1" applyAlignment="1">
      <alignment horizontal="center" vertical="center"/>
    </xf>
    <xf numFmtId="190" fontId="44" fillId="18" borderId="29" xfId="12337" applyFont="1" applyFill="1" applyBorder="1" applyAlignment="1">
      <alignment horizontal="center" vertical="center"/>
    </xf>
    <xf numFmtId="180" fontId="44" fillId="18" borderId="29" xfId="12933" applyNumberFormat="1" applyFont="1" applyFill="1" applyBorder="1" applyAlignment="1">
      <alignment horizontal="center" vertical="center"/>
    </xf>
    <xf numFmtId="190" fontId="44" fillId="18" borderId="7" xfId="0" applyFont="1" applyFill="1" applyBorder="1" applyAlignment="1">
      <alignment horizontal="center" wrapText="1"/>
    </xf>
    <xf numFmtId="180" fontId="44" fillId="18" borderId="36" xfId="0" applyNumberFormat="1" applyFont="1" applyFill="1" applyBorder="1" applyAlignment="1">
      <alignment horizontal="center" vertical="center"/>
    </xf>
    <xf numFmtId="178" fontId="44" fillId="18" borderId="29" xfId="6447" applyNumberFormat="1" applyFont="1" applyFill="1" applyBorder="1" applyAlignment="1">
      <alignment horizontal="center" vertical="center" shrinkToFit="1"/>
    </xf>
    <xf numFmtId="178" fontId="44" fillId="18" borderId="29" xfId="0" applyNumberFormat="1" applyFont="1" applyFill="1" applyBorder="1" applyAlignment="1">
      <alignment horizontal="center"/>
    </xf>
    <xf numFmtId="190" fontId="47" fillId="18" borderId="0" xfId="0" applyFont="1" applyFill="1" applyAlignment="1">
      <alignment horizontal="left" vertical="center"/>
    </xf>
    <xf numFmtId="190" fontId="44" fillId="16" borderId="30" xfId="12933" applyFont="1" applyFill="1" applyBorder="1" applyAlignment="1">
      <alignment horizontal="center" vertical="center" wrapText="1"/>
    </xf>
    <xf numFmtId="190" fontId="44" fillId="16" borderId="26" xfId="12933" applyFont="1" applyFill="1" applyBorder="1" applyAlignment="1">
      <alignment horizontal="center" vertical="center" wrapText="1"/>
    </xf>
    <xf numFmtId="190" fontId="44" fillId="16" borderId="36" xfId="12933" applyFont="1" applyFill="1" applyBorder="1" applyAlignment="1">
      <alignment horizontal="center" vertical="center" wrapText="1"/>
    </xf>
    <xf numFmtId="190" fontId="44" fillId="18" borderId="30" xfId="12933" applyFont="1" applyFill="1" applyBorder="1" applyAlignment="1">
      <alignment horizontal="center" vertical="center" wrapText="1"/>
    </xf>
    <xf numFmtId="190" fontId="44" fillId="18" borderId="9" xfId="12933" applyFont="1" applyFill="1" applyBorder="1" applyAlignment="1">
      <alignment horizontal="center" vertical="center" wrapText="1"/>
    </xf>
    <xf numFmtId="190" fontId="44" fillId="18" borderId="26" xfId="12933" applyFont="1" applyFill="1" applyBorder="1" applyAlignment="1">
      <alignment horizontal="center" vertical="center" wrapText="1"/>
    </xf>
    <xf numFmtId="190" fontId="44" fillId="18" borderId="34" xfId="12933" applyFont="1" applyFill="1" applyBorder="1" applyAlignment="1">
      <alignment horizontal="center" vertical="center" wrapText="1"/>
    </xf>
    <xf numFmtId="190" fontId="44" fillId="0" borderId="30" xfId="12933" applyFont="1" applyBorder="1" applyAlignment="1">
      <alignment horizontal="center" vertical="center" wrapText="1"/>
    </xf>
    <xf numFmtId="190" fontId="44" fillId="0" borderId="26" xfId="12933" applyFont="1" applyBorder="1" applyAlignment="1">
      <alignment horizontal="center" vertical="center" wrapText="1"/>
    </xf>
    <xf numFmtId="190" fontId="44" fillId="16" borderId="6" xfId="12933" applyFont="1" applyFill="1" applyBorder="1" applyAlignment="1">
      <alignment horizontal="center" vertical="center"/>
    </xf>
    <xf numFmtId="190" fontId="44" fillId="16" borderId="8" xfId="12933" applyFont="1" applyFill="1" applyBorder="1" applyAlignment="1">
      <alignment horizontal="center" vertical="center"/>
    </xf>
    <xf numFmtId="190" fontId="44" fillId="18" borderId="22" xfId="12933" applyFont="1" applyFill="1" applyBorder="1" applyAlignment="1">
      <alignment horizontal="center" vertical="center"/>
    </xf>
    <xf numFmtId="190" fontId="44" fillId="18" borderId="30" xfId="12933" applyFont="1" applyFill="1" applyBorder="1" applyAlignment="1">
      <alignment horizontal="center" vertical="center"/>
    </xf>
    <xf numFmtId="190" fontId="44" fillId="18" borderId="9" xfId="12933" applyFont="1" applyFill="1" applyBorder="1" applyAlignment="1">
      <alignment horizontal="center" vertical="center"/>
    </xf>
    <xf numFmtId="190" fontId="44" fillId="18" borderId="26" xfId="12933" applyFont="1" applyFill="1" applyBorder="1" applyAlignment="1">
      <alignment horizontal="center" vertical="center"/>
    </xf>
    <xf numFmtId="190" fontId="47" fillId="18" borderId="0" xfId="6447" applyFont="1" applyFill="1" applyBorder="1" applyAlignment="1">
      <alignment vertical="center" shrinkToFit="1"/>
    </xf>
    <xf numFmtId="190" fontId="44" fillId="17" borderId="6" xfId="12933" applyFont="1" applyFill="1" applyBorder="1" applyAlignment="1">
      <alignment horizontal="center" vertical="center"/>
    </xf>
    <xf numFmtId="190" fontId="44" fillId="17" borderId="8" xfId="12933" applyFont="1" applyFill="1" applyBorder="1" applyAlignment="1">
      <alignment horizontal="center" vertical="center"/>
    </xf>
    <xf numFmtId="190" fontId="44" fillId="18" borderId="23" xfId="12933" applyFont="1" applyFill="1" applyBorder="1" applyAlignment="1">
      <alignment horizontal="center" vertical="center" wrapText="1"/>
    </xf>
    <xf numFmtId="190" fontId="44" fillId="18" borderId="8" xfId="12933" applyFont="1" applyFill="1" applyBorder="1" applyAlignment="1">
      <alignment horizontal="center" vertical="center" wrapText="1"/>
    </xf>
    <xf numFmtId="190" fontId="44" fillId="18" borderId="35" xfId="12933" applyFont="1" applyFill="1" applyBorder="1" applyAlignment="1">
      <alignment horizontal="center" vertical="center" wrapText="1"/>
    </xf>
    <xf numFmtId="190" fontId="44" fillId="18" borderId="6" xfId="12933" applyFont="1" applyFill="1" applyBorder="1" applyAlignment="1">
      <alignment horizontal="center" vertical="center"/>
    </xf>
    <xf numFmtId="190" fontId="44" fillId="18" borderId="8" xfId="12933" applyFont="1" applyFill="1" applyBorder="1" applyAlignment="1">
      <alignment horizontal="center" vertical="center"/>
    </xf>
    <xf numFmtId="190" fontId="44" fillId="18" borderId="28" xfId="12933" applyFont="1" applyFill="1" applyBorder="1" applyAlignment="1">
      <alignment horizontal="center" vertical="center" wrapText="1"/>
    </xf>
    <xf numFmtId="190" fontId="44" fillId="18" borderId="23" xfId="12933" applyFont="1" applyFill="1" applyBorder="1" applyAlignment="1">
      <alignment horizontal="center" vertical="center"/>
    </xf>
    <xf numFmtId="190" fontId="33" fillId="18" borderId="9" xfId="0" applyFont="1" applyFill="1" applyBorder="1" applyAlignment="1">
      <alignment horizontal="center" vertical="center"/>
    </xf>
    <xf numFmtId="190" fontId="33" fillId="18" borderId="8" xfId="0" applyFont="1" applyFill="1" applyBorder="1" applyAlignment="1">
      <alignment horizontal="center" vertical="center"/>
    </xf>
    <xf numFmtId="190" fontId="44" fillId="0" borderId="6" xfId="12933" applyFont="1" applyBorder="1" applyAlignment="1">
      <alignment horizontal="center" vertical="center"/>
    </xf>
    <xf numFmtId="190" fontId="44" fillId="0" borderId="8" xfId="12933" applyFont="1" applyBorder="1" applyAlignment="1">
      <alignment horizontal="center" vertical="center"/>
    </xf>
    <xf numFmtId="190" fontId="44" fillId="18" borderId="34" xfId="12933" applyFont="1" applyFill="1" applyBorder="1" applyAlignment="1">
      <alignment horizontal="center" vertical="center"/>
    </xf>
    <xf numFmtId="190" fontId="44" fillId="18" borderId="24" xfId="12933" applyFont="1" applyFill="1" applyBorder="1" applyAlignment="1">
      <alignment horizontal="center" vertical="center"/>
    </xf>
    <xf numFmtId="190" fontId="33" fillId="18" borderId="25" xfId="0" applyFont="1" applyFill="1" applyBorder="1" applyAlignment="1">
      <alignment horizontal="center" vertical="center"/>
    </xf>
    <xf numFmtId="190" fontId="33" fillId="18" borderId="15" xfId="0" applyFont="1" applyFill="1" applyBorder="1" applyAlignment="1">
      <alignment horizontal="center" vertical="center"/>
    </xf>
    <xf numFmtId="190" fontId="33" fillId="18" borderId="12" xfId="0" applyFont="1" applyFill="1" applyBorder="1" applyAlignment="1">
      <alignment horizontal="center" vertical="center"/>
    </xf>
    <xf numFmtId="190" fontId="44" fillId="18" borderId="21" xfId="12933" applyFont="1" applyFill="1" applyBorder="1" applyAlignment="1">
      <alignment horizontal="center" vertical="center"/>
    </xf>
    <xf numFmtId="190" fontId="44" fillId="18" borderId="28" xfId="12933" applyFont="1" applyFill="1" applyBorder="1" applyAlignment="1">
      <alignment horizontal="center" vertical="center"/>
    </xf>
    <xf numFmtId="190" fontId="44" fillId="18" borderId="41" xfId="12933" applyFont="1" applyFill="1" applyBorder="1" applyAlignment="1">
      <alignment horizontal="center" vertical="center" wrapText="1"/>
    </xf>
    <xf numFmtId="190" fontId="44" fillId="17" borderId="36" xfId="12933" applyFont="1" applyFill="1" applyBorder="1" applyAlignment="1">
      <alignment horizontal="center" vertical="center"/>
    </xf>
    <xf numFmtId="190" fontId="33" fillId="18" borderId="9" xfId="0" applyFont="1" applyFill="1" applyBorder="1" applyAlignment="1">
      <alignment horizontal="center" vertical="center" wrapText="1"/>
    </xf>
    <xf numFmtId="190" fontId="33" fillId="18" borderId="8" xfId="0" applyFont="1" applyFill="1" applyBorder="1" applyAlignment="1">
      <alignment horizontal="center" vertical="center" wrapText="1"/>
    </xf>
    <xf numFmtId="190" fontId="44" fillId="16" borderId="36" xfId="12933" applyFont="1" applyFill="1" applyBorder="1" applyAlignment="1">
      <alignment horizontal="center" vertical="center"/>
    </xf>
    <xf numFmtId="190" fontId="44" fillId="18" borderId="36" xfId="12933" applyFont="1" applyFill="1" applyBorder="1" applyAlignment="1">
      <alignment horizontal="center" vertical="center" wrapText="1"/>
    </xf>
    <xf numFmtId="190" fontId="44" fillId="18" borderId="27" xfId="12933" applyFont="1" applyFill="1" applyBorder="1" applyAlignment="1">
      <alignment horizontal="center" vertical="center" wrapText="1"/>
    </xf>
    <xf numFmtId="190" fontId="44" fillId="18" borderId="27" xfId="0" applyFont="1" applyFill="1" applyBorder="1" applyAlignment="1">
      <alignment horizontal="center" vertical="center"/>
    </xf>
    <xf numFmtId="190" fontId="44" fillId="16" borderId="30" xfId="12933" applyFont="1" applyFill="1" applyBorder="1" applyAlignment="1">
      <alignment horizontal="center" vertical="center"/>
    </xf>
    <xf numFmtId="190" fontId="44" fillId="16" borderId="26" xfId="12933" applyFont="1" applyFill="1" applyBorder="1" applyAlignment="1">
      <alignment horizontal="center" vertical="center"/>
    </xf>
    <xf numFmtId="190" fontId="44" fillId="16" borderId="41" xfId="12933" applyFont="1" applyFill="1" applyBorder="1" applyAlignment="1">
      <alignment horizontal="center" vertical="center"/>
    </xf>
    <xf numFmtId="190" fontId="44" fillId="18" borderId="29" xfId="12933" applyFont="1" applyFill="1" applyBorder="1" applyAlignment="1">
      <alignment horizontal="center" vertical="center" wrapText="1"/>
    </xf>
    <xf numFmtId="190" fontId="47" fillId="15" borderId="0" xfId="6447" applyFont="1" applyFill="1" applyBorder="1" applyAlignment="1">
      <alignment horizontal="center" vertical="center"/>
    </xf>
    <xf numFmtId="190" fontId="44" fillId="18" borderId="29" xfId="12933" applyFont="1" applyFill="1" applyBorder="1" applyAlignment="1">
      <alignment horizontal="center" vertical="center"/>
    </xf>
    <xf numFmtId="190" fontId="44" fillId="18" borderId="6" xfId="12933" applyFont="1" applyFill="1" applyBorder="1" applyAlignment="1">
      <alignment horizontal="center" vertical="center" wrapText="1"/>
    </xf>
    <xf numFmtId="190" fontId="33" fillId="18" borderId="22" xfId="0" applyFont="1" applyFill="1" applyBorder="1" applyAlignment="1">
      <alignment horizontal="center" vertical="center"/>
    </xf>
    <xf numFmtId="190" fontId="44" fillId="18" borderId="38" xfId="0" applyFont="1" applyFill="1" applyBorder="1" applyAlignment="1">
      <alignment horizontal="center"/>
    </xf>
    <xf numFmtId="190" fontId="33" fillId="18" borderId="31" xfId="0" applyFont="1" applyFill="1" applyBorder="1" applyAlignment="1">
      <alignment horizontal="center"/>
    </xf>
    <xf numFmtId="190" fontId="33" fillId="18" borderId="39" xfId="0" applyFont="1" applyFill="1" applyBorder="1" applyAlignment="1">
      <alignment horizontal="center"/>
    </xf>
    <xf numFmtId="190" fontId="33" fillId="18" borderId="16" xfId="0" applyFont="1" applyFill="1" applyBorder="1" applyAlignment="1">
      <alignment horizontal="center"/>
    </xf>
    <xf numFmtId="190" fontId="33" fillId="18" borderId="11" xfId="0" applyFont="1" applyFill="1" applyBorder="1" applyAlignment="1">
      <alignment horizontal="center"/>
    </xf>
    <xf numFmtId="190" fontId="33" fillId="18" borderId="12" xfId="0" applyFont="1" applyFill="1" applyBorder="1" applyAlignment="1">
      <alignment horizontal="center"/>
    </xf>
    <xf numFmtId="190" fontId="44" fillId="18" borderId="9" xfId="0" applyFont="1" applyFill="1" applyBorder="1" applyAlignment="1">
      <alignment horizontal="center" vertical="center"/>
    </xf>
    <xf numFmtId="190" fontId="44" fillId="18" borderId="8" xfId="0" applyFont="1" applyFill="1" applyBorder="1" applyAlignment="1">
      <alignment horizontal="center" vertical="center"/>
    </xf>
    <xf numFmtId="190" fontId="47" fillId="16" borderId="0" xfId="6447" applyFont="1" applyFill="1" applyBorder="1" applyAlignment="1">
      <alignment vertical="center" shrinkToFit="1"/>
    </xf>
    <xf numFmtId="190" fontId="44" fillId="18" borderId="0" xfId="6447" applyFont="1" applyFill="1" applyBorder="1" applyAlignment="1">
      <alignment vertical="center" shrinkToFit="1"/>
    </xf>
    <xf numFmtId="190" fontId="44" fillId="18" borderId="36" xfId="12933" applyFont="1" applyFill="1" applyBorder="1" applyAlignment="1">
      <alignment horizontal="center" vertical="center"/>
    </xf>
    <xf numFmtId="190" fontId="44" fillId="0" borderId="30" xfId="0" applyFont="1" applyBorder="1" applyAlignment="1">
      <alignment horizontal="center" vertical="center"/>
    </xf>
    <xf numFmtId="190" fontId="44" fillId="0" borderId="26" xfId="0" applyFont="1" applyBorder="1" applyAlignment="1">
      <alignment horizontal="center" vertical="center"/>
    </xf>
    <xf numFmtId="180" fontId="44" fillId="0" borderId="30" xfId="0" applyNumberFormat="1" applyFont="1" applyBorder="1" applyAlignment="1">
      <alignment horizontal="center" vertical="center"/>
    </xf>
    <xf numFmtId="180" fontId="44" fillId="0" borderId="26" xfId="0" applyNumberFormat="1" applyFont="1" applyBorder="1" applyAlignment="1">
      <alignment horizontal="center" vertical="center"/>
    </xf>
    <xf numFmtId="190" fontId="44" fillId="16" borderId="29" xfId="12933" applyFont="1" applyFill="1" applyBorder="1" applyAlignment="1">
      <alignment horizontal="center" vertical="center"/>
    </xf>
    <xf numFmtId="190" fontId="49" fillId="18" borderId="11" xfId="0" applyFont="1" applyFill="1" applyBorder="1" applyAlignment="1">
      <alignment horizontal="center" vertical="center"/>
    </xf>
    <xf numFmtId="190" fontId="44" fillId="16" borderId="0" xfId="6447" applyFont="1" applyFill="1" applyBorder="1" applyAlignment="1">
      <alignment horizontal="center" vertical="center" shrinkToFit="1"/>
    </xf>
    <xf numFmtId="190" fontId="44" fillId="16" borderId="15" xfId="6447" applyFont="1" applyFill="1" applyBorder="1" applyAlignment="1">
      <alignment horizontal="center" vertical="center" shrinkToFit="1"/>
    </xf>
    <xf numFmtId="14" fontId="44" fillId="18" borderId="30" xfId="12933" applyNumberFormat="1" applyFont="1" applyFill="1" applyBorder="1" applyAlignment="1">
      <alignment horizontal="center" vertical="center" wrapText="1"/>
    </xf>
    <xf numFmtId="190" fontId="44" fillId="16" borderId="7" xfId="12933" applyFont="1" applyFill="1" applyBorder="1" applyAlignment="1">
      <alignment horizontal="center" vertical="center"/>
    </xf>
    <xf numFmtId="190" fontId="35" fillId="0" borderId="0" xfId="12932" applyFont="1" applyAlignment="1">
      <alignment horizontal="center" vertical="center"/>
    </xf>
    <xf numFmtId="190" fontId="41" fillId="0" borderId="0" xfId="0" applyFont="1" applyAlignment="1">
      <alignment horizontal="center" vertical="center"/>
    </xf>
    <xf numFmtId="190" fontId="44" fillId="0" borderId="10" xfId="0" applyFont="1" applyBorder="1" applyAlignment="1">
      <alignment horizontal="center" vertical="center" wrapText="1"/>
    </xf>
    <xf numFmtId="190" fontId="44" fillId="0" borderId="11" xfId="0" applyFont="1" applyBorder="1" applyAlignment="1">
      <alignment horizontal="center" vertical="center" wrapText="1"/>
    </xf>
    <xf numFmtId="190" fontId="44" fillId="0" borderId="0" xfId="6447" applyFont="1" applyFill="1" applyBorder="1" applyAlignment="1">
      <alignment horizontal="center" vertical="center" shrinkToFit="1"/>
    </xf>
    <xf numFmtId="190" fontId="44" fillId="18" borderId="0" xfId="6447" applyFont="1" applyFill="1" applyBorder="1" applyAlignment="1">
      <alignment horizontal="center" vertical="center" shrinkToFit="1"/>
    </xf>
    <xf numFmtId="190" fontId="47" fillId="15" borderId="0" xfId="6447" applyFont="1" applyFill="1" applyBorder="1" applyAlignment="1">
      <alignment vertical="center"/>
    </xf>
    <xf numFmtId="190" fontId="44" fillId="18" borderId="7" xfId="12933" applyFont="1" applyFill="1" applyBorder="1" applyAlignment="1">
      <alignment horizontal="center" vertical="center"/>
    </xf>
    <xf numFmtId="178" fontId="44" fillId="18" borderId="23" xfId="12933" applyNumberFormat="1" applyFont="1" applyFill="1" applyBorder="1" applyAlignment="1">
      <alignment horizontal="center" vertical="center" wrapText="1"/>
    </xf>
    <xf numFmtId="178" fontId="44" fillId="18" borderId="9" xfId="12933" applyNumberFormat="1" applyFont="1" applyFill="1" applyBorder="1" applyAlignment="1">
      <alignment horizontal="center" vertical="center" wrapText="1"/>
    </xf>
    <xf numFmtId="178" fontId="44" fillId="18" borderId="8" xfId="12933" applyNumberFormat="1" applyFont="1" applyFill="1" applyBorder="1" applyAlignment="1">
      <alignment horizontal="center" vertical="center" wrapText="1"/>
    </xf>
    <xf numFmtId="190" fontId="44" fillId="0" borderId="0" xfId="6447" applyFont="1" applyFill="1" applyBorder="1" applyAlignment="1">
      <alignment vertical="center" shrinkToFit="1"/>
    </xf>
    <xf numFmtId="178" fontId="44" fillId="18" borderId="29" xfId="12933" applyNumberFormat="1" applyFont="1" applyFill="1" applyBorder="1" applyAlignment="1">
      <alignment horizontal="center" vertical="center" wrapText="1"/>
    </xf>
    <xf numFmtId="190" fontId="44" fillId="18" borderId="18" xfId="12933" applyFont="1" applyFill="1" applyBorder="1" applyAlignment="1">
      <alignment horizontal="center" vertical="center"/>
    </xf>
    <xf numFmtId="190" fontId="44" fillId="18" borderId="37" xfId="12933" applyFont="1" applyFill="1" applyBorder="1" applyAlignment="1">
      <alignment horizontal="center" vertical="center"/>
    </xf>
    <xf numFmtId="190" fontId="48" fillId="0" borderId="0" xfId="0" applyFont="1" applyAlignment="1">
      <alignment horizontal="center"/>
    </xf>
    <xf numFmtId="190" fontId="44" fillId="0" borderId="0" xfId="0" applyFont="1" applyAlignment="1">
      <alignment vertical="center"/>
    </xf>
    <xf numFmtId="190" fontId="44" fillId="0" borderId="31" xfId="0" applyFont="1" applyBorder="1" applyAlignment="1">
      <alignment horizontal="center"/>
    </xf>
    <xf numFmtId="190" fontId="44" fillId="0" borderId="0" xfId="0" applyFont="1" applyAlignment="1">
      <alignment horizontal="center"/>
    </xf>
    <xf numFmtId="190" fontId="44" fillId="18" borderId="35" xfId="12933" applyFont="1" applyFill="1" applyBorder="1" applyAlignment="1">
      <alignment horizontal="center" vertical="center"/>
    </xf>
    <xf numFmtId="190" fontId="47" fillId="16" borderId="0" xfId="6447" applyFont="1" applyFill="1" applyBorder="1" applyAlignment="1">
      <alignment horizontal="left" vertical="center" shrinkToFit="1"/>
    </xf>
    <xf numFmtId="190" fontId="33" fillId="0" borderId="0" xfId="0" applyFont="1" applyAlignment="1"/>
    <xf numFmtId="49" fontId="44" fillId="18" borderId="37" xfId="12933" applyNumberFormat="1" applyFont="1" applyFill="1" applyBorder="1" applyAlignment="1">
      <alignment horizontal="center" vertical="center" wrapText="1"/>
    </xf>
    <xf numFmtId="190" fontId="44" fillId="16" borderId="0" xfId="6447" applyFont="1" applyFill="1" applyBorder="1" applyAlignment="1">
      <alignment vertical="center" shrinkToFit="1"/>
    </xf>
    <xf numFmtId="49" fontId="44" fillId="18" borderId="30" xfId="12933" applyNumberFormat="1" applyFont="1" applyFill="1" applyBorder="1" applyAlignment="1">
      <alignment horizontal="center" vertical="center"/>
    </xf>
    <xf numFmtId="49" fontId="44" fillId="18" borderId="9" xfId="12933" applyNumberFormat="1" applyFont="1" applyFill="1" applyBorder="1" applyAlignment="1">
      <alignment horizontal="center" vertical="center"/>
    </xf>
    <xf numFmtId="49" fontId="44" fillId="18" borderId="26" xfId="12933" applyNumberFormat="1" applyFont="1" applyFill="1" applyBorder="1" applyAlignment="1">
      <alignment horizontal="center" vertical="center"/>
    </xf>
    <xf numFmtId="190" fontId="44" fillId="16" borderId="34" xfId="12933" applyFont="1" applyFill="1" applyBorder="1" applyAlignment="1">
      <alignment horizontal="center" vertical="center"/>
    </xf>
    <xf numFmtId="49" fontId="44" fillId="18" borderId="30" xfId="12933" applyNumberFormat="1" applyFont="1" applyFill="1" applyBorder="1" applyAlignment="1">
      <alignment horizontal="center" vertical="center" wrapText="1"/>
    </xf>
    <xf numFmtId="49" fontId="44" fillId="18" borderId="9" xfId="12933" applyNumberFormat="1" applyFont="1" applyFill="1" applyBorder="1" applyAlignment="1">
      <alignment horizontal="center" vertical="center" wrapText="1"/>
    </xf>
    <xf numFmtId="49" fontId="44" fillId="18" borderId="26" xfId="12933" applyNumberFormat="1" applyFont="1" applyFill="1" applyBorder="1" applyAlignment="1">
      <alignment horizontal="center" vertical="center" wrapText="1"/>
    </xf>
    <xf numFmtId="190" fontId="47" fillId="0" borderId="0" xfId="6447" applyFont="1" applyFill="1" applyBorder="1" applyAlignment="1">
      <alignment vertical="center" shrinkToFit="1"/>
    </xf>
    <xf numFmtId="190" fontId="33" fillId="18" borderId="26" xfId="0" applyFont="1" applyFill="1" applyBorder="1" applyAlignment="1">
      <alignment horizontal="center" vertical="center"/>
    </xf>
    <xf numFmtId="191" fontId="53" fillId="0" borderId="0" xfId="13039" applyFont="1" applyFill="1">
      <alignment vertical="center"/>
    </xf>
    <xf numFmtId="191" fontId="53" fillId="0" borderId="0" xfId="13039" applyFont="1" applyFill="1" applyAlignment="1">
      <alignment vertical="center"/>
    </xf>
    <xf numFmtId="49" fontId="53" fillId="0" borderId="0" xfId="13039" applyNumberFormat="1" applyFont="1" applyFill="1">
      <alignment vertical="center"/>
    </xf>
    <xf numFmtId="178" fontId="53" fillId="0" borderId="42" xfId="13040" applyNumberFormat="1" applyFont="1" applyFill="1" applyBorder="1" applyAlignment="1">
      <alignment horizontal="left"/>
    </xf>
    <xf numFmtId="191" fontId="53" fillId="0" borderId="26" xfId="13040" applyNumberFormat="1" applyFont="1" applyFill="1" applyBorder="1" applyAlignment="1">
      <alignment vertical="center" wrapText="1"/>
    </xf>
    <xf numFmtId="49" fontId="53" fillId="0" borderId="42" xfId="13041" applyNumberFormat="1" applyFont="1" applyFill="1" applyBorder="1" applyAlignment="1">
      <alignment horizontal="left" wrapText="1"/>
    </xf>
    <xf numFmtId="49" fontId="53" fillId="0" borderId="42" xfId="13042" applyNumberFormat="1" applyFont="1" applyFill="1" applyBorder="1" applyAlignment="1">
      <alignment horizontal="left"/>
    </xf>
    <xf numFmtId="191" fontId="53" fillId="0" borderId="35" xfId="13040" applyNumberFormat="1" applyFont="1" applyFill="1" applyBorder="1" applyAlignment="1">
      <alignment vertical="center" wrapText="1"/>
    </xf>
    <xf numFmtId="49" fontId="53" fillId="0" borderId="26" xfId="13043" applyNumberFormat="1" applyFont="1" applyFill="1" applyBorder="1" applyAlignment="1">
      <alignment horizontal="left" vertical="center"/>
    </xf>
    <xf numFmtId="191" fontId="53" fillId="0" borderId="41" xfId="13040" applyNumberFormat="1" applyFont="1" applyFill="1" applyBorder="1" applyAlignment="1">
      <alignment vertical="center" wrapText="1"/>
    </xf>
    <xf numFmtId="191" fontId="53" fillId="0" borderId="42" xfId="13040" applyNumberFormat="1" applyFont="1" applyFill="1" applyBorder="1" applyAlignment="1">
      <alignment horizontal="left" vertical="center"/>
    </xf>
    <xf numFmtId="191" fontId="53" fillId="0" borderId="26" xfId="13043" applyNumberFormat="1" applyFont="1" applyFill="1" applyBorder="1" applyAlignment="1">
      <alignment vertical="center"/>
    </xf>
    <xf numFmtId="49" fontId="53" fillId="0" borderId="26" xfId="13043" applyNumberFormat="1" applyFont="1" applyFill="1" applyBorder="1" applyAlignment="1">
      <alignment horizontal="left" vertical="center"/>
    </xf>
    <xf numFmtId="191" fontId="53" fillId="0" borderId="41" xfId="13043" applyNumberFormat="1" applyFont="1" applyFill="1" applyBorder="1" applyAlignment="1">
      <alignment vertical="center"/>
    </xf>
    <xf numFmtId="49" fontId="53" fillId="0" borderId="41" xfId="13043" applyNumberFormat="1" applyFont="1" applyFill="1" applyBorder="1" applyAlignment="1">
      <alignment horizontal="left" vertical="center"/>
    </xf>
    <xf numFmtId="191" fontId="53" fillId="0" borderId="0" xfId="13039" applyNumberFormat="1" applyFont="1" applyFill="1">
      <alignment vertical="center"/>
    </xf>
    <xf numFmtId="191" fontId="53" fillId="0" borderId="0" xfId="13039" applyNumberFormat="1" applyFont="1" applyFill="1" applyAlignment="1">
      <alignment vertical="center"/>
    </xf>
    <xf numFmtId="191" fontId="6" fillId="0" borderId="0" xfId="13039" applyFont="1" applyFill="1">
      <alignment vertical="center"/>
    </xf>
    <xf numFmtId="178" fontId="53" fillId="0" borderId="0" xfId="13040" applyNumberFormat="1" applyFont="1" applyFill="1" applyBorder="1" applyAlignment="1">
      <alignment horizontal="left"/>
    </xf>
    <xf numFmtId="191" fontId="53" fillId="0" borderId="0" xfId="13040" applyNumberFormat="1" applyFont="1" applyFill="1" applyBorder="1" applyAlignment="1">
      <alignment vertical="center" wrapText="1"/>
    </xf>
    <xf numFmtId="49" fontId="53" fillId="0" borderId="0" xfId="13042" applyNumberFormat="1" applyFont="1" applyFill="1" applyBorder="1" applyAlignment="1">
      <alignment horizontal="left"/>
    </xf>
    <xf numFmtId="49" fontId="53" fillId="0" borderId="0" xfId="13041" applyNumberFormat="1" applyFont="1" applyFill="1" applyBorder="1" applyAlignment="1">
      <alignment horizontal="left" wrapText="1"/>
    </xf>
    <xf numFmtId="191" fontId="6" fillId="0" borderId="0" xfId="13039" applyNumberFormat="1" applyFont="1" applyFill="1">
      <alignment vertical="center"/>
    </xf>
    <xf numFmtId="191" fontId="6" fillId="0" borderId="0" xfId="13044" applyNumberFormat="1" applyFont="1" applyFill="1" applyBorder="1" applyAlignment="1">
      <alignment vertical="center"/>
    </xf>
    <xf numFmtId="49" fontId="6" fillId="0" borderId="0" xfId="13044" applyNumberFormat="1" applyFont="1" applyFill="1" applyBorder="1" applyAlignment="1">
      <alignment vertical="center"/>
    </xf>
    <xf numFmtId="49" fontId="53" fillId="0" borderId="26" xfId="13043" applyNumberFormat="1" applyFont="1" applyFill="1" applyBorder="1" applyAlignment="1">
      <alignment horizontal="left" vertical="center" wrapText="1"/>
    </xf>
    <xf numFmtId="178" fontId="53" fillId="19" borderId="42" xfId="13040" applyNumberFormat="1" applyFont="1" applyFill="1" applyBorder="1" applyAlignment="1">
      <alignment horizontal="left"/>
    </xf>
    <xf numFmtId="49" fontId="53" fillId="19" borderId="26" xfId="13043" applyNumberFormat="1" applyFont="1" applyFill="1" applyBorder="1" applyAlignment="1">
      <alignment horizontal="left" vertical="center"/>
    </xf>
    <xf numFmtId="49" fontId="53" fillId="0" borderId="35" xfId="13043" applyNumberFormat="1" applyFont="1" applyFill="1" applyBorder="1" applyAlignment="1">
      <alignment horizontal="left" vertical="center"/>
    </xf>
    <xf numFmtId="191" fontId="6" fillId="0" borderId="0" xfId="13044" applyNumberFormat="1" applyFont="1" applyFill="1" applyBorder="1" applyAlignment="1">
      <alignment horizontal="left" vertical="center" shrinkToFit="1"/>
    </xf>
    <xf numFmtId="180" fontId="56" fillId="0" borderId="0" xfId="13029" applyNumberFormat="1" applyFont="1" applyFill="1" applyBorder="1" applyAlignment="1">
      <alignment horizontal="center"/>
    </xf>
    <xf numFmtId="192" fontId="57" fillId="0" borderId="0" xfId="13029" applyNumberFormat="1" applyFont="1" applyFill="1" applyBorder="1" applyAlignment="1">
      <alignment horizontal="left"/>
    </xf>
    <xf numFmtId="184" fontId="6" fillId="0" borderId="0" xfId="13039" applyNumberFormat="1" applyFont="1" applyFill="1" applyBorder="1" applyAlignment="1">
      <alignment horizontal="center"/>
    </xf>
    <xf numFmtId="49" fontId="53" fillId="19" borderId="26" xfId="13043" applyNumberFormat="1" applyFont="1" applyFill="1" applyBorder="1" applyAlignment="1">
      <alignment horizontal="left" vertical="center" wrapText="1"/>
    </xf>
    <xf numFmtId="49" fontId="53" fillId="0" borderId="31" xfId="13042" applyNumberFormat="1" applyFont="1" applyFill="1" applyBorder="1" applyAlignment="1">
      <alignment horizontal="left"/>
    </xf>
    <xf numFmtId="191" fontId="53" fillId="0" borderId="0" xfId="13039" applyNumberFormat="1" applyFont="1" applyFill="1" applyBorder="1">
      <alignment vertical="center"/>
    </xf>
    <xf numFmtId="191" fontId="53" fillId="0" borderId="0" xfId="13039" applyNumberFormat="1" applyFont="1" applyFill="1" applyBorder="1" applyAlignment="1">
      <alignment horizontal="center" vertical="center"/>
    </xf>
    <xf numFmtId="191" fontId="53" fillId="0" borderId="0" xfId="13039" applyNumberFormat="1" applyFont="1" applyFill="1" applyBorder="1" applyAlignment="1">
      <alignment vertical="center"/>
    </xf>
    <xf numFmtId="49" fontId="53" fillId="0" borderId="0" xfId="13039" applyNumberFormat="1" applyFont="1" applyFill="1" applyBorder="1">
      <alignment vertical="center"/>
    </xf>
    <xf numFmtId="49" fontId="53" fillId="0" borderId="0" xfId="13039" applyNumberFormat="1" applyFont="1" applyFill="1" applyAlignment="1">
      <alignment vertical="center" wrapText="1"/>
    </xf>
    <xf numFmtId="49" fontId="53" fillId="0" borderId="0" xfId="13040" applyNumberFormat="1" applyFont="1" applyFill="1" applyBorder="1" applyAlignment="1">
      <alignment horizontal="left" vertical="center"/>
    </xf>
    <xf numFmtId="191" fontId="53" fillId="0" borderId="0" xfId="13040" applyNumberFormat="1" applyFont="1" applyFill="1" applyBorder="1" applyAlignment="1">
      <alignment horizontal="left" wrapText="1"/>
    </xf>
    <xf numFmtId="49" fontId="53" fillId="0" borderId="0" xfId="13043" applyNumberFormat="1" applyFont="1" applyFill="1" applyBorder="1" applyAlignment="1">
      <alignment horizontal="left" vertical="center"/>
    </xf>
    <xf numFmtId="191" fontId="53" fillId="0" borderId="0" xfId="13040" applyNumberFormat="1" applyFont="1" applyFill="1" applyBorder="1" applyAlignment="1">
      <alignment horizontal="left" vertical="center"/>
    </xf>
    <xf numFmtId="49" fontId="53" fillId="0" borderId="0" xfId="13042" applyNumberFormat="1" applyFont="1" applyFill="1" applyBorder="1" applyAlignment="1">
      <alignment horizontal="left" wrapText="1"/>
    </xf>
    <xf numFmtId="14" fontId="53" fillId="0" borderId="0" xfId="13039" applyNumberFormat="1" applyFont="1" applyFill="1" applyBorder="1">
      <alignment vertical="center"/>
    </xf>
    <xf numFmtId="49" fontId="53" fillId="0" borderId="0" xfId="13039" applyNumberFormat="1" applyFont="1" applyFill="1" applyBorder="1" applyAlignment="1">
      <alignment horizontal="center" vertical="center" wrapText="1"/>
    </xf>
    <xf numFmtId="191" fontId="58" fillId="0" borderId="0" xfId="13039" applyFont="1" applyFill="1">
      <alignment vertical="center"/>
    </xf>
    <xf numFmtId="180" fontId="59" fillId="0" borderId="0" xfId="13039" applyNumberFormat="1" applyFont="1" applyFill="1" applyBorder="1" applyAlignment="1">
      <alignment horizontal="left" vertical="center"/>
    </xf>
    <xf numFmtId="191" fontId="53" fillId="0" borderId="0" xfId="13039" applyFont="1" applyFill="1" applyAlignment="1"/>
    <xf numFmtId="191" fontId="53" fillId="0" borderId="0" xfId="13039" applyNumberFormat="1" applyFont="1" applyFill="1" applyBorder="1" applyAlignment="1">
      <alignment horizontal="left" vertical="center"/>
    </xf>
    <xf numFmtId="191" fontId="6" fillId="0" borderId="0" xfId="13044" applyNumberFormat="1" applyFont="1" applyFill="1" applyBorder="1" applyAlignment="1">
      <alignment horizontal="left"/>
    </xf>
    <xf numFmtId="49" fontId="6" fillId="0" borderId="0" xfId="13044" applyNumberFormat="1" applyFont="1" applyFill="1" applyBorder="1" applyAlignment="1">
      <alignment horizontal="left" vertical="center" shrinkToFit="1"/>
    </xf>
    <xf numFmtId="49" fontId="6" fillId="0" borderId="0" xfId="13044" applyNumberFormat="1" applyFont="1" applyFill="1" applyBorder="1" applyAlignment="1">
      <alignment vertical="center" shrinkToFit="1"/>
    </xf>
    <xf numFmtId="191" fontId="53" fillId="0" borderId="0" xfId="13039" applyFont="1" applyFill="1" applyBorder="1" applyAlignment="1">
      <alignment horizontal="left" vertical="center"/>
    </xf>
    <xf numFmtId="191" fontId="6" fillId="0" borderId="0" xfId="13044" applyFont="1" applyFill="1" applyBorder="1" applyAlignment="1">
      <alignment horizontal="left" vertical="center"/>
    </xf>
    <xf numFmtId="0" fontId="60" fillId="0" borderId="0" xfId="13039" applyNumberFormat="1" applyFont="1" applyFill="1" applyBorder="1" applyAlignment="1">
      <alignment horizontal="center"/>
    </xf>
    <xf numFmtId="191" fontId="53" fillId="0" borderId="26" xfId="13040" applyFont="1" applyFill="1" applyBorder="1" applyAlignment="1">
      <alignment vertical="center" wrapText="1"/>
    </xf>
    <xf numFmtId="191" fontId="53" fillId="0" borderId="35" xfId="13040" applyFont="1" applyFill="1" applyBorder="1" applyAlignment="1">
      <alignment vertical="center" wrapText="1"/>
    </xf>
    <xf numFmtId="191" fontId="53" fillId="0" borderId="41" xfId="13040" applyFont="1" applyFill="1" applyBorder="1" applyAlignment="1">
      <alignment vertical="center" wrapText="1"/>
    </xf>
    <xf numFmtId="191" fontId="6" fillId="0" borderId="0" xfId="13044" applyFont="1" applyFill="1" applyBorder="1" applyAlignment="1">
      <alignment horizontal="left" vertical="center" shrinkToFit="1"/>
    </xf>
    <xf numFmtId="191" fontId="53" fillId="0" borderId="42" xfId="13044" applyNumberFormat="1" applyFont="1" applyFill="1" applyBorder="1" applyAlignment="1">
      <alignment horizontal="left" vertical="center" shrinkToFit="1"/>
    </xf>
    <xf numFmtId="191" fontId="53" fillId="0" borderId="0" xfId="13040" applyFont="1" applyFill="1" applyBorder="1" applyAlignment="1">
      <alignment vertical="center" wrapText="1"/>
    </xf>
    <xf numFmtId="0" fontId="61" fillId="0" borderId="42" xfId="13039" applyNumberFormat="1" applyFont="1" applyFill="1" applyBorder="1" applyAlignment="1">
      <alignment horizontal="left" vertical="center"/>
    </xf>
    <xf numFmtId="184" fontId="62" fillId="0" borderId="42" xfId="13039" applyNumberFormat="1" applyFont="1" applyFill="1" applyBorder="1" applyAlignment="1">
      <alignment horizontal="left"/>
    </xf>
    <xf numFmtId="191" fontId="53" fillId="0" borderId="42" xfId="13045" applyNumberFormat="1" applyFont="1" applyFill="1" applyBorder="1" applyAlignment="1" applyProtection="1">
      <alignment horizontal="left"/>
    </xf>
    <xf numFmtId="49" fontId="53" fillId="0" borderId="26" xfId="13042" applyNumberFormat="1" applyFont="1" applyFill="1" applyBorder="1" applyAlignment="1">
      <alignment horizontal="left"/>
    </xf>
    <xf numFmtId="49" fontId="53" fillId="19" borderId="26" xfId="13042" applyNumberFormat="1" applyFont="1" applyFill="1" applyBorder="1" applyAlignment="1">
      <alignment horizontal="left"/>
    </xf>
    <xf numFmtId="49" fontId="53" fillId="19" borderId="42" xfId="13042" applyNumberFormat="1" applyFont="1" applyFill="1" applyBorder="1" applyAlignment="1">
      <alignment horizontal="left"/>
    </xf>
    <xf numFmtId="191" fontId="6" fillId="0" borderId="0" xfId="13044" applyNumberFormat="1" applyFont="1" applyFill="1" applyBorder="1" applyAlignment="1">
      <alignment horizontal="left" vertical="center"/>
    </xf>
    <xf numFmtId="49" fontId="6" fillId="0" borderId="0" xfId="13043" applyNumberFormat="1" applyFont="1" applyFill="1" applyBorder="1" applyAlignment="1">
      <alignment horizontal="left" vertical="center" wrapText="1"/>
    </xf>
    <xf numFmtId="191" fontId="61" fillId="0" borderId="0" xfId="13039" applyFont="1" applyFill="1" applyBorder="1">
      <alignment vertical="center"/>
    </xf>
    <xf numFmtId="191" fontId="63" fillId="0" borderId="0" xfId="13039" applyFont="1" applyFill="1" applyBorder="1" applyAlignment="1">
      <alignment horizontal="left" vertical="center" wrapText="1"/>
    </xf>
    <xf numFmtId="191" fontId="6" fillId="0" borderId="0" xfId="13044" applyFont="1" applyFill="1" applyBorder="1" applyAlignment="1">
      <alignment horizontal="left" vertical="center"/>
    </xf>
    <xf numFmtId="191" fontId="6" fillId="0" borderId="0" xfId="13044" applyFont="1" applyFill="1" applyBorder="1" applyAlignment="1">
      <alignment vertical="center"/>
    </xf>
    <xf numFmtId="49" fontId="6" fillId="0" borderId="0" xfId="13044" applyNumberFormat="1" applyFont="1" applyFill="1" applyBorder="1" applyAlignment="1">
      <alignment horizontal="left" vertical="center"/>
    </xf>
    <xf numFmtId="191" fontId="53" fillId="0" borderId="0" xfId="13042" applyFont="1" applyFill="1" applyBorder="1" applyAlignment="1">
      <alignment horizontal="left"/>
    </xf>
    <xf numFmtId="16" fontId="53" fillId="0" borderId="0" xfId="13039" applyNumberFormat="1" applyFont="1" applyFill="1" applyBorder="1" applyAlignment="1">
      <alignment horizontal="left"/>
    </xf>
    <xf numFmtId="191" fontId="6" fillId="0" borderId="0" xfId="13044" applyNumberFormat="1" applyFont="1" applyFill="1" applyBorder="1" applyAlignment="1">
      <alignment vertical="center" shrinkToFit="1"/>
    </xf>
    <xf numFmtId="191" fontId="53" fillId="0" borderId="42" xfId="13040" applyFont="1" applyFill="1" applyBorder="1" applyAlignment="1">
      <alignment vertical="center" wrapText="1"/>
    </xf>
    <xf numFmtId="191" fontId="53" fillId="0" borderId="42" xfId="13040" applyFont="1" applyFill="1" applyBorder="1" applyAlignment="1">
      <alignment horizontal="left" vertical="center"/>
    </xf>
    <xf numFmtId="191" fontId="6" fillId="0" borderId="0" xfId="13044" applyNumberFormat="1" applyFont="1" applyFill="1" applyBorder="1" applyAlignment="1">
      <alignment horizontal="left" vertical="center" shrinkToFit="1"/>
    </xf>
    <xf numFmtId="193" fontId="65" fillId="0" borderId="0" xfId="13039" applyNumberFormat="1" applyFont="1" applyFill="1" applyBorder="1" applyAlignment="1">
      <alignment horizontal="right"/>
    </xf>
    <xf numFmtId="191" fontId="53" fillId="0" borderId="0" xfId="13042" applyNumberFormat="1" applyFont="1" applyFill="1" applyBorder="1" applyAlignment="1">
      <alignment horizontal="left"/>
    </xf>
    <xf numFmtId="191" fontId="53" fillId="0" borderId="26" xfId="13043" applyFont="1" applyFill="1" applyBorder="1" applyAlignment="1">
      <alignment vertical="center"/>
    </xf>
    <xf numFmtId="191" fontId="53" fillId="0" borderId="41" xfId="13043" applyFont="1" applyFill="1" applyBorder="1" applyAlignment="1">
      <alignment vertical="center"/>
    </xf>
    <xf numFmtId="49" fontId="53" fillId="0" borderId="0" xfId="13039" applyNumberFormat="1" applyFont="1" applyFill="1" applyAlignment="1">
      <alignment vertical="center"/>
    </xf>
    <xf numFmtId="0" fontId="60" fillId="0" borderId="0" xfId="13039" applyNumberFormat="1" applyFont="1" applyFill="1" applyBorder="1" applyAlignment="1">
      <alignment horizontal="center" vertical="center"/>
    </xf>
    <xf numFmtId="49" fontId="53" fillId="0" borderId="0" xfId="13041" applyNumberFormat="1" applyFont="1" applyFill="1" applyBorder="1" applyAlignment="1">
      <alignment horizontal="left"/>
    </xf>
    <xf numFmtId="49" fontId="53" fillId="0" borderId="0" xfId="13039" applyNumberFormat="1" applyFont="1" applyFill="1" applyBorder="1" applyAlignment="1">
      <alignment horizontal="left"/>
    </xf>
    <xf numFmtId="49" fontId="53" fillId="0" borderId="0" xfId="13039" applyNumberFormat="1" applyFont="1" applyFill="1" applyBorder="1" applyAlignment="1">
      <alignment horizontal="center" shrinkToFit="1"/>
    </xf>
    <xf numFmtId="49" fontId="53" fillId="0" borderId="0" xfId="13039" applyNumberFormat="1" applyFont="1" applyFill="1" applyBorder="1" applyAlignment="1"/>
    <xf numFmtId="194" fontId="61" fillId="0" borderId="42" xfId="13039" applyNumberFormat="1" applyFont="1" applyFill="1" applyBorder="1" applyAlignment="1">
      <alignment horizontal="left" vertical="center"/>
    </xf>
    <xf numFmtId="195" fontId="62" fillId="0" borderId="42" xfId="13046" applyNumberFormat="1" applyFont="1" applyFill="1" applyBorder="1" applyAlignment="1">
      <alignment horizontal="left" vertical="center"/>
    </xf>
    <xf numFmtId="194" fontId="61" fillId="19" borderId="42" xfId="13039" applyNumberFormat="1" applyFont="1" applyFill="1" applyBorder="1" applyAlignment="1">
      <alignment horizontal="left" vertical="center"/>
    </xf>
    <xf numFmtId="195" fontId="62" fillId="19" borderId="42" xfId="13046" applyNumberFormat="1" applyFont="1" applyFill="1" applyBorder="1" applyAlignment="1">
      <alignment horizontal="left" vertical="center"/>
    </xf>
    <xf numFmtId="191" fontId="6" fillId="0" borderId="0" xfId="13044" applyFont="1" applyFill="1" applyBorder="1" applyAlignment="1">
      <alignment horizontal="left" vertical="center" shrinkToFit="1"/>
    </xf>
    <xf numFmtId="191" fontId="53" fillId="0" borderId="42" xfId="13042" applyNumberFormat="1" applyFont="1" applyFill="1" applyBorder="1" applyAlignment="1">
      <alignment horizontal="left"/>
    </xf>
    <xf numFmtId="194" fontId="62" fillId="0" borderId="42" xfId="13046" applyNumberFormat="1" applyFont="1" applyFill="1" applyBorder="1" applyAlignment="1">
      <alignment horizontal="left" vertical="center"/>
    </xf>
    <xf numFmtId="0" fontId="53" fillId="0" borderId="42" xfId="13041" applyNumberFormat="1" applyFont="1" applyFill="1" applyBorder="1" applyAlignment="1">
      <alignment horizontal="left" wrapText="1"/>
    </xf>
    <xf numFmtId="194" fontId="62" fillId="0" borderId="42" xfId="13039" applyNumberFormat="1" applyFont="1" applyFill="1" applyBorder="1" applyAlignment="1">
      <alignment horizontal="left" vertical="center"/>
    </xf>
    <xf numFmtId="194" fontId="57" fillId="0" borderId="43" xfId="13039" applyNumberFormat="1" applyFont="1" applyFill="1" applyBorder="1" applyAlignment="1">
      <alignment horizontal="left"/>
    </xf>
    <xf numFmtId="194" fontId="62" fillId="0" borderId="42" xfId="13039" applyNumberFormat="1" applyFont="1" applyBorder="1" applyAlignment="1">
      <alignment horizontal="left" vertical="center"/>
    </xf>
    <xf numFmtId="194" fontId="61" fillId="0" borderId="0" xfId="13039" applyNumberFormat="1" applyFont="1" applyFill="1" applyBorder="1" applyAlignment="1">
      <alignment horizontal="left" vertical="center"/>
    </xf>
    <xf numFmtId="194" fontId="57" fillId="0" borderId="0" xfId="13039" applyNumberFormat="1" applyFont="1" applyFill="1" applyBorder="1" applyAlignment="1">
      <alignment horizontal="left"/>
    </xf>
    <xf numFmtId="194" fontId="62" fillId="19" borderId="42" xfId="13039" applyNumberFormat="1" applyFont="1" applyFill="1" applyBorder="1" applyAlignment="1">
      <alignment horizontal="left" vertical="center"/>
    </xf>
    <xf numFmtId="194" fontId="31" fillId="0" borderId="42" xfId="13046" applyNumberFormat="1" applyFont="1" applyFill="1" applyBorder="1" applyAlignment="1">
      <alignment horizontal="left" vertical="center"/>
    </xf>
    <xf numFmtId="194" fontId="62" fillId="19" borderId="42" xfId="13046" applyNumberFormat="1" applyFont="1" applyFill="1" applyBorder="1" applyAlignment="1">
      <alignment horizontal="left" vertical="center"/>
    </xf>
    <xf numFmtId="196" fontId="67" fillId="0" borderId="0" xfId="13047" applyNumberFormat="1" applyFont="1" applyFill="1" applyBorder="1" applyAlignment="1">
      <alignment horizontal="center" vertical="center"/>
    </xf>
    <xf numFmtId="196" fontId="67" fillId="0" borderId="0" xfId="13048" applyNumberFormat="1" applyFont="1" applyFill="1" applyBorder="1" applyAlignment="1">
      <alignment horizontal="center" vertical="center" wrapText="1"/>
    </xf>
    <xf numFmtId="191" fontId="53" fillId="0" borderId="0" xfId="13040" applyNumberFormat="1" applyFont="1" applyFill="1" applyBorder="1" applyAlignment="1">
      <alignment horizontal="center" wrapText="1"/>
    </xf>
    <xf numFmtId="49" fontId="53" fillId="0" borderId="0" xfId="13040" applyNumberFormat="1" applyFont="1" applyFill="1" applyBorder="1" applyAlignment="1">
      <alignment horizontal="left"/>
    </xf>
    <xf numFmtId="49" fontId="53" fillId="0" borderId="0" xfId="13049" applyNumberFormat="1" applyFont="1" applyFill="1" applyBorder="1" applyAlignment="1">
      <alignment horizontal="left" vertical="center"/>
    </xf>
    <xf numFmtId="0" fontId="62" fillId="0" borderId="42" xfId="13039" applyNumberFormat="1" applyFont="1" applyFill="1" applyBorder="1" applyAlignment="1"/>
    <xf numFmtId="195" fontId="38" fillId="0" borderId="42" xfId="13039" applyNumberFormat="1" applyFill="1" applyBorder="1">
      <alignment vertical="center"/>
    </xf>
    <xf numFmtId="195" fontId="61" fillId="0" borderId="42" xfId="13039" applyNumberFormat="1" applyFont="1" applyFill="1" applyBorder="1" applyAlignment="1">
      <alignment vertical="center"/>
    </xf>
    <xf numFmtId="195" fontId="62" fillId="0" borderId="42" xfId="13039" applyNumberFormat="1" applyFont="1" applyFill="1" applyBorder="1" applyAlignment="1">
      <alignment vertical="center"/>
    </xf>
    <xf numFmtId="195" fontId="56" fillId="0" borderId="42" xfId="13045" applyNumberFormat="1" applyFont="1" applyFill="1" applyBorder="1" applyAlignment="1" applyProtection="1">
      <alignment horizontal="left"/>
    </xf>
    <xf numFmtId="184" fontId="62" fillId="0" borderId="42" xfId="13039" applyNumberFormat="1" applyFont="1" applyFill="1" applyBorder="1" applyAlignment="1"/>
    <xf numFmtId="195" fontId="61" fillId="19" borderId="42" xfId="13039" applyNumberFormat="1" applyFont="1" applyFill="1" applyBorder="1" applyAlignment="1">
      <alignment vertical="center"/>
    </xf>
    <xf numFmtId="195" fontId="62" fillId="19" borderId="42" xfId="13039" applyNumberFormat="1" applyFont="1" applyFill="1" applyBorder="1" applyAlignment="1">
      <alignment vertical="center"/>
    </xf>
    <xf numFmtId="16" fontId="59" fillId="0" borderId="0" xfId="13039" applyNumberFormat="1" applyFont="1" applyFill="1" applyBorder="1" applyAlignment="1">
      <alignment horizontal="center"/>
    </xf>
    <xf numFmtId="191" fontId="6" fillId="0" borderId="0" xfId="13044" applyFont="1" applyFill="1" applyBorder="1" applyAlignment="1">
      <alignment vertical="center" shrinkToFit="1"/>
    </xf>
    <xf numFmtId="0" fontId="65" fillId="0" borderId="0" xfId="13039" applyNumberFormat="1" applyFont="1" applyFill="1" applyBorder="1" applyAlignment="1">
      <alignment horizontal="center" vertical="center"/>
    </xf>
    <xf numFmtId="191" fontId="53" fillId="0" borderId="0" xfId="13039" applyFont="1" applyFill="1" applyBorder="1">
      <alignment vertical="center"/>
    </xf>
    <xf numFmtId="191" fontId="69" fillId="0" borderId="0" xfId="13050" applyNumberFormat="1" applyFont="1" applyFill="1" applyAlignment="1" applyProtection="1">
      <alignment horizontal="justify" vertical="center"/>
    </xf>
    <xf numFmtId="191" fontId="42" fillId="0" borderId="0" xfId="13044" applyFont="1" applyFill="1" applyBorder="1" applyAlignment="1">
      <alignment horizontal="left" vertical="center"/>
    </xf>
    <xf numFmtId="49" fontId="59" fillId="0" borderId="0" xfId="13043" applyNumberFormat="1" applyFont="1" applyFill="1" applyBorder="1" applyAlignment="1">
      <alignment horizontal="center" vertical="center"/>
    </xf>
    <xf numFmtId="191" fontId="59" fillId="0" borderId="0" xfId="13039" applyFont="1" applyFill="1" applyBorder="1" applyAlignment="1">
      <alignment horizontal="center" vertical="center"/>
    </xf>
    <xf numFmtId="178" fontId="53" fillId="0" borderId="0" xfId="13040" applyNumberFormat="1" applyFont="1" applyFill="1" applyBorder="1" applyAlignment="1">
      <alignment vertical="center"/>
    </xf>
    <xf numFmtId="49" fontId="53" fillId="0" borderId="0" xfId="13041" applyNumberFormat="1" applyFont="1" applyFill="1" applyBorder="1" applyAlignment="1">
      <alignment vertical="center" wrapText="1"/>
    </xf>
    <xf numFmtId="178" fontId="53" fillId="0" borderId="26" xfId="13040" applyNumberFormat="1" applyFont="1" applyFill="1" applyBorder="1" applyAlignment="1">
      <alignment vertical="center"/>
    </xf>
    <xf numFmtId="178" fontId="53" fillId="0" borderId="35" xfId="13040" applyNumberFormat="1" applyFont="1" applyFill="1" applyBorder="1" applyAlignment="1">
      <alignment vertical="center"/>
    </xf>
    <xf numFmtId="178" fontId="53" fillId="0" borderId="41" xfId="13040" applyNumberFormat="1" applyFont="1" applyFill="1" applyBorder="1" applyAlignment="1">
      <alignment vertical="center"/>
    </xf>
    <xf numFmtId="191" fontId="53" fillId="0" borderId="0" xfId="13039" applyNumberFormat="1" applyFont="1" applyFill="1" applyAlignment="1"/>
    <xf numFmtId="0" fontId="71" fillId="0" borderId="0" xfId="13043" applyNumberFormat="1" applyFont="1" applyFill="1" applyBorder="1" applyAlignment="1">
      <alignment vertical="center"/>
    </xf>
    <xf numFmtId="0" fontId="71" fillId="0" borderId="0" xfId="13043" applyNumberFormat="1" applyFont="1" applyFill="1" applyBorder="1" applyAlignment="1">
      <alignment horizontal="left"/>
    </xf>
    <xf numFmtId="196" fontId="59" fillId="0" borderId="0" xfId="13039" applyNumberFormat="1" applyFont="1" applyFill="1" applyBorder="1" applyAlignment="1">
      <alignment horizontal="center" vertical="center"/>
    </xf>
    <xf numFmtId="196" fontId="71" fillId="0" borderId="0" xfId="13039" applyNumberFormat="1" applyFont="1" applyFill="1" applyBorder="1" applyAlignment="1">
      <alignment horizontal="center" vertical="center"/>
    </xf>
    <xf numFmtId="0" fontId="71" fillId="0" borderId="0" xfId="13039" applyNumberFormat="1" applyFont="1" applyFill="1" applyBorder="1" applyAlignment="1">
      <alignment horizontal="center" vertical="center" wrapText="1"/>
    </xf>
    <xf numFmtId="0" fontId="71" fillId="0" borderId="0" xfId="13039" applyNumberFormat="1" applyFont="1" applyFill="1" applyBorder="1" applyAlignment="1">
      <alignment horizontal="center" vertical="center"/>
    </xf>
    <xf numFmtId="49" fontId="53" fillId="0" borderId="44" xfId="13043" applyNumberFormat="1" applyFont="1" applyFill="1" applyBorder="1" applyAlignment="1">
      <alignment horizontal="left" vertical="center"/>
    </xf>
    <xf numFmtId="191" fontId="53" fillId="0" borderId="45" xfId="13040" applyFont="1" applyFill="1" applyBorder="1" applyAlignment="1">
      <alignment vertical="center" wrapText="1"/>
    </xf>
    <xf numFmtId="191" fontId="53" fillId="0" borderId="46" xfId="13040" applyFont="1" applyFill="1" applyBorder="1" applyAlignment="1">
      <alignment vertical="center" wrapText="1"/>
    </xf>
    <xf numFmtId="191" fontId="53" fillId="0" borderId="47" xfId="13040" applyFont="1" applyFill="1" applyBorder="1" applyAlignment="1">
      <alignment vertical="center" wrapText="1"/>
    </xf>
    <xf numFmtId="191" fontId="74" fillId="0" borderId="0" xfId="13044" applyFont="1" applyFill="1" applyBorder="1" applyAlignment="1">
      <alignment horizontal="left" vertical="center" shrinkToFit="1"/>
    </xf>
    <xf numFmtId="191" fontId="53" fillId="0" borderId="0" xfId="13039" applyNumberFormat="1" applyFont="1" applyFill="1" applyBorder="1" applyAlignment="1">
      <alignment horizontal="center"/>
    </xf>
    <xf numFmtId="178" fontId="53" fillId="0" borderId="42" xfId="13040" applyNumberFormat="1" applyFont="1" applyFill="1" applyBorder="1" applyAlignment="1">
      <alignment horizontal="left" wrapText="1"/>
    </xf>
    <xf numFmtId="191" fontId="63" fillId="0" borderId="0" xfId="13039" applyNumberFormat="1" applyFont="1" applyFill="1">
      <alignment vertical="center"/>
    </xf>
    <xf numFmtId="49" fontId="53" fillId="0" borderId="26" xfId="13041" applyNumberFormat="1" applyFont="1" applyFill="1" applyBorder="1" applyAlignment="1">
      <alignment horizontal="left" vertical="center"/>
    </xf>
    <xf numFmtId="49" fontId="53" fillId="0" borderId="41" xfId="13041" applyNumberFormat="1" applyFont="1" applyFill="1" applyBorder="1" applyAlignment="1">
      <alignment horizontal="left" vertical="center"/>
    </xf>
    <xf numFmtId="178" fontId="53" fillId="0" borderId="26" xfId="13040" applyNumberFormat="1" applyFont="1" applyFill="1" applyBorder="1" applyAlignment="1">
      <alignment vertical="center" wrapText="1"/>
    </xf>
    <xf numFmtId="178" fontId="53" fillId="0" borderId="35" xfId="13040" applyNumberFormat="1" applyFont="1" applyFill="1" applyBorder="1" applyAlignment="1">
      <alignment vertical="center" wrapText="1"/>
    </xf>
    <xf numFmtId="178" fontId="53" fillId="0" borderId="41" xfId="13040" applyNumberFormat="1" applyFont="1" applyFill="1" applyBorder="1" applyAlignment="1">
      <alignment vertical="center" wrapText="1"/>
    </xf>
    <xf numFmtId="191" fontId="53" fillId="0" borderId="0" xfId="13039" applyFont="1" applyFill="1" applyBorder="1" applyAlignment="1">
      <alignment vertical="center"/>
    </xf>
    <xf numFmtId="191" fontId="53" fillId="19" borderId="42" xfId="13040" applyFont="1" applyFill="1" applyBorder="1" applyAlignment="1">
      <alignment horizontal="left" vertical="center"/>
    </xf>
    <xf numFmtId="191" fontId="53" fillId="0" borderId="0" xfId="13040" applyFont="1" applyFill="1" applyBorder="1" applyAlignment="1">
      <alignment horizontal="left" vertical="center"/>
    </xf>
    <xf numFmtId="49" fontId="53" fillId="0" borderId="0" xfId="13051" applyNumberFormat="1" applyFont="1" applyFill="1" applyBorder="1" applyAlignment="1">
      <alignment horizontal="left"/>
    </xf>
    <xf numFmtId="16" fontId="59" fillId="0" borderId="0" xfId="13039" applyNumberFormat="1" applyFont="1" applyFill="1" applyBorder="1" applyAlignment="1">
      <alignment horizontal="center" wrapText="1"/>
    </xf>
    <xf numFmtId="191" fontId="63" fillId="0" borderId="0" xfId="13039" applyFont="1" applyFill="1">
      <alignment vertical="center"/>
    </xf>
    <xf numFmtId="191" fontId="53" fillId="0" borderId="0" xfId="13040" applyFont="1" applyFill="1" applyAlignment="1">
      <alignment horizontal="left" vertical="center"/>
    </xf>
    <xf numFmtId="191" fontId="53" fillId="0" borderId="0" xfId="13039" applyFont="1" applyFill="1" applyAlignment="1">
      <alignment horizontal="left" vertical="center"/>
    </xf>
    <xf numFmtId="191" fontId="6" fillId="0" borderId="0" xfId="13044" applyFont="1" applyFill="1" applyAlignment="1">
      <alignment horizontal="left" vertical="center"/>
    </xf>
    <xf numFmtId="191" fontId="6" fillId="0" borderId="0" xfId="13044" applyFont="1" applyFill="1" applyAlignment="1">
      <alignment vertical="center"/>
    </xf>
    <xf numFmtId="49" fontId="6" fillId="0" borderId="0" xfId="13044" applyNumberFormat="1" applyFont="1" applyFill="1" applyAlignment="1">
      <alignment horizontal="left" vertical="center"/>
    </xf>
    <xf numFmtId="191" fontId="6" fillId="0" borderId="0" xfId="13043" applyFont="1" applyFill="1" applyBorder="1" applyAlignment="1">
      <alignment horizontal="center" vertical="center"/>
    </xf>
    <xf numFmtId="191" fontId="6" fillId="0" borderId="0" xfId="13039" applyFont="1" applyFill="1" applyAlignment="1">
      <alignment vertical="center"/>
    </xf>
    <xf numFmtId="191" fontId="75" fillId="0" borderId="0" xfId="13039" applyFont="1" applyFill="1" applyAlignment="1">
      <alignment horizontal="left" vertical="center"/>
    </xf>
    <xf numFmtId="197" fontId="76" fillId="0" borderId="0" xfId="13039" applyNumberFormat="1" applyFont="1" applyFill="1" applyAlignment="1">
      <alignment horizontal="center" vertical="center"/>
    </xf>
    <xf numFmtId="191" fontId="75" fillId="0" borderId="0" xfId="13043" applyFont="1" applyFill="1" applyAlignment="1">
      <alignment horizontal="center" vertical="center"/>
    </xf>
    <xf numFmtId="191" fontId="75" fillId="0" borderId="0" xfId="13043" applyFont="1" applyFill="1" applyAlignment="1">
      <alignment vertical="center"/>
    </xf>
    <xf numFmtId="49" fontId="75" fillId="0" borderId="0" xfId="13043" applyNumberFormat="1" applyFont="1" applyFill="1" applyAlignment="1">
      <alignment horizontal="center" vertical="center"/>
    </xf>
    <xf numFmtId="191" fontId="6" fillId="0" borderId="0" xfId="13043" applyFont="1" applyFill="1" applyBorder="1" applyAlignment="1">
      <alignment horizontal="center" vertical="center"/>
    </xf>
    <xf numFmtId="191" fontId="75" fillId="0" borderId="0" xfId="13043" applyFont="1" applyFill="1" applyAlignment="1">
      <alignment horizontal="center" vertical="center"/>
    </xf>
    <xf numFmtId="196" fontId="9" fillId="0" borderId="0" xfId="13052" applyNumberFormat="1" applyFont="1" applyFill="1" applyAlignment="1"/>
    <xf numFmtId="198" fontId="9" fillId="17" borderId="42" xfId="13052" applyNumberFormat="1" applyFont="1" applyFill="1" applyBorder="1" applyAlignment="1">
      <alignment horizontal="center"/>
    </xf>
    <xf numFmtId="196" fontId="9" fillId="17" borderId="26" xfId="13053" applyNumberFormat="1" applyFont="1" applyFill="1" applyBorder="1" applyAlignment="1">
      <alignment horizontal="center" vertical="center"/>
    </xf>
    <xf numFmtId="196" fontId="9" fillId="17" borderId="35" xfId="13053" applyNumberFormat="1" applyFont="1" applyFill="1" applyBorder="1" applyAlignment="1">
      <alignment horizontal="center" vertical="center"/>
    </xf>
    <xf numFmtId="196" fontId="9" fillId="17" borderId="41" xfId="13053" applyNumberFormat="1" applyFont="1" applyFill="1" applyBorder="1" applyAlignment="1">
      <alignment horizontal="center" vertical="center"/>
    </xf>
    <xf numFmtId="196" fontId="9" fillId="17" borderId="42" xfId="13053" applyNumberFormat="1" applyFont="1" applyFill="1" applyBorder="1" applyAlignment="1">
      <alignment horizontal="center" vertical="center"/>
    </xf>
    <xf numFmtId="196" fontId="9" fillId="17" borderId="42" xfId="13052" applyNumberFormat="1" applyFont="1" applyFill="1" applyBorder="1" applyAlignment="1">
      <alignment horizontal="center" vertical="center" wrapText="1"/>
    </xf>
    <xf numFmtId="196" fontId="52" fillId="17" borderId="26" xfId="13052" applyNumberFormat="1" applyFont="1" applyFill="1" applyBorder="1" applyAlignment="1">
      <alignment horizontal="center" vertical="center" wrapText="1"/>
    </xf>
    <xf numFmtId="196" fontId="52" fillId="17" borderId="41" xfId="13052" applyNumberFormat="1" applyFont="1" applyFill="1" applyBorder="1" applyAlignment="1">
      <alignment horizontal="center" vertical="center" wrapText="1"/>
    </xf>
    <xf numFmtId="196" fontId="77" fillId="17" borderId="42" xfId="13052" applyNumberFormat="1" applyFont="1" applyFill="1" applyBorder="1" applyAlignment="1">
      <alignment horizontal="center" vertical="center" wrapText="1"/>
    </xf>
    <xf numFmtId="196" fontId="9" fillId="17" borderId="0" xfId="13052" applyNumberFormat="1" applyFont="1" applyFill="1" applyAlignment="1"/>
    <xf numFmtId="196" fontId="37" fillId="0" borderId="0" xfId="13052" applyNumberFormat="1" applyFont="1" applyFill="1" applyAlignment="1"/>
    <xf numFmtId="196" fontId="52" fillId="17" borderId="42" xfId="13052" applyNumberFormat="1" applyFont="1" applyFill="1" applyBorder="1" applyAlignment="1">
      <alignment horizontal="center" vertical="center" wrapText="1"/>
    </xf>
    <xf numFmtId="196" fontId="78" fillId="0" borderId="0" xfId="13054" applyNumberFormat="1" applyFont="1" applyFill="1" applyBorder="1" applyAlignment="1">
      <alignment horizontal="left" vertical="center" shrinkToFit="1"/>
    </xf>
    <xf numFmtId="196" fontId="9" fillId="0" borderId="0" xfId="13054" applyNumberFormat="1" applyFont="1" applyFill="1" applyBorder="1" applyAlignment="1">
      <alignment horizontal="left" vertical="center" shrinkToFit="1"/>
    </xf>
    <xf numFmtId="196" fontId="9" fillId="0" borderId="0" xfId="13052" applyNumberFormat="1" applyFont="1" applyFill="1" applyBorder="1" applyAlignment="1"/>
    <xf numFmtId="196" fontId="9" fillId="0" borderId="0" xfId="13054" applyNumberFormat="1" applyFont="1" applyFill="1" applyBorder="1" applyAlignment="1">
      <alignment horizontal="left" vertical="center"/>
    </xf>
    <xf numFmtId="196" fontId="52" fillId="0" borderId="0" xfId="13052" applyNumberFormat="1" applyFont="1" applyFill="1" applyAlignment="1"/>
    <xf numFmtId="198" fontId="52" fillId="17" borderId="42" xfId="13052" applyNumberFormat="1" applyFont="1" applyFill="1" applyBorder="1" applyAlignment="1">
      <alignment horizontal="center" vertical="center"/>
    </xf>
    <xf numFmtId="196" fontId="52" fillId="17" borderId="26" xfId="13053" applyNumberFormat="1" applyFont="1" applyFill="1" applyBorder="1" applyAlignment="1">
      <alignment horizontal="center" vertical="center" wrapText="1"/>
    </xf>
    <xf numFmtId="196" fontId="52" fillId="0" borderId="0" xfId="13054" applyNumberFormat="1" applyFont="1" applyFill="1" applyBorder="1" applyAlignment="1">
      <alignment horizontal="left" vertical="center" shrinkToFit="1"/>
    </xf>
    <xf numFmtId="196" fontId="52" fillId="17" borderId="35" xfId="13053" applyNumberFormat="1" applyFont="1" applyFill="1" applyBorder="1" applyAlignment="1">
      <alignment horizontal="center" vertical="center" wrapText="1"/>
    </xf>
    <xf numFmtId="196" fontId="52" fillId="17" borderId="41" xfId="13053" applyNumberFormat="1" applyFont="1" applyFill="1" applyBorder="1" applyAlignment="1">
      <alignment horizontal="center" vertical="center" wrapText="1"/>
    </xf>
    <xf numFmtId="196" fontId="52" fillId="17" borderId="42" xfId="13053" applyNumberFormat="1" applyFont="1" applyFill="1" applyBorder="1" applyAlignment="1">
      <alignment horizontal="center" vertical="center"/>
    </xf>
    <xf numFmtId="198" fontId="52" fillId="17" borderId="0" xfId="13052" applyNumberFormat="1" applyFont="1" applyFill="1" applyBorder="1" applyAlignment="1">
      <alignment horizontal="center" vertical="center"/>
    </xf>
    <xf numFmtId="196" fontId="52" fillId="17" borderId="0" xfId="13053" applyNumberFormat="1" applyFont="1" applyFill="1" applyBorder="1" applyAlignment="1">
      <alignment horizontal="center" vertical="center" wrapText="1"/>
    </xf>
    <xf numFmtId="198" fontId="52" fillId="0" borderId="0" xfId="13052" applyNumberFormat="1" applyFont="1" applyFill="1" applyBorder="1" applyAlignment="1">
      <alignment horizontal="center"/>
    </xf>
    <xf numFmtId="198" fontId="52" fillId="0" borderId="42" xfId="13052" applyNumberFormat="1" applyFont="1" applyFill="1" applyBorder="1" applyAlignment="1">
      <alignment horizontal="center"/>
    </xf>
    <xf numFmtId="196" fontId="52" fillId="0" borderId="26" xfId="13052" applyNumberFormat="1" applyFont="1" applyFill="1" applyBorder="1" applyAlignment="1">
      <alignment horizontal="center" vertical="center" wrapText="1"/>
    </xf>
    <xf numFmtId="196" fontId="52" fillId="0" borderId="35" xfId="13052" applyNumberFormat="1" applyFont="1" applyFill="1" applyBorder="1" applyAlignment="1">
      <alignment horizontal="center" vertical="center" wrapText="1"/>
    </xf>
    <xf numFmtId="196" fontId="52" fillId="0" borderId="41" xfId="13052" applyNumberFormat="1" applyFont="1" applyFill="1" applyBorder="1" applyAlignment="1">
      <alignment horizontal="center" vertical="center" wrapText="1"/>
    </xf>
    <xf numFmtId="196" fontId="52" fillId="0" borderId="42" xfId="13053" applyNumberFormat="1" applyFont="1" applyFill="1" applyBorder="1" applyAlignment="1">
      <alignment horizontal="center" vertical="center"/>
    </xf>
    <xf numFmtId="196" fontId="52" fillId="0" borderId="0" xfId="13052" applyNumberFormat="1" applyFont="1" applyFill="1" applyBorder="1" applyAlignment="1">
      <alignment horizontal="center" vertical="center" wrapText="1"/>
    </xf>
    <xf numFmtId="198" fontId="13" fillId="17" borderId="42" xfId="13053" applyNumberFormat="1" applyFont="1" applyFill="1" applyBorder="1" applyAlignment="1">
      <alignment horizontal="center" vertical="center"/>
    </xf>
    <xf numFmtId="198" fontId="52" fillId="0" borderId="26" xfId="13052" applyNumberFormat="1" applyFont="1" applyFill="1" applyBorder="1" applyAlignment="1">
      <alignment horizontal="center" vertical="center" wrapText="1"/>
    </xf>
    <xf numFmtId="198" fontId="52" fillId="0" borderId="35" xfId="13052" applyNumberFormat="1" applyFont="1" applyFill="1" applyBorder="1" applyAlignment="1">
      <alignment horizontal="center" vertical="center" wrapText="1"/>
    </xf>
    <xf numFmtId="198" fontId="52" fillId="0" borderId="41" xfId="13052" applyNumberFormat="1" applyFont="1" applyFill="1" applyBorder="1" applyAlignment="1">
      <alignment horizontal="center" vertical="center" wrapText="1"/>
    </xf>
    <xf numFmtId="198" fontId="9" fillId="17" borderId="42" xfId="13053" applyNumberFormat="1" applyFont="1" applyFill="1" applyBorder="1" applyAlignment="1">
      <alignment horizontal="center" vertical="center"/>
    </xf>
    <xf numFmtId="196" fontId="9" fillId="17" borderId="26" xfId="13052" applyNumberFormat="1" applyFont="1" applyFill="1" applyBorder="1" applyAlignment="1">
      <alignment horizontal="center" vertical="center" wrapText="1"/>
    </xf>
    <xf numFmtId="196" fontId="9" fillId="17" borderId="35" xfId="13052" applyNumberFormat="1" applyFont="1" applyFill="1" applyBorder="1" applyAlignment="1">
      <alignment horizontal="center" vertical="center" wrapText="1"/>
    </xf>
    <xf numFmtId="196" fontId="9" fillId="17" borderId="41" xfId="13052" applyNumberFormat="1" applyFont="1" applyFill="1" applyBorder="1" applyAlignment="1">
      <alignment horizontal="center" vertical="center" wrapText="1"/>
    </xf>
    <xf numFmtId="198" fontId="9" fillId="17" borderId="26" xfId="13053" applyNumberFormat="1" applyFont="1" applyFill="1" applyBorder="1" applyAlignment="1">
      <alignment horizontal="center" vertical="center"/>
    </xf>
    <xf numFmtId="196" fontId="13" fillId="0" borderId="0" xfId="13054" applyNumberFormat="1" applyFont="1" applyFill="1" applyBorder="1" applyAlignment="1">
      <alignment horizontal="left" vertical="center" shrinkToFit="1"/>
    </xf>
    <xf numFmtId="198" fontId="9" fillId="17" borderId="41" xfId="13053" applyNumberFormat="1" applyFont="1" applyFill="1" applyBorder="1" applyAlignment="1">
      <alignment horizontal="center" vertical="center"/>
    </xf>
    <xf numFmtId="196" fontId="9" fillId="0" borderId="26" xfId="13052" applyNumberFormat="1" applyFont="1" applyFill="1" applyBorder="1" applyAlignment="1">
      <alignment horizontal="center" vertical="center"/>
    </xf>
    <xf numFmtId="196" fontId="9" fillId="0" borderId="35" xfId="13052" applyNumberFormat="1" applyFont="1" applyFill="1" applyBorder="1" applyAlignment="1">
      <alignment horizontal="center" vertical="center"/>
    </xf>
    <xf numFmtId="196" fontId="9" fillId="0" borderId="41" xfId="13052" applyNumberFormat="1" applyFont="1" applyFill="1" applyBorder="1" applyAlignment="1">
      <alignment horizontal="center" vertical="center"/>
    </xf>
    <xf numFmtId="196" fontId="77" fillId="17" borderId="26" xfId="13052" applyNumberFormat="1" applyFont="1" applyFill="1" applyBorder="1" applyAlignment="1">
      <alignment horizontal="center" vertical="center" wrapText="1"/>
    </xf>
    <xf numFmtId="196" fontId="77" fillId="17" borderId="41" xfId="13052" applyNumberFormat="1" applyFont="1" applyFill="1" applyBorder="1" applyAlignment="1">
      <alignment horizontal="center" vertical="center" wrapText="1"/>
    </xf>
    <xf numFmtId="198" fontId="9" fillId="0" borderId="0" xfId="13052" applyNumberFormat="1" applyFont="1" applyFill="1" applyBorder="1" applyAlignment="1">
      <alignment horizontal="center"/>
    </xf>
    <xf numFmtId="196" fontId="9" fillId="17" borderId="26" xfId="13052" applyNumberFormat="1" applyFont="1" applyFill="1" applyBorder="1" applyAlignment="1">
      <alignment horizontal="center" vertical="center"/>
    </xf>
    <xf numFmtId="196" fontId="37" fillId="0" borderId="0" xfId="13054" applyNumberFormat="1" applyFont="1" applyFill="1" applyBorder="1" applyAlignment="1">
      <alignment horizontal="left" vertical="center" shrinkToFit="1"/>
    </xf>
    <xf numFmtId="196" fontId="9" fillId="17" borderId="35" xfId="13052" applyNumberFormat="1" applyFont="1" applyFill="1" applyBorder="1" applyAlignment="1">
      <alignment horizontal="center" vertical="center"/>
    </xf>
    <xf numFmtId="196" fontId="9" fillId="17" borderId="41" xfId="13052" applyNumberFormat="1" applyFont="1" applyFill="1" applyBorder="1" applyAlignment="1">
      <alignment horizontal="center" vertical="center"/>
    </xf>
    <xf numFmtId="196" fontId="77" fillId="17" borderId="35" xfId="13052" applyNumberFormat="1" applyFont="1" applyFill="1" applyBorder="1" applyAlignment="1">
      <alignment horizontal="center" vertical="center" wrapText="1"/>
    </xf>
    <xf numFmtId="198" fontId="9" fillId="0" borderId="42" xfId="13053" applyNumberFormat="1" applyFont="1" applyFill="1" applyBorder="1" applyAlignment="1">
      <alignment horizontal="center" vertical="center"/>
    </xf>
    <xf numFmtId="196" fontId="9" fillId="0" borderId="42" xfId="13053" applyNumberFormat="1" applyFont="1" applyFill="1" applyBorder="1" applyAlignment="1">
      <alignment horizontal="center" vertical="center"/>
    </xf>
    <xf numFmtId="196" fontId="77" fillId="0" borderId="26" xfId="13052" applyNumberFormat="1" applyFont="1" applyFill="1" applyBorder="1" applyAlignment="1">
      <alignment horizontal="center" vertical="center" wrapText="1"/>
    </xf>
    <xf numFmtId="196" fontId="77" fillId="0" borderId="41" xfId="13052" applyNumberFormat="1" applyFont="1" applyFill="1" applyBorder="1" applyAlignment="1">
      <alignment horizontal="center" vertical="center" wrapText="1"/>
    </xf>
    <xf numFmtId="196" fontId="9" fillId="0" borderId="42" xfId="13052" applyNumberFormat="1" applyFont="1" applyFill="1" applyBorder="1" applyAlignment="1">
      <alignment horizontal="center" vertical="center"/>
    </xf>
    <xf numFmtId="196" fontId="77" fillId="0" borderId="35" xfId="13052" applyNumberFormat="1" applyFont="1" applyFill="1" applyBorder="1" applyAlignment="1">
      <alignment horizontal="center" vertical="center" wrapText="1"/>
    </xf>
    <xf numFmtId="198" fontId="9" fillId="0" borderId="0" xfId="13053" applyNumberFormat="1" applyFont="1" applyFill="1" applyBorder="1" applyAlignment="1">
      <alignment horizontal="center"/>
    </xf>
    <xf numFmtId="49" fontId="9" fillId="0" borderId="0" xfId="13054" applyNumberFormat="1" applyFont="1" applyFill="1" applyBorder="1" applyAlignment="1">
      <alignment horizontal="center" vertical="center" shrinkToFit="1"/>
    </xf>
    <xf numFmtId="198" fontId="52" fillId="17" borderId="42" xfId="13053" applyNumberFormat="1" applyFont="1" applyFill="1" applyBorder="1" applyAlignment="1">
      <alignment horizontal="center" vertical="center"/>
    </xf>
    <xf numFmtId="198" fontId="9" fillId="17" borderId="42" xfId="13053" applyNumberFormat="1" applyFont="1" applyFill="1" applyBorder="1" applyAlignment="1">
      <alignment horizontal="center" wrapText="1"/>
    </xf>
    <xf numFmtId="196" fontId="52" fillId="17" borderId="0" xfId="13052" applyNumberFormat="1" applyFont="1" applyFill="1" applyAlignment="1"/>
    <xf numFmtId="179" fontId="9" fillId="0" borderId="0" xfId="13054" applyNumberFormat="1" applyFont="1" applyFill="1" applyBorder="1" applyAlignment="1">
      <alignment horizontal="center" vertical="center" shrinkToFit="1"/>
    </xf>
    <xf numFmtId="196" fontId="78" fillId="17" borderId="0" xfId="13054" applyNumberFormat="1" applyFont="1" applyFill="1" applyBorder="1" applyAlignment="1">
      <alignment horizontal="left" vertical="center" shrinkToFit="1"/>
    </xf>
    <xf numFmtId="198" fontId="9" fillId="17" borderId="26" xfId="13053" applyNumberFormat="1" applyFont="1" applyFill="1" applyBorder="1" applyAlignment="1">
      <alignment horizontal="center" vertical="center" wrapText="1"/>
    </xf>
    <xf numFmtId="198" fontId="9" fillId="17" borderId="35" xfId="13053" applyNumberFormat="1" applyFont="1" applyFill="1" applyBorder="1" applyAlignment="1">
      <alignment horizontal="center" vertical="center" wrapText="1"/>
    </xf>
    <xf numFmtId="198" fontId="9" fillId="17" borderId="41" xfId="13053" applyNumberFormat="1" applyFont="1" applyFill="1" applyBorder="1" applyAlignment="1">
      <alignment horizontal="center" vertical="center" wrapText="1"/>
    </xf>
    <xf numFmtId="58" fontId="9" fillId="0" borderId="0" xfId="13054" applyNumberFormat="1" applyFont="1" applyFill="1" applyBorder="1" applyAlignment="1">
      <alignment horizontal="left" vertical="center" shrinkToFit="1"/>
    </xf>
    <xf numFmtId="198" fontId="9" fillId="17" borderId="42" xfId="13053" applyNumberFormat="1" applyFont="1" applyFill="1" applyBorder="1" applyAlignment="1">
      <alignment horizontal="center" vertical="center" wrapText="1"/>
    </xf>
    <xf numFmtId="178" fontId="9" fillId="17" borderId="42" xfId="13053" applyNumberFormat="1" applyFont="1" applyFill="1" applyBorder="1" applyAlignment="1">
      <alignment horizontal="center"/>
    </xf>
    <xf numFmtId="198" fontId="9" fillId="0" borderId="0" xfId="13053" applyNumberFormat="1" applyFont="1" applyFill="1" applyBorder="1" applyAlignment="1">
      <alignment horizontal="center" wrapText="1"/>
    </xf>
    <xf numFmtId="178" fontId="9" fillId="0" borderId="42" xfId="13053" applyNumberFormat="1" applyFont="1" applyFill="1" applyBorder="1" applyAlignment="1">
      <alignment horizontal="center" vertical="center"/>
    </xf>
    <xf numFmtId="196" fontId="9" fillId="0" borderId="26" xfId="13053" applyNumberFormat="1" applyFont="1" applyFill="1" applyBorder="1" applyAlignment="1">
      <alignment horizontal="center" vertical="center"/>
    </xf>
    <xf numFmtId="196" fontId="9" fillId="0" borderId="35" xfId="13053" applyNumberFormat="1" applyFont="1" applyFill="1" applyBorder="1" applyAlignment="1">
      <alignment horizontal="center" vertical="center"/>
    </xf>
    <xf numFmtId="196" fontId="9" fillId="0" borderId="41" xfId="13053" applyNumberFormat="1" applyFont="1" applyFill="1" applyBorder="1" applyAlignment="1">
      <alignment horizontal="center" vertical="center"/>
    </xf>
    <xf numFmtId="178" fontId="9" fillId="0" borderId="0" xfId="13053" applyNumberFormat="1" applyFont="1" applyFill="1" applyBorder="1" applyAlignment="1">
      <alignment horizontal="center" vertical="center"/>
    </xf>
    <xf numFmtId="196" fontId="9" fillId="0" borderId="0" xfId="13053" applyNumberFormat="1" applyFont="1" applyFill="1" applyBorder="1" applyAlignment="1">
      <alignment horizontal="center" vertical="center"/>
    </xf>
    <xf numFmtId="196" fontId="77" fillId="0" borderId="42" xfId="13052" applyNumberFormat="1" applyFont="1" applyFill="1" applyBorder="1" applyAlignment="1">
      <alignment horizontal="center" vertical="center" wrapText="1"/>
    </xf>
    <xf numFmtId="191" fontId="42" fillId="15" borderId="0" xfId="13055" applyFont="1" applyFill="1" applyBorder="1" applyAlignment="1">
      <alignment horizontal="left" vertical="center"/>
    </xf>
    <xf numFmtId="198" fontId="9" fillId="0" borderId="42" xfId="13052" applyNumberFormat="1" applyFont="1" applyFill="1" applyBorder="1" applyAlignment="1">
      <alignment horizontal="center"/>
    </xf>
    <xf numFmtId="198" fontId="9" fillId="0" borderId="31" xfId="13053" applyNumberFormat="1" applyFont="1" applyFill="1" applyBorder="1" applyAlignment="1">
      <alignment horizontal="center" wrapText="1"/>
    </xf>
    <xf numFmtId="196" fontId="9" fillId="0" borderId="42" xfId="13053" applyNumberFormat="1" applyFont="1" applyFill="1" applyBorder="1" applyAlignment="1">
      <alignment horizontal="center" vertical="center" wrapText="1"/>
    </xf>
    <xf numFmtId="196" fontId="9" fillId="17" borderId="42" xfId="13052" applyNumberFormat="1" applyFont="1" applyFill="1" applyBorder="1" applyAlignment="1">
      <alignment horizontal="center" vertical="center"/>
    </xf>
    <xf numFmtId="198" fontId="9" fillId="17" borderId="0" xfId="13053" applyNumberFormat="1" applyFont="1" applyFill="1" applyBorder="1" applyAlignment="1">
      <alignment horizontal="center" vertical="center"/>
    </xf>
    <xf numFmtId="196" fontId="9" fillId="17" borderId="0" xfId="13052" applyNumberFormat="1" applyFont="1" applyFill="1" applyBorder="1" applyAlignment="1">
      <alignment horizontal="center" vertical="center"/>
    </xf>
    <xf numFmtId="198" fontId="9" fillId="0" borderId="0" xfId="13052" applyNumberFormat="1" applyFont="1" applyFill="1" applyBorder="1" applyAlignment="1">
      <alignment horizontal="center" vertical="center"/>
    </xf>
    <xf numFmtId="191" fontId="68" fillId="20" borderId="48" xfId="13056" applyFill="1" applyBorder="1" applyAlignment="1">
      <alignment vertical="center" wrapText="1"/>
    </xf>
    <xf numFmtId="198" fontId="9" fillId="0" borderId="0" xfId="13053" applyNumberFormat="1" applyFont="1" applyFill="1" applyBorder="1" applyAlignment="1">
      <alignment horizontal="center" vertical="center"/>
    </xf>
    <xf numFmtId="196" fontId="9" fillId="0" borderId="0" xfId="13052" applyNumberFormat="1" applyFont="1" applyFill="1" applyBorder="1" applyAlignment="1">
      <alignment horizontal="center" vertical="center"/>
    </xf>
    <xf numFmtId="196" fontId="52" fillId="17" borderId="35" xfId="13052" applyNumberFormat="1" applyFont="1" applyFill="1" applyBorder="1" applyAlignment="1">
      <alignment horizontal="center" vertical="center" wrapText="1"/>
    </xf>
    <xf numFmtId="196" fontId="9" fillId="17" borderId="0" xfId="13054" applyNumberFormat="1" applyFont="1" applyFill="1" applyBorder="1" applyAlignment="1">
      <alignment horizontal="left" vertical="center" shrinkToFit="1"/>
    </xf>
    <xf numFmtId="58" fontId="9" fillId="17" borderId="0" xfId="13054" applyNumberFormat="1" applyFont="1" applyFill="1" applyBorder="1" applyAlignment="1">
      <alignment horizontal="left" vertical="center" shrinkToFit="1"/>
    </xf>
    <xf numFmtId="198" fontId="9" fillId="17" borderId="0" xfId="13053" applyNumberFormat="1" applyFont="1" applyFill="1" applyBorder="1" applyAlignment="1">
      <alignment horizontal="center"/>
    </xf>
    <xf numFmtId="196" fontId="9" fillId="17" borderId="0" xfId="13052" applyNumberFormat="1" applyFont="1" applyFill="1" applyBorder="1" applyAlignment="1"/>
    <xf numFmtId="196" fontId="9" fillId="17" borderId="11" xfId="13057" applyNumberFormat="1" applyFont="1" applyFill="1" applyBorder="1" applyAlignment="1">
      <alignment horizontal="center" vertical="center"/>
    </xf>
    <xf numFmtId="196" fontId="80" fillId="17" borderId="11" xfId="13052" applyNumberFormat="1" applyFont="1" applyFill="1" applyBorder="1" applyAlignment="1">
      <alignment horizontal="center"/>
    </xf>
    <xf numFmtId="198" fontId="9" fillId="0" borderId="42" xfId="13053" applyNumberFormat="1" applyFont="1" applyFill="1" applyBorder="1" applyAlignment="1">
      <alignment horizontal="center" wrapText="1"/>
    </xf>
    <xf numFmtId="198" fontId="9" fillId="0" borderId="42" xfId="13053" applyNumberFormat="1" applyFont="1" applyFill="1" applyBorder="1" applyAlignment="1">
      <alignment horizontal="center"/>
    </xf>
    <xf numFmtId="191" fontId="8" fillId="0" borderId="0" xfId="13058" applyFont="1">
      <alignment vertical="center"/>
    </xf>
    <xf numFmtId="196" fontId="9" fillId="0" borderId="49" xfId="13054" applyNumberFormat="1" applyFont="1" applyFill="1" applyBorder="1" applyAlignment="1">
      <alignment vertical="center" shrinkToFit="1"/>
    </xf>
    <xf numFmtId="196" fontId="77" fillId="0" borderId="0" xfId="13052" applyNumberFormat="1" applyFont="1" applyFill="1" applyAlignment="1">
      <alignment horizontal="left" vertical="center" wrapText="1" shrinkToFit="1"/>
    </xf>
    <xf numFmtId="196" fontId="77" fillId="0" borderId="42" xfId="13052" applyNumberFormat="1" applyFont="1" applyFill="1" applyBorder="1" applyAlignment="1">
      <alignment horizontal="center" wrapText="1"/>
    </xf>
    <xf numFmtId="196" fontId="81" fillId="0" borderId="0" xfId="13053" applyNumberFormat="1" applyFont="1" applyFill="1" applyAlignment="1"/>
    <xf numFmtId="196" fontId="37" fillId="0" borderId="0" xfId="13053" applyNumberFormat="1" applyFont="1" applyFill="1" applyAlignment="1"/>
    <xf numFmtId="191" fontId="8" fillId="0" borderId="0" xfId="13058">
      <alignment vertical="center"/>
    </xf>
    <xf numFmtId="196" fontId="9" fillId="0" borderId="26" xfId="13053" applyNumberFormat="1" applyFont="1" applyFill="1" applyBorder="1" applyAlignment="1">
      <alignment horizontal="center" vertical="center"/>
    </xf>
    <xf numFmtId="196" fontId="9" fillId="0" borderId="0" xfId="13053" applyNumberFormat="1" applyFont="1" applyFill="1" applyBorder="1" applyAlignment="1"/>
    <xf numFmtId="196" fontId="9" fillId="0" borderId="0" xfId="13052" applyNumberFormat="1" applyFont="1" applyFill="1" applyBorder="1" applyAlignment="1">
      <alignment vertical="center"/>
    </xf>
    <xf numFmtId="196" fontId="9" fillId="0" borderId="0" xfId="13054" applyNumberFormat="1" applyFont="1" applyFill="1" applyBorder="1" applyAlignment="1">
      <alignment horizontal="center" vertical="center" shrinkToFit="1"/>
    </xf>
    <xf numFmtId="198" fontId="9" fillId="0" borderId="0" xfId="13054" applyNumberFormat="1" applyFont="1" applyFill="1" applyBorder="1" applyAlignment="1">
      <alignment horizontal="center" vertical="center" shrinkToFit="1"/>
    </xf>
    <xf numFmtId="191" fontId="42" fillId="15" borderId="0" xfId="13055" applyFont="1" applyFill="1" applyBorder="1" applyAlignment="1">
      <alignment horizontal="left" vertical="center"/>
    </xf>
    <xf numFmtId="196" fontId="9" fillId="0" borderId="0" xfId="13059" applyNumberFormat="1" applyFont="1" applyFill="1" applyBorder="1" applyAlignment="1">
      <alignment horizontal="center" vertical="center"/>
    </xf>
    <xf numFmtId="196" fontId="9" fillId="0" borderId="0" xfId="13052" applyNumberFormat="1" applyFont="1" applyFill="1" applyAlignment="1">
      <alignment vertical="center"/>
    </xf>
    <xf numFmtId="196" fontId="43" fillId="0" borderId="0" xfId="13060" applyNumberFormat="1" applyFont="1" applyAlignment="1">
      <alignment horizontal="center" vertical="center"/>
    </xf>
    <xf numFmtId="198" fontId="9" fillId="0" borderId="0" xfId="13059" applyNumberFormat="1" applyFont="1" applyFill="1" applyBorder="1" applyAlignment="1">
      <alignment horizontal="center" vertical="center"/>
    </xf>
    <xf numFmtId="196" fontId="9" fillId="0" borderId="0" xfId="13052" applyNumberFormat="1" applyFont="1" applyFill="1" applyAlignment="1">
      <alignment horizontal="center" vertical="center"/>
    </xf>
    <xf numFmtId="191" fontId="41" fillId="0" borderId="0" xfId="13060" applyFont="1" applyAlignment="1">
      <alignment horizontal="left" vertical="center"/>
    </xf>
    <xf numFmtId="191" fontId="35" fillId="0" borderId="0" xfId="13061" applyFont="1" applyBorder="1" applyAlignment="1">
      <alignment horizontal="center" vertical="center"/>
    </xf>
    <xf numFmtId="190" fontId="24" fillId="0" borderId="0" xfId="13020" applyFont="1"/>
    <xf numFmtId="190" fontId="71" fillId="0" borderId="0" xfId="13020" applyFont="1"/>
    <xf numFmtId="190" fontId="71" fillId="0" borderId="0" xfId="13020" applyFont="1" applyFill="1"/>
    <xf numFmtId="190" fontId="82" fillId="0" borderId="0" xfId="13020" applyFont="1"/>
    <xf numFmtId="178" fontId="71" fillId="0" borderId="42" xfId="13062" applyNumberFormat="1" applyFont="1" applyBorder="1" applyAlignment="1">
      <alignment horizontal="center" vertical="center" wrapText="1"/>
    </xf>
    <xf numFmtId="190" fontId="71" fillId="0" borderId="42" xfId="13062" applyFont="1" applyFill="1" applyBorder="1" applyAlignment="1">
      <alignment horizontal="center" vertical="center" wrapText="1"/>
    </xf>
    <xf numFmtId="11" fontId="71" fillId="0" borderId="50" xfId="13062" applyNumberFormat="1" applyFont="1" applyBorder="1" applyAlignment="1">
      <alignment horizontal="center" vertical="center" wrapText="1"/>
    </xf>
    <xf numFmtId="190" fontId="71" fillId="0" borderId="40" xfId="13062" applyFont="1" applyFill="1" applyBorder="1" applyAlignment="1">
      <alignment horizontal="center" vertical="center" wrapText="1"/>
    </xf>
    <xf numFmtId="178" fontId="71" fillId="0" borderId="41" xfId="13062" applyNumberFormat="1" applyFont="1" applyBorder="1" applyAlignment="1">
      <alignment horizontal="center" wrapText="1"/>
    </xf>
    <xf numFmtId="178" fontId="71" fillId="0" borderId="41" xfId="13063" applyNumberFormat="1" applyFont="1" applyFill="1" applyBorder="1" applyAlignment="1">
      <alignment horizontal="center"/>
    </xf>
    <xf numFmtId="178" fontId="71" fillId="0" borderId="41" xfId="13062" applyNumberFormat="1" applyFont="1" applyBorder="1" applyAlignment="1">
      <alignment horizontal="center" vertical="center" wrapText="1"/>
    </xf>
    <xf numFmtId="190" fontId="83" fillId="0" borderId="0" xfId="13020" applyFont="1"/>
    <xf numFmtId="178" fontId="71" fillId="0" borderId="51" xfId="13062" applyNumberFormat="1" applyFont="1" applyBorder="1" applyAlignment="1">
      <alignment horizontal="center" wrapText="1"/>
    </xf>
    <xf numFmtId="178" fontId="71" fillId="0" borderId="52" xfId="13062" applyNumberFormat="1" applyFont="1" applyBorder="1" applyAlignment="1">
      <alignment horizontal="center" vertical="center" wrapText="1"/>
    </xf>
    <xf numFmtId="190" fontId="65" fillId="0" borderId="0" xfId="13020" applyFont="1" applyAlignment="1">
      <alignment horizontal="left" vertical="center" wrapText="1" shrinkToFit="1"/>
    </xf>
    <xf numFmtId="178" fontId="71" fillId="0" borderId="40" xfId="13062" applyNumberFormat="1" applyFont="1" applyBorder="1" applyAlignment="1">
      <alignment horizontal="center" wrapText="1"/>
    </xf>
    <xf numFmtId="178" fontId="71" fillId="0" borderId="53" xfId="13062" applyNumberFormat="1" applyFont="1" applyBorder="1" applyAlignment="1">
      <alignment horizontal="center" vertical="center" wrapText="1"/>
    </xf>
    <xf numFmtId="178" fontId="71" fillId="0" borderId="42" xfId="13063" applyNumberFormat="1" applyFont="1" applyFill="1" applyBorder="1" applyAlignment="1">
      <alignment horizontal="center"/>
    </xf>
    <xf numFmtId="190" fontId="71" fillId="0" borderId="40" xfId="13064" applyFont="1" applyBorder="1" applyAlignment="1">
      <alignment horizontal="center" vertical="center" wrapText="1"/>
    </xf>
    <xf numFmtId="190" fontId="71" fillId="0" borderId="54" xfId="13064" applyFont="1" applyBorder="1" applyAlignment="1">
      <alignment horizontal="center" vertical="center" wrapText="1"/>
    </xf>
    <xf numFmtId="190" fontId="71" fillId="0" borderId="42" xfId="13064" applyFont="1" applyBorder="1" applyAlignment="1">
      <alignment horizontal="center" vertical="center" wrapText="1"/>
    </xf>
    <xf numFmtId="190" fontId="71" fillId="0" borderId="42" xfId="13064" applyFont="1" applyBorder="1" applyAlignment="1">
      <alignment horizontal="center" vertical="center" wrapText="1"/>
    </xf>
    <xf numFmtId="190" fontId="71" fillId="0" borderId="55" xfId="13064" applyFont="1" applyBorder="1" applyAlignment="1">
      <alignment horizontal="center" vertical="center" wrapText="1"/>
    </xf>
    <xf numFmtId="190" fontId="71" fillId="21" borderId="42" xfId="12933" applyFont="1" applyFill="1" applyBorder="1" applyAlignment="1">
      <alignment horizontal="center" vertical="center"/>
    </xf>
    <xf numFmtId="190" fontId="71" fillId="0" borderId="56" xfId="13064" applyFont="1" applyBorder="1" applyAlignment="1">
      <alignment horizontal="center" vertical="center" wrapText="1"/>
    </xf>
    <xf numFmtId="190" fontId="83" fillId="0" borderId="0" xfId="13020" applyFont="1" applyFill="1"/>
    <xf numFmtId="190" fontId="71" fillId="0" borderId="0" xfId="13020" applyFont="1" applyFill="1" applyAlignment="1">
      <alignment horizontal="center" vertical="center" wrapText="1" shrinkToFit="1"/>
    </xf>
    <xf numFmtId="49" fontId="71" fillId="0" borderId="0" xfId="13020" applyNumberFormat="1" applyFont="1" applyFill="1" applyAlignment="1">
      <alignment horizontal="center" vertical="center" wrapText="1" shrinkToFit="1"/>
    </xf>
    <xf numFmtId="49" fontId="71" fillId="0" borderId="0" xfId="13020" applyNumberFormat="1" applyFont="1" applyFill="1" applyBorder="1" applyAlignment="1">
      <alignment horizontal="center" vertical="center" wrapText="1" shrinkToFit="1"/>
    </xf>
    <xf numFmtId="190" fontId="71" fillId="0" borderId="0" xfId="13062" applyFont="1" applyFill="1" applyBorder="1" applyAlignment="1">
      <alignment horizontal="center" vertical="center" wrapText="1"/>
    </xf>
    <xf numFmtId="190" fontId="65" fillId="0" borderId="0" xfId="13020" applyFont="1" applyFill="1" applyBorder="1" applyAlignment="1">
      <alignment horizontal="left" vertical="center" wrapText="1" shrinkToFit="1"/>
    </xf>
    <xf numFmtId="178" fontId="71" fillId="0" borderId="42" xfId="13062" applyNumberFormat="1" applyFont="1" applyBorder="1" applyAlignment="1">
      <alignment horizontal="center" wrapText="1"/>
    </xf>
    <xf numFmtId="178" fontId="71" fillId="0" borderId="54" xfId="13062" applyNumberFormat="1" applyFont="1" applyBorder="1" applyAlignment="1">
      <alignment horizontal="center" vertical="center" wrapText="1"/>
    </xf>
    <xf numFmtId="190" fontId="14" fillId="0" borderId="57" xfId="13020" applyFont="1" applyFill="1" applyBorder="1" applyAlignment="1">
      <alignment horizontal="center" vertical="center" wrapText="1"/>
    </xf>
    <xf numFmtId="190" fontId="71" fillId="0" borderId="42" xfId="13020" applyFont="1" applyBorder="1" applyAlignment="1">
      <alignment horizontal="center"/>
    </xf>
    <xf numFmtId="190" fontId="71" fillId="0" borderId="42" xfId="13020" applyFont="1" applyFill="1" applyBorder="1" applyAlignment="1">
      <alignment horizontal="center"/>
    </xf>
    <xf numFmtId="190" fontId="71" fillId="0" borderId="35" xfId="13062" applyFont="1" applyFill="1" applyBorder="1" applyAlignment="1">
      <alignment horizontal="center" vertical="center" wrapText="1"/>
    </xf>
    <xf numFmtId="190" fontId="71" fillId="0" borderId="58" xfId="13062" applyFont="1" applyFill="1" applyBorder="1" applyAlignment="1">
      <alignment horizontal="center" vertical="center" wrapText="1"/>
    </xf>
    <xf numFmtId="190" fontId="71" fillId="0" borderId="40" xfId="13020" applyFont="1" applyBorder="1" applyAlignment="1">
      <alignment horizontal="center" vertical="center" wrapText="1"/>
    </xf>
    <xf numFmtId="190" fontId="71" fillId="0" borderId="59" xfId="13020" applyFont="1" applyBorder="1" applyAlignment="1">
      <alignment horizontal="center" vertical="center" wrapText="1"/>
    </xf>
    <xf numFmtId="190" fontId="71" fillId="0" borderId="51" xfId="13020" applyFont="1" applyBorder="1" applyAlignment="1">
      <alignment horizontal="center" vertical="center" wrapText="1"/>
    </xf>
    <xf numFmtId="178" fontId="71" fillId="0" borderId="53" xfId="13020" applyNumberFormat="1" applyFont="1" applyBorder="1" applyAlignment="1">
      <alignment horizontal="center" wrapText="1"/>
    </xf>
    <xf numFmtId="178" fontId="71" fillId="0" borderId="0" xfId="13020" applyNumberFormat="1" applyFont="1" applyAlignment="1">
      <alignment horizontal="center" wrapText="1"/>
    </xf>
    <xf numFmtId="178" fontId="71" fillId="0" borderId="0" xfId="13020" applyNumberFormat="1" applyFont="1" applyAlignment="1">
      <alignment horizontal="center" vertical="center" wrapText="1"/>
    </xf>
    <xf numFmtId="190" fontId="71" fillId="0" borderId="0" xfId="13020" applyFont="1" applyAlignment="1">
      <alignment horizontal="center" vertical="center" wrapText="1" shrinkToFit="1"/>
    </xf>
    <xf numFmtId="190" fontId="71" fillId="0" borderId="0" xfId="13020" applyFont="1" applyAlignment="1">
      <alignment horizontal="center" wrapText="1"/>
    </xf>
    <xf numFmtId="178" fontId="71" fillId="0" borderId="42" xfId="13062" applyNumberFormat="1" applyFont="1" applyBorder="1" applyAlignment="1">
      <alignment horizontal="center"/>
    </xf>
    <xf numFmtId="190" fontId="71" fillId="0" borderId="50" xfId="13062" applyFont="1" applyBorder="1" applyAlignment="1">
      <alignment horizontal="center" vertical="center" wrapText="1"/>
    </xf>
    <xf numFmtId="178" fontId="71" fillId="0" borderId="52" xfId="13062" applyNumberFormat="1" applyFont="1" applyBorder="1" applyAlignment="1">
      <alignment horizontal="center"/>
    </xf>
    <xf numFmtId="178" fontId="71" fillId="0" borderId="53" xfId="13062" applyNumberFormat="1" applyFont="1" applyBorder="1" applyAlignment="1">
      <alignment horizontal="center"/>
    </xf>
    <xf numFmtId="190" fontId="71" fillId="0" borderId="41" xfId="13062" applyFont="1" applyFill="1" applyBorder="1" applyAlignment="1">
      <alignment horizontal="center" vertical="center" wrapText="1"/>
    </xf>
    <xf numFmtId="190" fontId="71" fillId="0" borderId="60" xfId="13064" applyFont="1" applyBorder="1" applyAlignment="1">
      <alignment horizontal="center" vertical="center" wrapText="1"/>
    </xf>
    <xf numFmtId="190" fontId="71" fillId="0" borderId="59" xfId="13064" applyFont="1" applyBorder="1" applyAlignment="1">
      <alignment horizontal="center" vertical="center" wrapText="1"/>
    </xf>
    <xf numFmtId="190" fontId="71" fillId="0" borderId="61" xfId="13064" applyFont="1" applyBorder="1" applyAlignment="1">
      <alignment horizontal="center" vertical="center" wrapText="1"/>
    </xf>
    <xf numFmtId="190" fontId="71" fillId="0" borderId="51" xfId="13064" applyFont="1" applyBorder="1" applyAlignment="1">
      <alignment horizontal="center" vertical="center" wrapText="1"/>
    </xf>
    <xf numFmtId="179" fontId="71" fillId="0" borderId="0" xfId="13020" applyNumberFormat="1" applyFont="1" applyFill="1" applyAlignment="1">
      <alignment horizontal="center" vertical="center" wrapText="1" shrinkToFit="1"/>
    </xf>
    <xf numFmtId="190" fontId="65" fillId="0" borderId="0" xfId="13020" applyFont="1" applyFill="1" applyAlignment="1">
      <alignment horizontal="left" vertical="center" wrapText="1" shrinkToFit="1"/>
    </xf>
    <xf numFmtId="190" fontId="65" fillId="15" borderId="0" xfId="13020" applyFont="1" applyFill="1" applyAlignment="1">
      <alignment horizontal="left" vertical="center" wrapText="1"/>
    </xf>
    <xf numFmtId="190" fontId="65" fillId="0" borderId="0" xfId="13020" applyFont="1" applyFill="1" applyAlignment="1">
      <alignment horizontal="left" vertical="center" wrapText="1"/>
    </xf>
    <xf numFmtId="190" fontId="65" fillId="15" borderId="0" xfId="13020" applyFont="1" applyFill="1" applyAlignment="1">
      <alignment horizontal="left" vertical="center" wrapText="1"/>
    </xf>
    <xf numFmtId="178" fontId="71" fillId="0" borderId="42" xfId="13020" applyNumberFormat="1" applyFont="1" applyBorder="1" applyAlignment="1">
      <alignment horizontal="center" vertical="center" wrapText="1"/>
    </xf>
    <xf numFmtId="178" fontId="71" fillId="0" borderId="62" xfId="13020" applyNumberFormat="1" applyFont="1" applyBorder="1" applyAlignment="1">
      <alignment horizontal="center" vertical="center" wrapText="1"/>
    </xf>
    <xf numFmtId="190" fontId="71" fillId="22" borderId="42" xfId="13020" applyFont="1" applyFill="1" applyBorder="1" applyAlignment="1">
      <alignment horizontal="center" vertical="center"/>
    </xf>
    <xf numFmtId="199" fontId="71" fillId="0" borderId="57" xfId="13020" applyNumberFormat="1" applyFont="1" applyFill="1" applyBorder="1" applyAlignment="1" applyProtection="1">
      <alignment horizontal="center" vertical="center"/>
      <protection locked="0"/>
    </xf>
    <xf numFmtId="190" fontId="71" fillId="0" borderId="42" xfId="13020" applyFont="1" applyBorder="1" applyAlignment="1">
      <alignment horizontal="center" vertical="center"/>
    </xf>
    <xf numFmtId="190" fontId="65" fillId="0" borderId="0" xfId="13020" applyFont="1"/>
    <xf numFmtId="199" fontId="71" fillId="0" borderId="57" xfId="13020" applyNumberFormat="1" applyFont="1" applyFill="1" applyBorder="1" applyAlignment="1" applyProtection="1">
      <alignment horizontal="center"/>
      <protection locked="0"/>
    </xf>
    <xf numFmtId="199" fontId="71" fillId="0" borderId="41" xfId="13020" applyNumberFormat="1" applyFont="1" applyFill="1" applyBorder="1" applyAlignment="1" applyProtection="1">
      <alignment horizontal="center"/>
      <protection locked="0"/>
    </xf>
    <xf numFmtId="190" fontId="71" fillId="0" borderId="63" xfId="13020" applyFont="1" applyBorder="1" applyAlignment="1">
      <alignment horizontal="center" vertical="center" wrapText="1"/>
    </xf>
    <xf numFmtId="190" fontId="71" fillId="23" borderId="63" xfId="13020" applyFont="1" applyFill="1" applyBorder="1" applyAlignment="1">
      <alignment horizontal="center" vertical="center" wrapText="1"/>
    </xf>
    <xf numFmtId="190" fontId="71" fillId="23" borderId="51" xfId="13020" applyFont="1" applyFill="1" applyBorder="1" applyAlignment="1">
      <alignment horizontal="center" vertical="center" wrapText="1"/>
    </xf>
    <xf numFmtId="178" fontId="71" fillId="0" borderId="0" xfId="13020" applyNumberFormat="1" applyFont="1" applyFill="1" applyBorder="1" applyAlignment="1">
      <alignment horizontal="center" vertical="center" wrapText="1"/>
    </xf>
    <xf numFmtId="190" fontId="14" fillId="0" borderId="0" xfId="13020" applyFont="1" applyFill="1" applyBorder="1" applyAlignment="1">
      <alignment horizontal="center" vertical="center"/>
    </xf>
    <xf numFmtId="199" fontId="71" fillId="0" borderId="0" xfId="13020" applyNumberFormat="1" applyFont="1" applyFill="1" applyBorder="1" applyAlignment="1" applyProtection="1">
      <alignment horizontal="center"/>
      <protection locked="0"/>
    </xf>
    <xf numFmtId="190" fontId="65" fillId="0" borderId="0" xfId="13020" applyFont="1" applyFill="1" applyAlignment="1">
      <alignment horizontal="left"/>
    </xf>
    <xf numFmtId="199" fontId="71" fillId="0" borderId="42" xfId="13020" applyNumberFormat="1" applyFont="1" applyFill="1" applyBorder="1" applyAlignment="1" applyProtection="1">
      <alignment horizontal="center"/>
      <protection locked="0"/>
    </xf>
    <xf numFmtId="190" fontId="84" fillId="0" borderId="0" xfId="13020" applyFont="1"/>
    <xf numFmtId="190" fontId="71" fillId="24" borderId="57" xfId="13020" applyFont="1" applyFill="1" applyBorder="1" applyAlignment="1">
      <alignment horizontal="center" vertical="center"/>
    </xf>
    <xf numFmtId="190" fontId="71" fillId="24" borderId="41" xfId="13020" applyFont="1" applyFill="1" applyBorder="1" applyAlignment="1">
      <alignment horizontal="center" vertical="center"/>
    </xf>
    <xf numFmtId="190" fontId="71" fillId="0" borderId="42" xfId="13020" applyFont="1" applyBorder="1" applyAlignment="1">
      <alignment horizontal="center" wrapText="1"/>
    </xf>
    <xf numFmtId="190" fontId="71" fillId="25" borderId="42" xfId="12933" applyFont="1" applyFill="1" applyBorder="1" applyAlignment="1">
      <alignment horizontal="center" vertical="center"/>
    </xf>
    <xf numFmtId="178" fontId="84" fillId="0" borderId="0" xfId="13020" applyNumberFormat="1" applyFont="1" applyFill="1" applyBorder="1" applyAlignment="1">
      <alignment horizontal="center"/>
    </xf>
    <xf numFmtId="178" fontId="84" fillId="0" borderId="0" xfId="13020" applyNumberFormat="1" applyFont="1" applyFill="1" applyBorder="1" applyAlignment="1">
      <alignment horizontal="center" vertical="center" wrapText="1"/>
    </xf>
    <xf numFmtId="190" fontId="85" fillId="0" borderId="0" xfId="13020" applyFont="1" applyFill="1" applyBorder="1" applyAlignment="1">
      <alignment horizontal="center" vertical="center"/>
    </xf>
    <xf numFmtId="1" fontId="84" fillId="0" borderId="0" xfId="13020" applyNumberFormat="1" applyFont="1" applyFill="1" applyBorder="1" applyAlignment="1">
      <alignment horizontal="center" vertical="center" wrapText="1"/>
    </xf>
    <xf numFmtId="190" fontId="86" fillId="0" borderId="0" xfId="13020" applyFont="1" applyFill="1" applyAlignment="1">
      <alignment horizontal="left"/>
    </xf>
    <xf numFmtId="190" fontId="71" fillId="0" borderId="57" xfId="13020" applyFont="1" applyFill="1" applyBorder="1" applyAlignment="1">
      <alignment horizontal="center" vertical="center"/>
    </xf>
    <xf numFmtId="190" fontId="71" fillId="0" borderId="9" xfId="13020" applyFont="1" applyFill="1" applyBorder="1" applyAlignment="1">
      <alignment horizontal="center" vertical="center"/>
    </xf>
    <xf numFmtId="190" fontId="71" fillId="0" borderId="41" xfId="13020" applyFont="1" applyFill="1" applyBorder="1" applyAlignment="1">
      <alignment horizontal="center" vertical="center"/>
    </xf>
    <xf numFmtId="190" fontId="71" fillId="0" borderId="64" xfId="13020" applyFont="1" applyBorder="1" applyAlignment="1">
      <alignment horizontal="center" vertical="center" wrapText="1"/>
    </xf>
    <xf numFmtId="190" fontId="71" fillId="0" borderId="65" xfId="13020" applyFont="1" applyBorder="1" applyAlignment="1">
      <alignment horizontal="center" vertical="center" wrapText="1"/>
    </xf>
    <xf numFmtId="190" fontId="71" fillId="26" borderId="42" xfId="12933" applyFont="1" applyFill="1" applyBorder="1" applyAlignment="1">
      <alignment horizontal="center" vertical="center"/>
    </xf>
    <xf numFmtId="190" fontId="71" fillId="0" borderId="66" xfId="13020" applyFont="1" applyBorder="1" applyAlignment="1">
      <alignment horizontal="center" vertical="center" wrapText="1"/>
    </xf>
    <xf numFmtId="190" fontId="71" fillId="27" borderId="42" xfId="12933" applyFont="1" applyFill="1" applyBorder="1" applyAlignment="1">
      <alignment horizontal="center" vertical="center"/>
    </xf>
    <xf numFmtId="190" fontId="87" fillId="0" borderId="0" xfId="13020" applyFont="1" applyFill="1"/>
    <xf numFmtId="178" fontId="88" fillId="0" borderId="0" xfId="13020" applyNumberFormat="1" applyFont="1" applyFill="1" applyBorder="1" applyAlignment="1">
      <alignment horizontal="center"/>
    </xf>
    <xf numFmtId="178" fontId="88" fillId="0" borderId="0" xfId="13020" applyNumberFormat="1" applyFont="1" applyFill="1" applyBorder="1" applyAlignment="1">
      <alignment horizontal="center" vertical="center" wrapText="1"/>
    </xf>
    <xf numFmtId="190" fontId="89" fillId="0" borderId="0" xfId="13020" applyFont="1" applyFill="1" applyBorder="1" applyAlignment="1">
      <alignment horizontal="center" vertical="center"/>
    </xf>
    <xf numFmtId="1" fontId="88" fillId="0" borderId="0" xfId="13020" applyNumberFormat="1" applyFont="1" applyFill="1" applyBorder="1" applyAlignment="1">
      <alignment horizontal="center" vertical="center" wrapText="1"/>
    </xf>
    <xf numFmtId="49" fontId="71" fillId="0" borderId="42" xfId="13065" applyNumberFormat="1" applyFont="1" applyBorder="1" applyAlignment="1">
      <alignment horizontal="center" vertical="center" wrapText="1"/>
    </xf>
    <xf numFmtId="190" fontId="71" fillId="21" borderId="57" xfId="13020" applyFont="1" applyFill="1" applyBorder="1" applyAlignment="1">
      <alignment horizontal="center" vertical="center"/>
    </xf>
    <xf numFmtId="190" fontId="71" fillId="21" borderId="41" xfId="13020" applyFont="1" applyFill="1" applyBorder="1" applyAlignment="1">
      <alignment horizontal="center" vertical="center"/>
    </xf>
    <xf numFmtId="178" fontId="71" fillId="0" borderId="42" xfId="13020" applyNumberFormat="1" applyFont="1" applyBorder="1" applyAlignment="1">
      <alignment horizontal="center" wrapText="1"/>
    </xf>
    <xf numFmtId="190" fontId="90" fillId="0" borderId="0" xfId="13020" applyFont="1"/>
    <xf numFmtId="190" fontId="71" fillId="28" borderId="63" xfId="13020" applyFont="1" applyFill="1" applyBorder="1" applyAlignment="1">
      <alignment horizontal="center" vertical="center" wrapText="1"/>
    </xf>
    <xf numFmtId="190" fontId="71" fillId="28" borderId="51" xfId="13020" applyFont="1" applyFill="1" applyBorder="1" applyAlignment="1">
      <alignment horizontal="center" vertical="center" wrapText="1"/>
    </xf>
    <xf numFmtId="190" fontId="83" fillId="0" borderId="0" xfId="13020" applyFont="1" applyFill="1" applyAlignment="1">
      <alignment horizontal="left"/>
    </xf>
    <xf numFmtId="178" fontId="71" fillId="0" borderId="0" xfId="13020" applyNumberFormat="1" applyFont="1" applyFill="1" applyBorder="1" applyAlignment="1">
      <alignment horizontal="left" vertical="center" wrapText="1"/>
    </xf>
    <xf numFmtId="190" fontId="71" fillId="0" borderId="0" xfId="13020" applyFont="1" applyFill="1" applyBorder="1" applyAlignment="1">
      <alignment horizontal="left" vertical="center"/>
    </xf>
    <xf numFmtId="199" fontId="71" fillId="0" borderId="0" xfId="13020" applyNumberFormat="1" applyFont="1" applyFill="1" applyBorder="1" applyAlignment="1" applyProtection="1">
      <alignment horizontal="left"/>
      <protection locked="0"/>
    </xf>
    <xf numFmtId="178" fontId="71" fillId="0" borderId="0" xfId="13020" applyNumberFormat="1" applyFont="1" applyBorder="1" applyAlignment="1">
      <alignment horizontal="center"/>
    </xf>
    <xf numFmtId="178" fontId="71" fillId="0" borderId="0" xfId="13020" applyNumberFormat="1" applyFont="1" applyBorder="1" applyAlignment="1">
      <alignment horizontal="center" vertical="center" wrapText="1"/>
    </xf>
    <xf numFmtId="190" fontId="71" fillId="22" borderId="0" xfId="13020" applyFont="1" applyFill="1" applyBorder="1" applyAlignment="1">
      <alignment horizontal="center" vertical="center"/>
    </xf>
    <xf numFmtId="199" fontId="71" fillId="0" borderId="0" xfId="13020" applyNumberFormat="1" applyFont="1" applyFill="1" applyBorder="1" applyAlignment="1" applyProtection="1">
      <alignment horizontal="center" wrapText="1"/>
      <protection locked="0"/>
    </xf>
    <xf numFmtId="190" fontId="71" fillId="0" borderId="0" xfId="13020" applyFont="1" applyBorder="1" applyAlignment="1">
      <alignment horizontal="center" wrapText="1"/>
    </xf>
    <xf numFmtId="178" fontId="71" fillId="0" borderId="42" xfId="13020" applyNumberFormat="1" applyFont="1" applyBorder="1" applyAlignment="1">
      <alignment horizontal="center"/>
    </xf>
    <xf numFmtId="190" fontId="71" fillId="22" borderId="57" xfId="13020" applyFont="1" applyFill="1" applyBorder="1" applyAlignment="1">
      <alignment horizontal="center" vertical="center"/>
    </xf>
    <xf numFmtId="190" fontId="71" fillId="22" borderId="9" xfId="13020" applyFont="1" applyFill="1" applyBorder="1" applyAlignment="1">
      <alignment horizontal="center" vertical="center"/>
    </xf>
    <xf numFmtId="190" fontId="71" fillId="22" borderId="41" xfId="13020" applyFont="1" applyFill="1" applyBorder="1" applyAlignment="1">
      <alignment horizontal="center" vertical="center"/>
    </xf>
    <xf numFmtId="190" fontId="71" fillId="0" borderId="51" xfId="13020" applyFont="1" applyBorder="1" applyAlignment="1">
      <alignment horizontal="center" vertical="center" wrapText="1"/>
    </xf>
    <xf numFmtId="190" fontId="71" fillId="29" borderId="57" xfId="13020" applyFont="1" applyFill="1" applyBorder="1" applyAlignment="1">
      <alignment horizontal="center" vertical="center"/>
    </xf>
    <xf numFmtId="190" fontId="71" fillId="29" borderId="41" xfId="13020" applyFont="1" applyFill="1" applyBorder="1" applyAlignment="1">
      <alignment horizontal="center" vertical="center"/>
    </xf>
    <xf numFmtId="178" fontId="87" fillId="0" borderId="0" xfId="13020" applyNumberFormat="1" applyFont="1" applyFill="1" applyBorder="1" applyAlignment="1">
      <alignment horizontal="center"/>
    </xf>
    <xf numFmtId="178" fontId="87" fillId="0" borderId="0" xfId="13020" applyNumberFormat="1" applyFont="1" applyFill="1" applyBorder="1" applyAlignment="1">
      <alignment horizontal="center" vertical="center" wrapText="1"/>
    </xf>
    <xf numFmtId="190" fontId="86" fillId="0" borderId="15" xfId="13020" applyFont="1" applyFill="1" applyBorder="1" applyAlignment="1">
      <alignment horizontal="left"/>
    </xf>
    <xf numFmtId="190" fontId="91" fillId="30" borderId="42" xfId="12933" applyFont="1" applyFill="1" applyBorder="1" applyAlignment="1">
      <alignment horizontal="center" vertical="center"/>
    </xf>
    <xf numFmtId="190" fontId="71" fillId="0" borderId="0" xfId="13020" applyFont="1" applyFill="1" applyBorder="1" applyAlignment="1">
      <alignment horizontal="center" vertical="center"/>
    </xf>
    <xf numFmtId="190" fontId="71" fillId="31" borderId="42" xfId="12933" applyFont="1" applyFill="1" applyBorder="1" applyAlignment="1">
      <alignment horizontal="center" vertical="center"/>
    </xf>
    <xf numFmtId="190" fontId="83" fillId="0" borderId="67" xfId="13020" applyFont="1" applyBorder="1"/>
    <xf numFmtId="190" fontId="71" fillId="0" borderId="68" xfId="13020" applyFont="1" applyBorder="1" applyAlignment="1">
      <alignment horizontal="center" vertical="center" wrapText="1"/>
    </xf>
    <xf numFmtId="190" fontId="71" fillId="0" borderId="69" xfId="13020" applyFont="1" applyBorder="1" applyAlignment="1">
      <alignment horizontal="center" vertical="center" wrapText="1"/>
    </xf>
    <xf numFmtId="190" fontId="71" fillId="0" borderId="67" xfId="13020" applyFont="1" applyBorder="1"/>
    <xf numFmtId="190" fontId="71" fillId="32" borderId="42" xfId="12933" applyFont="1" applyFill="1" applyBorder="1" applyAlignment="1">
      <alignment horizontal="center" vertical="center"/>
    </xf>
    <xf numFmtId="178" fontId="71" fillId="0" borderId="0" xfId="13020" applyNumberFormat="1" applyFont="1" applyFill="1" applyBorder="1" applyAlignment="1">
      <alignment horizontal="center"/>
    </xf>
    <xf numFmtId="190" fontId="65" fillId="0" borderId="0" xfId="13020" applyFont="1" applyFill="1" applyBorder="1" applyAlignment="1">
      <alignment horizontal="left"/>
    </xf>
    <xf numFmtId="178" fontId="87" fillId="0" borderId="42" xfId="13020" applyNumberFormat="1" applyFont="1" applyFill="1" applyBorder="1" applyAlignment="1">
      <alignment horizontal="center"/>
    </xf>
    <xf numFmtId="178" fontId="87" fillId="0" borderId="62" xfId="13020" applyNumberFormat="1" applyFont="1" applyFill="1" applyBorder="1" applyAlignment="1">
      <alignment horizontal="center" vertical="center" wrapText="1"/>
    </xf>
    <xf numFmtId="199" fontId="71" fillId="0" borderId="43" xfId="13020" applyNumberFormat="1" applyFont="1" applyFill="1" applyBorder="1" applyAlignment="1" applyProtection="1">
      <alignment horizontal="center"/>
      <protection locked="0"/>
    </xf>
    <xf numFmtId="190" fontId="65" fillId="0" borderId="0" xfId="13020" applyFont="1" applyFill="1" applyBorder="1"/>
    <xf numFmtId="190" fontId="71" fillId="0" borderId="43" xfId="13020" applyFont="1" applyBorder="1" applyAlignment="1">
      <alignment horizontal="center"/>
    </xf>
    <xf numFmtId="190" fontId="14" fillId="0" borderId="0" xfId="13020" applyFont="1"/>
    <xf numFmtId="190" fontId="71" fillId="0" borderId="70" xfId="13020" applyFont="1" applyBorder="1" applyAlignment="1">
      <alignment horizontal="center" vertical="center" wrapText="1"/>
    </xf>
    <xf numFmtId="190" fontId="71" fillId="0" borderId="13" xfId="13020" applyFont="1" applyBorder="1" applyAlignment="1">
      <alignment horizontal="center" vertical="center" wrapText="1"/>
    </xf>
    <xf numFmtId="178" fontId="87" fillId="0" borderId="37" xfId="13020" applyNumberFormat="1" applyFont="1" applyFill="1" applyBorder="1" applyAlignment="1">
      <alignment horizontal="center"/>
    </xf>
    <xf numFmtId="190" fontId="71" fillId="0" borderId="54" xfId="13020" applyFont="1" applyBorder="1" applyAlignment="1">
      <alignment horizontal="center" vertical="center" wrapText="1"/>
    </xf>
    <xf numFmtId="190" fontId="71" fillId="0" borderId="43" xfId="13020" applyFont="1" applyBorder="1" applyAlignment="1">
      <alignment horizontal="center" vertical="center" wrapText="1"/>
    </xf>
    <xf numFmtId="190" fontId="71" fillId="0" borderId="52" xfId="13020" applyFont="1" applyBorder="1" applyAlignment="1">
      <alignment horizontal="center" vertical="center" wrapText="1"/>
    </xf>
    <xf numFmtId="190" fontId="71" fillId="0" borderId="42" xfId="13020" applyFont="1" applyBorder="1" applyAlignment="1">
      <alignment horizontal="center" vertical="center" wrapText="1"/>
    </xf>
    <xf numFmtId="190" fontId="71" fillId="0" borderId="71" xfId="13020" applyFont="1" applyBorder="1" applyAlignment="1">
      <alignment horizontal="center" vertical="center" wrapText="1"/>
    </xf>
    <xf numFmtId="190" fontId="87" fillId="0" borderId="57" xfId="13020" applyFont="1" applyFill="1" applyBorder="1" applyAlignment="1">
      <alignment horizontal="center" vertical="center"/>
    </xf>
    <xf numFmtId="190" fontId="87" fillId="0" borderId="9" xfId="13020" applyFont="1" applyFill="1" applyBorder="1" applyAlignment="1">
      <alignment horizontal="center" vertical="center"/>
    </xf>
    <xf numFmtId="190" fontId="87" fillId="0" borderId="15" xfId="13020" applyFont="1" applyFill="1" applyBorder="1" applyAlignment="1">
      <alignment horizontal="center" vertical="center"/>
    </xf>
    <xf numFmtId="190" fontId="87" fillId="0" borderId="72" xfId="13020" applyFont="1" applyFill="1" applyBorder="1" applyAlignment="1">
      <alignment horizontal="center" vertical="center"/>
    </xf>
    <xf numFmtId="190" fontId="71" fillId="0" borderId="73" xfId="13020" applyFont="1" applyBorder="1" applyAlignment="1">
      <alignment horizontal="center" vertical="center" wrapText="1"/>
    </xf>
    <xf numFmtId="190" fontId="71" fillId="0" borderId="74" xfId="13020" applyFont="1" applyBorder="1" applyAlignment="1">
      <alignment horizontal="center" vertical="center" wrapText="1"/>
    </xf>
    <xf numFmtId="190" fontId="71" fillId="23" borderId="73" xfId="13020" applyFont="1" applyFill="1" applyBorder="1" applyAlignment="1">
      <alignment horizontal="center" vertical="center" wrapText="1"/>
    </xf>
    <xf numFmtId="190" fontId="71" fillId="0" borderId="0" xfId="13020" applyFont="1" applyFill="1" applyBorder="1"/>
    <xf numFmtId="178" fontId="71" fillId="0" borderId="42" xfId="13065" applyNumberFormat="1" applyFont="1" applyBorder="1" applyAlignment="1">
      <alignment horizontal="center"/>
    </xf>
    <xf numFmtId="178" fontId="71" fillId="0" borderId="42" xfId="13065" applyNumberFormat="1" applyFont="1" applyBorder="1" applyAlignment="1">
      <alignment horizontal="center" vertical="center" wrapText="1"/>
    </xf>
    <xf numFmtId="190" fontId="71" fillId="0" borderId="42" xfId="13020" applyFont="1" applyFill="1" applyBorder="1" applyAlignment="1">
      <alignment horizontal="center" vertical="center"/>
    </xf>
    <xf numFmtId="190" fontId="65" fillId="0" borderId="0" xfId="13020" applyFont="1" applyBorder="1" applyAlignment="1">
      <alignment horizontal="left" vertical="center" shrinkToFit="1"/>
    </xf>
    <xf numFmtId="190" fontId="71" fillId="0" borderId="73" xfId="13020" applyFont="1" applyBorder="1" applyAlignment="1">
      <alignment horizontal="center" vertical="center"/>
    </xf>
    <xf numFmtId="190" fontId="71" fillId="0" borderId="0" xfId="13020" applyFont="1" applyBorder="1" applyAlignment="1">
      <alignment horizontal="center" vertical="center"/>
    </xf>
    <xf numFmtId="190" fontId="71" fillId="0" borderId="0" xfId="13020" applyFont="1" applyBorder="1" applyAlignment="1">
      <alignment horizontal="center" vertical="center"/>
    </xf>
    <xf numFmtId="190" fontId="71" fillId="0" borderId="41" xfId="13020" applyFont="1" applyBorder="1" applyAlignment="1">
      <alignment horizontal="center" vertical="center"/>
    </xf>
    <xf numFmtId="190" fontId="71" fillId="0" borderId="71" xfId="13020" applyFont="1" applyBorder="1" applyAlignment="1">
      <alignment horizontal="center" vertical="center"/>
    </xf>
    <xf numFmtId="190" fontId="71" fillId="0" borderId="75" xfId="13020" applyFont="1" applyBorder="1" applyAlignment="1">
      <alignment horizontal="center" vertical="center"/>
    </xf>
    <xf numFmtId="190" fontId="71" fillId="0" borderId="76" xfId="13020" applyFont="1" applyBorder="1" applyAlignment="1">
      <alignment horizontal="center" vertical="center"/>
    </xf>
    <xf numFmtId="190" fontId="71" fillId="0" borderId="42" xfId="13020" applyFont="1" applyBorder="1" applyAlignment="1">
      <alignment horizontal="center" vertical="center"/>
    </xf>
    <xf numFmtId="190" fontId="71" fillId="33" borderId="63" xfId="13020" applyFont="1" applyFill="1" applyBorder="1" applyAlignment="1">
      <alignment horizontal="center" vertical="center" wrapText="1"/>
    </xf>
    <xf numFmtId="190" fontId="71" fillId="33" borderId="73" xfId="13020" applyFont="1" applyFill="1" applyBorder="1" applyAlignment="1">
      <alignment horizontal="center" vertical="center" wrapText="1"/>
    </xf>
    <xf numFmtId="190" fontId="71" fillId="34" borderId="57" xfId="13020" applyFont="1" applyFill="1" applyBorder="1" applyAlignment="1">
      <alignment horizontal="center" vertical="center"/>
    </xf>
    <xf numFmtId="190" fontId="71" fillId="34" borderId="41" xfId="13020" applyFont="1" applyFill="1" applyBorder="1" applyAlignment="1">
      <alignment horizontal="center" vertical="center"/>
    </xf>
    <xf numFmtId="190" fontId="71" fillId="0" borderId="0" xfId="13020" applyFont="1" applyFill="1" applyBorder="1" applyAlignment="1">
      <alignment horizontal="center" vertical="center" shrinkToFit="1"/>
    </xf>
    <xf numFmtId="49" fontId="71" fillId="0" borderId="0" xfId="13020" applyNumberFormat="1" applyFont="1" applyFill="1" applyBorder="1" applyAlignment="1">
      <alignment horizontal="center" vertical="center" shrinkToFit="1"/>
    </xf>
    <xf numFmtId="179" fontId="71" fillId="0" borderId="0" xfId="13020" applyNumberFormat="1" applyFont="1" applyFill="1" applyBorder="1" applyAlignment="1">
      <alignment horizontal="center" vertical="center" shrinkToFit="1"/>
    </xf>
    <xf numFmtId="190" fontId="65" fillId="0" borderId="0" xfId="13020" applyFont="1" applyFill="1" applyBorder="1" applyAlignment="1">
      <alignment horizontal="left" vertical="center" shrinkToFit="1"/>
    </xf>
    <xf numFmtId="190" fontId="87" fillId="0" borderId="41" xfId="13020" applyFont="1" applyFill="1" applyBorder="1" applyAlignment="1">
      <alignment horizontal="center" vertical="center"/>
    </xf>
    <xf numFmtId="190" fontId="71" fillId="35" borderId="42" xfId="13020" applyFont="1" applyFill="1" applyBorder="1" applyAlignment="1">
      <alignment horizontal="center" vertical="center"/>
    </xf>
    <xf numFmtId="178" fontId="71" fillId="0" borderId="0" xfId="13020" applyNumberFormat="1" applyFont="1" applyBorder="1" applyAlignment="1">
      <alignment horizontal="center" wrapText="1"/>
    </xf>
    <xf numFmtId="190" fontId="87" fillId="0" borderId="0" xfId="13020" applyFont="1" applyFill="1" applyBorder="1" applyAlignment="1">
      <alignment horizontal="center" vertical="center"/>
    </xf>
    <xf numFmtId="190" fontId="9" fillId="16" borderId="0" xfId="13020" applyNumberFormat="1" applyFont="1" applyFill="1" applyBorder="1" applyAlignment="1">
      <alignment horizontal="center" vertical="center" wrapText="1"/>
    </xf>
    <xf numFmtId="190" fontId="71" fillId="0" borderId="0" xfId="13020" applyFont="1" applyBorder="1" applyAlignment="1">
      <alignment horizontal="center"/>
    </xf>
    <xf numFmtId="190" fontId="87" fillId="0" borderId="42" xfId="13020" applyFont="1" applyFill="1" applyBorder="1" applyAlignment="1">
      <alignment horizontal="center" vertical="center"/>
    </xf>
    <xf numFmtId="190" fontId="71" fillId="0" borderId="41" xfId="13020" applyFont="1" applyBorder="1" applyAlignment="1">
      <alignment horizontal="center" vertical="center"/>
    </xf>
    <xf numFmtId="190" fontId="91" fillId="21" borderId="42" xfId="12933" applyFont="1" applyFill="1" applyBorder="1" applyAlignment="1">
      <alignment horizontal="center" vertical="center"/>
    </xf>
    <xf numFmtId="190" fontId="87" fillId="0" borderId="0" xfId="13020" applyFont="1" applyFill="1" applyBorder="1" applyAlignment="1">
      <alignment horizontal="center" vertical="center" shrinkToFit="1"/>
    </xf>
    <xf numFmtId="49" fontId="87" fillId="0" borderId="0" xfId="13020" applyNumberFormat="1" applyFont="1" applyFill="1" applyBorder="1" applyAlignment="1">
      <alignment horizontal="center" vertical="center" shrinkToFit="1"/>
    </xf>
    <xf numFmtId="179" fontId="87" fillId="0" borderId="0" xfId="13020" applyNumberFormat="1" applyFont="1" applyFill="1" applyBorder="1" applyAlignment="1">
      <alignment horizontal="center" vertical="center" shrinkToFit="1"/>
    </xf>
    <xf numFmtId="190" fontId="86" fillId="0" borderId="0" xfId="13020" applyFont="1" applyFill="1" applyBorder="1" applyAlignment="1">
      <alignment horizontal="left" vertical="center" shrinkToFit="1"/>
    </xf>
    <xf numFmtId="190" fontId="71" fillId="0" borderId="0" xfId="13020" applyFont="1" applyBorder="1"/>
    <xf numFmtId="190" fontId="65" fillId="15" borderId="57" xfId="13020" applyFont="1" applyFill="1" applyBorder="1" applyAlignment="1">
      <alignment horizontal="left" vertical="center"/>
    </xf>
    <xf numFmtId="190" fontId="71" fillId="0" borderId="0" xfId="13020" applyFont="1" applyAlignment="1"/>
    <xf numFmtId="190" fontId="92" fillId="0" borderId="0" xfId="13020" applyFont="1" applyAlignment="1"/>
    <xf numFmtId="178" fontId="71" fillId="22" borderId="42" xfId="13020" applyNumberFormat="1" applyFont="1" applyFill="1" applyBorder="1" applyAlignment="1">
      <alignment horizontal="center"/>
    </xf>
    <xf numFmtId="190" fontId="71" fillId="0" borderId="42" xfId="13020" applyFont="1" applyFill="1" applyBorder="1" applyAlignment="1">
      <alignment horizontal="center" vertical="center"/>
    </xf>
    <xf numFmtId="190" fontId="71" fillId="0" borderId="42" xfId="13066" applyFont="1" applyFill="1" applyBorder="1" applyAlignment="1">
      <alignment horizontal="center"/>
    </xf>
    <xf numFmtId="190" fontId="65" fillId="16" borderId="0" xfId="13020" applyFont="1" applyFill="1" applyBorder="1" applyAlignment="1">
      <alignment horizontal="left" vertical="center" wrapText="1" shrinkToFit="1"/>
    </xf>
    <xf numFmtId="190" fontId="65" fillId="16" borderId="0" xfId="13020" applyFont="1" applyFill="1" applyBorder="1" applyAlignment="1">
      <alignment horizontal="left" vertical="center" wrapText="1" shrinkToFit="1"/>
    </xf>
    <xf numFmtId="190" fontId="71" fillId="16" borderId="42" xfId="13020" applyFont="1" applyFill="1" applyBorder="1" applyAlignment="1">
      <alignment horizontal="center" vertical="center" wrapText="1"/>
    </xf>
    <xf numFmtId="190" fontId="71" fillId="0" borderId="42" xfId="13020" applyFont="1" applyBorder="1" applyAlignment="1">
      <alignment horizontal="center" vertical="center" wrapText="1"/>
    </xf>
    <xf numFmtId="190" fontId="71" fillId="16" borderId="42" xfId="13020" applyFont="1" applyFill="1" applyBorder="1" applyAlignment="1">
      <alignment horizontal="center" vertical="center" wrapText="1"/>
    </xf>
    <xf numFmtId="190" fontId="71" fillId="0" borderId="0" xfId="13020" applyFont="1" applyFill="1" applyAlignment="1"/>
    <xf numFmtId="190" fontId="65" fillId="0" borderId="57" xfId="13020" applyFont="1" applyFill="1" applyBorder="1" applyAlignment="1">
      <alignment horizontal="left" vertical="center" shrinkToFit="1"/>
    </xf>
    <xf numFmtId="49" fontId="65" fillId="0" borderId="57" xfId="13020" applyNumberFormat="1" applyFont="1" applyFill="1" applyBorder="1" applyAlignment="1">
      <alignment horizontal="left" vertical="center" shrinkToFit="1"/>
    </xf>
    <xf numFmtId="179" fontId="65" fillId="0" borderId="57" xfId="13020" applyNumberFormat="1" applyFont="1" applyFill="1" applyBorder="1" applyAlignment="1">
      <alignment horizontal="left" vertical="center" shrinkToFit="1"/>
    </xf>
    <xf numFmtId="190" fontId="65" fillId="0" borderId="15" xfId="13020" applyFont="1" applyFill="1" applyBorder="1" applyAlignment="1">
      <alignment horizontal="left" vertical="center" shrinkToFit="1"/>
    </xf>
    <xf numFmtId="190" fontId="65" fillId="0" borderId="77" xfId="13020" applyFont="1" applyFill="1" applyBorder="1" applyAlignment="1">
      <alignment horizontal="left" vertical="center" shrinkToFit="1"/>
    </xf>
    <xf numFmtId="190" fontId="71" fillId="16" borderId="57" xfId="13020" applyFont="1" applyFill="1" applyBorder="1" applyAlignment="1">
      <alignment horizontal="center" vertical="center" wrapText="1"/>
    </xf>
    <xf numFmtId="190" fontId="71" fillId="16" borderId="41" xfId="13020" applyFont="1" applyFill="1" applyBorder="1" applyAlignment="1">
      <alignment horizontal="center" vertical="center" wrapText="1"/>
    </xf>
    <xf numFmtId="190" fontId="65" fillId="16" borderId="15" xfId="13020" applyFont="1" applyFill="1" applyBorder="1" applyAlignment="1">
      <alignment horizontal="left" vertical="center" wrapText="1" shrinkToFit="1"/>
    </xf>
    <xf numFmtId="190" fontId="71" fillId="22" borderId="42" xfId="13020" applyFont="1" applyFill="1" applyBorder="1" applyAlignment="1">
      <alignment horizontal="center" vertical="center"/>
    </xf>
    <xf numFmtId="190" fontId="65" fillId="22" borderId="0" xfId="13020" applyFont="1" applyFill="1" applyBorder="1" applyAlignment="1">
      <alignment horizontal="left" vertical="center" shrinkToFit="1"/>
    </xf>
    <xf numFmtId="190" fontId="71" fillId="22" borderId="42" xfId="13020" applyFont="1" applyFill="1" applyBorder="1" applyAlignment="1">
      <alignment horizontal="center" vertical="center" wrapText="1"/>
    </xf>
    <xf numFmtId="190" fontId="71" fillId="0" borderId="42" xfId="13020" applyFont="1" applyBorder="1" applyAlignment="1"/>
    <xf numFmtId="190" fontId="71" fillId="0" borderId="63" xfId="13020" applyFont="1" applyBorder="1" applyAlignment="1"/>
    <xf numFmtId="190" fontId="71" fillId="22" borderId="74" xfId="13020" applyFont="1" applyFill="1" applyBorder="1" applyAlignment="1">
      <alignment horizontal="center" vertical="center"/>
    </xf>
    <xf numFmtId="190" fontId="71" fillId="35" borderId="42" xfId="13020" applyFont="1" applyFill="1" applyBorder="1" applyAlignment="1"/>
    <xf numFmtId="190" fontId="71" fillId="0" borderId="0" xfId="13020" applyFont="1" applyFill="1" applyBorder="1" applyAlignment="1"/>
    <xf numFmtId="178" fontId="71" fillId="0" borderId="42" xfId="13020" applyNumberFormat="1" applyFont="1" applyFill="1" applyBorder="1" applyAlignment="1">
      <alignment horizontal="center"/>
    </xf>
    <xf numFmtId="178" fontId="71" fillId="0" borderId="62" xfId="13020" applyNumberFormat="1" applyFont="1" applyFill="1" applyBorder="1" applyAlignment="1">
      <alignment horizontal="center" vertical="center"/>
    </xf>
    <xf numFmtId="190" fontId="65" fillId="0" borderId="0" xfId="13020" applyFont="1" applyFill="1" applyBorder="1" applyAlignment="1">
      <alignment horizontal="left" vertical="center" shrinkToFit="1"/>
    </xf>
    <xf numFmtId="178" fontId="71" fillId="0" borderId="62" xfId="13020" applyNumberFormat="1" applyFont="1" applyBorder="1" applyAlignment="1">
      <alignment horizontal="center" vertical="center"/>
    </xf>
    <xf numFmtId="190" fontId="71" fillId="22" borderId="52" xfId="13020" applyFont="1" applyFill="1" applyBorder="1" applyAlignment="1">
      <alignment horizontal="center" vertical="center"/>
    </xf>
    <xf numFmtId="190" fontId="71" fillId="0" borderId="60" xfId="13020" applyFont="1" applyBorder="1" applyAlignment="1"/>
    <xf numFmtId="190" fontId="71" fillId="22" borderId="75" xfId="13020" applyFont="1" applyFill="1" applyBorder="1" applyAlignment="1">
      <alignment horizontal="center" vertical="center"/>
    </xf>
    <xf numFmtId="190" fontId="71" fillId="22" borderId="78" xfId="13020" applyFont="1" applyFill="1" applyBorder="1" applyAlignment="1">
      <alignment horizontal="center" vertical="center"/>
    </xf>
    <xf numFmtId="190" fontId="71" fillId="21" borderId="63" xfId="13020" applyFont="1" applyFill="1" applyBorder="1" applyAlignment="1"/>
    <xf numFmtId="190" fontId="71" fillId="21" borderId="74" xfId="13020" applyFont="1" applyFill="1" applyBorder="1" applyAlignment="1">
      <alignment horizontal="center" vertical="center"/>
    </xf>
    <xf numFmtId="178" fontId="71" fillId="22" borderId="42" xfId="13020" applyNumberFormat="1" applyFont="1" applyFill="1" applyBorder="1" applyAlignment="1">
      <alignment horizontal="center" vertical="center"/>
    </xf>
    <xf numFmtId="190" fontId="71" fillId="22" borderId="63" xfId="13020" applyFont="1" applyFill="1" applyBorder="1" applyAlignment="1">
      <alignment horizontal="center" vertical="center"/>
    </xf>
    <xf numFmtId="190" fontId="71" fillId="0" borderId="52" xfId="13020" applyFont="1" applyBorder="1" applyAlignment="1"/>
    <xf numFmtId="190" fontId="71" fillId="16" borderId="75" xfId="13020" applyFont="1" applyFill="1" applyBorder="1" applyAlignment="1">
      <alignment horizontal="center" vertical="center"/>
    </xf>
    <xf numFmtId="190" fontId="71" fillId="22" borderId="75" xfId="13020" applyFont="1" applyFill="1" applyBorder="1" applyAlignment="1">
      <alignment horizontal="center" vertical="center"/>
    </xf>
    <xf numFmtId="190" fontId="87" fillId="0" borderId="42" xfId="13020" applyFont="1" applyBorder="1" applyAlignment="1">
      <alignment horizontal="center" wrapText="1"/>
    </xf>
    <xf numFmtId="190" fontId="71" fillId="23" borderId="42" xfId="13020" applyFont="1" applyFill="1" applyBorder="1" applyAlignment="1"/>
    <xf numFmtId="190" fontId="71" fillId="23" borderId="42" xfId="13020" applyFont="1" applyFill="1" applyBorder="1" applyAlignment="1">
      <alignment horizontal="center" vertical="center"/>
    </xf>
    <xf numFmtId="190" fontId="71" fillId="0" borderId="0" xfId="13020" applyFont="1" applyFill="1" applyBorder="1" applyAlignment="1"/>
    <xf numFmtId="190" fontId="71" fillId="0" borderId="0" xfId="13020" applyFont="1" applyBorder="1" applyAlignment="1"/>
    <xf numFmtId="190" fontId="71" fillId="22" borderId="79" xfId="13020" applyFont="1" applyFill="1" applyBorder="1" applyAlignment="1">
      <alignment horizontal="center" vertical="center"/>
    </xf>
    <xf numFmtId="178" fontId="71" fillId="16" borderId="42" xfId="13020" applyNumberFormat="1" applyFont="1" applyFill="1" applyBorder="1" applyAlignment="1">
      <alignment horizontal="center"/>
    </xf>
    <xf numFmtId="190" fontId="65" fillId="22" borderId="0" xfId="13020" applyFont="1" applyFill="1" applyBorder="1" applyAlignment="1">
      <alignment horizontal="center" vertical="center" shrinkToFit="1"/>
    </xf>
    <xf numFmtId="190" fontId="71" fillId="22" borderId="64" xfId="13020" applyFont="1" applyFill="1" applyBorder="1" applyAlignment="1">
      <alignment horizontal="center" vertical="center"/>
    </xf>
    <xf numFmtId="190" fontId="71" fillId="22" borderId="65" xfId="13020" applyFont="1" applyFill="1" applyBorder="1" applyAlignment="1">
      <alignment horizontal="center" vertical="center"/>
    </xf>
    <xf numFmtId="190" fontId="71" fillId="22" borderId="80" xfId="13020" applyFont="1" applyFill="1" applyBorder="1" applyAlignment="1">
      <alignment horizontal="center" vertical="center"/>
    </xf>
    <xf numFmtId="190" fontId="71" fillId="22" borderId="73" xfId="13020" applyFont="1" applyFill="1" applyBorder="1" applyAlignment="1">
      <alignment horizontal="center" vertical="center"/>
    </xf>
    <xf numFmtId="190" fontId="71" fillId="35" borderId="65" xfId="13020" applyFont="1" applyFill="1" applyBorder="1" applyAlignment="1">
      <alignment horizontal="center" vertical="center"/>
    </xf>
    <xf numFmtId="190" fontId="71" fillId="35" borderId="73" xfId="13020" applyFont="1" applyFill="1" applyBorder="1" applyAlignment="1">
      <alignment horizontal="center" vertical="center"/>
    </xf>
    <xf numFmtId="190" fontId="71" fillId="23" borderId="65" xfId="13020" applyFont="1" applyFill="1" applyBorder="1" applyAlignment="1">
      <alignment horizontal="center" vertical="center"/>
    </xf>
    <xf numFmtId="190" fontId="71" fillId="23" borderId="73" xfId="13020" applyFont="1" applyFill="1" applyBorder="1" applyAlignment="1">
      <alignment horizontal="center" vertical="center"/>
    </xf>
    <xf numFmtId="190" fontId="65" fillId="15" borderId="0" xfId="13067" applyFont="1" applyFill="1" applyBorder="1" applyAlignment="1">
      <alignment horizontal="left" vertical="center"/>
    </xf>
    <xf numFmtId="190" fontId="83" fillId="0" borderId="0" xfId="13020" applyFont="1" applyBorder="1" applyAlignment="1"/>
    <xf numFmtId="190" fontId="71" fillId="0" borderId="52" xfId="13020" applyFont="1" applyBorder="1" applyAlignment="1">
      <alignment horizontal="center" vertical="center"/>
    </xf>
    <xf numFmtId="190" fontId="71" fillId="0" borderId="42" xfId="13020" applyFont="1" applyBorder="1" applyAlignment="1">
      <alignment horizontal="center"/>
    </xf>
    <xf numFmtId="190" fontId="71" fillId="23" borderId="42" xfId="13020" applyFont="1" applyFill="1" applyBorder="1" applyAlignment="1">
      <alignment horizontal="center"/>
    </xf>
    <xf numFmtId="190" fontId="71" fillId="0" borderId="74" xfId="13020" applyFont="1" applyBorder="1" applyAlignment="1">
      <alignment horizontal="center" vertical="center"/>
    </xf>
    <xf numFmtId="190" fontId="71" fillId="0" borderId="41" xfId="13020" applyFont="1" applyFill="1" applyBorder="1" applyAlignment="1">
      <alignment horizontal="center"/>
    </xf>
    <xf numFmtId="190" fontId="71" fillId="35" borderId="42" xfId="13020" applyFont="1" applyFill="1" applyBorder="1" applyAlignment="1">
      <alignment horizontal="center"/>
    </xf>
    <xf numFmtId="190" fontId="71" fillId="0" borderId="42" xfId="13063" applyFont="1" applyFill="1" applyBorder="1" applyAlignment="1">
      <alignment horizontal="center" vertical="center" wrapText="1"/>
    </xf>
    <xf numFmtId="190" fontId="71" fillId="0" borderId="42" xfId="13020" applyFont="1" applyFill="1" applyBorder="1" applyAlignment="1">
      <alignment horizontal="center"/>
    </xf>
    <xf numFmtId="190" fontId="71" fillId="0" borderId="42" xfId="13066" applyFont="1" applyFill="1" applyBorder="1" applyAlignment="1">
      <alignment horizontal="center" wrapText="1"/>
    </xf>
    <xf numFmtId="190" fontId="71" fillId="0" borderId="65" xfId="13020" applyFont="1" applyBorder="1" applyAlignment="1">
      <alignment horizontal="center" vertical="center"/>
    </xf>
    <xf numFmtId="190" fontId="71" fillId="0" borderId="81" xfId="13020" applyFont="1" applyBorder="1" applyAlignment="1">
      <alignment horizontal="center" vertical="center"/>
    </xf>
    <xf numFmtId="190" fontId="71" fillId="8" borderId="57" xfId="13020" applyFont="1" applyFill="1" applyBorder="1" applyAlignment="1">
      <alignment horizontal="center" vertical="center"/>
    </xf>
    <xf numFmtId="190" fontId="71" fillId="0" borderId="73" xfId="13020" applyFont="1" applyBorder="1" applyAlignment="1">
      <alignment horizontal="center" vertical="center"/>
    </xf>
    <xf numFmtId="190" fontId="71" fillId="0" borderId="82" xfId="13020" applyFont="1" applyBorder="1" applyAlignment="1">
      <alignment horizontal="center" vertical="center"/>
    </xf>
    <xf numFmtId="190" fontId="71" fillId="8" borderId="83" xfId="13020" applyFont="1" applyFill="1" applyBorder="1" applyAlignment="1">
      <alignment horizontal="center" vertical="center"/>
    </xf>
    <xf numFmtId="190" fontId="83" fillId="0" borderId="0" xfId="13020" applyFont="1" applyFill="1" applyBorder="1" applyAlignment="1"/>
    <xf numFmtId="178" fontId="71" fillId="0" borderId="0" xfId="13020" applyNumberFormat="1" applyFont="1" applyFill="1" applyBorder="1" applyAlignment="1">
      <alignment horizontal="center" wrapText="1"/>
    </xf>
    <xf numFmtId="190" fontId="71" fillId="0" borderId="0" xfId="13020" applyFont="1" applyFill="1" applyBorder="1" applyAlignment="1">
      <alignment horizontal="center" vertical="center" wrapText="1"/>
    </xf>
    <xf numFmtId="190" fontId="71" fillId="0" borderId="42" xfId="13020" applyFont="1" applyFill="1" applyBorder="1" applyAlignment="1">
      <alignment horizontal="center" vertical="center" wrapText="1"/>
    </xf>
    <xf numFmtId="190" fontId="71" fillId="8" borderId="42" xfId="13020" applyFont="1" applyFill="1" applyBorder="1" applyAlignment="1">
      <alignment horizontal="center"/>
    </xf>
    <xf numFmtId="190" fontId="71" fillId="8" borderId="42" xfId="13020" applyFont="1" applyFill="1" applyBorder="1" applyAlignment="1">
      <alignment horizontal="center" vertical="center"/>
    </xf>
    <xf numFmtId="190" fontId="71" fillId="0" borderId="57" xfId="13020" applyFont="1" applyBorder="1" applyAlignment="1">
      <alignment horizontal="center" vertical="center" wrapText="1"/>
    </xf>
    <xf numFmtId="190" fontId="71" fillId="0" borderId="9" xfId="13020" applyFont="1" applyBorder="1" applyAlignment="1">
      <alignment horizontal="center" vertical="center" wrapText="1"/>
    </xf>
    <xf numFmtId="190" fontId="71" fillId="0" borderId="41" xfId="13020" applyFont="1" applyBorder="1" applyAlignment="1">
      <alignment horizontal="center" vertical="center" wrapText="1"/>
    </xf>
    <xf numFmtId="178" fontId="87" fillId="0" borderId="42" xfId="13020" applyNumberFormat="1" applyFont="1" applyFill="1" applyBorder="1" applyAlignment="1">
      <alignment horizontal="center" wrapText="1"/>
    </xf>
    <xf numFmtId="190" fontId="83" fillId="0" borderId="0" xfId="13020" applyFont="1" applyBorder="1"/>
    <xf numFmtId="190" fontId="71" fillId="0" borderId="41" xfId="13020" applyFont="1" applyBorder="1" applyAlignment="1">
      <alignment horizontal="center"/>
    </xf>
    <xf numFmtId="190" fontId="71" fillId="8" borderId="41" xfId="13020" applyFont="1" applyFill="1" applyBorder="1" applyAlignment="1">
      <alignment horizontal="center"/>
    </xf>
    <xf numFmtId="190" fontId="71" fillId="0" borderId="84" xfId="13020" applyFont="1" applyBorder="1" applyAlignment="1">
      <alignment horizontal="center" vertical="center"/>
    </xf>
    <xf numFmtId="190" fontId="71" fillId="0" borderId="65" xfId="13020" applyFont="1" applyBorder="1" applyAlignment="1"/>
    <xf numFmtId="190" fontId="71" fillId="0" borderId="57" xfId="13020" applyFont="1" applyBorder="1" applyAlignment="1">
      <alignment horizontal="center" vertical="center"/>
    </xf>
    <xf numFmtId="190" fontId="71" fillId="0" borderId="85" xfId="13020" applyFont="1" applyBorder="1" applyAlignment="1">
      <alignment horizontal="center" vertical="center"/>
    </xf>
    <xf numFmtId="190" fontId="71" fillId="0" borderId="68" xfId="13020" applyFont="1" applyBorder="1" applyAlignment="1">
      <alignment horizontal="center" vertical="center"/>
    </xf>
    <xf numFmtId="178" fontId="87" fillId="0" borderId="0" xfId="13020" applyNumberFormat="1" applyFont="1" applyFill="1" applyBorder="1" applyAlignment="1">
      <alignment horizontal="center" wrapText="1"/>
    </xf>
    <xf numFmtId="190" fontId="71" fillId="0" borderId="0" xfId="13020" applyFont="1" applyBorder="1" applyAlignment="1">
      <alignment horizontal="center" vertical="center" wrapText="1"/>
    </xf>
    <xf numFmtId="178" fontId="87" fillId="0" borderId="42" xfId="13020" applyNumberFormat="1" applyFont="1" applyFill="1" applyBorder="1" applyAlignment="1">
      <alignment horizontal="center" vertical="center" wrapText="1"/>
    </xf>
    <xf numFmtId="190" fontId="71" fillId="35" borderId="41" xfId="13020" applyFont="1" applyFill="1" applyBorder="1" applyAlignment="1">
      <alignment horizontal="center"/>
    </xf>
    <xf numFmtId="190" fontId="71" fillId="0" borderId="75" xfId="13020" applyFont="1" applyBorder="1" applyAlignment="1">
      <alignment horizontal="center" vertical="center"/>
    </xf>
    <xf numFmtId="190" fontId="83" fillId="0" borderId="0" xfId="13020" applyFont="1" applyFill="1" applyBorder="1"/>
    <xf numFmtId="190" fontId="71" fillId="0" borderId="83" xfId="13020" applyFont="1" applyBorder="1" applyAlignment="1">
      <alignment horizontal="center" vertical="center"/>
    </xf>
    <xf numFmtId="190" fontId="93" fillId="0" borderId="0" xfId="13020" applyFont="1" applyBorder="1"/>
    <xf numFmtId="190" fontId="87" fillId="0" borderId="0" xfId="13020" applyFont="1" applyBorder="1" applyAlignment="1"/>
    <xf numFmtId="190" fontId="87" fillId="0" borderId="57" xfId="13020" applyFont="1" applyFill="1" applyBorder="1" applyAlignment="1">
      <alignment horizontal="center" vertical="center" wrapText="1"/>
    </xf>
    <xf numFmtId="190" fontId="87" fillId="0" borderId="9" xfId="13020" applyFont="1" applyFill="1" applyBorder="1" applyAlignment="1">
      <alignment horizontal="center" vertical="center" wrapText="1"/>
    </xf>
    <xf numFmtId="190" fontId="87" fillId="0" borderId="41" xfId="13020" applyFont="1" applyFill="1" applyBorder="1" applyAlignment="1">
      <alignment horizontal="center" vertical="center" wrapText="1"/>
    </xf>
    <xf numFmtId="190" fontId="71" fillId="0" borderId="0" xfId="13020" applyFont="1" applyBorder="1" applyAlignment="1"/>
    <xf numFmtId="190" fontId="71" fillId="0" borderId="43" xfId="13020" applyFont="1" applyBorder="1" applyAlignment="1">
      <alignment horizontal="center" vertical="center"/>
    </xf>
    <xf numFmtId="190" fontId="71" fillId="23" borderId="57" xfId="13020" applyFont="1" applyFill="1" applyBorder="1" applyAlignment="1">
      <alignment horizontal="center" vertical="center"/>
    </xf>
    <xf numFmtId="190" fontId="71" fillId="23" borderId="41" xfId="13020" applyFont="1" applyFill="1" applyBorder="1" applyAlignment="1">
      <alignment horizontal="center" vertical="center"/>
    </xf>
    <xf numFmtId="190" fontId="93" fillId="0" borderId="0" xfId="13020" applyFont="1" applyFill="1" applyBorder="1"/>
    <xf numFmtId="190" fontId="93" fillId="0" borderId="0" xfId="13020" applyFont="1" applyFill="1" applyBorder="1" applyAlignment="1"/>
    <xf numFmtId="178" fontId="71" fillId="0" borderId="57" xfId="13020" applyNumberFormat="1" applyFont="1" applyFill="1" applyBorder="1" applyAlignment="1">
      <alignment horizontal="center" wrapText="1"/>
    </xf>
    <xf numFmtId="190" fontId="71" fillId="0" borderId="57" xfId="13063" applyFont="1" applyFill="1" applyBorder="1" applyAlignment="1">
      <alignment horizontal="center" vertical="center" wrapText="1"/>
    </xf>
    <xf numFmtId="190" fontId="71" fillId="0" borderId="9" xfId="13063" applyFont="1" applyFill="1" applyBorder="1" applyAlignment="1">
      <alignment horizontal="center" vertical="center" wrapText="1"/>
    </xf>
    <xf numFmtId="190" fontId="71" fillId="0" borderId="41" xfId="13063" applyFont="1" applyFill="1" applyBorder="1" applyAlignment="1">
      <alignment horizontal="center" vertical="center" wrapText="1"/>
    </xf>
    <xf numFmtId="190" fontId="87" fillId="0" borderId="0" xfId="13020" applyFont="1" applyAlignment="1">
      <alignment horizontal="center" wrapText="1"/>
    </xf>
    <xf numFmtId="190" fontId="71" fillId="35" borderId="57" xfId="13020" applyFont="1" applyFill="1" applyBorder="1" applyAlignment="1">
      <alignment horizontal="center" vertical="center"/>
    </xf>
    <xf numFmtId="190" fontId="71" fillId="35" borderId="41" xfId="13020" applyFont="1" applyFill="1" applyBorder="1" applyAlignment="1">
      <alignment horizontal="center" vertical="center"/>
    </xf>
    <xf numFmtId="178" fontId="71" fillId="0" borderId="42" xfId="13020" applyNumberFormat="1" applyFont="1" applyFill="1" applyBorder="1" applyAlignment="1">
      <alignment horizontal="center" wrapText="1"/>
    </xf>
    <xf numFmtId="178" fontId="71" fillId="0" borderId="62" xfId="13020" applyNumberFormat="1" applyFont="1" applyFill="1" applyBorder="1" applyAlignment="1">
      <alignment horizontal="center" vertical="center" wrapText="1"/>
    </xf>
    <xf numFmtId="190" fontId="71" fillId="0" borderId="0" xfId="13020" applyFont="1" applyFill="1" applyBorder="1" applyAlignment="1">
      <alignment horizontal="left" vertical="center" shrinkToFit="1"/>
    </xf>
    <xf numFmtId="190" fontId="71" fillId="0" borderId="42" xfId="13020" applyFont="1" applyFill="1" applyBorder="1"/>
    <xf numFmtId="190" fontId="71" fillId="23" borderId="42" xfId="13020" applyFont="1" applyFill="1" applyBorder="1"/>
    <xf numFmtId="190" fontId="87" fillId="0" borderId="0" xfId="13020" applyFont="1" applyFill="1" applyAlignment="1">
      <alignment horizontal="center" wrapText="1"/>
    </xf>
    <xf numFmtId="190" fontId="71" fillId="0" borderId="57" xfId="13020" applyFont="1" applyFill="1" applyBorder="1" applyAlignment="1">
      <alignment horizontal="center" vertical="center"/>
    </xf>
    <xf numFmtId="190" fontId="71" fillId="0" borderId="57" xfId="13063" applyFont="1" applyFill="1" applyBorder="1" applyAlignment="1">
      <alignment horizontal="center" vertical="center" wrapText="1"/>
    </xf>
    <xf numFmtId="190" fontId="71" fillId="0" borderId="42" xfId="13063" applyFont="1" applyFill="1" applyBorder="1" applyAlignment="1">
      <alignment horizontal="center" vertical="center" wrapText="1"/>
    </xf>
    <xf numFmtId="190" fontId="71" fillId="35" borderId="42" xfId="13020" applyFont="1" applyFill="1" applyBorder="1"/>
    <xf numFmtId="190" fontId="94" fillId="0" borderId="0" xfId="13020" applyFont="1" applyFill="1" applyBorder="1"/>
    <xf numFmtId="190" fontId="93" fillId="0" borderId="0" xfId="13020" applyFont="1" applyFill="1" applyBorder="1" applyAlignment="1">
      <alignment horizontal="center"/>
    </xf>
    <xf numFmtId="190" fontId="65" fillId="0" borderId="86" xfId="13020" applyFont="1" applyFill="1" applyBorder="1" applyAlignment="1">
      <alignment horizontal="left" vertical="center" shrinkToFit="1"/>
    </xf>
    <xf numFmtId="190" fontId="83" fillId="0" borderId="0" xfId="13020" applyFont="1" applyBorder="1" applyAlignment="1">
      <alignment horizontal="center"/>
    </xf>
    <xf numFmtId="190" fontId="71" fillId="0" borderId="9" xfId="13020" applyFont="1" applyBorder="1" applyAlignment="1">
      <alignment horizontal="center" vertical="center"/>
    </xf>
    <xf numFmtId="190" fontId="71" fillId="0" borderId="41" xfId="13020" applyFont="1" applyBorder="1"/>
    <xf numFmtId="190" fontId="71" fillId="8" borderId="41" xfId="13020" applyFont="1" applyFill="1" applyBorder="1"/>
    <xf numFmtId="190" fontId="83" fillId="0" borderId="0" xfId="13020" applyFont="1" applyFill="1" applyBorder="1" applyAlignment="1">
      <alignment horizontal="center"/>
    </xf>
    <xf numFmtId="178" fontId="71" fillId="0" borderId="87" xfId="13020" applyNumberFormat="1" applyFont="1" applyFill="1" applyBorder="1" applyAlignment="1">
      <alignment horizontal="center" vertical="center" wrapText="1"/>
    </xf>
    <xf numFmtId="190" fontId="71" fillId="0" borderId="87" xfId="13066" applyFont="1" applyFill="1" applyBorder="1" applyAlignment="1">
      <alignment horizontal="center"/>
    </xf>
    <xf numFmtId="190" fontId="87" fillId="0" borderId="0" xfId="13020" applyFont="1" applyFill="1" applyBorder="1"/>
    <xf numFmtId="178" fontId="71" fillId="0" borderId="42" xfId="13020" applyNumberFormat="1" applyFont="1" applyFill="1" applyBorder="1" applyAlignment="1">
      <alignment horizontal="center" vertical="center" wrapText="1"/>
    </xf>
    <xf numFmtId="190" fontId="71" fillId="24" borderId="42" xfId="12933" applyFont="1" applyFill="1" applyBorder="1" applyAlignment="1">
      <alignment horizontal="center" vertical="center"/>
    </xf>
    <xf numFmtId="190" fontId="71" fillId="0" borderId="57" xfId="13066" applyFont="1" applyFill="1" applyBorder="1" applyAlignment="1">
      <alignment horizontal="center" vertical="center" wrapText="1"/>
    </xf>
    <xf numFmtId="190" fontId="93" fillId="0" borderId="0" xfId="13020" applyFont="1" applyBorder="1" applyAlignment="1">
      <alignment horizontal="center"/>
    </xf>
    <xf numFmtId="190" fontId="71" fillId="0" borderId="9" xfId="13066" applyFont="1" applyFill="1" applyBorder="1" applyAlignment="1">
      <alignment horizontal="center" vertical="center" wrapText="1"/>
    </xf>
    <xf numFmtId="190" fontId="65" fillId="0" borderId="0" xfId="13067" applyFont="1" applyFill="1" applyBorder="1" applyAlignment="1">
      <alignment horizontal="left" vertical="center" shrinkToFit="1"/>
    </xf>
    <xf numFmtId="190" fontId="71" fillId="0" borderId="41" xfId="13066" applyFont="1" applyFill="1" applyBorder="1" applyAlignment="1">
      <alignment horizontal="center" vertical="center" wrapText="1"/>
    </xf>
    <xf numFmtId="190" fontId="71" fillId="0" borderId="0" xfId="12933" applyFont="1" applyBorder="1" applyAlignment="1">
      <alignment horizontal="center" vertical="center"/>
    </xf>
    <xf numFmtId="190" fontId="71" fillId="0" borderId="42" xfId="12933" applyFont="1" applyBorder="1" applyAlignment="1">
      <alignment horizontal="center" vertical="center"/>
    </xf>
    <xf numFmtId="190" fontId="71" fillId="0" borderId="42" xfId="12933" applyFont="1" applyFill="1" applyBorder="1" applyAlignment="1">
      <alignment horizontal="center" vertical="center"/>
    </xf>
    <xf numFmtId="190" fontId="71" fillId="0" borderId="42" xfId="12933" applyFont="1" applyBorder="1" applyAlignment="1">
      <alignment horizontal="center" vertical="center"/>
    </xf>
    <xf numFmtId="190" fontId="71" fillId="0" borderId="57" xfId="12933" applyFont="1" applyBorder="1" applyAlignment="1">
      <alignment horizontal="center" vertical="center"/>
    </xf>
    <xf numFmtId="190" fontId="71" fillId="0" borderId="41" xfId="12933" applyFont="1" applyBorder="1" applyAlignment="1">
      <alignment horizontal="center" vertical="center"/>
    </xf>
    <xf numFmtId="190" fontId="71" fillId="0" borderId="0" xfId="13067" applyFont="1" applyFill="1" applyBorder="1" applyAlignment="1">
      <alignment horizontal="center" vertical="center" shrinkToFit="1"/>
    </xf>
    <xf numFmtId="49" fontId="71" fillId="0" borderId="0" xfId="13067" applyNumberFormat="1" applyFont="1" applyFill="1" applyBorder="1" applyAlignment="1">
      <alignment horizontal="center" vertical="center" shrinkToFit="1"/>
    </xf>
    <xf numFmtId="190" fontId="71" fillId="0" borderId="0" xfId="13067" applyNumberFormat="1" applyFont="1" applyFill="1" applyBorder="1" applyAlignment="1">
      <alignment horizontal="center" vertical="center" shrinkToFit="1"/>
    </xf>
    <xf numFmtId="190" fontId="65" fillId="0" borderId="0" xfId="13067" applyFont="1" applyFill="1" applyBorder="1" applyAlignment="1">
      <alignment horizontal="left" vertical="center" shrinkToFit="1"/>
    </xf>
    <xf numFmtId="190" fontId="71" fillId="0" borderId="42" xfId="13066" applyFont="1" applyFill="1" applyBorder="1" applyAlignment="1">
      <alignment horizontal="center" vertical="center" wrapText="1"/>
    </xf>
    <xf numFmtId="178" fontId="71" fillId="0" borderId="42" xfId="13066" applyNumberFormat="1" applyFont="1" applyFill="1" applyBorder="1" applyAlignment="1">
      <alignment horizontal="center" wrapText="1"/>
    </xf>
    <xf numFmtId="190" fontId="71" fillId="23" borderId="57" xfId="12933" applyFont="1" applyFill="1" applyBorder="1" applyAlignment="1">
      <alignment horizontal="center" vertical="center"/>
    </xf>
    <xf numFmtId="190" fontId="71" fillId="23" borderId="41" xfId="12933" applyFont="1" applyFill="1" applyBorder="1" applyAlignment="1">
      <alignment horizontal="center" vertical="center"/>
    </xf>
    <xf numFmtId="190" fontId="71" fillId="23" borderId="42" xfId="12933" applyFont="1" applyFill="1" applyBorder="1" applyAlignment="1">
      <alignment horizontal="center" vertical="center"/>
    </xf>
    <xf numFmtId="190" fontId="71" fillId="35" borderId="41" xfId="12933" applyFont="1" applyFill="1" applyBorder="1" applyAlignment="1">
      <alignment horizontal="center" vertical="center"/>
    </xf>
    <xf numFmtId="190" fontId="71" fillId="35" borderId="42" xfId="12933" applyFont="1" applyFill="1" applyBorder="1" applyAlignment="1">
      <alignment horizontal="center" vertical="center"/>
    </xf>
    <xf numFmtId="178" fontId="71" fillId="0" borderId="42" xfId="12933" applyNumberFormat="1" applyFont="1" applyBorder="1" applyAlignment="1">
      <alignment horizontal="center"/>
    </xf>
    <xf numFmtId="178" fontId="71" fillId="0" borderId="42" xfId="12933" applyNumberFormat="1" applyFont="1" applyFill="1" applyBorder="1" applyAlignment="1">
      <alignment horizontal="center" vertical="center" wrapText="1"/>
    </xf>
    <xf numFmtId="190" fontId="71" fillId="0" borderId="43" xfId="12933" applyFont="1" applyFill="1" applyBorder="1" applyAlignment="1">
      <alignment horizontal="center" vertical="center"/>
    </xf>
    <xf numFmtId="190" fontId="71" fillId="0" borderId="9" xfId="12933" applyFont="1" applyBorder="1" applyAlignment="1">
      <alignment horizontal="center" vertical="center"/>
    </xf>
    <xf numFmtId="190" fontId="71" fillId="0" borderId="41" xfId="12933" applyFont="1" applyBorder="1" applyAlignment="1">
      <alignment horizontal="center" vertical="center"/>
    </xf>
    <xf numFmtId="190" fontId="71" fillId="35" borderId="57" xfId="12933" applyFont="1" applyFill="1" applyBorder="1" applyAlignment="1">
      <alignment horizontal="center" vertical="center"/>
    </xf>
    <xf numFmtId="179" fontId="71" fillId="0" borderId="0" xfId="13067" applyNumberFormat="1" applyFont="1" applyFill="1" applyBorder="1" applyAlignment="1">
      <alignment horizontal="center" vertical="center" shrinkToFit="1"/>
    </xf>
    <xf numFmtId="190" fontId="71" fillId="0" borderId="42" xfId="13063" applyFont="1" applyFill="1" applyBorder="1" applyAlignment="1">
      <alignment horizontal="center" vertical="center"/>
    </xf>
    <xf numFmtId="190" fontId="91" fillId="0" borderId="42" xfId="13020" applyFont="1" applyBorder="1" applyAlignment="1">
      <alignment horizontal="center" vertical="center"/>
    </xf>
    <xf numFmtId="190" fontId="96" fillId="0" borderId="0" xfId="13067" applyFont="1" applyFill="1" applyBorder="1" applyAlignment="1">
      <alignment horizontal="left" vertical="center" shrinkToFit="1"/>
    </xf>
    <xf numFmtId="190" fontId="71" fillId="0" borderId="57" xfId="12933" applyFont="1" applyBorder="1" applyAlignment="1">
      <alignment horizontal="center" vertical="center"/>
    </xf>
    <xf numFmtId="190" fontId="91" fillId="0" borderId="57" xfId="12933" applyFont="1" applyBorder="1" applyAlignment="1">
      <alignment horizontal="center" vertical="center"/>
    </xf>
    <xf numFmtId="190" fontId="91" fillId="0" borderId="41" xfId="12933" applyFont="1" applyBorder="1" applyAlignment="1">
      <alignment horizontal="center" vertical="center"/>
    </xf>
    <xf numFmtId="178" fontId="71" fillId="0" borderId="0" xfId="12933" applyNumberFormat="1" applyFont="1" applyFill="1" applyBorder="1" applyAlignment="1">
      <alignment horizontal="center"/>
    </xf>
    <xf numFmtId="179" fontId="91" fillId="0" borderId="0" xfId="13067" applyNumberFormat="1" applyFont="1" applyFill="1" applyBorder="1" applyAlignment="1">
      <alignment horizontal="center" vertical="center" shrinkToFit="1"/>
    </xf>
    <xf numFmtId="190" fontId="96" fillId="0" borderId="0" xfId="13067" applyFont="1" applyFill="1" applyBorder="1" applyAlignment="1">
      <alignment horizontal="left" vertical="center" shrinkToFit="1"/>
    </xf>
    <xf numFmtId="178" fontId="71" fillId="0" borderId="42" xfId="13020" applyNumberFormat="1" applyFont="1" applyBorder="1" applyAlignment="1">
      <alignment horizontal="center" vertical="center"/>
    </xf>
    <xf numFmtId="190" fontId="91" fillId="0" borderId="42" xfId="13020" applyFont="1" applyBorder="1" applyAlignment="1">
      <alignment horizontal="center" wrapText="1"/>
    </xf>
    <xf numFmtId="190" fontId="71" fillId="0" borderId="41" xfId="12933" applyFont="1" applyFill="1" applyBorder="1" applyAlignment="1">
      <alignment horizontal="center" vertical="center"/>
    </xf>
    <xf numFmtId="178" fontId="71" fillId="0" borderId="62" xfId="13020" applyNumberFormat="1" applyFont="1" applyBorder="1" applyAlignment="1">
      <alignment horizontal="center"/>
    </xf>
    <xf numFmtId="190" fontId="71" fillId="8" borderId="57" xfId="12933" applyFont="1" applyFill="1" applyBorder="1" applyAlignment="1">
      <alignment horizontal="center" vertical="center"/>
    </xf>
    <xf numFmtId="190" fontId="71" fillId="8" borderId="41" xfId="12933" applyFont="1" applyFill="1" applyBorder="1" applyAlignment="1">
      <alignment horizontal="center" vertical="center"/>
    </xf>
    <xf numFmtId="178" fontId="71" fillId="0" borderId="9" xfId="12933" applyNumberFormat="1" applyFont="1" applyFill="1" applyBorder="1" applyAlignment="1">
      <alignment horizontal="center"/>
    </xf>
    <xf numFmtId="190" fontId="65" fillId="0" borderId="0" xfId="13020" applyFont="1" applyBorder="1" applyAlignment="1">
      <alignment vertical="center"/>
    </xf>
    <xf numFmtId="190" fontId="71" fillId="8" borderId="42" xfId="12933" applyFont="1" applyFill="1" applyBorder="1" applyAlignment="1">
      <alignment horizontal="center" vertical="center"/>
    </xf>
    <xf numFmtId="190" fontId="71" fillId="0" borderId="0" xfId="13020" applyFont="1" applyFill="1" applyBorder="1" applyAlignment="1">
      <alignment vertical="center"/>
    </xf>
    <xf numFmtId="190" fontId="83" fillId="0" borderId="87" xfId="13020" applyFont="1" applyBorder="1"/>
    <xf numFmtId="190" fontId="71" fillId="0" borderId="57" xfId="12933" applyFont="1" applyFill="1" applyBorder="1" applyAlignment="1">
      <alignment horizontal="center" vertical="center"/>
    </xf>
    <xf numFmtId="178" fontId="71" fillId="0" borderId="42" xfId="13063" applyNumberFormat="1" applyFont="1" applyFill="1" applyBorder="1" applyAlignment="1">
      <alignment horizontal="center" vertical="center" wrapText="1"/>
    </xf>
    <xf numFmtId="190" fontId="87" fillId="0" borderId="0" xfId="13067" applyFont="1" applyFill="1" applyBorder="1" applyAlignment="1">
      <alignment horizontal="center" vertical="center" shrinkToFit="1"/>
    </xf>
    <xf numFmtId="49" fontId="87" fillId="0" borderId="0" xfId="13067" applyNumberFormat="1" applyFont="1" applyFill="1" applyBorder="1" applyAlignment="1">
      <alignment horizontal="center" vertical="center" shrinkToFit="1"/>
    </xf>
    <xf numFmtId="179" fontId="87" fillId="0" borderId="0" xfId="13067" applyNumberFormat="1" applyFont="1" applyFill="1" applyBorder="1" applyAlignment="1">
      <alignment horizontal="center" vertical="center" shrinkToFit="1"/>
    </xf>
    <xf numFmtId="190" fontId="86" fillId="0" borderId="0" xfId="13067" applyFont="1" applyFill="1" applyBorder="1" applyAlignment="1">
      <alignment horizontal="left" vertical="center" shrinkToFit="1"/>
    </xf>
    <xf numFmtId="190" fontId="65" fillId="15" borderId="0" xfId="13067" applyFont="1" applyFill="1" applyBorder="1" applyAlignment="1">
      <alignment horizontal="left" vertical="center"/>
    </xf>
    <xf numFmtId="190" fontId="65" fillId="0" borderId="0" xfId="13066" applyFont="1" applyBorder="1" applyAlignment="1">
      <alignment horizontal="center" vertical="center"/>
    </xf>
    <xf numFmtId="190" fontId="65" fillId="0" borderId="0" xfId="13066" applyFont="1" applyFill="1" applyBorder="1" applyAlignment="1">
      <alignment horizontal="center" vertical="center"/>
    </xf>
    <xf numFmtId="190" fontId="65" fillId="0" borderId="0" xfId="13020" applyFont="1" applyAlignment="1">
      <alignment vertical="center"/>
    </xf>
    <xf numFmtId="200" fontId="97" fillId="0" borderId="0" xfId="13020" applyNumberFormat="1" applyFont="1" applyFill="1" applyAlignment="1">
      <alignment horizontal="center" vertical="center"/>
    </xf>
    <xf numFmtId="190" fontId="82" fillId="0" borderId="0" xfId="13066" applyFont="1" applyBorder="1" applyAlignment="1">
      <alignment horizontal="center" vertical="center"/>
    </xf>
    <xf numFmtId="190" fontId="65" fillId="0" borderId="0" xfId="13066" applyFont="1" applyBorder="1" applyAlignment="1">
      <alignment horizontal="center" vertical="center"/>
    </xf>
    <xf numFmtId="190" fontId="82" fillId="0" borderId="0" xfId="13020" applyFont="1" applyFill="1" applyAlignment="1">
      <alignment horizontal="center" vertical="center"/>
    </xf>
    <xf numFmtId="190" fontId="82" fillId="0" borderId="0" xfId="13020" applyFont="1" applyAlignment="1">
      <alignment horizontal="center" vertical="center"/>
    </xf>
    <xf numFmtId="190" fontId="98" fillId="0" borderId="0" xfId="13066" applyFont="1" applyBorder="1" applyAlignment="1">
      <alignment horizontal="center" vertical="center"/>
    </xf>
    <xf numFmtId="190" fontId="98" fillId="0" borderId="0" xfId="13066" applyFont="1" applyFill="1" applyBorder="1" applyAlignment="1">
      <alignment horizontal="center" vertical="center"/>
    </xf>
    <xf numFmtId="0" fontId="104" fillId="0" borderId="0" xfId="13068" applyFont="1"/>
    <xf numFmtId="0" fontId="104" fillId="0" borderId="0" xfId="13068" applyFont="1" applyAlignment="1">
      <alignment horizontal="center"/>
    </xf>
    <xf numFmtId="0" fontId="105" fillId="0" borderId="0" xfId="13068" applyFont="1"/>
    <xf numFmtId="178" fontId="104" fillId="0" borderId="42" xfId="13069" applyNumberFormat="1" applyFont="1" applyFill="1" applyBorder="1" applyAlignment="1">
      <alignment horizontal="center" vertical="center"/>
    </xf>
    <xf numFmtId="0" fontId="104" fillId="0" borderId="42" xfId="13068" applyFont="1" applyBorder="1" applyAlignment="1">
      <alignment horizontal="center"/>
    </xf>
    <xf numFmtId="0" fontId="14" fillId="0" borderId="57" xfId="13068" applyBorder="1" applyAlignment="1">
      <alignment horizontal="center"/>
    </xf>
    <xf numFmtId="0" fontId="14" fillId="0" borderId="9" xfId="13068" applyBorder="1" applyAlignment="1">
      <alignment horizontal="center"/>
    </xf>
    <xf numFmtId="0" fontId="104" fillId="0" borderId="42" xfId="13069" applyFont="1" applyFill="1" applyBorder="1" applyAlignment="1">
      <alignment horizontal="center" vertical="center" wrapText="1"/>
    </xf>
    <xf numFmtId="0" fontId="14" fillId="0" borderId="9" xfId="13068" applyBorder="1" applyAlignment="1">
      <alignment horizontal="center" vertical="center"/>
    </xf>
    <xf numFmtId="0" fontId="104" fillId="17" borderId="42" xfId="13069" applyNumberFormat="1" applyFont="1" applyFill="1" applyBorder="1" applyAlignment="1">
      <alignment horizontal="center" vertical="center" wrapText="1"/>
    </xf>
    <xf numFmtId="0" fontId="14" fillId="0" borderId="41" xfId="13068" applyFont="1" applyBorder="1" applyAlignment="1">
      <alignment horizontal="center" vertical="center"/>
    </xf>
    <xf numFmtId="0" fontId="14" fillId="0" borderId="42" xfId="13068" applyFont="1" applyBorder="1" applyAlignment="1">
      <alignment horizontal="center"/>
    </xf>
    <xf numFmtId="0" fontId="105" fillId="0" borderId="0" xfId="13068" applyFont="1" applyFill="1"/>
    <xf numFmtId="0" fontId="104" fillId="0" borderId="42" xfId="13069" applyNumberFormat="1" applyFont="1" applyFill="1" applyBorder="1" applyAlignment="1">
      <alignment horizontal="center" vertical="center"/>
    </xf>
    <xf numFmtId="0" fontId="104" fillId="0" borderId="42" xfId="13069" applyFont="1" applyFill="1" applyBorder="1" applyAlignment="1">
      <alignment horizontal="center" vertical="center"/>
    </xf>
    <xf numFmtId="0" fontId="104" fillId="0" borderId="42" xfId="13069" applyFont="1" applyFill="1" applyBorder="1" applyAlignment="1">
      <alignment horizontal="center" vertical="center"/>
    </xf>
    <xf numFmtId="49" fontId="104" fillId="0" borderId="42" xfId="13069" applyNumberFormat="1" applyFont="1" applyFill="1" applyBorder="1" applyAlignment="1">
      <alignment horizontal="center" vertical="center"/>
    </xf>
    <xf numFmtId="0" fontId="105" fillId="36" borderId="0" xfId="13070" applyFont="1" applyFill="1" applyBorder="1" applyAlignment="1">
      <alignment horizontal="left" vertical="center"/>
    </xf>
    <xf numFmtId="178" fontId="106" fillId="16" borderId="42" xfId="13068" applyNumberFormat="1" applyFont="1" applyFill="1" applyBorder="1" applyAlignment="1">
      <alignment horizontal="center"/>
    </xf>
    <xf numFmtId="0" fontId="104" fillId="0" borderId="41" xfId="13069" applyFont="1" applyFill="1" applyBorder="1" applyAlignment="1">
      <alignment horizontal="center" vertical="center" wrapText="1"/>
    </xf>
    <xf numFmtId="0" fontId="104" fillId="16" borderId="0" xfId="13068" applyFont="1" applyFill="1" applyBorder="1" applyAlignment="1">
      <alignment horizontal="center" vertical="center" wrapText="1"/>
    </xf>
    <xf numFmtId="0" fontId="104" fillId="16" borderId="0" xfId="13069" applyFont="1" applyFill="1" applyBorder="1" applyAlignment="1">
      <alignment horizontal="center" vertical="center" wrapText="1"/>
    </xf>
    <xf numFmtId="0" fontId="105" fillId="0" borderId="0" xfId="13070" applyFont="1" applyFill="1" applyBorder="1" applyAlignment="1">
      <alignment horizontal="left" vertical="center" shrinkToFit="1"/>
    </xf>
    <xf numFmtId="0" fontId="14" fillId="0" borderId="57" xfId="13068" applyBorder="1" applyAlignment="1">
      <alignment horizontal="center" vertical="center"/>
    </xf>
    <xf numFmtId="0" fontId="106" fillId="16" borderId="42" xfId="13068" applyFont="1" applyFill="1" applyBorder="1" applyAlignment="1">
      <alignment horizontal="center" vertical="center" wrapText="1"/>
    </xf>
    <xf numFmtId="0" fontId="106" fillId="0" borderId="42" xfId="13068" applyFont="1" applyBorder="1" applyAlignment="1">
      <alignment horizontal="center"/>
    </xf>
    <xf numFmtId="0" fontId="104" fillId="0" borderId="41" xfId="13069" applyFont="1" applyFill="1" applyBorder="1" applyAlignment="1">
      <alignment horizontal="center" vertical="center"/>
    </xf>
    <xf numFmtId="0" fontId="104" fillId="0" borderId="42" xfId="13068" applyFont="1" applyBorder="1" applyAlignment="1">
      <alignment horizontal="center"/>
    </xf>
    <xf numFmtId="178" fontId="104" fillId="16" borderId="0" xfId="13068" applyNumberFormat="1" applyFont="1" applyFill="1" applyBorder="1" applyAlignment="1">
      <alignment horizontal="center"/>
    </xf>
    <xf numFmtId="58" fontId="105" fillId="0" borderId="0" xfId="13070" applyNumberFormat="1" applyFont="1" applyFill="1" applyBorder="1" applyAlignment="1">
      <alignment horizontal="left" vertical="center" shrinkToFit="1"/>
    </xf>
    <xf numFmtId="0" fontId="106" fillId="0" borderId="41" xfId="13068" applyFont="1" applyBorder="1" applyAlignment="1">
      <alignment horizontal="center" vertical="center"/>
    </xf>
    <xf numFmtId="0" fontId="106" fillId="0" borderId="42" xfId="13069" applyFont="1" applyFill="1" applyBorder="1" applyAlignment="1">
      <alignment horizontal="center" vertical="center"/>
    </xf>
    <xf numFmtId="0" fontId="14" fillId="0" borderId="42" xfId="13068" applyBorder="1" applyAlignment="1">
      <alignment horizontal="center"/>
    </xf>
    <xf numFmtId="0" fontId="104" fillId="0" borderId="0" xfId="13069" applyFont="1" applyBorder="1" applyAlignment="1">
      <alignment vertical="center" wrapText="1"/>
    </xf>
    <xf numFmtId="0" fontId="106" fillId="16" borderId="42" xfId="13068" applyFont="1" applyFill="1" applyBorder="1" applyAlignment="1">
      <alignment horizontal="center"/>
    </xf>
    <xf numFmtId="0" fontId="104" fillId="16" borderId="41" xfId="13068" applyFont="1" applyFill="1" applyBorder="1" applyAlignment="1">
      <alignment horizontal="center" vertical="center"/>
    </xf>
    <xf numFmtId="0" fontId="104" fillId="0" borderId="42" xfId="13069" applyFont="1" applyFill="1" applyBorder="1" applyAlignment="1">
      <alignment horizontal="center" vertical="center" wrapText="1"/>
    </xf>
    <xf numFmtId="178" fontId="104" fillId="0" borderId="0" xfId="13069" applyNumberFormat="1" applyFont="1" applyFill="1" applyBorder="1" applyAlignment="1">
      <alignment horizontal="center" vertical="center"/>
    </xf>
    <xf numFmtId="0" fontId="104" fillId="0" borderId="0" xfId="13068" applyNumberFormat="1" applyFont="1" applyBorder="1" applyAlignment="1">
      <alignment horizontal="center" vertical="center"/>
    </xf>
    <xf numFmtId="0" fontId="104" fillId="16" borderId="0" xfId="13068" applyFont="1" applyFill="1" applyBorder="1" applyAlignment="1">
      <alignment horizontal="center"/>
    </xf>
    <xf numFmtId="0" fontId="104" fillId="0" borderId="0" xfId="13068" applyFont="1" applyBorder="1" applyAlignment="1">
      <alignment horizontal="center"/>
    </xf>
    <xf numFmtId="0" fontId="106" fillId="0" borderId="41" xfId="13069" applyFont="1" applyFill="1" applyBorder="1" applyAlignment="1">
      <alignment horizontal="center" vertical="center"/>
    </xf>
    <xf numFmtId="49" fontId="107" fillId="0" borderId="42" xfId="13071" applyNumberFormat="1" applyFont="1" applyFill="1" applyBorder="1" applyAlignment="1">
      <alignment horizontal="center" vertical="center"/>
    </xf>
    <xf numFmtId="0" fontId="14" fillId="0" borderId="0" xfId="13068" applyBorder="1" applyAlignment="1">
      <alignment horizontal="center"/>
    </xf>
    <xf numFmtId="0" fontId="104" fillId="0" borderId="0" xfId="13069" applyFont="1" applyFill="1" applyBorder="1" applyAlignment="1">
      <alignment horizontal="center" vertical="center"/>
    </xf>
    <xf numFmtId="0" fontId="104" fillId="0" borderId="42" xfId="13068" applyFont="1" applyBorder="1" applyAlignment="1">
      <alignment horizontal="center" vertical="center"/>
    </xf>
    <xf numFmtId="0" fontId="105" fillId="0" borderId="0" xfId="13068" applyFont="1" applyAlignment="1">
      <alignment horizontal="left"/>
    </xf>
    <xf numFmtId="0" fontId="108" fillId="0" borderId="0" xfId="13068" applyFont="1"/>
    <xf numFmtId="0" fontId="14" fillId="0" borderId="57" xfId="13068" applyBorder="1" applyAlignment="1">
      <alignment horizontal="center" vertical="center" wrapText="1"/>
    </xf>
    <xf numFmtId="0" fontId="14" fillId="0" borderId="9" xfId="13068" applyBorder="1" applyAlignment="1">
      <alignment horizontal="center" vertical="center" wrapText="1"/>
    </xf>
    <xf numFmtId="178" fontId="104" fillId="0" borderId="57" xfId="13069" applyNumberFormat="1" applyFont="1" applyFill="1" applyBorder="1" applyAlignment="1">
      <alignment horizontal="center" vertical="center"/>
    </xf>
    <xf numFmtId="0" fontId="14" fillId="0" borderId="0" xfId="13068" applyBorder="1" applyAlignment="1">
      <alignment horizontal="center" vertical="center"/>
    </xf>
    <xf numFmtId="0" fontId="14" fillId="0" borderId="42" xfId="13068" applyBorder="1" applyAlignment="1">
      <alignment horizontal="center" vertical="center"/>
    </xf>
    <xf numFmtId="0" fontId="104" fillId="16" borderId="42" xfId="13068" applyFont="1" applyFill="1" applyBorder="1" applyAlignment="1">
      <alignment horizontal="center"/>
    </xf>
    <xf numFmtId="0" fontId="104" fillId="0" borderId="0" xfId="13068" applyFont="1" applyFill="1"/>
    <xf numFmtId="0" fontId="104" fillId="16" borderId="42" xfId="13068" applyFont="1" applyFill="1" applyBorder="1" applyAlignment="1">
      <alignment horizontal="center" vertical="center"/>
    </xf>
    <xf numFmtId="0" fontId="104" fillId="0" borderId="42" xfId="13069" applyFont="1" applyBorder="1" applyAlignment="1">
      <alignment horizontal="center" vertical="center"/>
    </xf>
    <xf numFmtId="0" fontId="104" fillId="0" borderId="42" xfId="13069" applyFont="1" applyBorder="1" applyAlignment="1">
      <alignment horizontal="center" vertical="center"/>
    </xf>
    <xf numFmtId="0" fontId="104" fillId="0" borderId="0" xfId="13069" applyFont="1" applyFill="1" applyBorder="1" applyAlignment="1">
      <alignment horizontal="center" vertical="center" wrapText="1"/>
    </xf>
    <xf numFmtId="0" fontId="104" fillId="0" borderId="0" xfId="13072" applyFont="1" applyBorder="1" applyAlignment="1" applyProtection="1">
      <alignment horizontal="center"/>
    </xf>
    <xf numFmtId="0" fontId="104" fillId="17" borderId="41" xfId="13069" applyNumberFormat="1" applyFont="1" applyFill="1" applyBorder="1" applyAlignment="1">
      <alignment horizontal="center" vertical="center" wrapText="1"/>
    </xf>
    <xf numFmtId="0" fontId="104" fillId="0" borderId="42" xfId="13069" applyNumberFormat="1" applyFont="1" applyFill="1" applyBorder="1" applyAlignment="1">
      <alignment horizontal="center" vertical="center" wrapText="1"/>
    </xf>
    <xf numFmtId="0" fontId="104" fillId="0" borderId="42" xfId="13069" applyNumberFormat="1" applyFont="1" applyFill="1" applyBorder="1" applyAlignment="1">
      <alignment horizontal="center" vertical="center" wrapText="1"/>
    </xf>
    <xf numFmtId="0" fontId="104" fillId="0" borderId="0" xfId="13068" applyFont="1" applyBorder="1"/>
    <xf numFmtId="0" fontId="105" fillId="36" borderId="0" xfId="13070" applyFont="1" applyFill="1" applyBorder="1" applyAlignment="1">
      <alignment horizontal="left" vertical="center" shrinkToFit="1"/>
    </xf>
    <xf numFmtId="0" fontId="104" fillId="0" borderId="0" xfId="13069" applyFont="1" applyFill="1" applyBorder="1" applyAlignment="1">
      <alignment horizontal="left" vertical="center"/>
    </xf>
    <xf numFmtId="0" fontId="104" fillId="0" borderId="41" xfId="13068" applyFont="1" applyBorder="1" applyAlignment="1">
      <alignment horizontal="center" vertical="center"/>
    </xf>
    <xf numFmtId="0" fontId="105" fillId="16" borderId="0" xfId="13070" applyFont="1" applyFill="1" applyBorder="1" applyAlignment="1">
      <alignment vertical="center"/>
    </xf>
    <xf numFmtId="0" fontId="110" fillId="36" borderId="0" xfId="13070" applyFont="1" applyFill="1" applyBorder="1" applyAlignment="1">
      <alignment horizontal="left" vertical="center"/>
    </xf>
    <xf numFmtId="0" fontId="104" fillId="0" borderId="0" xfId="13069" applyFont="1" applyFill="1" applyBorder="1" applyAlignment="1">
      <alignment vertical="center"/>
    </xf>
    <xf numFmtId="0" fontId="105" fillId="0" borderId="0" xfId="13073" applyFont="1" applyBorder="1" applyAlignment="1">
      <alignment horizontal="center" vertical="center" wrapText="1"/>
    </xf>
    <xf numFmtId="0" fontId="105" fillId="0" borderId="0" xfId="13073" applyFont="1" applyBorder="1" applyAlignment="1">
      <alignment horizontal="left" vertical="center" wrapText="1"/>
    </xf>
    <xf numFmtId="0" fontId="105" fillId="0" borderId="0" xfId="13073" applyFont="1" applyBorder="1" applyAlignment="1">
      <alignment horizontal="center" vertical="center" wrapText="1"/>
    </xf>
    <xf numFmtId="0" fontId="105" fillId="0" borderId="0" xfId="13068" applyFont="1" applyAlignment="1">
      <alignment vertical="center"/>
    </xf>
    <xf numFmtId="201" fontId="105" fillId="0" borderId="0" xfId="13068" applyNumberFormat="1" applyFont="1" applyFill="1" applyBorder="1" applyAlignment="1">
      <alignment horizontal="center"/>
    </xf>
    <xf numFmtId="0" fontId="105" fillId="0" borderId="0" xfId="13073" applyFont="1" applyBorder="1" applyAlignment="1">
      <alignment horizontal="center" vertical="center"/>
    </xf>
    <xf numFmtId="0" fontId="111" fillId="0" borderId="0" xfId="13073" applyFont="1" applyBorder="1" applyAlignment="1">
      <alignment horizontal="center" vertical="center"/>
    </xf>
    <xf numFmtId="0" fontId="112" fillId="0" borderId="0" xfId="13073" applyFont="1" applyBorder="1" applyAlignment="1">
      <alignment horizontal="center" vertical="center"/>
    </xf>
    <xf numFmtId="191" fontId="53" fillId="0" borderId="0" xfId="13074" applyFont="1">
      <alignment vertical="center"/>
    </xf>
    <xf numFmtId="49" fontId="53" fillId="0" borderId="0" xfId="13074" applyNumberFormat="1" applyFont="1">
      <alignment vertical="center"/>
    </xf>
    <xf numFmtId="191" fontId="53" fillId="0" borderId="0" xfId="13074" applyFont="1" applyFill="1">
      <alignment vertical="center"/>
    </xf>
    <xf numFmtId="191" fontId="53" fillId="0" borderId="0" xfId="13074" applyNumberFormat="1" applyFont="1" applyFill="1">
      <alignment vertical="center"/>
    </xf>
    <xf numFmtId="178" fontId="113" fillId="0" borderId="42" xfId="13040" applyNumberFormat="1" applyFont="1" applyFill="1" applyBorder="1" applyAlignment="1">
      <alignment horizontal="left"/>
    </xf>
    <xf numFmtId="191" fontId="113" fillId="0" borderId="57" xfId="13040" applyFont="1" applyFill="1" applyBorder="1" applyAlignment="1">
      <alignment horizontal="left" wrapText="1"/>
    </xf>
    <xf numFmtId="0" fontId="53" fillId="0" borderId="42" xfId="13045" applyNumberFormat="1" applyFont="1" applyFill="1" applyBorder="1" applyAlignment="1" applyProtection="1">
      <alignment horizontal="left"/>
    </xf>
    <xf numFmtId="191" fontId="113" fillId="0" borderId="9" xfId="13040" applyFont="1" applyFill="1" applyBorder="1" applyAlignment="1">
      <alignment horizontal="left" wrapText="1"/>
    </xf>
    <xf numFmtId="0" fontId="53" fillId="17" borderId="42" xfId="13045" applyNumberFormat="1" applyFont="1" applyFill="1" applyBorder="1" applyAlignment="1" applyProtection="1">
      <alignment horizontal="left"/>
    </xf>
    <xf numFmtId="191" fontId="113" fillId="0" borderId="41" xfId="13040" applyFont="1" applyFill="1" applyBorder="1" applyAlignment="1">
      <alignment horizontal="left" wrapText="1"/>
    </xf>
    <xf numFmtId="191" fontId="53" fillId="0" borderId="57" xfId="13043" applyNumberFormat="1" applyFont="1" applyFill="1" applyBorder="1" applyAlignment="1">
      <alignment horizontal="left" vertical="center"/>
    </xf>
    <xf numFmtId="49" fontId="53" fillId="0" borderId="57" xfId="13043" applyNumberFormat="1" applyFont="1" applyFill="1" applyBorder="1" applyAlignment="1">
      <alignment horizontal="left" vertical="center"/>
    </xf>
    <xf numFmtId="191" fontId="53" fillId="0" borderId="41" xfId="13043" applyNumberFormat="1" applyFont="1" applyFill="1" applyBorder="1" applyAlignment="1">
      <alignment horizontal="left" vertical="center"/>
    </xf>
    <xf numFmtId="49" fontId="53" fillId="0" borderId="0" xfId="13074" applyNumberFormat="1" applyFont="1" applyFill="1">
      <alignment vertical="center"/>
    </xf>
    <xf numFmtId="191" fontId="6" fillId="0" borderId="0" xfId="13055" applyNumberFormat="1" applyFont="1" applyFill="1" applyBorder="1" applyAlignment="1">
      <alignment horizontal="left" vertical="center" shrinkToFit="1"/>
    </xf>
    <xf numFmtId="191" fontId="53" fillId="0" borderId="0" xfId="13074" applyNumberFormat="1" applyFont="1" applyFill="1" applyBorder="1">
      <alignment vertical="center"/>
    </xf>
    <xf numFmtId="191" fontId="53" fillId="0" borderId="0" xfId="13074" applyNumberFormat="1" applyFont="1" applyFill="1" applyBorder="1" applyAlignment="1">
      <alignment horizontal="center" vertical="center"/>
    </xf>
    <xf numFmtId="49" fontId="53" fillId="0" borderId="0" xfId="13074" applyNumberFormat="1" applyFont="1" applyFill="1" applyBorder="1">
      <alignment vertical="center"/>
    </xf>
    <xf numFmtId="191" fontId="53" fillId="0" borderId="0" xfId="13074" applyNumberFormat="1" applyFont="1" applyFill="1" applyBorder="1" applyAlignment="1">
      <alignment horizontal="left" vertical="top" wrapText="1"/>
    </xf>
    <xf numFmtId="191" fontId="53" fillId="0" borderId="0" xfId="13074" applyNumberFormat="1" applyFont="1" applyFill="1" applyBorder="1" applyAlignment="1">
      <alignment horizontal="left" vertical="center"/>
    </xf>
    <xf numFmtId="49" fontId="6" fillId="0" borderId="0" xfId="13055" applyNumberFormat="1" applyFont="1" applyFill="1" applyBorder="1" applyAlignment="1">
      <alignment horizontal="left" vertical="center" shrinkToFit="1"/>
    </xf>
    <xf numFmtId="179" fontId="6" fillId="0" borderId="0" xfId="13055" applyNumberFormat="1" applyFont="1" applyFill="1" applyBorder="1" applyAlignment="1">
      <alignment horizontal="left" vertical="center" shrinkToFit="1"/>
    </xf>
    <xf numFmtId="191" fontId="53" fillId="0" borderId="0" xfId="13074" applyNumberFormat="1" applyFont="1" applyFill="1" applyBorder="1" applyAlignment="1">
      <alignment horizontal="left"/>
    </xf>
    <xf numFmtId="191" fontId="53" fillId="0" borderId="0" xfId="13074" applyFont="1" applyFill="1" applyAlignment="1"/>
    <xf numFmtId="202" fontId="115" fillId="0" borderId="42" xfId="13075" applyNumberFormat="1" applyFont="1" applyBorder="1" applyAlignment="1">
      <alignment horizontal="left" vertical="center"/>
    </xf>
    <xf numFmtId="191" fontId="53" fillId="0" borderId="0" xfId="13076" applyNumberFormat="1" applyFont="1" applyFill="1" applyBorder="1" applyAlignment="1">
      <alignment horizontal="left" vertical="center"/>
    </xf>
    <xf numFmtId="191" fontId="53" fillId="0" borderId="0" xfId="13074" applyFont="1" applyAlignment="1"/>
    <xf numFmtId="191" fontId="53" fillId="15" borderId="0" xfId="13074" applyFont="1" applyFill="1" applyBorder="1" applyAlignment="1">
      <alignment horizontal="left" vertical="center"/>
    </xf>
    <xf numFmtId="191" fontId="6" fillId="15" borderId="0" xfId="13055" applyFont="1" applyFill="1" applyBorder="1" applyAlignment="1">
      <alignment horizontal="left" vertical="center"/>
    </xf>
    <xf numFmtId="191" fontId="53" fillId="0" borderId="0" xfId="13040" applyFont="1" applyFill="1" applyBorder="1" applyAlignment="1">
      <alignment horizontal="left" wrapText="1"/>
    </xf>
    <xf numFmtId="16" fontId="53" fillId="0" borderId="0" xfId="13041" applyNumberFormat="1" applyFont="1" applyFill="1" applyBorder="1" applyAlignment="1">
      <alignment horizontal="left"/>
    </xf>
    <xf numFmtId="0" fontId="53" fillId="37" borderId="42" xfId="13045" applyNumberFormat="1" applyFont="1" applyFill="1" applyBorder="1" applyAlignment="1" applyProtection="1">
      <alignment horizontal="left"/>
    </xf>
    <xf numFmtId="191" fontId="53" fillId="0" borderId="57" xfId="13043" applyFont="1" applyBorder="1" applyAlignment="1">
      <alignment horizontal="left" vertical="center"/>
    </xf>
    <xf numFmtId="49" fontId="53" fillId="0" borderId="57" xfId="13043" applyNumberFormat="1" applyFont="1" applyBorder="1" applyAlignment="1">
      <alignment horizontal="left" vertical="center"/>
    </xf>
    <xf numFmtId="191" fontId="53" fillId="0" borderId="41" xfId="13043" applyFont="1" applyBorder="1" applyAlignment="1">
      <alignment horizontal="left" vertical="center"/>
    </xf>
    <xf numFmtId="49" fontId="53" fillId="0" borderId="41" xfId="13043" applyNumberFormat="1" applyFont="1" applyBorder="1" applyAlignment="1">
      <alignment horizontal="left" vertical="center"/>
    </xf>
    <xf numFmtId="191" fontId="6" fillId="17" borderId="0" xfId="13055" applyFont="1" applyFill="1" applyBorder="1" applyAlignment="1">
      <alignment horizontal="left" vertical="center" shrinkToFit="1"/>
    </xf>
    <xf numFmtId="0" fontId="53" fillId="0" borderId="0" xfId="13074" applyNumberFormat="1" applyFont="1" applyAlignment="1"/>
    <xf numFmtId="16" fontId="53" fillId="16" borderId="0" xfId="13074" applyNumberFormat="1" applyFont="1" applyFill="1" applyBorder="1" applyAlignment="1">
      <alignment horizontal="center"/>
    </xf>
    <xf numFmtId="0" fontId="53" fillId="16" borderId="0" xfId="13074" applyNumberFormat="1" applyFont="1" applyFill="1" applyBorder="1" applyAlignment="1">
      <alignment horizontal="center"/>
    </xf>
    <xf numFmtId="191" fontId="6" fillId="0" borderId="0" xfId="13055" applyFont="1" applyFill="1" applyBorder="1" applyAlignment="1">
      <alignment horizontal="left" vertical="center" shrinkToFit="1"/>
    </xf>
    <xf numFmtId="191" fontId="6" fillId="15" borderId="0" xfId="13055" applyFont="1" applyFill="1" applyBorder="1" applyAlignment="1">
      <alignment horizontal="left" vertical="center"/>
    </xf>
    <xf numFmtId="49" fontId="6" fillId="15" borderId="0" xfId="13055" applyNumberFormat="1" applyFont="1" applyFill="1" applyBorder="1" applyAlignment="1">
      <alignment horizontal="left" vertical="center"/>
    </xf>
    <xf numFmtId="191" fontId="53" fillId="0" borderId="0" xfId="13074" applyFont="1" applyBorder="1">
      <alignment vertical="center"/>
    </xf>
    <xf numFmtId="191" fontId="53" fillId="0" borderId="0" xfId="13074" applyFont="1" applyBorder="1" applyAlignment="1">
      <alignment horizontal="center" vertical="center"/>
    </xf>
    <xf numFmtId="49" fontId="53" fillId="0" borderId="0" xfId="13074" applyNumberFormat="1" applyFont="1" applyBorder="1">
      <alignment vertical="center"/>
    </xf>
    <xf numFmtId="191" fontId="6" fillId="0" borderId="0" xfId="13055" applyFont="1" applyFill="1" applyBorder="1" applyAlignment="1">
      <alignment vertical="center" shrinkToFit="1"/>
    </xf>
    <xf numFmtId="191" fontId="53" fillId="0" borderId="0" xfId="13074" applyFont="1" applyBorder="1" applyAlignment="1">
      <alignment horizontal="left" vertical="center"/>
    </xf>
    <xf numFmtId="191" fontId="75" fillId="0" borderId="0" xfId="13074" applyFont="1" applyAlignment="1">
      <alignment horizontal="left" vertical="center"/>
    </xf>
    <xf numFmtId="17" fontId="76" fillId="0" borderId="0" xfId="13074" applyNumberFormat="1" applyFont="1" applyAlignment="1">
      <alignment horizontal="center" vertical="center"/>
    </xf>
    <xf numFmtId="191" fontId="75" fillId="0" borderId="0" xfId="13043" applyFont="1" applyBorder="1" applyAlignment="1">
      <alignment horizontal="center" vertical="center"/>
    </xf>
    <xf numFmtId="49" fontId="75" fillId="0" borderId="0" xfId="13043" applyNumberFormat="1" applyFont="1" applyBorder="1" applyAlignment="1">
      <alignment horizontal="center" vertical="center"/>
    </xf>
    <xf numFmtId="191" fontId="75" fillId="0" borderId="0" xfId="13043" applyFont="1" applyBorder="1" applyAlignment="1">
      <alignment horizontal="center" vertical="center"/>
    </xf>
    <xf numFmtId="191" fontId="75" fillId="0" borderId="0" xfId="13043" applyFont="1" applyFill="1" applyBorder="1" applyAlignment="1">
      <alignment horizontal="center" vertical="center"/>
    </xf>
    <xf numFmtId="0" fontId="14" fillId="0" borderId="0" xfId="13077"/>
    <xf numFmtId="204" fontId="106" fillId="0" borderId="62" xfId="13078" applyNumberFormat="1" applyFont="1" applyBorder="1" applyAlignment="1">
      <alignment horizontal="center" vertical="center" wrapText="1"/>
    </xf>
    <xf numFmtId="203" fontId="104" fillId="0" borderId="57" xfId="13078" applyFont="1" applyBorder="1" applyAlignment="1">
      <alignment horizontal="center" vertical="center" wrapText="1"/>
    </xf>
    <xf numFmtId="203" fontId="104" fillId="0" borderId="42" xfId="13078" applyFont="1" applyBorder="1" applyAlignment="1">
      <alignment horizontal="center" vertical="center"/>
    </xf>
    <xf numFmtId="203" fontId="105" fillId="0" borderId="0" xfId="13079" applyFont="1"/>
    <xf numFmtId="203" fontId="104" fillId="0" borderId="9" xfId="13078" applyFont="1" applyBorder="1" applyAlignment="1">
      <alignment horizontal="center" vertical="center" wrapText="1"/>
    </xf>
    <xf numFmtId="203" fontId="105" fillId="0" borderId="0" xfId="13080" applyFont="1" applyAlignment="1">
      <alignment horizontal="left" vertical="center" shrinkToFit="1"/>
    </xf>
    <xf numFmtId="203" fontId="104" fillId="0" borderId="41" xfId="13078" applyFont="1" applyBorder="1" applyAlignment="1">
      <alignment horizontal="center" vertical="center" wrapText="1"/>
    </xf>
    <xf numFmtId="203" fontId="104" fillId="0" borderId="41" xfId="13078" applyFont="1" applyBorder="1" applyAlignment="1">
      <alignment horizontal="center" vertical="center"/>
    </xf>
    <xf numFmtId="49" fontId="116" fillId="0" borderId="42" xfId="13081" applyNumberFormat="1" applyFont="1" applyBorder="1" applyAlignment="1">
      <alignment horizontal="center" vertical="center"/>
    </xf>
    <xf numFmtId="203" fontId="104" fillId="0" borderId="42" xfId="13079" applyFont="1" applyBorder="1"/>
    <xf numFmtId="203" fontId="104" fillId="0" borderId="38" xfId="13078" applyFont="1" applyBorder="1" applyAlignment="1">
      <alignment horizontal="center" vertical="center"/>
    </xf>
    <xf numFmtId="203" fontId="104" fillId="0" borderId="42" xfId="13078" applyFont="1" applyBorder="1" applyAlignment="1">
      <alignment horizontal="center" vertical="center"/>
    </xf>
    <xf numFmtId="203" fontId="104" fillId="36" borderId="0" xfId="13079" applyFont="1" applyFill="1"/>
    <xf numFmtId="203" fontId="105" fillId="36" borderId="0" xfId="13080" applyFont="1" applyFill="1" applyAlignment="1">
      <alignment horizontal="left" vertical="center"/>
    </xf>
    <xf numFmtId="203" fontId="105" fillId="36" borderId="0" xfId="13082" applyNumberFormat="1" applyFont="1" applyFill="1" applyAlignment="1">
      <alignment horizontal="left" vertical="center"/>
    </xf>
    <xf numFmtId="205" fontId="116" fillId="0" borderId="42" xfId="13083" applyNumberFormat="1" applyFont="1" applyBorder="1" applyAlignment="1">
      <alignment horizontal="center"/>
    </xf>
    <xf numFmtId="203" fontId="108" fillId="0" borderId="42" xfId="13078" applyFont="1" applyBorder="1" applyAlignment="1">
      <alignment horizontal="center" vertical="center" wrapText="1"/>
    </xf>
    <xf numFmtId="203" fontId="104" fillId="0" borderId="42" xfId="13078" applyFont="1" applyBorder="1" applyAlignment="1">
      <alignment horizontal="center" vertical="center" wrapText="1"/>
    </xf>
    <xf numFmtId="203" fontId="104" fillId="0" borderId="57" xfId="13078" applyFont="1" applyBorder="1" applyAlignment="1">
      <alignment horizontal="center" vertical="center"/>
    </xf>
    <xf numFmtId="49" fontId="116" fillId="0" borderId="57" xfId="13081" applyNumberFormat="1" applyFont="1" applyBorder="1" applyAlignment="1">
      <alignment horizontal="center" vertical="center"/>
    </xf>
    <xf numFmtId="49" fontId="116" fillId="0" borderId="41" xfId="13081" applyNumberFormat="1" applyFont="1" applyBorder="1" applyAlignment="1">
      <alignment horizontal="center" vertical="center"/>
    </xf>
    <xf numFmtId="205" fontId="116" fillId="36" borderId="42" xfId="13083" applyNumberFormat="1" applyFont="1" applyFill="1" applyBorder="1" applyAlignment="1">
      <alignment horizontal="center"/>
    </xf>
    <xf numFmtId="203" fontId="105" fillId="36" borderId="0" xfId="13082" applyNumberFormat="1" applyFont="1" applyFill="1" applyAlignment="1">
      <alignment horizontal="left" vertical="center"/>
    </xf>
    <xf numFmtId="203" fontId="104" fillId="0" borderId="9" xfId="13078" applyFont="1" applyBorder="1" applyAlignment="1">
      <alignment horizontal="center" vertical="center"/>
    </xf>
    <xf numFmtId="204" fontId="104" fillId="36" borderId="0" xfId="13078" applyNumberFormat="1" applyFont="1" applyFill="1" applyAlignment="1">
      <alignment horizontal="center" vertical="center" wrapText="1"/>
    </xf>
    <xf numFmtId="204" fontId="104" fillId="0" borderId="42" xfId="13078" applyNumberFormat="1" applyFont="1" applyBorder="1" applyAlignment="1">
      <alignment horizontal="center" vertical="center" wrapText="1"/>
    </xf>
    <xf numFmtId="191" fontId="106" fillId="0" borderId="42" xfId="13083" applyNumberFormat="1" applyFont="1" applyBorder="1" applyAlignment="1">
      <alignment horizontal="center" vertical="center" wrapText="1"/>
    </xf>
    <xf numFmtId="204" fontId="104" fillId="0" borderId="62" xfId="13078" applyNumberFormat="1" applyFont="1" applyBorder="1" applyAlignment="1">
      <alignment horizontal="center" vertical="center" wrapText="1"/>
    </xf>
    <xf numFmtId="204" fontId="104" fillId="0" borderId="42" xfId="13078" applyNumberFormat="1" applyFont="1" applyBorder="1" applyAlignment="1">
      <alignment horizontal="center" vertical="center"/>
    </xf>
    <xf numFmtId="204" fontId="104" fillId="0" borderId="43" xfId="13078" applyNumberFormat="1" applyFont="1" applyBorder="1" applyAlignment="1">
      <alignment horizontal="center" vertical="center"/>
    </xf>
    <xf numFmtId="203" fontId="104" fillId="0" borderId="57" xfId="13078" applyFont="1" applyBorder="1" applyAlignment="1">
      <alignment vertical="center"/>
    </xf>
    <xf numFmtId="204" fontId="104" fillId="0" borderId="41" xfId="13078" applyNumberFormat="1" applyFont="1" applyBorder="1" applyAlignment="1">
      <alignment horizontal="center" vertical="center"/>
    </xf>
    <xf numFmtId="204" fontId="104" fillId="0" borderId="38" xfId="13078" applyNumberFormat="1" applyFont="1" applyBorder="1" applyAlignment="1">
      <alignment horizontal="center" vertical="center"/>
    </xf>
    <xf numFmtId="203" fontId="104" fillId="0" borderId="41" xfId="13078" applyFont="1" applyBorder="1" applyAlignment="1">
      <alignment vertical="center"/>
    </xf>
    <xf numFmtId="204" fontId="104" fillId="36" borderId="0" xfId="13079" applyNumberFormat="1" applyFont="1" applyFill="1" applyAlignment="1">
      <alignment horizontal="center"/>
    </xf>
    <xf numFmtId="203" fontId="104" fillId="36" borderId="0" xfId="13079" applyFont="1" applyFill="1" applyAlignment="1">
      <alignment horizontal="center"/>
    </xf>
    <xf numFmtId="0" fontId="106" fillId="36" borderId="0" xfId="13083" applyNumberFormat="1" applyFont="1" applyFill="1">
      <alignment vertical="center"/>
    </xf>
    <xf numFmtId="203" fontId="105" fillId="36" borderId="0" xfId="13079" applyFont="1" applyFill="1"/>
    <xf numFmtId="203" fontId="104" fillId="0" borderId="0" xfId="13079" applyFont="1"/>
    <xf numFmtId="191" fontId="117" fillId="0" borderId="42" xfId="13083" applyNumberFormat="1" applyFont="1" applyBorder="1" applyAlignment="1">
      <alignment horizontal="center" vertical="center" wrapText="1"/>
    </xf>
    <xf numFmtId="203" fontId="104" fillId="0" borderId="62" xfId="13078" applyFont="1" applyBorder="1" applyAlignment="1">
      <alignment horizontal="center" vertical="center" wrapText="1"/>
    </xf>
    <xf numFmtId="203" fontId="104" fillId="0" borderId="0" xfId="13078" applyFont="1" applyAlignment="1">
      <alignment horizontal="center" vertical="center"/>
    </xf>
    <xf numFmtId="203" fontId="104" fillId="0" borderId="31" xfId="13078" applyFont="1" applyBorder="1" applyAlignment="1">
      <alignment horizontal="center" vertical="center"/>
    </xf>
    <xf numFmtId="203" fontId="105" fillId="36" borderId="0" xfId="13079" applyFont="1" applyFill="1" applyAlignment="1">
      <alignment horizontal="center"/>
    </xf>
    <xf numFmtId="204" fontId="106" fillId="0" borderId="42" xfId="13078" applyNumberFormat="1" applyFont="1" applyBorder="1" applyAlignment="1">
      <alignment horizontal="center" vertical="center" wrapText="1"/>
    </xf>
    <xf numFmtId="203" fontId="104" fillId="17" borderId="62" xfId="13078" applyFont="1" applyFill="1" applyBorder="1" applyAlignment="1">
      <alignment horizontal="center" vertical="center" wrapText="1"/>
    </xf>
    <xf numFmtId="204" fontId="106" fillId="0" borderId="41" xfId="13078" applyNumberFormat="1" applyFont="1" applyBorder="1" applyAlignment="1">
      <alignment horizontal="center" vertical="center" wrapText="1"/>
    </xf>
    <xf numFmtId="204" fontId="104" fillId="0" borderId="41" xfId="13078" applyNumberFormat="1" applyFont="1" applyBorder="1" applyAlignment="1">
      <alignment horizontal="center" vertical="center" wrapText="1"/>
    </xf>
    <xf numFmtId="203" fontId="104" fillId="17" borderId="0" xfId="13078" applyFont="1" applyFill="1" applyAlignment="1">
      <alignment horizontal="center" vertical="center" wrapText="1"/>
    </xf>
    <xf numFmtId="203" fontId="104" fillId="17" borderId="31" xfId="13078" applyFont="1" applyFill="1" applyBorder="1" applyAlignment="1">
      <alignment horizontal="center" vertical="center" wrapText="1"/>
    </xf>
    <xf numFmtId="203" fontId="104" fillId="0" borderId="41" xfId="13078" applyFont="1" applyBorder="1" applyAlignment="1">
      <alignment horizontal="center" vertical="center"/>
    </xf>
    <xf numFmtId="49" fontId="104" fillId="36" borderId="0" xfId="13080" applyNumberFormat="1" applyFont="1" applyFill="1" applyAlignment="1">
      <alignment horizontal="center" vertical="center" shrinkToFit="1"/>
    </xf>
    <xf numFmtId="203" fontId="104" fillId="36" borderId="0" xfId="13084" applyFont="1" applyFill="1" applyAlignment="1">
      <alignment horizontal="center" vertical="center" wrapText="1"/>
    </xf>
    <xf numFmtId="203" fontId="105" fillId="36" borderId="0" xfId="13080" applyFont="1" applyFill="1" applyAlignment="1">
      <alignment horizontal="left" vertical="center" shrinkToFit="1"/>
    </xf>
    <xf numFmtId="49" fontId="105" fillId="36" borderId="0" xfId="13082" applyNumberFormat="1" applyFont="1" applyFill="1" applyAlignment="1">
      <alignment horizontal="left" vertical="center"/>
    </xf>
    <xf numFmtId="191" fontId="118" fillId="0" borderId="42" xfId="13083" applyNumberFormat="1" applyFont="1" applyBorder="1" applyAlignment="1">
      <alignment horizontal="center" vertical="center" wrapText="1"/>
    </xf>
    <xf numFmtId="203" fontId="104" fillId="0" borderId="43" xfId="13078" applyFont="1" applyBorder="1" applyAlignment="1">
      <alignment horizontal="center" vertical="center"/>
    </xf>
    <xf numFmtId="179" fontId="104" fillId="36" borderId="0" xfId="13080" applyNumberFormat="1" applyFont="1" applyFill="1" applyAlignment="1">
      <alignment horizontal="center" vertical="center" shrinkToFit="1"/>
    </xf>
    <xf numFmtId="203" fontId="105" fillId="17" borderId="0" xfId="13080" applyFont="1" applyFill="1" applyAlignment="1">
      <alignment horizontal="left" vertical="center" shrinkToFit="1"/>
    </xf>
    <xf numFmtId="204" fontId="106" fillId="0" borderId="0" xfId="13078" applyNumberFormat="1" applyFont="1" applyAlignment="1">
      <alignment horizontal="center" vertical="center" wrapText="1"/>
    </xf>
    <xf numFmtId="191" fontId="120" fillId="0" borderId="42" xfId="13083" applyNumberFormat="1" applyFont="1" applyBorder="1" applyAlignment="1">
      <alignment horizontal="center" vertical="center" wrapText="1"/>
    </xf>
    <xf numFmtId="203" fontId="105" fillId="36" borderId="0" xfId="13080" applyFont="1" applyFill="1" applyAlignment="1">
      <alignment horizontal="center" vertical="center"/>
    </xf>
    <xf numFmtId="203" fontId="104" fillId="0" borderId="42" xfId="13078" applyFont="1" applyBorder="1" applyAlignment="1">
      <alignment horizontal="center" vertical="center" wrapText="1"/>
    </xf>
    <xf numFmtId="203" fontId="105" fillId="36" borderId="0" xfId="13080" applyFont="1" applyFill="1" applyAlignment="1">
      <alignment horizontal="left" vertical="center" shrinkToFit="1"/>
    </xf>
    <xf numFmtId="203" fontId="105" fillId="16" borderId="0" xfId="13080" applyFont="1" applyFill="1" applyAlignment="1">
      <alignment vertical="center"/>
    </xf>
    <xf numFmtId="204" fontId="106" fillId="36" borderId="0" xfId="13078" applyNumberFormat="1" applyFont="1" applyFill="1" applyAlignment="1">
      <alignment horizontal="center" vertical="center" wrapText="1"/>
    </xf>
    <xf numFmtId="203" fontId="105" fillId="36" borderId="0" xfId="13080" applyFont="1" applyFill="1" applyAlignment="1">
      <alignment vertical="center"/>
    </xf>
    <xf numFmtId="203" fontId="105" fillId="36" borderId="0" xfId="13080" applyFont="1" applyFill="1" applyAlignment="1">
      <alignment horizontal="center" vertical="center"/>
    </xf>
    <xf numFmtId="203" fontId="104" fillId="0" borderId="0" xfId="13078" applyFont="1" applyAlignment="1">
      <alignment horizontal="center" vertical="center" wrapText="1"/>
    </xf>
    <xf numFmtId="191" fontId="106" fillId="17" borderId="42" xfId="13083" applyNumberFormat="1" applyFont="1" applyFill="1" applyBorder="1" applyAlignment="1">
      <alignment horizontal="center" vertical="center"/>
    </xf>
    <xf numFmtId="191" fontId="106" fillId="17" borderId="42" xfId="13083" applyNumberFormat="1" applyFont="1" applyFill="1" applyBorder="1" applyAlignment="1">
      <alignment horizontal="center" vertical="center" wrapText="1"/>
    </xf>
    <xf numFmtId="203" fontId="121" fillId="0" borderId="0" xfId="13083" applyFont="1" applyAlignment="1">
      <alignment horizontal="center" vertical="center"/>
    </xf>
    <xf numFmtId="203" fontId="104" fillId="36" borderId="0" xfId="13080" applyFont="1" applyFill="1" applyAlignment="1">
      <alignment horizontal="center" vertical="center" shrinkToFit="1"/>
    </xf>
    <xf numFmtId="203" fontId="105" fillId="0" borderId="0" xfId="13079" applyFont="1" applyAlignment="1">
      <alignment vertical="center"/>
    </xf>
    <xf numFmtId="203" fontId="104" fillId="36" borderId="0" xfId="13079" applyFont="1" applyFill="1" applyAlignment="1">
      <alignment horizontal="center" vertical="center"/>
    </xf>
    <xf numFmtId="203" fontId="104" fillId="15" borderId="0" xfId="13080" applyFont="1" applyFill="1" applyAlignment="1">
      <alignment horizontal="center" vertical="center"/>
    </xf>
    <xf numFmtId="49" fontId="104" fillId="15" borderId="0" xfId="13080" applyNumberFormat="1" applyFont="1" applyFill="1" applyAlignment="1">
      <alignment horizontal="center" vertical="center" shrinkToFit="1"/>
    </xf>
    <xf numFmtId="203" fontId="104" fillId="15" borderId="0" xfId="13084" applyFont="1" applyFill="1" applyAlignment="1">
      <alignment horizontal="center" vertical="center" wrapText="1"/>
    </xf>
    <xf numFmtId="203" fontId="105" fillId="0" borderId="0" xfId="13084" applyFont="1" applyAlignment="1">
      <alignment horizontal="left" vertical="center"/>
    </xf>
    <xf numFmtId="203" fontId="105" fillId="0" borderId="0" xfId="13084" applyFont="1" applyAlignment="1">
      <alignment horizontal="left" vertical="center" wrapText="1"/>
    </xf>
    <xf numFmtId="0" fontId="105" fillId="0" borderId="0" xfId="13079" applyNumberFormat="1" applyFont="1" applyAlignment="1">
      <alignment horizontal="center" vertical="center"/>
    </xf>
    <xf numFmtId="203" fontId="112" fillId="0" borderId="0" xfId="13084" applyFont="1" applyAlignment="1">
      <alignment horizontal="center" vertical="center"/>
    </xf>
  </cellXfs>
  <cellStyles count="13085">
    <cellStyle name="???" xfId="1"/>
    <cellStyle name="??? ?????" xfId="2"/>
    <cellStyle name="??? ????? 2" xfId="3"/>
    <cellStyle name="??? ????? 2 2" xfId="4"/>
    <cellStyle name="??? ????? 2 3" xfId="5"/>
    <cellStyle name="??? ????? 3" xfId="6"/>
    <cellStyle name="??? ????? 3 2" xfId="7"/>
    <cellStyle name="??? ????? 3 3" xfId="8"/>
    <cellStyle name="??? ????? 4" xfId="9"/>
    <cellStyle name="??? ????? 4 2" xfId="10"/>
    <cellStyle name="??? ????? 4 3" xfId="11"/>
    <cellStyle name="??? ????? 5" xfId="12"/>
    <cellStyle name="??? ????? 6" xfId="13"/>
    <cellStyle name="??? 2" xfId="14"/>
    <cellStyle name="??? 3" xfId="15"/>
    <cellStyle name="?????" xfId="16"/>
    <cellStyle name="????? 2" xfId="17"/>
    <cellStyle name="????? 2 2" xfId="18"/>
    <cellStyle name="????? 2 3" xfId="19"/>
    <cellStyle name="????? 3" xfId="20"/>
    <cellStyle name="????? 3 2" xfId="21"/>
    <cellStyle name="????? 3 3" xfId="22"/>
    <cellStyle name="????? 4" xfId="23"/>
    <cellStyle name="????? 4 2" xfId="24"/>
    <cellStyle name="????? 4 3" xfId="25"/>
    <cellStyle name="????? 5" xfId="26"/>
    <cellStyle name="????? 6" xfId="27"/>
    <cellStyle name="?????abawp" xfId="28"/>
    <cellStyle name="?????abawp 2" xfId="29"/>
    <cellStyle name="?????abawp 2 2" xfId="30"/>
    <cellStyle name="?????abawp 2 2 2" xfId="31"/>
    <cellStyle name="?????abawp 2 2 3" xfId="32"/>
    <cellStyle name="?????abawp 2 3" xfId="33"/>
    <cellStyle name="?????abawp 2 3 2" xfId="34"/>
    <cellStyle name="?????abawp 2 3 3" xfId="35"/>
    <cellStyle name="?????abawp 2 4" xfId="36"/>
    <cellStyle name="?????abawp 2 4 2" xfId="37"/>
    <cellStyle name="?????abawp 2 4 3" xfId="38"/>
    <cellStyle name="?????abawp 2 5" xfId="39"/>
    <cellStyle name="?????abawp 2 6" xfId="40"/>
    <cellStyle name="?????abawp 3" xfId="41"/>
    <cellStyle name="?????abawp 3 2" xfId="42"/>
    <cellStyle name="?????abawp 3 3" xfId="43"/>
    <cellStyle name="?????abawp 4" xfId="44"/>
    <cellStyle name="?????abawp 4 2" xfId="45"/>
    <cellStyle name="?????abawp 4 3" xfId="46"/>
    <cellStyle name="?????abawp 5" xfId="47"/>
    <cellStyle name="?????abawp 5 2" xfId="48"/>
    <cellStyle name="?????abawp 5 3" xfId="49"/>
    <cellStyle name="?????abawp 6" xfId="50"/>
    <cellStyle name="?????abawp 7" xfId="51"/>
    <cellStyle name="???_B20509CHS3" xfId="52"/>
    <cellStyle name="??_94?? (2)" xfId="53"/>
    <cellStyle name="_(RVS)中東線運價獲利分析-2013預估" xfId="54"/>
    <cellStyle name="_(RVS)中東線運價獲利分析-2013預估 2" xfId="55"/>
    <cellStyle name="_(RVS)中東線運價獲利分析-2013預估 3" xfId="56"/>
    <cellStyle name="_1004 MAL II線" xfId="57"/>
    <cellStyle name="_1004 MAL II線 2" xfId="58"/>
    <cellStyle name="_1004 MAL II線 3" xfId="59"/>
    <cellStyle name="_12月 農曆年併班 study  ABX &amp; FBS" xfId="60"/>
    <cellStyle name="_12月 農曆年併班 study  ABX &amp; FBS 2" xfId="61"/>
    <cellStyle name="_12月 農曆年併班 study  ABX &amp; FBS 3" xfId="62"/>
    <cellStyle name="_2003 Summer BSA(TNWA_24May)" xfId="63"/>
    <cellStyle name="_2003 Summer BSA(TNWA_24May) 2" xfId="64"/>
    <cellStyle name="_2003 Summer BSA(TNWA_24May) 3" xfId="65"/>
    <cellStyle name="_2003 Summer BSA(TNWA_24May)_AME BUDGET 2007" xfId="66"/>
    <cellStyle name="_2003 Summer BSA(TNWA_24May)_AME BUDGET 2007 2" xfId="67"/>
    <cellStyle name="_2003 Summer BSA(TNWA_24May)_AME BUDGET 2007 3" xfId="68"/>
    <cellStyle name="_2003 Summer BSA(TNWA_24May)_AMP BUDGET 2007" xfId="69"/>
    <cellStyle name="_2003 Summer BSA(TNWA_24May)_AMP BUDGET 2007 2" xfId="70"/>
    <cellStyle name="_2003 Summer BSA(TNWA_24May)_AMP BUDGET 2007 3" xfId="71"/>
    <cellStyle name="_2003 SUMMER EB_WB BSA(TNWA_21May)a" xfId="72"/>
    <cellStyle name="_2003 SUMMER EB_WB BSA(TNWA_21May)a 2" xfId="73"/>
    <cellStyle name="_2003 SUMMER EB_WB BSA(TNWA_21May)a 3" xfId="74"/>
    <cellStyle name="_2003 SUMMER EB_WB BSA(TNWA_21May)a_AME BUDGET 2007" xfId="75"/>
    <cellStyle name="_2003 SUMMER EB_WB BSA(TNWA_21May)a_AME BUDGET 2007 2" xfId="76"/>
    <cellStyle name="_2003 SUMMER EB_WB BSA(TNWA_21May)a_AME BUDGET 2007 3" xfId="77"/>
    <cellStyle name="_2003 SUMMER EB_WB BSA(TNWA_21May)a_AMP BUDGET 2007" xfId="78"/>
    <cellStyle name="_2003 SUMMER EB_WB BSA(TNWA_21May)a_AMP BUDGET 2007 2" xfId="79"/>
    <cellStyle name="_2003 SUMMER EB_WB BSA(TNWA_21May)a_AMP BUDGET 2007 3" xfId="80"/>
    <cellStyle name="_2003 SUMMER EB_WB BSA(TNWA_22May)" xfId="81"/>
    <cellStyle name="_2003 SUMMER EB_WB BSA(TNWA_22May) 2" xfId="82"/>
    <cellStyle name="_2003 SUMMER EB_WB BSA(TNWA_22May) 3" xfId="83"/>
    <cellStyle name="_2003 SUMMER EB_WB BSA(TNWA_22May)_AME BUDGET 2007" xfId="84"/>
    <cellStyle name="_2003 SUMMER EB_WB BSA(TNWA_22May)_AME BUDGET 2007 2" xfId="85"/>
    <cellStyle name="_2003 SUMMER EB_WB BSA(TNWA_22May)_AME BUDGET 2007 3" xfId="86"/>
    <cellStyle name="_2003 SUMMER EB_WB BSA(TNWA_22May)_AMP BUDGET 2007" xfId="87"/>
    <cellStyle name="_2003 SUMMER EB_WB BSA(TNWA_22May)_AMP BUDGET 2007 2" xfId="88"/>
    <cellStyle name="_2003 SUMMER EB_WB BSA(TNWA_22May)_AMP BUDGET 2007 3" xfId="89"/>
    <cellStyle name="_2003 SUMMER EB_WB BSA(TNWA_23May)" xfId="90"/>
    <cellStyle name="_2003 SUMMER EB_WB BSA(TNWA_23May) 2" xfId="91"/>
    <cellStyle name="_2003 SUMMER EB_WB BSA(TNWA_23May) 3" xfId="92"/>
    <cellStyle name="_2003 SUMMER EB_WB BSA(TNWA_23May)_AME BUDGET 2007" xfId="93"/>
    <cellStyle name="_2003 SUMMER EB_WB BSA(TNWA_23May)_AME BUDGET 2007 2" xfId="94"/>
    <cellStyle name="_2003 SUMMER EB_WB BSA(TNWA_23May)_AME BUDGET 2007 3" xfId="95"/>
    <cellStyle name="_2003 SUMMER EB_WB BSA(TNWA_23May)_AMP BUDGET 2007" xfId="96"/>
    <cellStyle name="_2003 SUMMER EB_WB BSA(TNWA_23May)_AMP BUDGET 2007 2" xfId="97"/>
    <cellStyle name="_2003 SUMMER EB_WB BSA(TNWA_23May)_AMP BUDGET 2007 3" xfId="98"/>
    <cellStyle name="_201012 PHX_IF2停止互換研究" xfId="99"/>
    <cellStyle name="_201012 PHX_IF2停止互換研究 2" xfId="100"/>
    <cellStyle name="_201012 PHX_IF2停止互換研究 3" xfId="101"/>
    <cellStyle name="_201012 PHX_IF2停止互換研究_2013 潑水節併班-NTE" xfId="102"/>
    <cellStyle name="_201012 PHX_IF2停止互換研究_2013 潑水節併班-NTE 2" xfId="103"/>
    <cellStyle name="_201012 PHX_IF2停止互換研究_2013 潑水節併班-NTE 3" xfId="104"/>
    <cellStyle name="_201012 PHX_IF2停止互換研究_Annie_201302" xfId="105"/>
    <cellStyle name="_201012 PHX_IF2停止互換研究_Annie_201302 2" xfId="106"/>
    <cellStyle name="_201012 PHX_IF2停止互換研究_Annie_201302 3" xfId="107"/>
    <cellStyle name="_2011 十一併班 - CMS" xfId="108"/>
    <cellStyle name="_2011 十一併班 - CMS 2" xfId="109"/>
    <cellStyle name="_2011 十一併班 - CMS 3" xfId="110"/>
    <cellStyle name="_2011 十一併班提案" xfId="111"/>
    <cellStyle name="_2011 十一併班提案 2" xfId="112"/>
    <cellStyle name="_2011 十一併班提案 3" xfId="113"/>
    <cellStyle name="_201101月版農曆年併班 study  ABX &amp; FBS  " xfId="114"/>
    <cellStyle name="_201101月版農曆年併班 study  ABX &amp; FBS   2" xfId="115"/>
    <cellStyle name="_201101月版農曆年併班 study  ABX &amp; FBS   3" xfId="116"/>
    <cellStyle name="_201102_JTP+CJ12" xfId="117"/>
    <cellStyle name="_201102_JTP+CJ12 2" xfId="118"/>
    <cellStyle name="_201102_JTP+CJ12 3" xfId="119"/>
    <cellStyle name="_201102_JTP+CJ12_B50306CVI" xfId="120"/>
    <cellStyle name="_201102_JTP+CJ12_B50306CVI 2" xfId="121"/>
    <cellStyle name="_201102_JTP+CJ12_B50306CVI 3" xfId="122"/>
    <cellStyle name="_201103_JTP+CJ12" xfId="123"/>
    <cellStyle name="_201103_JTP+CJ12 2" xfId="124"/>
    <cellStyle name="_201103_JTP+CJ12 3" xfId="125"/>
    <cellStyle name="_201103_JTP+CJ12_B50306CVI" xfId="126"/>
    <cellStyle name="_201103_JTP+CJ12_B50306CVI 2" xfId="127"/>
    <cellStyle name="_201103_JTP+CJ12_B50306CVI 3" xfId="128"/>
    <cellStyle name="_201105_JTP+CJ12" xfId="129"/>
    <cellStyle name="_201105_JTP+CJ12 2" xfId="130"/>
    <cellStyle name="_201105_JTP+CJ12 3" xfId="131"/>
    <cellStyle name="_201105_JTP+CJ12_B50306CVI" xfId="132"/>
    <cellStyle name="_201105_JTP+CJ12_B50306CVI 2" xfId="133"/>
    <cellStyle name="_201105_JTP+CJ12_B50306CVI 3" xfId="134"/>
    <cellStyle name="_201105_PNH+PNS" xfId="135"/>
    <cellStyle name="_201105_PNH+PNS 2" xfId="136"/>
    <cellStyle name="_201105_PNH+PNS 3" xfId="137"/>
    <cellStyle name="_201105_PNH+PNS_B50306CVI" xfId="138"/>
    <cellStyle name="_201105_PNH+PNS_B50306CVI 2" xfId="139"/>
    <cellStyle name="_201105_PNH+PNS_B50306CVI 3" xfId="140"/>
    <cellStyle name="_201112_JTP+CJ12" xfId="141"/>
    <cellStyle name="_201112_JTP+CJ12 2" xfId="142"/>
    <cellStyle name="_201112_JTP+CJ12 3" xfId="143"/>
    <cellStyle name="_201112_PNH+PNS" xfId="144"/>
    <cellStyle name="_201112_PNH+PNS 2" xfId="145"/>
    <cellStyle name="_201112_PNH+PNS 3" xfId="146"/>
    <cellStyle name="_2011回教年預估Omit S3892E版" xfId="147"/>
    <cellStyle name="_2011回教年預估Omit S3892E版 (2)" xfId="148"/>
    <cellStyle name="_2011回教年預估Omit S3892E版 (2) 2" xfId="149"/>
    <cellStyle name="_2011回教年預估Omit S3892E版 (2) 3" xfId="150"/>
    <cellStyle name="_2011回教年預估Omit S3892E版 2" xfId="151"/>
    <cellStyle name="_2011回教年預估Omit S3892E版 3" xfId="152"/>
    <cellStyle name="_2011小航發- NS1 drop UKB" xfId="153"/>
    <cellStyle name="_2011小航發- NS1 drop UKB 2" xfId="154"/>
    <cellStyle name="_2011小航發- NS1 drop UKB 3" xfId="155"/>
    <cellStyle name="_2012 CCI 營運分析" xfId="156"/>
    <cellStyle name="_2012 CCI 營運分析 2" xfId="157"/>
    <cellStyle name="_2012 CCI 營運分析 3" xfId="158"/>
    <cellStyle name="_2012 CIX 營運分析" xfId="159"/>
    <cellStyle name="_2012 CIX 營運分析 2" xfId="160"/>
    <cellStyle name="_2012 CIX 營運分析 3" xfId="161"/>
    <cellStyle name="_2012 CN1營運分析" xfId="162"/>
    <cellStyle name="_2012 CN1營運分析 2" xfId="163"/>
    <cellStyle name="_2012 CN1營運分析 3" xfId="164"/>
    <cellStyle name="_2012 TJS restructure study" xfId="165"/>
    <cellStyle name="_2012 TJS restructure study 2" xfId="166"/>
    <cellStyle name="_2012 TJS restructure study 3" xfId="167"/>
    <cellStyle name="_2012 WSA 營運分析" xfId="168"/>
    <cellStyle name="_2012 WSA 營運分析 2" xfId="169"/>
    <cellStyle name="_2012 WSA 營運分析 3" xfId="170"/>
    <cellStyle name="_2012_1st_Qtr_SKD_Review" xfId="171"/>
    <cellStyle name="_2012_1st_Qtr_SKD_Review 2" xfId="172"/>
    <cellStyle name="_2012_1st_Qtr_SKD_Review 3" xfId="173"/>
    <cellStyle name="_2012_1st_Qtr_SKD_Review_B50306CVI" xfId="174"/>
    <cellStyle name="_2012_1st_Qtr_SKD_Review_B50306CVI 2" xfId="175"/>
    <cellStyle name="_2012_1st_Qtr_SKD_Review_B50306CVI 3" xfId="176"/>
    <cellStyle name="_201201_FOC+FTS" xfId="177"/>
    <cellStyle name="_201201_FOC+FTS 2" xfId="178"/>
    <cellStyle name="_201201_FOC+FTS 3" xfId="179"/>
    <cellStyle name="_201201_HPH" xfId="180"/>
    <cellStyle name="_201201_HPH 2" xfId="181"/>
    <cellStyle name="_201201_HPH 3" xfId="182"/>
    <cellStyle name="_201201_JTH" xfId="183"/>
    <cellStyle name="_201201_JTH 2" xfId="184"/>
    <cellStyle name="_201201_JTH 3" xfId="185"/>
    <cellStyle name="_201201_SEA+PSX" xfId="186"/>
    <cellStyle name="_201201_SEA+PSX 2" xfId="187"/>
    <cellStyle name="_201201_SEA+PSX 3" xfId="188"/>
    <cellStyle name="_201201_XMN" xfId="189"/>
    <cellStyle name="_201201_XMN 2" xfId="190"/>
    <cellStyle name="_201201_XMN 3" xfId="191"/>
    <cellStyle name="_201203 以後CVT-營運分析" xfId="192"/>
    <cellStyle name="_201203 以後CVT-營運分析 2" xfId="193"/>
    <cellStyle name="_201203 以後CVT-營運分析 3" xfId="194"/>
    <cellStyle name="_201203以後 KVS" xfId="195"/>
    <cellStyle name="_201203以後 KVS 2" xfId="196"/>
    <cellStyle name="_201203以後 KVS 3" xfId="197"/>
    <cellStyle name="_201208_JSH+JTC" xfId="198"/>
    <cellStyle name="_201208_JSH+JTC 2" xfId="199"/>
    <cellStyle name="_201208_JSH+JTC 3" xfId="200"/>
    <cellStyle name="_201208_JSH+JTC_B50306CVI" xfId="201"/>
    <cellStyle name="_201208_JSH+JTC_B50306CVI 2" xfId="202"/>
    <cellStyle name="_201208_JSH+JTC_B50306CVI 3" xfId="203"/>
    <cellStyle name="_201208_PNH+PNS" xfId="204"/>
    <cellStyle name="_201208_PNH+PNS 2" xfId="205"/>
    <cellStyle name="_201208_PNH+PNS 3" xfId="206"/>
    <cellStyle name="_201208_PNH+PNS_B50306CVI" xfId="207"/>
    <cellStyle name="_201208_PNH+PNS_B50306CVI 2" xfId="208"/>
    <cellStyle name="_201208_PNH+PNS_B50306CVI 3" xfId="209"/>
    <cellStyle name="_20120817, MOL 新報價 JPN handling, OSA van pool,   1 GC 2 LOLO, 無 Kobe, 買 900 T, 800 T,  LF 0.95 版 - MOL - CHS 3 Service j.v. study" xfId="210"/>
    <cellStyle name="_20120817, MOL 新報價 JPN handling, OSA van pool,   1 GC 2 LOLO, 無 Kobe, 買 900 T, 800 T,  LF 0.95 版 - MOL - CHS 3 Service j.v. study 2" xfId="211"/>
    <cellStyle name="_20120817, MOL 新報價 JPN handling, OSA van pool,   1 GC 2 LOLO, 無 Kobe, 買 900 T, 800 T,  LF 0.95 版 - MOL - CHS 3 Service j.v. study 3" xfId="212"/>
    <cellStyle name="_201209_JSH+JTC" xfId="213"/>
    <cellStyle name="_201209_JSH+JTC 2" xfId="214"/>
    <cellStyle name="_201209_JSH+JTC 3" xfId="215"/>
    <cellStyle name="_201209_PNH+PNS" xfId="216"/>
    <cellStyle name="_201209_PNH+PNS 2" xfId="217"/>
    <cellStyle name="_201209_PNH+PNS 3" xfId="218"/>
    <cellStyle name="_2012JCV營運分析" xfId="219"/>
    <cellStyle name="_2012JCV營運分析 2" xfId="220"/>
    <cellStyle name="_2012JCV營運分析 3" xfId="221"/>
    <cellStyle name="_201301_JSH+JTC" xfId="222"/>
    <cellStyle name="_201301_JSH+JTC 2" xfId="223"/>
    <cellStyle name="_201301_JSH+JTC 3" xfId="224"/>
    <cellStyle name="_201301_PNH+PNS" xfId="225"/>
    <cellStyle name="_201301_PNH+PNS 2" xfId="226"/>
    <cellStyle name="_201301_PNH+PNS 3" xfId="227"/>
    <cellStyle name="_201302_JSH+JTC" xfId="228"/>
    <cellStyle name="_201302_JSH+JTC 2" xfId="229"/>
    <cellStyle name="_201302_JSH+JTC 3" xfId="230"/>
    <cellStyle name="_201302_JSH+JTC_B50306CVI" xfId="231"/>
    <cellStyle name="_201302_JSH+JTC_B50306CVI 2" xfId="232"/>
    <cellStyle name="_201302_JSH+JTC_B50306CVI 3" xfId="233"/>
    <cellStyle name="_201302_PNH+PNS" xfId="234"/>
    <cellStyle name="_201302_PNH+PNS 2" xfId="235"/>
    <cellStyle name="_201302_PNH+PNS 3" xfId="236"/>
    <cellStyle name="_201302_PNH+PNS_B50306CVI" xfId="237"/>
    <cellStyle name="_201302_PNH+PNS_B50306CVI 2" xfId="238"/>
    <cellStyle name="_201302_PNH+PNS_B50306CVI 3" xfId="239"/>
    <cellStyle name="_3. NTE" xfId="240"/>
    <cellStyle name="_3. NTE 2" xfId="241"/>
    <cellStyle name="_3. NTE 3" xfId="242"/>
    <cellStyle name="_4. JTH" xfId="243"/>
    <cellStyle name="_4. JTH 2" xfId="244"/>
    <cellStyle name="_4. JTH 3" xfId="245"/>
    <cellStyle name="_5. JTP" xfId="246"/>
    <cellStyle name="_5. JTP 2" xfId="247"/>
    <cellStyle name="_5. JTP 3" xfId="248"/>
    <cellStyle name="_ABX - C7 Slot Cost" xfId="249"/>
    <cellStyle name="_ABX - C7 Slot Cost 2" xfId="250"/>
    <cellStyle name="_ABX - C7 Slot Cost 2 2" xfId="251"/>
    <cellStyle name="_ABX - C7 Slot Cost 2 3" xfId="252"/>
    <cellStyle name="_ABX - C7 Slot Cost 3" xfId="253"/>
    <cellStyle name="_ABX - C7 Slot Cost 3 2" xfId="254"/>
    <cellStyle name="_ABX - C7 Slot Cost 3 3" xfId="255"/>
    <cellStyle name="_ABX - C7 Slot Cost 4" xfId="256"/>
    <cellStyle name="_ABX - C7 Slot Cost 5" xfId="257"/>
    <cellStyle name="_ABX ,FBS ,FES 201107" xfId="258"/>
    <cellStyle name="_ABX ,FBS ,FES 201107 2" xfId="259"/>
    <cellStyle name="_ABX ,FBS ,FES 201107 3" xfId="260"/>
    <cellStyle name="_ABX SVC 貨量預估" xfId="261"/>
    <cellStyle name="_ABX SVC 貨量預估 2" xfId="262"/>
    <cellStyle name="_ABX SVC 貨量預估 3" xfId="263"/>
    <cellStyle name="_ABX SVC 貨量預估_2013 潑水節併班-NTE" xfId="264"/>
    <cellStyle name="_ABX SVC 貨量預估_2013 潑水節併班-NTE 2" xfId="265"/>
    <cellStyle name="_ABX SVC 貨量預估_2013 潑水節併班-NTE 3" xfId="266"/>
    <cellStyle name="_ABX SVC 貨量預估_Annie_201302" xfId="267"/>
    <cellStyle name="_ABX SVC 貨量預估_Annie_201302 2" xfId="268"/>
    <cellStyle name="_ABX SVC 貨量預估_Annie_201302 3" xfId="269"/>
    <cellStyle name="_ABX -併班貨量預估 format" xfId="270"/>
    <cellStyle name="_ABX -併班貨量預估 format 2" xfId="271"/>
    <cellStyle name="_ABX -併班貨量預估 format 3" xfId="272"/>
    <cellStyle name="_AES2AES3 winter CPS plan package ver 12042008 (3)" xfId="273"/>
    <cellStyle name="_AES2AES3 winter CPS plan package ver 12042008 (3) 2" xfId="274"/>
    <cellStyle name="_AES2AES3 winter CPS plan package ver 12042008 (3) 2 2" xfId="275"/>
    <cellStyle name="_AES2AES3 winter CPS plan package ver 12042008 (3) 2 3" xfId="276"/>
    <cellStyle name="_AES2AES3 winter CPS plan package ver 12042008 (3) 3" xfId="277"/>
    <cellStyle name="_AES2AES3 winter CPS plan package ver 12042008 (3) 3 2" xfId="278"/>
    <cellStyle name="_AES2AES3 winter CPS plan package ver 12042008 (3) 3 3" xfId="279"/>
    <cellStyle name="_AES2AES3 winter CPS plan package ver 12042008 (3) 4" xfId="280"/>
    <cellStyle name="_AES2AES3 winter CPS plan package ver 12042008 (3) 5" xfId="281"/>
    <cellStyle name="_AME BUDGET 2007" xfId="282"/>
    <cellStyle name="_AME BUDGET 2007 2" xfId="283"/>
    <cellStyle name="_AME BUDGET 2007 3" xfId="284"/>
    <cellStyle name="_AMP BUDGET 2007" xfId="285"/>
    <cellStyle name="_AMP BUDGET 2007 2" xfId="286"/>
    <cellStyle name="_AMP BUDGET 2007 3" xfId="287"/>
    <cellStyle name="_Annie_201211" xfId="288"/>
    <cellStyle name="_Annie_201211 2" xfId="289"/>
    <cellStyle name="_Annie_201211 3" xfId="290"/>
    <cellStyle name="_Annie_201212" xfId="291"/>
    <cellStyle name="_Annie_201212 2" xfId="292"/>
    <cellStyle name="_Annie_201212 3" xfId="293"/>
    <cellStyle name="_APL" xfId="294"/>
    <cellStyle name="_APL 2" xfId="295"/>
    <cellStyle name="_APL 3" xfId="296"/>
    <cellStyle name="_APL_AME BUDGET 2007" xfId="297"/>
    <cellStyle name="_APL_AME BUDGET 2007 2" xfId="298"/>
    <cellStyle name="_APL_AME BUDGET 2007 3" xfId="299"/>
    <cellStyle name="_APL_AMP BUDGET 2007" xfId="300"/>
    <cellStyle name="_APL_AMP BUDGET 2007 2" xfId="301"/>
    <cellStyle name="_APL_AMP BUDGET 2007 3" xfId="302"/>
    <cellStyle name="_ASE" xfId="303"/>
    <cellStyle name="_ASE 2" xfId="304"/>
    <cellStyle name="_ASE 3" xfId="305"/>
    <cellStyle name="_AU Dem Det" xfId="306"/>
    <cellStyle name="_AU Dem Det 2" xfId="307"/>
    <cellStyle name="_AU Dem Det 3" xfId="308"/>
    <cellStyle name="_AUS_大新華" xfId="309"/>
    <cellStyle name="_AUS_大新華 2" xfId="310"/>
    <cellStyle name="_AUS_大新華 3" xfId="311"/>
    <cellStyle name="_B009_JTP+CJ12" xfId="312"/>
    <cellStyle name="_B009_JTP+CJ12 2" xfId="313"/>
    <cellStyle name="_B009_JTP+CJ12 3" xfId="314"/>
    <cellStyle name="_B009_JTP+CJ12_ABX ,歐線 201112" xfId="315"/>
    <cellStyle name="_B009_JTP+CJ12_ABX ,歐線 201112 2" xfId="316"/>
    <cellStyle name="_B009_JTP+CJ12_ABX ,歐線 201112 3" xfId="317"/>
    <cellStyle name="_B009_JTP+CJ12_ABX ,歐線 201112_B50306CVI" xfId="318"/>
    <cellStyle name="_B009_JTP+CJ12_ABX ,歐線 201112_B50306CVI 2" xfId="319"/>
    <cellStyle name="_B009_JTP+CJ12_ABX ,歐線 201112_B50306CVI 3" xfId="320"/>
    <cellStyle name="_B009_JTP+CJ12_B50306CVI" xfId="321"/>
    <cellStyle name="_B009_JTP+CJ12_B50306CVI 2" xfId="322"/>
    <cellStyle name="_B009_JTP+CJ12_B50306CVI 3" xfId="323"/>
    <cellStyle name="_B009_JTP+CJ12_PHM - LMD all" xfId="324"/>
    <cellStyle name="_B009_JTP+CJ12_PHM - LMD all 2" xfId="325"/>
    <cellStyle name="_B009_JTP+CJ12_PHM - LMD all 3" xfId="326"/>
    <cellStyle name="_B009_JTP+CJ12_PHM - LMD all_ABX ,歐線 201112" xfId="327"/>
    <cellStyle name="_B009_JTP+CJ12_PHM - LMD all_ABX ,歐線 201112 2" xfId="328"/>
    <cellStyle name="_B009_JTP+CJ12_PHM - LMD all_ABX ,歐線 201112 3" xfId="329"/>
    <cellStyle name="_B009_JTP+CJ12_PHM - LMD all_ABX ,歐線 201112_B50306CVI" xfId="330"/>
    <cellStyle name="_B009_JTP+CJ12_PHM - LMD all_ABX ,歐線 201112_B50306CVI 2" xfId="331"/>
    <cellStyle name="_B009_JTP+CJ12_PHM - LMD all_ABX ,歐線 201112_B50306CVI 3" xfId="332"/>
    <cellStyle name="_B009_JTP+CJ12_PHM - LMD all_B50306CVI" xfId="333"/>
    <cellStyle name="_B009_JTP+CJ12_PHM - LMD all_B50306CVI 2" xfId="334"/>
    <cellStyle name="_B009_JTP+CJ12_PHM - LMD all_B50306CVI 3" xfId="335"/>
    <cellStyle name="_B009_JTP+CJ12_PHM - LMD all_PHM - LMD all" xfId="336"/>
    <cellStyle name="_B009_JTP+CJ12_PHM - LMD all_PHM - LMD all 2" xfId="337"/>
    <cellStyle name="_B009_JTP+CJ12_PHM - LMD all_PHM - LMD all 3" xfId="338"/>
    <cellStyle name="_B009_JTP+CJ12_PHM - LMD all_PHM - LMD all_ABX ,歐線 201112" xfId="339"/>
    <cellStyle name="_B009_JTP+CJ12_PHM - LMD all_PHM - LMD all_ABX ,歐線 201112 2" xfId="340"/>
    <cellStyle name="_B009_JTP+CJ12_PHM - LMD all_PHM - LMD all_ABX ,歐線 201112 3" xfId="341"/>
    <cellStyle name="_B009_JTP+CJ12_PHM - LMD all_PHM - LMD all_ABX ,歐線 201112_B50306CVI" xfId="342"/>
    <cellStyle name="_B009_JTP+CJ12_PHM - LMD all_PHM - LMD all_ABX ,歐線 201112_B50306CVI 2" xfId="343"/>
    <cellStyle name="_B009_JTP+CJ12_PHM - LMD all_PHM - LMD all_ABX ,歐線 201112_B50306CVI 3" xfId="344"/>
    <cellStyle name="_B009_JTP+CJ12_PHM - LMD all_PHM - LMD all_B50306CVI" xfId="345"/>
    <cellStyle name="_B009_JTP+CJ12_PHM - LMD all_PHM - LMD all_B50306CVI 2" xfId="346"/>
    <cellStyle name="_B009_JTP+CJ12_PHM - LMD all_PHM - LMD all_B50306CVI 3" xfId="347"/>
    <cellStyle name="_B009_JTP+CJ12_PHM - LMD all_PHM - LMD all_Teresa 201110" xfId="348"/>
    <cellStyle name="_B009_JTP+CJ12_PHM - LMD all_PHM - LMD all_Teresa 201110 2" xfId="349"/>
    <cellStyle name="_B009_JTP+CJ12_PHM - LMD all_PHM - LMD all_Teresa 201110 3" xfId="350"/>
    <cellStyle name="_B009_JTP+CJ12_PHM - LMD all_PHM - LMD all_Teresa 201110_B50306CVI" xfId="351"/>
    <cellStyle name="_B009_JTP+CJ12_PHM - LMD all_PHM - LMD all_Teresa 201110_B50306CVI 2" xfId="352"/>
    <cellStyle name="_B009_JTP+CJ12_PHM - LMD all_PHM - LMD all_Teresa 201110_B50306CVI 3" xfId="353"/>
    <cellStyle name="_B009_JTP+CJ12_PHM - LMD all_PHM - LMD all_TMT 報告 (2)" xfId="354"/>
    <cellStyle name="_B009_JTP+CJ12_PHM - LMD all_PHM - LMD all_TMT 報告 (2) 2" xfId="355"/>
    <cellStyle name="_B009_JTP+CJ12_PHM - LMD all_PHM - LMD all_TMT 報告 (2) 3" xfId="356"/>
    <cellStyle name="_B009_JTP+CJ12_PHM - LMD all_PHM - LMD all_TMT 報告 (2)_ABX ,歐線 201112" xfId="357"/>
    <cellStyle name="_B009_JTP+CJ12_PHM - LMD all_PHM - LMD all_TMT 報告 (2)_ABX ,歐線 201112 2" xfId="358"/>
    <cellStyle name="_B009_JTP+CJ12_PHM - LMD all_PHM - LMD all_TMT 報告 (2)_ABX ,歐線 201112 3" xfId="359"/>
    <cellStyle name="_B009_JTP+CJ12_PHM - LMD all_PHM - LMD all_TMT 報告 (2)_ABX ,歐線 201112_B50306CVI" xfId="360"/>
    <cellStyle name="_B009_JTP+CJ12_PHM - LMD all_PHM - LMD all_TMT 報告 (2)_ABX ,歐線 201112_B50306CVI 2" xfId="361"/>
    <cellStyle name="_B009_JTP+CJ12_PHM - LMD all_PHM - LMD all_TMT 報告 (2)_ABX ,歐線 201112_B50306CVI 3" xfId="362"/>
    <cellStyle name="_B009_JTP+CJ12_PHM - LMD all_PHM - LMD all_TMT 報告 (2)_B50306CVI" xfId="363"/>
    <cellStyle name="_B009_JTP+CJ12_PHM - LMD all_PHM - LMD all_TMT 報告 (2)_B50306CVI 2" xfId="364"/>
    <cellStyle name="_B009_JTP+CJ12_PHM - LMD all_PHM - LMD all_TMT 報告 (2)_B50306CVI 3" xfId="365"/>
    <cellStyle name="_B009_JTP+CJ12_PHM - LMD all_PHM - LMD all_TMT 報告 (2)_Teresa 201110" xfId="366"/>
    <cellStyle name="_B009_JTP+CJ12_PHM - LMD all_PHM - LMD all_TMT 報告 (2)_Teresa 201110 2" xfId="367"/>
    <cellStyle name="_B009_JTP+CJ12_PHM - LMD all_PHM - LMD all_TMT 報告 (2)_Teresa 201110 3" xfId="368"/>
    <cellStyle name="_B009_JTP+CJ12_PHM - LMD all_PHM - LMD all_TMT 報告 (2)_Teresa 201110_B50306CVI" xfId="369"/>
    <cellStyle name="_B009_JTP+CJ12_PHM - LMD all_PHM - LMD all_TMT 報告 (2)_Teresa 201110_B50306CVI 2" xfId="370"/>
    <cellStyle name="_B009_JTP+CJ12_PHM - LMD all_PHM - LMD all_TMT 報告 (2)_Teresa 201110_B50306CVI 3" xfId="371"/>
    <cellStyle name="_B009_JTP+CJ12_PHM - LMD all_Teresa 201110" xfId="372"/>
    <cellStyle name="_B009_JTP+CJ12_PHM - LMD all_Teresa 201110 2" xfId="373"/>
    <cellStyle name="_B009_JTP+CJ12_PHM - LMD all_Teresa 201110 3" xfId="374"/>
    <cellStyle name="_B009_JTP+CJ12_PHM - LMD all_Teresa 201110_B50306CVI" xfId="375"/>
    <cellStyle name="_B009_JTP+CJ12_PHM - LMD all_Teresa 201110_B50306CVI 2" xfId="376"/>
    <cellStyle name="_B009_JTP+CJ12_PHM - LMD all_Teresa 201110_B50306CVI 3" xfId="377"/>
    <cellStyle name="_B009_JTP+CJ12_PHM - LMD all_TMT 報告 (2)" xfId="378"/>
    <cellStyle name="_B009_JTP+CJ12_PHM - LMD all_TMT 報告 (2) 2" xfId="379"/>
    <cellStyle name="_B009_JTP+CJ12_PHM - LMD all_TMT 報告 (2) 3" xfId="380"/>
    <cellStyle name="_B009_JTP+CJ12_PHM - LMD all_TMT 報告 (2)_ABX ,歐線 201112" xfId="381"/>
    <cellStyle name="_B009_JTP+CJ12_PHM - LMD all_TMT 報告 (2)_ABX ,歐線 201112 2" xfId="382"/>
    <cellStyle name="_B009_JTP+CJ12_PHM - LMD all_TMT 報告 (2)_ABX ,歐線 201112 3" xfId="383"/>
    <cellStyle name="_B009_JTP+CJ12_PHM - LMD all_TMT 報告 (2)_ABX ,歐線 201112_B50306CVI" xfId="384"/>
    <cellStyle name="_B009_JTP+CJ12_PHM - LMD all_TMT 報告 (2)_ABX ,歐線 201112_B50306CVI 2" xfId="385"/>
    <cellStyle name="_B009_JTP+CJ12_PHM - LMD all_TMT 報告 (2)_ABX ,歐線 201112_B50306CVI 3" xfId="386"/>
    <cellStyle name="_B009_JTP+CJ12_PHM - LMD all_TMT 報告 (2)_B50306CVI" xfId="387"/>
    <cellStyle name="_B009_JTP+CJ12_PHM - LMD all_TMT 報告 (2)_B50306CVI 2" xfId="388"/>
    <cellStyle name="_B009_JTP+CJ12_PHM - LMD all_TMT 報告 (2)_B50306CVI 3" xfId="389"/>
    <cellStyle name="_B009_JTP+CJ12_PHM - LMD all_TMT 報告 (2)_Teresa 201110" xfId="390"/>
    <cellStyle name="_B009_JTP+CJ12_PHM - LMD all_TMT 報告 (2)_Teresa 201110 2" xfId="391"/>
    <cellStyle name="_B009_JTP+CJ12_PHM - LMD all_TMT 報告 (2)_Teresa 201110 3" xfId="392"/>
    <cellStyle name="_B009_JTP+CJ12_PHM - LMD all_TMT 報告 (2)_Teresa 201110_B50306CVI" xfId="393"/>
    <cellStyle name="_B009_JTP+CJ12_PHM - LMD all_TMT 報告 (2)_Teresa 201110_B50306CVI 2" xfId="394"/>
    <cellStyle name="_B009_JTP+CJ12_PHM - LMD all_TMT 報告 (2)_Teresa 201110_B50306CVI 3" xfId="395"/>
    <cellStyle name="_B009_JTP+CJ12_Teresa 201110" xfId="396"/>
    <cellStyle name="_B009_JTP+CJ12_Teresa 201110 2" xfId="397"/>
    <cellStyle name="_B009_JTP+CJ12_Teresa 201110 3" xfId="398"/>
    <cellStyle name="_B009_JTP+CJ12_Teresa 201110_B50306CVI" xfId="399"/>
    <cellStyle name="_B009_JTP+CJ12_Teresa 201110_B50306CVI 2" xfId="400"/>
    <cellStyle name="_B009_JTP+CJ12_Teresa 201110_B50306CVI 3" xfId="401"/>
    <cellStyle name="_B009_JTP+CJ12_TMT 報告 (2)" xfId="402"/>
    <cellStyle name="_B009_JTP+CJ12_TMT 報告 (2) 2" xfId="403"/>
    <cellStyle name="_B009_JTP+CJ12_TMT 報告 (2) 3" xfId="404"/>
    <cellStyle name="_B009_JTP+CJ12_TMT 報告 (2)_ABX ,歐線 201112" xfId="405"/>
    <cellStyle name="_B009_JTP+CJ12_TMT 報告 (2)_ABX ,歐線 201112 2" xfId="406"/>
    <cellStyle name="_B009_JTP+CJ12_TMT 報告 (2)_ABX ,歐線 201112 3" xfId="407"/>
    <cellStyle name="_B009_JTP+CJ12_TMT 報告 (2)_ABX ,歐線 201112_B50306CVI" xfId="408"/>
    <cellStyle name="_B009_JTP+CJ12_TMT 報告 (2)_ABX ,歐線 201112_B50306CVI 2" xfId="409"/>
    <cellStyle name="_B009_JTP+CJ12_TMT 報告 (2)_ABX ,歐線 201112_B50306CVI 3" xfId="410"/>
    <cellStyle name="_B009_JTP+CJ12_TMT 報告 (2)_B50306CVI" xfId="411"/>
    <cellStyle name="_B009_JTP+CJ12_TMT 報告 (2)_B50306CVI 2" xfId="412"/>
    <cellStyle name="_B009_JTP+CJ12_TMT 報告 (2)_B50306CVI 3" xfId="413"/>
    <cellStyle name="_B009_JTP+CJ12_TMT 報告 (2)_Teresa 201110" xfId="414"/>
    <cellStyle name="_B009_JTP+CJ12_TMT 報告 (2)_Teresa 201110 2" xfId="415"/>
    <cellStyle name="_B009_JTP+CJ12_TMT 報告 (2)_Teresa 201110 3" xfId="416"/>
    <cellStyle name="_B009_JTP+CJ12_TMT 報告 (2)_Teresa 201110_B50306CVI" xfId="417"/>
    <cellStyle name="_B009_JTP+CJ12_TMT 報告 (2)_Teresa 201110_B50306CVI 2" xfId="418"/>
    <cellStyle name="_B009_JTP+CJ12_TMT 報告 (2)_Teresa 201110_B50306CVI 3" xfId="419"/>
    <cellStyle name="_B009_JTP+CJ12_華中版估貨 (4)" xfId="420"/>
    <cellStyle name="_B009_JTP+CJ12_華中版估貨 (4) 2" xfId="421"/>
    <cellStyle name="_B009_JTP+CJ12_華中版估貨 (4) 3" xfId="422"/>
    <cellStyle name="_B009_JTP+CJ12_華中版估貨 (4)_ABX ,歐線 201112" xfId="423"/>
    <cellStyle name="_B009_JTP+CJ12_華中版估貨 (4)_ABX ,歐線 201112 2" xfId="424"/>
    <cellStyle name="_B009_JTP+CJ12_華中版估貨 (4)_ABX ,歐線 201112 3" xfId="425"/>
    <cellStyle name="_B009_JTP+CJ12_華中版估貨 (4)_ABX ,歐線 201112_B50306CVI" xfId="426"/>
    <cellStyle name="_B009_JTP+CJ12_華中版估貨 (4)_ABX ,歐線 201112_B50306CVI 2" xfId="427"/>
    <cellStyle name="_B009_JTP+CJ12_華中版估貨 (4)_ABX ,歐線 201112_B50306CVI 3" xfId="428"/>
    <cellStyle name="_B009_JTP+CJ12_華中版估貨 (4)_B50306CVI" xfId="429"/>
    <cellStyle name="_B009_JTP+CJ12_華中版估貨 (4)_B50306CVI 2" xfId="430"/>
    <cellStyle name="_B009_JTP+CJ12_華中版估貨 (4)_B50306CVI 3" xfId="431"/>
    <cellStyle name="_B009_JTP+CJ12_華中版估貨 (4)_PHM - LMD all" xfId="432"/>
    <cellStyle name="_B009_JTP+CJ12_華中版估貨 (4)_PHM - LMD all 2" xfId="433"/>
    <cellStyle name="_B009_JTP+CJ12_華中版估貨 (4)_PHM - LMD all 3" xfId="434"/>
    <cellStyle name="_B009_JTP+CJ12_華中版估貨 (4)_PHM - LMD all_ABX ,歐線 201112" xfId="435"/>
    <cellStyle name="_B009_JTP+CJ12_華中版估貨 (4)_PHM - LMD all_ABX ,歐線 201112 2" xfId="436"/>
    <cellStyle name="_B009_JTP+CJ12_華中版估貨 (4)_PHM - LMD all_ABX ,歐線 201112 3" xfId="437"/>
    <cellStyle name="_B009_JTP+CJ12_華中版估貨 (4)_PHM - LMD all_ABX ,歐線 201112_B50306CVI" xfId="438"/>
    <cellStyle name="_B009_JTP+CJ12_華中版估貨 (4)_PHM - LMD all_ABX ,歐線 201112_B50306CVI 2" xfId="439"/>
    <cellStyle name="_B009_JTP+CJ12_華中版估貨 (4)_PHM - LMD all_ABX ,歐線 201112_B50306CVI 3" xfId="440"/>
    <cellStyle name="_B009_JTP+CJ12_華中版估貨 (4)_PHM - LMD all_B50306CVI" xfId="441"/>
    <cellStyle name="_B009_JTP+CJ12_華中版估貨 (4)_PHM - LMD all_B50306CVI 2" xfId="442"/>
    <cellStyle name="_B009_JTP+CJ12_華中版估貨 (4)_PHM - LMD all_B50306CVI 3" xfId="443"/>
    <cellStyle name="_B009_JTP+CJ12_華中版估貨 (4)_PHM - LMD all_PHM - LMD all" xfId="444"/>
    <cellStyle name="_B009_JTP+CJ12_華中版估貨 (4)_PHM - LMD all_PHM - LMD all 2" xfId="445"/>
    <cellStyle name="_B009_JTP+CJ12_華中版估貨 (4)_PHM - LMD all_PHM - LMD all 3" xfId="446"/>
    <cellStyle name="_B009_JTP+CJ12_華中版估貨 (4)_PHM - LMD all_PHM - LMD all_ABX ,歐線 201112" xfId="447"/>
    <cellStyle name="_B009_JTP+CJ12_華中版估貨 (4)_PHM - LMD all_PHM - LMD all_ABX ,歐線 201112 2" xfId="448"/>
    <cellStyle name="_B009_JTP+CJ12_華中版估貨 (4)_PHM - LMD all_PHM - LMD all_ABX ,歐線 201112 3" xfId="449"/>
    <cellStyle name="_B009_JTP+CJ12_華中版估貨 (4)_PHM - LMD all_PHM - LMD all_ABX ,歐線 201112_B50306CVI" xfId="450"/>
    <cellStyle name="_B009_JTP+CJ12_華中版估貨 (4)_PHM - LMD all_PHM - LMD all_ABX ,歐線 201112_B50306CVI 2" xfId="451"/>
    <cellStyle name="_B009_JTP+CJ12_華中版估貨 (4)_PHM - LMD all_PHM - LMD all_ABX ,歐線 201112_B50306CVI 3" xfId="452"/>
    <cellStyle name="_B009_JTP+CJ12_華中版估貨 (4)_PHM - LMD all_PHM - LMD all_B50306CVI" xfId="453"/>
    <cellStyle name="_B009_JTP+CJ12_華中版估貨 (4)_PHM - LMD all_PHM - LMD all_B50306CVI 2" xfId="454"/>
    <cellStyle name="_B009_JTP+CJ12_華中版估貨 (4)_PHM - LMD all_PHM - LMD all_B50306CVI 3" xfId="455"/>
    <cellStyle name="_B009_JTP+CJ12_華中版估貨 (4)_PHM - LMD all_PHM - LMD all_Teresa 201110" xfId="456"/>
    <cellStyle name="_B009_JTP+CJ12_華中版估貨 (4)_PHM - LMD all_PHM - LMD all_Teresa 201110 2" xfId="457"/>
    <cellStyle name="_B009_JTP+CJ12_華中版估貨 (4)_PHM - LMD all_PHM - LMD all_Teresa 201110 3" xfId="458"/>
    <cellStyle name="_B009_JTP+CJ12_華中版估貨 (4)_PHM - LMD all_PHM - LMD all_Teresa 201110_B50306CVI" xfId="459"/>
    <cellStyle name="_B009_JTP+CJ12_華中版估貨 (4)_PHM - LMD all_PHM - LMD all_Teresa 201110_B50306CVI 2" xfId="460"/>
    <cellStyle name="_B009_JTP+CJ12_華中版估貨 (4)_PHM - LMD all_PHM - LMD all_Teresa 201110_B50306CVI 3" xfId="461"/>
    <cellStyle name="_B009_JTP+CJ12_華中版估貨 (4)_PHM - LMD all_PHM - LMD all_TMT 報告 (2)" xfId="462"/>
    <cellStyle name="_B009_JTP+CJ12_華中版估貨 (4)_PHM - LMD all_PHM - LMD all_TMT 報告 (2) 2" xfId="463"/>
    <cellStyle name="_B009_JTP+CJ12_華中版估貨 (4)_PHM - LMD all_PHM - LMD all_TMT 報告 (2) 3" xfId="464"/>
    <cellStyle name="_B009_JTP+CJ12_華中版估貨 (4)_PHM - LMD all_PHM - LMD all_TMT 報告 (2)_ABX ,歐線 201112" xfId="465"/>
    <cellStyle name="_B009_JTP+CJ12_華中版估貨 (4)_PHM - LMD all_PHM - LMD all_TMT 報告 (2)_ABX ,歐線 201112 2" xfId="466"/>
    <cellStyle name="_B009_JTP+CJ12_華中版估貨 (4)_PHM - LMD all_PHM - LMD all_TMT 報告 (2)_ABX ,歐線 201112 3" xfId="467"/>
    <cellStyle name="_B009_JTP+CJ12_華中版估貨 (4)_PHM - LMD all_PHM - LMD all_TMT 報告 (2)_ABX ,歐線 201112_B50306CVI" xfId="468"/>
    <cellStyle name="_B009_JTP+CJ12_華中版估貨 (4)_PHM - LMD all_PHM - LMD all_TMT 報告 (2)_ABX ,歐線 201112_B50306CVI 2" xfId="469"/>
    <cellStyle name="_B009_JTP+CJ12_華中版估貨 (4)_PHM - LMD all_PHM - LMD all_TMT 報告 (2)_ABX ,歐線 201112_B50306CVI 3" xfId="470"/>
    <cellStyle name="_B009_JTP+CJ12_華中版估貨 (4)_PHM - LMD all_PHM - LMD all_TMT 報告 (2)_B50306CVI" xfId="471"/>
    <cellStyle name="_B009_JTP+CJ12_華中版估貨 (4)_PHM - LMD all_PHM - LMD all_TMT 報告 (2)_B50306CVI 2" xfId="472"/>
    <cellStyle name="_B009_JTP+CJ12_華中版估貨 (4)_PHM - LMD all_PHM - LMD all_TMT 報告 (2)_B50306CVI 3" xfId="473"/>
    <cellStyle name="_B009_JTP+CJ12_華中版估貨 (4)_PHM - LMD all_PHM - LMD all_TMT 報告 (2)_Teresa 201110" xfId="474"/>
    <cellStyle name="_B009_JTP+CJ12_華中版估貨 (4)_PHM - LMD all_PHM - LMD all_TMT 報告 (2)_Teresa 201110 2" xfId="475"/>
    <cellStyle name="_B009_JTP+CJ12_華中版估貨 (4)_PHM - LMD all_PHM - LMD all_TMT 報告 (2)_Teresa 201110 3" xfId="476"/>
    <cellStyle name="_B009_JTP+CJ12_華中版估貨 (4)_PHM - LMD all_PHM - LMD all_TMT 報告 (2)_Teresa 201110_B50306CVI" xfId="477"/>
    <cellStyle name="_B009_JTP+CJ12_華中版估貨 (4)_PHM - LMD all_PHM - LMD all_TMT 報告 (2)_Teresa 201110_B50306CVI 2" xfId="478"/>
    <cellStyle name="_B009_JTP+CJ12_華中版估貨 (4)_PHM - LMD all_PHM - LMD all_TMT 報告 (2)_Teresa 201110_B50306CVI 3" xfId="479"/>
    <cellStyle name="_B009_JTP+CJ12_華中版估貨 (4)_PHM - LMD all_Teresa 201110" xfId="480"/>
    <cellStyle name="_B009_JTP+CJ12_華中版估貨 (4)_PHM - LMD all_Teresa 201110 2" xfId="481"/>
    <cellStyle name="_B009_JTP+CJ12_華中版估貨 (4)_PHM - LMD all_Teresa 201110 3" xfId="482"/>
    <cellStyle name="_B009_JTP+CJ12_華中版估貨 (4)_PHM - LMD all_Teresa 201110_B50306CVI" xfId="483"/>
    <cellStyle name="_B009_JTP+CJ12_華中版估貨 (4)_PHM - LMD all_Teresa 201110_B50306CVI 2" xfId="484"/>
    <cellStyle name="_B009_JTP+CJ12_華中版估貨 (4)_PHM - LMD all_Teresa 201110_B50306CVI 3" xfId="485"/>
    <cellStyle name="_B009_JTP+CJ12_華中版估貨 (4)_PHM - LMD all_TMT 報告 (2)" xfId="486"/>
    <cellStyle name="_B009_JTP+CJ12_華中版估貨 (4)_PHM - LMD all_TMT 報告 (2) 2" xfId="487"/>
    <cellStyle name="_B009_JTP+CJ12_華中版估貨 (4)_PHM - LMD all_TMT 報告 (2) 3" xfId="488"/>
    <cellStyle name="_B009_JTP+CJ12_華中版估貨 (4)_PHM - LMD all_TMT 報告 (2)_ABX ,歐線 201112" xfId="489"/>
    <cellStyle name="_B009_JTP+CJ12_華中版估貨 (4)_PHM - LMD all_TMT 報告 (2)_ABX ,歐線 201112 2" xfId="490"/>
    <cellStyle name="_B009_JTP+CJ12_華中版估貨 (4)_PHM - LMD all_TMT 報告 (2)_ABX ,歐線 201112 3" xfId="491"/>
    <cellStyle name="_B009_JTP+CJ12_華中版估貨 (4)_PHM - LMD all_TMT 報告 (2)_ABX ,歐線 201112_B50306CVI" xfId="492"/>
    <cellStyle name="_B009_JTP+CJ12_華中版估貨 (4)_PHM - LMD all_TMT 報告 (2)_ABX ,歐線 201112_B50306CVI 2" xfId="493"/>
    <cellStyle name="_B009_JTP+CJ12_華中版估貨 (4)_PHM - LMD all_TMT 報告 (2)_ABX ,歐線 201112_B50306CVI 3" xfId="494"/>
    <cellStyle name="_B009_JTP+CJ12_華中版估貨 (4)_PHM - LMD all_TMT 報告 (2)_B50306CVI" xfId="495"/>
    <cellStyle name="_B009_JTP+CJ12_華中版估貨 (4)_PHM - LMD all_TMT 報告 (2)_B50306CVI 2" xfId="496"/>
    <cellStyle name="_B009_JTP+CJ12_華中版估貨 (4)_PHM - LMD all_TMT 報告 (2)_B50306CVI 3" xfId="497"/>
    <cellStyle name="_B009_JTP+CJ12_華中版估貨 (4)_PHM - LMD all_TMT 報告 (2)_Teresa 201110" xfId="498"/>
    <cellStyle name="_B009_JTP+CJ12_華中版估貨 (4)_PHM - LMD all_TMT 報告 (2)_Teresa 201110 2" xfId="499"/>
    <cellStyle name="_B009_JTP+CJ12_華中版估貨 (4)_PHM - LMD all_TMT 報告 (2)_Teresa 201110 3" xfId="500"/>
    <cellStyle name="_B009_JTP+CJ12_華中版估貨 (4)_PHM - LMD all_TMT 報告 (2)_Teresa 201110_B50306CVI" xfId="501"/>
    <cellStyle name="_B009_JTP+CJ12_華中版估貨 (4)_PHM - LMD all_TMT 報告 (2)_Teresa 201110_B50306CVI 2" xfId="502"/>
    <cellStyle name="_B009_JTP+CJ12_華中版估貨 (4)_PHM - LMD all_TMT 報告 (2)_Teresa 201110_B50306CVI 3" xfId="503"/>
    <cellStyle name="_B009_JTP+CJ12_華中版估貨 (4)_Teresa 201110" xfId="504"/>
    <cellStyle name="_B009_JTP+CJ12_華中版估貨 (4)_Teresa 201110 2" xfId="505"/>
    <cellStyle name="_B009_JTP+CJ12_華中版估貨 (4)_Teresa 201110 3" xfId="506"/>
    <cellStyle name="_B009_JTP+CJ12_華中版估貨 (4)_Teresa 201110_B50306CVI" xfId="507"/>
    <cellStyle name="_B009_JTP+CJ12_華中版估貨 (4)_Teresa 201110_B50306CVI 2" xfId="508"/>
    <cellStyle name="_B009_JTP+CJ12_華中版估貨 (4)_Teresa 201110_B50306CVI 3" xfId="509"/>
    <cellStyle name="_B009_JTP+CJ12_華中版估貨 (4)_TMT 報告 (2)" xfId="510"/>
    <cellStyle name="_B009_JTP+CJ12_華中版估貨 (4)_TMT 報告 (2) 2" xfId="511"/>
    <cellStyle name="_B009_JTP+CJ12_華中版估貨 (4)_TMT 報告 (2) 3" xfId="512"/>
    <cellStyle name="_B009_JTP+CJ12_華中版估貨 (4)_TMT 報告 (2)_ABX ,歐線 201112" xfId="513"/>
    <cellStyle name="_B009_JTP+CJ12_華中版估貨 (4)_TMT 報告 (2)_ABX ,歐線 201112 2" xfId="514"/>
    <cellStyle name="_B009_JTP+CJ12_華中版估貨 (4)_TMT 報告 (2)_ABX ,歐線 201112 3" xfId="515"/>
    <cellStyle name="_B009_JTP+CJ12_華中版估貨 (4)_TMT 報告 (2)_ABX ,歐線 201112_B50306CVI" xfId="516"/>
    <cellStyle name="_B009_JTP+CJ12_華中版估貨 (4)_TMT 報告 (2)_ABX ,歐線 201112_B50306CVI 2" xfId="517"/>
    <cellStyle name="_B009_JTP+CJ12_華中版估貨 (4)_TMT 報告 (2)_ABX ,歐線 201112_B50306CVI 3" xfId="518"/>
    <cellStyle name="_B009_JTP+CJ12_華中版估貨 (4)_TMT 報告 (2)_B50306CVI" xfId="519"/>
    <cellStyle name="_B009_JTP+CJ12_華中版估貨 (4)_TMT 報告 (2)_B50306CVI 2" xfId="520"/>
    <cellStyle name="_B009_JTP+CJ12_華中版估貨 (4)_TMT 報告 (2)_B50306CVI 3" xfId="521"/>
    <cellStyle name="_B009_JTP+CJ12_華中版估貨 (4)_TMT 報告 (2)_Teresa 201110" xfId="522"/>
    <cellStyle name="_B009_JTP+CJ12_華中版估貨 (4)_TMT 報告 (2)_Teresa 201110 2" xfId="523"/>
    <cellStyle name="_B009_JTP+CJ12_華中版估貨 (4)_TMT 報告 (2)_Teresa 201110 3" xfId="524"/>
    <cellStyle name="_B009_JTP+CJ12_華中版估貨 (4)_TMT 報告 (2)_Teresa 201110_B50306CVI" xfId="525"/>
    <cellStyle name="_B009_JTP+CJ12_華中版估貨 (4)_TMT 報告 (2)_Teresa 201110_B50306CVI 2" xfId="526"/>
    <cellStyle name="_B009_JTP+CJ12_華中版估貨 (4)_TMT 報告 (2)_Teresa 201110_B50306CVI 3" xfId="527"/>
    <cellStyle name="_B009_JTP+CJ12_貨量總表" xfId="528"/>
    <cellStyle name="_B009_JTP+CJ12_貨量總表 2" xfId="529"/>
    <cellStyle name="_B009_JTP+CJ12_貨量總表 3" xfId="530"/>
    <cellStyle name="_B009_JTP+CJ12_貨量總表_ABX ,歐線 201112" xfId="531"/>
    <cellStyle name="_B009_JTP+CJ12_貨量總表_ABX ,歐線 201112 2" xfId="532"/>
    <cellStyle name="_B009_JTP+CJ12_貨量總表_ABX ,歐線 201112 3" xfId="533"/>
    <cellStyle name="_B009_JTP+CJ12_貨量總表_ABX ,歐線 201112_B50306CVI" xfId="534"/>
    <cellStyle name="_B009_JTP+CJ12_貨量總表_ABX ,歐線 201112_B50306CVI 2" xfId="535"/>
    <cellStyle name="_B009_JTP+CJ12_貨量總表_ABX ,歐線 201112_B50306CVI 3" xfId="536"/>
    <cellStyle name="_B009_JTP+CJ12_貨量總表_B50306CVI" xfId="537"/>
    <cellStyle name="_B009_JTP+CJ12_貨量總表_B50306CVI 2" xfId="538"/>
    <cellStyle name="_B009_JTP+CJ12_貨量總表_B50306CVI 3" xfId="539"/>
    <cellStyle name="_B009_JTP+CJ12_貨量總表_PHM - LMD all" xfId="540"/>
    <cellStyle name="_B009_JTP+CJ12_貨量總表_PHM - LMD all 2" xfId="541"/>
    <cellStyle name="_B009_JTP+CJ12_貨量總表_PHM - LMD all 3" xfId="542"/>
    <cellStyle name="_B009_JTP+CJ12_貨量總表_PHM - LMD all_ABX ,歐線 201112" xfId="543"/>
    <cellStyle name="_B009_JTP+CJ12_貨量總表_PHM - LMD all_ABX ,歐線 201112 2" xfId="544"/>
    <cellStyle name="_B009_JTP+CJ12_貨量總表_PHM - LMD all_ABX ,歐線 201112 3" xfId="545"/>
    <cellStyle name="_B009_JTP+CJ12_貨量總表_PHM - LMD all_ABX ,歐線 201112_B50306CVI" xfId="546"/>
    <cellStyle name="_B009_JTP+CJ12_貨量總表_PHM - LMD all_ABX ,歐線 201112_B50306CVI 2" xfId="547"/>
    <cellStyle name="_B009_JTP+CJ12_貨量總表_PHM - LMD all_ABX ,歐線 201112_B50306CVI 3" xfId="548"/>
    <cellStyle name="_B009_JTP+CJ12_貨量總表_PHM - LMD all_B50306CVI" xfId="549"/>
    <cellStyle name="_B009_JTP+CJ12_貨量總表_PHM - LMD all_B50306CVI 2" xfId="550"/>
    <cellStyle name="_B009_JTP+CJ12_貨量總表_PHM - LMD all_B50306CVI 3" xfId="551"/>
    <cellStyle name="_B009_JTP+CJ12_貨量總表_PHM - LMD all_PHM - LMD all" xfId="552"/>
    <cellStyle name="_B009_JTP+CJ12_貨量總表_PHM - LMD all_PHM - LMD all 2" xfId="553"/>
    <cellStyle name="_B009_JTP+CJ12_貨量總表_PHM - LMD all_PHM - LMD all 3" xfId="554"/>
    <cellStyle name="_B009_JTP+CJ12_貨量總表_PHM - LMD all_PHM - LMD all_ABX ,歐線 201112" xfId="555"/>
    <cellStyle name="_B009_JTP+CJ12_貨量總表_PHM - LMD all_PHM - LMD all_ABX ,歐線 201112 2" xfId="556"/>
    <cellStyle name="_B009_JTP+CJ12_貨量總表_PHM - LMD all_PHM - LMD all_ABX ,歐線 201112 3" xfId="557"/>
    <cellStyle name="_B009_JTP+CJ12_貨量總表_PHM - LMD all_PHM - LMD all_ABX ,歐線 201112_B50306CVI" xfId="558"/>
    <cellStyle name="_B009_JTP+CJ12_貨量總表_PHM - LMD all_PHM - LMD all_ABX ,歐線 201112_B50306CVI 2" xfId="559"/>
    <cellStyle name="_B009_JTP+CJ12_貨量總表_PHM - LMD all_PHM - LMD all_ABX ,歐線 201112_B50306CVI 3" xfId="560"/>
    <cellStyle name="_B009_JTP+CJ12_貨量總表_PHM - LMD all_PHM - LMD all_B50306CVI" xfId="561"/>
    <cellStyle name="_B009_JTP+CJ12_貨量總表_PHM - LMD all_PHM - LMD all_B50306CVI 2" xfId="562"/>
    <cellStyle name="_B009_JTP+CJ12_貨量總表_PHM - LMD all_PHM - LMD all_B50306CVI 3" xfId="563"/>
    <cellStyle name="_B009_JTP+CJ12_貨量總表_PHM - LMD all_PHM - LMD all_Teresa 201110" xfId="564"/>
    <cellStyle name="_B009_JTP+CJ12_貨量總表_PHM - LMD all_PHM - LMD all_Teresa 201110 2" xfId="565"/>
    <cellStyle name="_B009_JTP+CJ12_貨量總表_PHM - LMD all_PHM - LMD all_Teresa 201110 3" xfId="566"/>
    <cellStyle name="_B009_JTP+CJ12_貨量總表_PHM - LMD all_PHM - LMD all_Teresa 201110_B50306CVI" xfId="567"/>
    <cellStyle name="_B009_JTP+CJ12_貨量總表_PHM - LMD all_PHM - LMD all_Teresa 201110_B50306CVI 2" xfId="568"/>
    <cellStyle name="_B009_JTP+CJ12_貨量總表_PHM - LMD all_PHM - LMD all_Teresa 201110_B50306CVI 3" xfId="569"/>
    <cellStyle name="_B009_JTP+CJ12_貨量總表_PHM - LMD all_PHM - LMD all_TMT 報告 (2)" xfId="570"/>
    <cellStyle name="_B009_JTP+CJ12_貨量總表_PHM - LMD all_PHM - LMD all_TMT 報告 (2) 2" xfId="571"/>
    <cellStyle name="_B009_JTP+CJ12_貨量總表_PHM - LMD all_PHM - LMD all_TMT 報告 (2) 3" xfId="572"/>
    <cellStyle name="_B009_JTP+CJ12_貨量總表_PHM - LMD all_PHM - LMD all_TMT 報告 (2)_ABX ,歐線 201112" xfId="573"/>
    <cellStyle name="_B009_JTP+CJ12_貨量總表_PHM - LMD all_PHM - LMD all_TMT 報告 (2)_ABX ,歐線 201112 2" xfId="574"/>
    <cellStyle name="_B009_JTP+CJ12_貨量總表_PHM - LMD all_PHM - LMD all_TMT 報告 (2)_ABX ,歐線 201112 3" xfId="575"/>
    <cellStyle name="_B009_JTP+CJ12_貨量總表_PHM - LMD all_PHM - LMD all_TMT 報告 (2)_ABX ,歐線 201112_B50306CVI" xfId="576"/>
    <cellStyle name="_B009_JTP+CJ12_貨量總表_PHM - LMD all_PHM - LMD all_TMT 報告 (2)_ABX ,歐線 201112_B50306CVI 2" xfId="577"/>
    <cellStyle name="_B009_JTP+CJ12_貨量總表_PHM - LMD all_PHM - LMD all_TMT 報告 (2)_ABX ,歐線 201112_B50306CVI 3" xfId="578"/>
    <cellStyle name="_B009_JTP+CJ12_貨量總表_PHM - LMD all_PHM - LMD all_TMT 報告 (2)_B50306CVI" xfId="579"/>
    <cellStyle name="_B009_JTP+CJ12_貨量總表_PHM - LMD all_PHM - LMD all_TMT 報告 (2)_B50306CVI 2" xfId="580"/>
    <cellStyle name="_B009_JTP+CJ12_貨量總表_PHM - LMD all_PHM - LMD all_TMT 報告 (2)_B50306CVI 3" xfId="581"/>
    <cellStyle name="_B009_JTP+CJ12_貨量總表_PHM - LMD all_PHM - LMD all_TMT 報告 (2)_Teresa 201110" xfId="582"/>
    <cellStyle name="_B009_JTP+CJ12_貨量總表_PHM - LMD all_PHM - LMD all_TMT 報告 (2)_Teresa 201110 2" xfId="583"/>
    <cellStyle name="_B009_JTP+CJ12_貨量總表_PHM - LMD all_PHM - LMD all_TMT 報告 (2)_Teresa 201110 3" xfId="584"/>
    <cellStyle name="_B009_JTP+CJ12_貨量總表_PHM - LMD all_PHM - LMD all_TMT 報告 (2)_Teresa 201110_B50306CVI" xfId="585"/>
    <cellStyle name="_B009_JTP+CJ12_貨量總表_PHM - LMD all_PHM - LMD all_TMT 報告 (2)_Teresa 201110_B50306CVI 2" xfId="586"/>
    <cellStyle name="_B009_JTP+CJ12_貨量總表_PHM - LMD all_PHM - LMD all_TMT 報告 (2)_Teresa 201110_B50306CVI 3" xfId="587"/>
    <cellStyle name="_B009_JTP+CJ12_貨量總表_PHM - LMD all_Teresa 201110" xfId="588"/>
    <cellStyle name="_B009_JTP+CJ12_貨量總表_PHM - LMD all_Teresa 201110 2" xfId="589"/>
    <cellStyle name="_B009_JTP+CJ12_貨量總表_PHM - LMD all_Teresa 201110 3" xfId="590"/>
    <cellStyle name="_B009_JTP+CJ12_貨量總表_PHM - LMD all_Teresa 201110_B50306CVI" xfId="591"/>
    <cellStyle name="_B009_JTP+CJ12_貨量總表_PHM - LMD all_Teresa 201110_B50306CVI 2" xfId="592"/>
    <cellStyle name="_B009_JTP+CJ12_貨量總表_PHM - LMD all_Teresa 201110_B50306CVI 3" xfId="593"/>
    <cellStyle name="_B009_JTP+CJ12_貨量總表_PHM - LMD all_TMT 報告 (2)" xfId="594"/>
    <cellStyle name="_B009_JTP+CJ12_貨量總表_PHM - LMD all_TMT 報告 (2) 2" xfId="595"/>
    <cellStyle name="_B009_JTP+CJ12_貨量總表_PHM - LMD all_TMT 報告 (2) 3" xfId="596"/>
    <cellStyle name="_B009_JTP+CJ12_貨量總表_PHM - LMD all_TMT 報告 (2)_ABX ,歐線 201112" xfId="597"/>
    <cellStyle name="_B009_JTP+CJ12_貨量總表_PHM - LMD all_TMT 報告 (2)_ABX ,歐線 201112 2" xfId="598"/>
    <cellStyle name="_B009_JTP+CJ12_貨量總表_PHM - LMD all_TMT 報告 (2)_ABX ,歐線 201112 3" xfId="599"/>
    <cellStyle name="_B009_JTP+CJ12_貨量總表_PHM - LMD all_TMT 報告 (2)_ABX ,歐線 201112_B50306CVI" xfId="600"/>
    <cellStyle name="_B009_JTP+CJ12_貨量總表_PHM - LMD all_TMT 報告 (2)_ABX ,歐線 201112_B50306CVI 2" xfId="601"/>
    <cellStyle name="_B009_JTP+CJ12_貨量總表_PHM - LMD all_TMT 報告 (2)_ABX ,歐線 201112_B50306CVI 3" xfId="602"/>
    <cellStyle name="_B009_JTP+CJ12_貨量總表_PHM - LMD all_TMT 報告 (2)_B50306CVI" xfId="603"/>
    <cellStyle name="_B009_JTP+CJ12_貨量總表_PHM - LMD all_TMT 報告 (2)_B50306CVI 2" xfId="604"/>
    <cellStyle name="_B009_JTP+CJ12_貨量總表_PHM - LMD all_TMT 報告 (2)_B50306CVI 3" xfId="605"/>
    <cellStyle name="_B009_JTP+CJ12_貨量總表_PHM - LMD all_TMT 報告 (2)_Teresa 201110" xfId="606"/>
    <cellStyle name="_B009_JTP+CJ12_貨量總表_PHM - LMD all_TMT 報告 (2)_Teresa 201110 2" xfId="607"/>
    <cellStyle name="_B009_JTP+CJ12_貨量總表_PHM - LMD all_TMT 報告 (2)_Teresa 201110 3" xfId="608"/>
    <cellStyle name="_B009_JTP+CJ12_貨量總表_PHM - LMD all_TMT 報告 (2)_Teresa 201110_B50306CVI" xfId="609"/>
    <cellStyle name="_B009_JTP+CJ12_貨量總表_PHM - LMD all_TMT 報告 (2)_Teresa 201110_B50306CVI 2" xfId="610"/>
    <cellStyle name="_B009_JTP+CJ12_貨量總表_PHM - LMD all_TMT 報告 (2)_Teresa 201110_B50306CVI 3" xfId="611"/>
    <cellStyle name="_B009_JTP+CJ12_貨量總表_Teresa 201110" xfId="612"/>
    <cellStyle name="_B009_JTP+CJ12_貨量總表_Teresa 201110 2" xfId="613"/>
    <cellStyle name="_B009_JTP+CJ12_貨量總表_Teresa 201110 3" xfId="614"/>
    <cellStyle name="_B009_JTP+CJ12_貨量總表_Teresa 201110_B50306CVI" xfId="615"/>
    <cellStyle name="_B009_JTP+CJ12_貨量總表_Teresa 201110_B50306CVI 2" xfId="616"/>
    <cellStyle name="_B009_JTP+CJ12_貨量總表_Teresa 201110_B50306CVI 3" xfId="617"/>
    <cellStyle name="_B009_JTP+CJ12_貨量總表_TMT 報告 (2)" xfId="618"/>
    <cellStyle name="_B009_JTP+CJ12_貨量總表_TMT 報告 (2) 2" xfId="619"/>
    <cellStyle name="_B009_JTP+CJ12_貨量總表_TMT 報告 (2) 3" xfId="620"/>
    <cellStyle name="_B009_JTP+CJ12_貨量總表_TMT 報告 (2)_ABX ,歐線 201112" xfId="621"/>
    <cellStyle name="_B009_JTP+CJ12_貨量總表_TMT 報告 (2)_ABX ,歐線 201112 2" xfId="622"/>
    <cellStyle name="_B009_JTP+CJ12_貨量總表_TMT 報告 (2)_ABX ,歐線 201112 3" xfId="623"/>
    <cellStyle name="_B009_JTP+CJ12_貨量總表_TMT 報告 (2)_ABX ,歐線 201112_B50306CVI" xfId="624"/>
    <cellStyle name="_B009_JTP+CJ12_貨量總表_TMT 報告 (2)_ABX ,歐線 201112_B50306CVI 2" xfId="625"/>
    <cellStyle name="_B009_JTP+CJ12_貨量總表_TMT 報告 (2)_ABX ,歐線 201112_B50306CVI 3" xfId="626"/>
    <cellStyle name="_B009_JTP+CJ12_貨量總表_TMT 報告 (2)_B50306CVI" xfId="627"/>
    <cellStyle name="_B009_JTP+CJ12_貨量總表_TMT 報告 (2)_B50306CVI 2" xfId="628"/>
    <cellStyle name="_B009_JTP+CJ12_貨量總表_TMT 報告 (2)_B50306CVI 3" xfId="629"/>
    <cellStyle name="_B009_JTP+CJ12_貨量總表_TMT 報告 (2)_Teresa 201110" xfId="630"/>
    <cellStyle name="_B009_JTP+CJ12_貨量總表_TMT 報告 (2)_Teresa 201110 2" xfId="631"/>
    <cellStyle name="_B009_JTP+CJ12_貨量總表_TMT 報告 (2)_Teresa 201110 3" xfId="632"/>
    <cellStyle name="_B009_JTP+CJ12_貨量總表_TMT 報告 (2)_Teresa 201110_B50306CVI" xfId="633"/>
    <cellStyle name="_B009_JTP+CJ12_貨量總表_TMT 報告 (2)_Teresa 201110_B50306CVI 2" xfId="634"/>
    <cellStyle name="_B009_JTP+CJ12_貨量總表_TMT 報告 (2)_Teresa 201110_B50306CVI 3" xfId="635"/>
    <cellStyle name="_Book1" xfId="636"/>
    <cellStyle name="_Book1 2" xfId="637"/>
    <cellStyle name="_Book1 3" xfId="638"/>
    <cellStyle name="_Book6" xfId="639"/>
    <cellStyle name="_Book6 2" xfId="640"/>
    <cellStyle name="_Book6 3" xfId="641"/>
    <cellStyle name="_Book6_B50306CVI" xfId="642"/>
    <cellStyle name="_Book6_B50306CVI 2" xfId="643"/>
    <cellStyle name="_Book6_B50306CVI 3" xfId="644"/>
    <cellStyle name="_Bunker Cons Budget EURCO" xfId="645"/>
    <cellStyle name="_Bunker Cons Budget EURCO 2" xfId="646"/>
    <cellStyle name="_Bunker Cons Budget EURCO 2 2" xfId="647"/>
    <cellStyle name="_Bunker Cons Budget EURCO 2 3" xfId="648"/>
    <cellStyle name="_Bunker Cons Budget EURCO 3" xfId="649"/>
    <cellStyle name="_Bunker Cons Budget EURCO 3 2" xfId="650"/>
    <cellStyle name="_Bunker Cons Budget EURCO 3 3" xfId="651"/>
    <cellStyle name="_Bunker Cons Budget EURCO 4" xfId="652"/>
    <cellStyle name="_Bunker Cons Budget EURCO 5" xfId="653"/>
    <cellStyle name="_Bunkerage" xfId="654"/>
    <cellStyle name="_Bunkerage 2" xfId="655"/>
    <cellStyle name="_Bunkerage 3" xfId="656"/>
    <cellStyle name="_CCI_2011" xfId="657"/>
    <cellStyle name="_CCI_2011 2" xfId="658"/>
    <cellStyle name="_CCI_2011 3" xfId="659"/>
    <cellStyle name="_CCI_2011_2011 十一併班 - CIX" xfId="660"/>
    <cellStyle name="_CCI_2011_2011 十一併班 - CIX 2" xfId="661"/>
    <cellStyle name="_CCI_2011_2011 十一併班 - CIX 3" xfId="662"/>
    <cellStyle name="_CCI_2011_2011 十一併班 - CMS" xfId="663"/>
    <cellStyle name="_CCI_2011_2011 十一併班 - CMS 2" xfId="664"/>
    <cellStyle name="_CCI_2011_2011 十一併班 - CMS 3" xfId="665"/>
    <cellStyle name="_CCI_2011_2011 十一併班 - TMT" xfId="666"/>
    <cellStyle name="_CCI_2011_2011 十一併班 - TMT 2" xfId="667"/>
    <cellStyle name="_CCI_2011_2011 十一併班 - TMT 3" xfId="668"/>
    <cellStyle name="_CCI_2011_2011 十一併班 - WSA ESA" xfId="669"/>
    <cellStyle name="_CCI_2011_2011 十一併班 - WSA ESA 2" xfId="670"/>
    <cellStyle name="_CCI_2011_2011 十一併班 - WSA ESA 3" xfId="671"/>
    <cellStyle name="_CCI_2011_2012 CNY Blank Sailing BC update   (2)" xfId="672"/>
    <cellStyle name="_CCI_2011_2012 CNY Blank Sailing BC update   (2) 2" xfId="673"/>
    <cellStyle name="_CCI_2011_2012 CNY Blank Sailing BC update   (2) 3" xfId="674"/>
    <cellStyle name="_CCI_2011_2012 CNY Blank Sailing BC update   (2)_CVT投入2500船型 study 20120704 (2)" xfId="675"/>
    <cellStyle name="_CCI_2011_2012 CNY Blank Sailing BC update   (2)_CVT投入2500船型 study 20120704 (2) 2" xfId="676"/>
    <cellStyle name="_CCI_2011_2012 CNY Blank Sailing BC update   (2)_CVT投入2500船型 study 20120704 (2) 3" xfId="677"/>
    <cellStyle name="_CCI_2011_2012 CNY Blank Sailing BC update   (2)_HKG線改版 + MAL2線 研究 - 20121019" xfId="678"/>
    <cellStyle name="_CCI_2011_2012 CNY Blank Sailing BC update   (2)_HKG線改版 + MAL2線 研究 - 20121019 2" xfId="679"/>
    <cellStyle name="_CCI_2011_2012 CNY Blank Sailing BC update   (2)_HKG線改版 + MAL2線 研究 - 20121019 3" xfId="680"/>
    <cellStyle name="_CCI_2011_2012 CNY Blank Sailing BC update   (2)_TPS+HPH 整併研究 - 20121012" xfId="681"/>
    <cellStyle name="_CCI_2011_2012 CNY Blank Sailing BC update   (2)_TPS+HPH 整併研究 - 20121012 2" xfId="682"/>
    <cellStyle name="_CCI_2011_2012 CNY Blank Sailing BC update   (2)_TPS+HPH 整併研究 - 20121012 3" xfId="683"/>
    <cellStyle name="_CCI_2011_2012 日本新年併班 - JSH" xfId="684"/>
    <cellStyle name="_CCI_2011_2012 日本新年併班 - JSH 2" xfId="685"/>
    <cellStyle name="_CCI_2011_2012 日本新年併班 - JSH 3" xfId="686"/>
    <cellStyle name="_CCI_2011_2012 日本新年併班 - JST" xfId="687"/>
    <cellStyle name="_CCI_2011_2012 日本新年併班 - JST 2" xfId="688"/>
    <cellStyle name="_CCI_2011_2012 日本新年併班 - JST 3" xfId="689"/>
    <cellStyle name="_CCI_2011_2012 日本新年併班 - JTS" xfId="690"/>
    <cellStyle name="_CCI_2011_2012 日本新年併班 - JTS 2" xfId="691"/>
    <cellStyle name="_CCI_2011_2012 日本新年併班 - JTS 3" xfId="692"/>
    <cellStyle name="_Christine 201006" xfId="693"/>
    <cellStyle name="_Christine 201006 2" xfId="694"/>
    <cellStyle name="_Christine 201006 3" xfId="695"/>
    <cellStyle name="_Christine 201006_2011 十一併班 - CIX" xfId="696"/>
    <cellStyle name="_Christine 201006_2011 十一併班 - CIX 2" xfId="697"/>
    <cellStyle name="_Christine 201006_2011 十一併班 - CIX 3" xfId="698"/>
    <cellStyle name="_Christine 201006_2011 十一併班 - TMT" xfId="699"/>
    <cellStyle name="_Christine 201006_2011 十一併班 - TMT 2" xfId="700"/>
    <cellStyle name="_Christine 201006_2011 十一併班 - TMT 3" xfId="701"/>
    <cellStyle name="_Christine 201006_2011 十一併班 - WSA ESA" xfId="702"/>
    <cellStyle name="_Christine 201006_2011 十一併班 - WSA ESA 2" xfId="703"/>
    <cellStyle name="_Christine 201006_2011 十一併班 - WSA ESA 3" xfId="704"/>
    <cellStyle name="_Christine 201006_2011 十一併班提案" xfId="705"/>
    <cellStyle name="_Christine 201006_2011 十一併班提案 2" xfId="706"/>
    <cellStyle name="_Christine 201006_2011 十一併班提案 3" xfId="707"/>
    <cellStyle name="_Christine 201006_2011 十一併班提案_CVT投入2500船型 study 20120704 (2)" xfId="708"/>
    <cellStyle name="_Christine 201006_2011 十一併班提案_CVT投入2500船型 study 20120704 (2) 2" xfId="709"/>
    <cellStyle name="_Christine 201006_2011 十一併班提案_CVT投入2500船型 study 20120704 (2) 3" xfId="710"/>
    <cellStyle name="_Christine 201006_2011 十一併班提案_HKG線改版 + MAL2線 研究 - 20121019" xfId="711"/>
    <cellStyle name="_Christine 201006_2011 十一併班提案_HKG線改版 + MAL2線 研究 - 20121019 2" xfId="712"/>
    <cellStyle name="_Christine 201006_2011 十一併班提案_HKG線改版 + MAL2線 研究 - 20121019 3" xfId="713"/>
    <cellStyle name="_Christine 201006_2011 十一併班提案_TPS+HPH 整併研究 - 20121012" xfId="714"/>
    <cellStyle name="_Christine 201006_2011 十一併班提案_TPS+HPH 整併研究 - 20121012 2" xfId="715"/>
    <cellStyle name="_Christine 201006_2011 十一併班提案_TPS+HPH 整併研究 - 20121012 3" xfId="716"/>
    <cellStyle name="_Christine 201006_2011十一併班 - NS1" xfId="717"/>
    <cellStyle name="_Christine 201006_2011十一併班 - NS1 2" xfId="718"/>
    <cellStyle name="_Christine 201006_2011十一併班 - NS1 3" xfId="719"/>
    <cellStyle name="_Christine 201006_2012 CNY Blank Sailing BC update   (2)" xfId="720"/>
    <cellStyle name="_Christine 201006_2012 CNY Blank Sailing BC update   (2) 2" xfId="721"/>
    <cellStyle name="_Christine 201006_2012 CNY Blank Sailing BC update   (2) 3" xfId="722"/>
    <cellStyle name="_Christine 201006_2012 CNY Blank Sailing BC update   (2)_CVT投入2500船型 study 20120704 (2)" xfId="723"/>
    <cellStyle name="_Christine 201006_2012 CNY Blank Sailing BC update   (2)_CVT投入2500船型 study 20120704 (2) 2" xfId="724"/>
    <cellStyle name="_Christine 201006_2012 CNY Blank Sailing BC update   (2)_CVT投入2500船型 study 20120704 (2) 3" xfId="725"/>
    <cellStyle name="_Christine 201006_2012 CNY Blank Sailing BC update   (2)_HKG線改版 + MAL2線 研究 - 20121019" xfId="726"/>
    <cellStyle name="_Christine 201006_2012 CNY Blank Sailing BC update   (2)_HKG線改版 + MAL2線 研究 - 20121019 2" xfId="727"/>
    <cellStyle name="_Christine 201006_2012 CNY Blank Sailing BC update   (2)_HKG線改版 + MAL2線 研究 - 20121019 3" xfId="728"/>
    <cellStyle name="_Christine 201006_2012 CNY Blank Sailing BC update   (2)_TPS+HPH 整併研究 - 20121012" xfId="729"/>
    <cellStyle name="_Christine 201006_2012 CNY Blank Sailing BC update   (2)_TPS+HPH 整併研究 - 20121012 2" xfId="730"/>
    <cellStyle name="_Christine 201006_2012 CNY Blank Sailing BC update   (2)_TPS+HPH 整併研究 - 20121012 3" xfId="731"/>
    <cellStyle name="_Christine 201006_2012 日本新年併班 - JSH" xfId="732"/>
    <cellStyle name="_Christine 201006_2012 日本新年併班 - JSH 2" xfId="733"/>
    <cellStyle name="_Christine 201006_2012 日本新年併班 - JSH 3" xfId="734"/>
    <cellStyle name="_Christine 201006_2012 日本新年併班 - JST" xfId="735"/>
    <cellStyle name="_Christine 201006_2012 日本新年併班 - JST 2" xfId="736"/>
    <cellStyle name="_Christine 201006_2012 日本新年併班 - JST 3" xfId="737"/>
    <cellStyle name="_Christine 201006_2012 日本新年併班 - JTS" xfId="738"/>
    <cellStyle name="_Christine 201006_2012 日本新年併班 - JTS 2" xfId="739"/>
    <cellStyle name="_Christine 201006_2012 日本新年併班 - JTS 3" xfId="740"/>
    <cellStyle name="_Christine 201006_2013 潑水節併班-NTE" xfId="741"/>
    <cellStyle name="_Christine 201006_2013 潑水節併班-NTE 2" xfId="742"/>
    <cellStyle name="_Christine 201006_2013 潑水節併班-NTE 3" xfId="743"/>
    <cellStyle name="_Christine 201006_ABX -併班貨量預估 format" xfId="744"/>
    <cellStyle name="_Christine 201006_ABX -併班貨量預估 format 2" xfId="745"/>
    <cellStyle name="_Christine 201006_ABX -併班貨量預估 format 3" xfId="746"/>
    <cellStyle name="_Christine 201006_Annie_201302" xfId="747"/>
    <cellStyle name="_Christine 201006_Annie_201302 2" xfId="748"/>
    <cellStyle name="_Christine 201006_Annie_201302 3" xfId="749"/>
    <cellStyle name="_Christine edit 201008" xfId="750"/>
    <cellStyle name="_Christine edit 201008 2" xfId="751"/>
    <cellStyle name="_Christine edit 201008 3" xfId="752"/>
    <cellStyle name="_Christine edit 201008_2013 潑水節併班-NTE" xfId="753"/>
    <cellStyle name="_Christine edit 201008_2013 潑水節併班-NTE 2" xfId="754"/>
    <cellStyle name="_Christine edit 201008_2013 潑水節併班-NTE 3" xfId="755"/>
    <cellStyle name="_Christine edit 201008_Annie_201302" xfId="756"/>
    <cellStyle name="_Christine edit 201008_Annie_201302 2" xfId="757"/>
    <cellStyle name="_Christine edit 201008_Annie_201302 3" xfId="758"/>
    <cellStyle name="_CIK-1" xfId="759"/>
    <cellStyle name="_CIK-1 2" xfId="760"/>
    <cellStyle name="_CIK-1 3" xfId="761"/>
    <cellStyle name="_CIK-1_2011 十一併班 - CIX" xfId="762"/>
    <cellStyle name="_CIK-1_2011 十一併班 - CIX 2" xfId="763"/>
    <cellStyle name="_CIK-1_2011 十一併班 - CIX 3" xfId="764"/>
    <cellStyle name="_CIK-1_2011 十一併班 - CMS" xfId="765"/>
    <cellStyle name="_CIK-1_2011 十一併班 - CMS 2" xfId="766"/>
    <cellStyle name="_CIK-1_2011 十一併班 - CMS 3" xfId="767"/>
    <cellStyle name="_CIK-1_2011 十一併班 - TMT" xfId="768"/>
    <cellStyle name="_CIK-1_2011 十一併班 - TMT 2" xfId="769"/>
    <cellStyle name="_CIK-1_2011 十一併班 - TMT 3" xfId="770"/>
    <cellStyle name="_CIK-1_2011 十一併班 - WSA ESA" xfId="771"/>
    <cellStyle name="_CIK-1_2011 十一併班 - WSA ESA 2" xfId="772"/>
    <cellStyle name="_CIK-1_2011 十一併班 - WSA ESA 3" xfId="773"/>
    <cellStyle name="_CIK-1_2012 CNY Blank Sailing BC update   (2)" xfId="774"/>
    <cellStyle name="_CIK-1_2012 CNY Blank Sailing BC update   (2) 2" xfId="775"/>
    <cellStyle name="_CIK-1_2012 CNY Blank Sailing BC update   (2) 3" xfId="776"/>
    <cellStyle name="_CIK-1_2012 CNY Blank Sailing BC update   (2)_CVT投入2500船型 study 20120704 (2)" xfId="777"/>
    <cellStyle name="_CIK-1_2012 CNY Blank Sailing BC update   (2)_CVT投入2500船型 study 20120704 (2) 2" xfId="778"/>
    <cellStyle name="_CIK-1_2012 CNY Blank Sailing BC update   (2)_CVT投入2500船型 study 20120704 (2) 3" xfId="779"/>
    <cellStyle name="_CIK-1_2012 CNY Blank Sailing BC update   (2)_HKG線改版 + MAL2線 研究 - 20121019" xfId="780"/>
    <cellStyle name="_CIK-1_2012 CNY Blank Sailing BC update   (2)_HKG線改版 + MAL2線 研究 - 20121019 2" xfId="781"/>
    <cellStyle name="_CIK-1_2012 CNY Blank Sailing BC update   (2)_HKG線改版 + MAL2線 研究 - 20121019 3" xfId="782"/>
    <cellStyle name="_CIK-1_2012 CNY Blank Sailing BC update   (2)_TPS+HPH 整併研究 - 20121012" xfId="783"/>
    <cellStyle name="_CIK-1_2012 CNY Blank Sailing BC update   (2)_TPS+HPH 整併研究 - 20121012 2" xfId="784"/>
    <cellStyle name="_CIK-1_2012 CNY Blank Sailing BC update   (2)_TPS+HPH 整併研究 - 20121012 3" xfId="785"/>
    <cellStyle name="_CIK-1_2012 日本新年併班 - JSH" xfId="786"/>
    <cellStyle name="_CIK-1_2012 日本新年併班 - JSH 2" xfId="787"/>
    <cellStyle name="_CIK-1_2012 日本新年併班 - JSH 3" xfId="788"/>
    <cellStyle name="_CIK-1_2012 日本新年併班 - JST" xfId="789"/>
    <cellStyle name="_CIK-1_2012 日本新年併班 - JST 2" xfId="790"/>
    <cellStyle name="_CIK-1_2012 日本新年併班 - JST 3" xfId="791"/>
    <cellStyle name="_CIK-1_2012 日本新年併班 - JTS" xfId="792"/>
    <cellStyle name="_CIK-1_2012 日本新年併班 - JTS 2" xfId="793"/>
    <cellStyle name="_CIK-1_2012 日本新年併班 - JTS 3" xfId="794"/>
    <cellStyle name="_CIX" xfId="795"/>
    <cellStyle name="_CIX 2" xfId="796"/>
    <cellStyle name="_CIX 2011" xfId="797"/>
    <cellStyle name="_CIX 2011 2" xfId="798"/>
    <cellStyle name="_CIX 2011 3" xfId="799"/>
    <cellStyle name="_CIX 2011_2011 十一併班 - CIX" xfId="800"/>
    <cellStyle name="_CIX 2011_2011 十一併班 - CIX 2" xfId="801"/>
    <cellStyle name="_CIX 2011_2011 十一併班 - CIX 3" xfId="802"/>
    <cellStyle name="_CIX 2011_2011 十一併班 - CMS" xfId="803"/>
    <cellStyle name="_CIX 2011_2011 十一併班 - CMS 2" xfId="804"/>
    <cellStyle name="_CIX 2011_2011 十一併班 - CMS 3" xfId="805"/>
    <cellStyle name="_CIX 2011_2011 十一併班 - TMT" xfId="806"/>
    <cellStyle name="_CIX 2011_2011 十一併班 - TMT 2" xfId="807"/>
    <cellStyle name="_CIX 2011_2011 十一併班 - TMT 3" xfId="808"/>
    <cellStyle name="_CIX 2011_2011 十一併班 - WSA ESA" xfId="809"/>
    <cellStyle name="_CIX 2011_2011 十一併班 - WSA ESA 2" xfId="810"/>
    <cellStyle name="_CIX 2011_2011 十一併班 - WSA ESA 3" xfId="811"/>
    <cellStyle name="_CIX 2011_2012 CNY Blank Sailing BC update   (2)" xfId="812"/>
    <cellStyle name="_CIX 2011_2012 CNY Blank Sailing BC update   (2) 2" xfId="813"/>
    <cellStyle name="_CIX 2011_2012 CNY Blank Sailing BC update   (2) 3" xfId="814"/>
    <cellStyle name="_CIX 2011_2012 CNY Blank Sailing BC update   (2)_CVT投入2500船型 study 20120704 (2)" xfId="815"/>
    <cellStyle name="_CIX 2011_2012 CNY Blank Sailing BC update   (2)_CVT投入2500船型 study 20120704 (2) 2" xfId="816"/>
    <cellStyle name="_CIX 2011_2012 CNY Blank Sailing BC update   (2)_CVT投入2500船型 study 20120704 (2) 3" xfId="817"/>
    <cellStyle name="_CIX 2011_2012 CNY Blank Sailing BC update   (2)_HKG線改版 + MAL2線 研究 - 20121019" xfId="818"/>
    <cellStyle name="_CIX 2011_2012 CNY Blank Sailing BC update   (2)_HKG線改版 + MAL2線 研究 - 20121019 2" xfId="819"/>
    <cellStyle name="_CIX 2011_2012 CNY Blank Sailing BC update   (2)_HKG線改版 + MAL2線 研究 - 20121019 3" xfId="820"/>
    <cellStyle name="_CIX 2011_2012 CNY Blank Sailing BC update   (2)_TPS+HPH 整併研究 - 20121012" xfId="821"/>
    <cellStyle name="_CIX 2011_2012 CNY Blank Sailing BC update   (2)_TPS+HPH 整併研究 - 20121012 2" xfId="822"/>
    <cellStyle name="_CIX 2011_2012 CNY Blank Sailing BC update   (2)_TPS+HPH 整併研究 - 20121012 3" xfId="823"/>
    <cellStyle name="_CIX 2011_2012 日本新年併班 - JSH" xfId="824"/>
    <cellStyle name="_CIX 2011_2012 日本新年併班 - JSH 2" xfId="825"/>
    <cellStyle name="_CIX 2011_2012 日本新年併班 - JSH 3" xfId="826"/>
    <cellStyle name="_CIX 2011_2012 日本新年併班 - JST" xfId="827"/>
    <cellStyle name="_CIX 2011_2012 日本新年併班 - JST 2" xfId="828"/>
    <cellStyle name="_CIX 2011_2012 日本新年併班 - JST 3" xfId="829"/>
    <cellStyle name="_CIX 2011_2012 日本新年併班 - JTS" xfId="830"/>
    <cellStyle name="_CIX 2011_2012 日本新年併班 - JTS 2" xfId="831"/>
    <cellStyle name="_CIX 2011_2012 日本新年併班 - JTS 3" xfId="832"/>
    <cellStyle name="_CIX 201107後" xfId="833"/>
    <cellStyle name="_CIX 201107後 2" xfId="834"/>
    <cellStyle name="_CIX 201107後 3" xfId="835"/>
    <cellStyle name="_CIX 3" xfId="836"/>
    <cellStyle name="_CIX B版  IFX Cancel " xfId="837"/>
    <cellStyle name="_CIX B版  IFX Cancel  2" xfId="838"/>
    <cellStyle name="_CIX B版  IFX Cancel  3" xfId="839"/>
    <cellStyle name="_CIX CCI IFX TMT OMIT (3)" xfId="840"/>
    <cellStyle name="_CIX CCI IFX TMT OMIT (3) 2" xfId="841"/>
    <cellStyle name="_CIX CCI IFX TMT OMIT (3) 3" xfId="842"/>
    <cellStyle name="_CIX100805C" xfId="843"/>
    <cellStyle name="_CIX100805C 2" xfId="844"/>
    <cellStyle name="_CIX100805C 3" xfId="845"/>
    <cellStyle name="_CMS 華中版" xfId="846"/>
    <cellStyle name="_CMS 華中版 2" xfId="847"/>
    <cellStyle name="_CMS 華中版 3" xfId="848"/>
    <cellStyle name="_CMS_1x60s+2x51s" xfId="849"/>
    <cellStyle name="_CMS_1x60s+2x51s 2" xfId="850"/>
    <cellStyle name="_CMS_1x60s+2x51s 3" xfId="851"/>
    <cellStyle name="_CN1" xfId="852"/>
    <cellStyle name="_CN1 2" xfId="853"/>
    <cellStyle name="_CN1 3" xfId="854"/>
    <cellStyle name="_CN1-2" xfId="855"/>
    <cellStyle name="_CN1-2 2" xfId="856"/>
    <cellStyle name="_CN1-2 3" xfId="857"/>
    <cellStyle name="_CN1-2_2011 十一併班 - CIX" xfId="858"/>
    <cellStyle name="_CN1-2_2011 十一併班 - CIX 2" xfId="859"/>
    <cellStyle name="_CN1-2_2011 十一併班 - CIX 3" xfId="860"/>
    <cellStyle name="_CN1-2_2011 十一併班 - CMS" xfId="861"/>
    <cellStyle name="_CN1-2_2011 十一併班 - CMS 2" xfId="862"/>
    <cellStyle name="_CN1-2_2011 十一併班 - CMS 3" xfId="863"/>
    <cellStyle name="_CN1-2_2011 十一併班 - TMT" xfId="864"/>
    <cellStyle name="_CN1-2_2011 十一併班 - TMT 2" xfId="865"/>
    <cellStyle name="_CN1-2_2011 十一併班 - TMT 3" xfId="866"/>
    <cellStyle name="_CN1-2_2011 十一併班 - WSA ESA" xfId="867"/>
    <cellStyle name="_CN1-2_2011 十一併班 - WSA ESA 2" xfId="868"/>
    <cellStyle name="_CN1-2_2011 十一併班 - WSA ESA 3" xfId="869"/>
    <cellStyle name="_CN1-2_2012 CNY Blank Sailing BC update   (2)" xfId="870"/>
    <cellStyle name="_CN1-2_2012 CNY Blank Sailing BC update   (2) 2" xfId="871"/>
    <cellStyle name="_CN1-2_2012 CNY Blank Sailing BC update   (2) 3" xfId="872"/>
    <cellStyle name="_CN1-2_2012 CNY Blank Sailing BC update   (2)_CVT投入2500船型 study 20120704 (2)" xfId="873"/>
    <cellStyle name="_CN1-2_2012 CNY Blank Sailing BC update   (2)_CVT投入2500船型 study 20120704 (2) 2" xfId="874"/>
    <cellStyle name="_CN1-2_2012 CNY Blank Sailing BC update   (2)_CVT投入2500船型 study 20120704 (2) 3" xfId="875"/>
    <cellStyle name="_CN1-2_2012 CNY Blank Sailing BC update   (2)_HKG線改版 + MAL2線 研究 - 20121019" xfId="876"/>
    <cellStyle name="_CN1-2_2012 CNY Blank Sailing BC update   (2)_HKG線改版 + MAL2線 研究 - 20121019 2" xfId="877"/>
    <cellStyle name="_CN1-2_2012 CNY Blank Sailing BC update   (2)_HKG線改版 + MAL2線 研究 - 20121019 3" xfId="878"/>
    <cellStyle name="_CN1-2_2012 CNY Blank Sailing BC update   (2)_TPS+HPH 整併研究 - 20121012" xfId="879"/>
    <cellStyle name="_CN1-2_2012 CNY Blank Sailing BC update   (2)_TPS+HPH 整併研究 - 20121012 2" xfId="880"/>
    <cellStyle name="_CN1-2_2012 CNY Blank Sailing BC update   (2)_TPS+HPH 整併研究 - 20121012 3" xfId="881"/>
    <cellStyle name="_CN1-2_2012 日本新年併班 - JSH" xfId="882"/>
    <cellStyle name="_CN1-2_2012 日本新年併班 - JSH 2" xfId="883"/>
    <cellStyle name="_CN1-2_2012 日本新年併班 - JSH 3" xfId="884"/>
    <cellStyle name="_CN1-2_2012 日本新年併班 - JST" xfId="885"/>
    <cellStyle name="_CN1-2_2012 日本新年併班 - JST 2" xfId="886"/>
    <cellStyle name="_CN1-2_2012 日本新年併班 - JST 3" xfId="887"/>
    <cellStyle name="_CN1-2_2012 日本新年併班 - JTS" xfId="888"/>
    <cellStyle name="_CN1-2_2012 日本新年併班 - JTS 2" xfId="889"/>
    <cellStyle name="_CN1-2_2012 日本新年併班 - JTS 3" xfId="890"/>
    <cellStyle name="_CN1營運分析" xfId="891"/>
    <cellStyle name="_CN1營運分析 2" xfId="892"/>
    <cellStyle name="_CN1營運分析 3" xfId="893"/>
    <cellStyle name="_contribution" xfId="894"/>
    <cellStyle name="_contribution 2" xfId="895"/>
    <cellStyle name="_contribution 3" xfId="896"/>
    <cellStyle name="_CSE 營運分析" xfId="897"/>
    <cellStyle name="_CSE 營運分析 2" xfId="898"/>
    <cellStyle name="_CSE 營運分析 3" xfId="899"/>
    <cellStyle name="_CVT" xfId="900"/>
    <cellStyle name="_CVT 2" xfId="901"/>
    <cellStyle name="_CVT 3" xfId="902"/>
    <cellStyle name="_CVT 簡報-1007" xfId="903"/>
    <cellStyle name="_CVT 簡報-1007 2" xfId="904"/>
    <cellStyle name="_CVT 簡報-1007 3" xfId="905"/>
    <cellStyle name="_Doris_201009" xfId="906"/>
    <cellStyle name="_Doris_201009 2" xfId="907"/>
    <cellStyle name="_Doris_201009 3" xfId="908"/>
    <cellStyle name="_Doris_201009_2013 潑水節併班-NTE" xfId="909"/>
    <cellStyle name="_Doris_201009_2013 潑水節併班-NTE 2" xfId="910"/>
    <cellStyle name="_Doris_201009_2013 潑水節併班-NTE 3" xfId="911"/>
    <cellStyle name="_Doris_201009_Annie_201302" xfId="912"/>
    <cellStyle name="_Doris_201009_Annie_201302 2" xfId="913"/>
    <cellStyle name="_Doris_201009_Annie_201302 3" xfId="914"/>
    <cellStyle name="_Doris_201102" xfId="915"/>
    <cellStyle name="_Doris_201102 2" xfId="916"/>
    <cellStyle name="_Doris_201102 3" xfId="917"/>
    <cellStyle name="_Doris_201102_2011 十一併班 - CIX" xfId="918"/>
    <cellStyle name="_Doris_201102_2011 十一併班 - CIX 2" xfId="919"/>
    <cellStyle name="_Doris_201102_2011 十一併班 - CIX 3" xfId="920"/>
    <cellStyle name="_Doris_201102_2011 十一併班 - CMS" xfId="921"/>
    <cellStyle name="_Doris_201102_2011 十一併班 - CMS 2" xfId="922"/>
    <cellStyle name="_Doris_201102_2011 十一併班 - CMS 3" xfId="923"/>
    <cellStyle name="_Doris_201102_2011 十一併班 - TMT" xfId="924"/>
    <cellStyle name="_Doris_201102_2011 十一併班 - TMT 2" xfId="925"/>
    <cellStyle name="_Doris_201102_2011 十一併班 - TMT 3" xfId="926"/>
    <cellStyle name="_Doris_201102_2011 十一併班 - WSA ESA" xfId="927"/>
    <cellStyle name="_Doris_201102_2011 十一併班 - WSA ESA 2" xfId="928"/>
    <cellStyle name="_Doris_201102_2011 十一併班 - WSA ESA 3" xfId="929"/>
    <cellStyle name="_Doris_201102_2012 CNY Blank Sailing BC update   (2)" xfId="930"/>
    <cellStyle name="_Doris_201102_2012 CNY Blank Sailing BC update   (2) 2" xfId="931"/>
    <cellStyle name="_Doris_201102_2012 CNY Blank Sailing BC update   (2) 3" xfId="932"/>
    <cellStyle name="_Doris_201102_2012 CNY Blank Sailing BC update   (2)_CVT投入2500船型 study 20120704 (2)" xfId="933"/>
    <cellStyle name="_Doris_201102_2012 CNY Blank Sailing BC update   (2)_CVT投入2500船型 study 20120704 (2) 2" xfId="934"/>
    <cellStyle name="_Doris_201102_2012 CNY Blank Sailing BC update   (2)_CVT投入2500船型 study 20120704 (2) 3" xfId="935"/>
    <cellStyle name="_Doris_201102_2012 CNY Blank Sailing BC update   (2)_HKG線改版 + MAL2線 研究 - 20121019" xfId="936"/>
    <cellStyle name="_Doris_201102_2012 CNY Blank Sailing BC update   (2)_HKG線改版 + MAL2線 研究 - 20121019 2" xfId="937"/>
    <cellStyle name="_Doris_201102_2012 CNY Blank Sailing BC update   (2)_HKG線改版 + MAL2線 研究 - 20121019 3" xfId="938"/>
    <cellStyle name="_Doris_201102_2012 CNY Blank Sailing BC update   (2)_TPS+HPH 整併研究 - 20121012" xfId="939"/>
    <cellStyle name="_Doris_201102_2012 CNY Blank Sailing BC update   (2)_TPS+HPH 整併研究 - 20121012 2" xfId="940"/>
    <cellStyle name="_Doris_201102_2012 CNY Blank Sailing BC update   (2)_TPS+HPH 整併研究 - 20121012 3" xfId="941"/>
    <cellStyle name="_Doris_201102_2012 日本新年併班 - JSH" xfId="942"/>
    <cellStyle name="_Doris_201102_2012 日本新年併班 - JSH 2" xfId="943"/>
    <cellStyle name="_Doris_201102_2012 日本新年併班 - JSH 3" xfId="944"/>
    <cellStyle name="_Doris_201102_2012 日本新年併班 - JST" xfId="945"/>
    <cellStyle name="_Doris_201102_2012 日本新年併班 - JST 2" xfId="946"/>
    <cellStyle name="_Doris_201102_2012 日本新年併班 - JST 3" xfId="947"/>
    <cellStyle name="_Doris_201102_2012 日本新年併班 - JTS" xfId="948"/>
    <cellStyle name="_Doris_201102_2012 日本新年併班 - JTS 2" xfId="949"/>
    <cellStyle name="_Doris_201102_2012 日本新年併班 - JTS 3" xfId="950"/>
    <cellStyle name="_Doris_201103" xfId="951"/>
    <cellStyle name="_Doris_201103 2" xfId="952"/>
    <cellStyle name="_Doris_201103 3" xfId="953"/>
    <cellStyle name="_Doris_201104" xfId="954"/>
    <cellStyle name="_Doris_201104 2" xfId="955"/>
    <cellStyle name="_Doris_201104 3" xfId="956"/>
    <cellStyle name="_Doris_201107" xfId="957"/>
    <cellStyle name="_Doris_201107 2" xfId="958"/>
    <cellStyle name="_Doris_201107 3" xfId="959"/>
    <cellStyle name="_Doris_201112" xfId="960"/>
    <cellStyle name="_Doris_201112 2" xfId="961"/>
    <cellStyle name="_Doris_201112 3" xfId="962"/>
    <cellStyle name="_Doris_201201" xfId="963"/>
    <cellStyle name="_Doris_201201 2" xfId="964"/>
    <cellStyle name="_Doris_201201 3" xfId="965"/>
    <cellStyle name="_Doris_201201_B50306CVI" xfId="966"/>
    <cellStyle name="_Doris_201201_B50306CVI 2" xfId="967"/>
    <cellStyle name="_Doris_201201_B50306CVI 3" xfId="968"/>
    <cellStyle name="_Doris_201208" xfId="969"/>
    <cellStyle name="_Doris_201208 2" xfId="970"/>
    <cellStyle name="_Doris_201208 3" xfId="971"/>
    <cellStyle name="_Doris_201302" xfId="972"/>
    <cellStyle name="_Doris_201302 2" xfId="973"/>
    <cellStyle name="_Doris_201302 3" xfId="974"/>
    <cellStyle name="_EAF" xfId="975"/>
    <cellStyle name="_EAF 2" xfId="976"/>
    <cellStyle name="_EAF 3" xfId="977"/>
    <cellStyle name="_ECSYSTEM" xfId="978"/>
    <cellStyle name="_ECSYSTEM 2" xfId="979"/>
    <cellStyle name="_ECSYSTEM 3" xfId="980"/>
    <cellStyle name="_Elsa_201201" xfId="981"/>
    <cellStyle name="_Elsa_201201 2" xfId="982"/>
    <cellStyle name="_Elsa_201201 3" xfId="983"/>
    <cellStyle name="_ESA 201107以後" xfId="984"/>
    <cellStyle name="_ESA 201107以後 2" xfId="985"/>
    <cellStyle name="_ESA 201107以後 3" xfId="986"/>
    <cellStyle name="_ESA每航次效益" xfId="987"/>
    <cellStyle name="_ESA每航次效益 2" xfId="988"/>
    <cellStyle name="_ESA每航次效益 3" xfId="989"/>
    <cellStyle name="_ESA每航次效益_2011 十一併班 - CIX" xfId="990"/>
    <cellStyle name="_ESA每航次效益_2011 十一併班 - CIX 2" xfId="991"/>
    <cellStyle name="_ESA每航次效益_2011 十一併班 - CIX 3" xfId="992"/>
    <cellStyle name="_ESA每航次效益_2011 十一併班 - CMS" xfId="993"/>
    <cellStyle name="_ESA每航次效益_2011 十一併班 - CMS 2" xfId="994"/>
    <cellStyle name="_ESA每航次效益_2011 十一併班 - CMS 3" xfId="995"/>
    <cellStyle name="_ESA每航次效益_2011 十一併班 - TMT" xfId="996"/>
    <cellStyle name="_ESA每航次效益_2011 十一併班 - TMT 2" xfId="997"/>
    <cellStyle name="_ESA每航次效益_2011 十一併班 - TMT 3" xfId="998"/>
    <cellStyle name="_ESA每航次效益_2011 十一併班 - WSA ESA" xfId="999"/>
    <cellStyle name="_ESA每航次效益_2011 十一併班 - WSA ESA 2" xfId="1000"/>
    <cellStyle name="_ESA每航次效益_2011 十一併班 - WSA ESA 3" xfId="1001"/>
    <cellStyle name="_ESA每航次效益_2012 CNY Blank Sailing BC update   (2)" xfId="1002"/>
    <cellStyle name="_ESA每航次效益_2012 CNY Blank Sailing BC update   (2) 2" xfId="1003"/>
    <cellStyle name="_ESA每航次效益_2012 CNY Blank Sailing BC update   (2) 3" xfId="1004"/>
    <cellStyle name="_ESA每航次效益_2012 CNY Blank Sailing BC update   (2)_CVT投入2500船型 study 20120704 (2)" xfId="1005"/>
    <cellStyle name="_ESA每航次效益_2012 CNY Blank Sailing BC update   (2)_CVT投入2500船型 study 20120704 (2) 2" xfId="1006"/>
    <cellStyle name="_ESA每航次效益_2012 CNY Blank Sailing BC update   (2)_CVT投入2500船型 study 20120704 (2) 3" xfId="1007"/>
    <cellStyle name="_ESA每航次效益_2012 CNY Blank Sailing BC update   (2)_HKG線改版 + MAL2線 研究 - 20121019" xfId="1008"/>
    <cellStyle name="_ESA每航次效益_2012 CNY Blank Sailing BC update   (2)_HKG線改版 + MAL2線 研究 - 20121019 2" xfId="1009"/>
    <cellStyle name="_ESA每航次效益_2012 CNY Blank Sailing BC update   (2)_HKG線改版 + MAL2線 研究 - 20121019 3" xfId="1010"/>
    <cellStyle name="_ESA每航次效益_2012 CNY Blank Sailing BC update   (2)_TPS+HPH 整併研究 - 20121012" xfId="1011"/>
    <cellStyle name="_ESA每航次效益_2012 CNY Blank Sailing BC update   (2)_TPS+HPH 整併研究 - 20121012 2" xfId="1012"/>
    <cellStyle name="_ESA每航次效益_2012 CNY Blank Sailing BC update   (2)_TPS+HPH 整併研究 - 20121012 3" xfId="1013"/>
    <cellStyle name="_ESA每航次效益_2012 日本新年併班 - JSH" xfId="1014"/>
    <cellStyle name="_ESA每航次效益_2012 日本新年併班 - JSH 2" xfId="1015"/>
    <cellStyle name="_ESA每航次效益_2012 日本新年併班 - JSH 3" xfId="1016"/>
    <cellStyle name="_ESA每航次效益_2012 日本新年併班 - JST" xfId="1017"/>
    <cellStyle name="_ESA每航次效益_2012 日本新年併班 - JST 2" xfId="1018"/>
    <cellStyle name="_ESA每航次效益_2012 日本新年併班 - JST 3" xfId="1019"/>
    <cellStyle name="_ESA每航次效益_2012 日本新年併班 - JTS" xfId="1020"/>
    <cellStyle name="_ESA每航次效益_2012 日本新年併班 - JTS 2" xfId="1021"/>
    <cellStyle name="_ESA每航次效益_2012 日本新年併班 - JTS 3" xfId="1022"/>
    <cellStyle name="_EURCO AMX KY scheme April 2009" xfId="1023"/>
    <cellStyle name="_EURCO AMX KY scheme April 2009 2" xfId="1024"/>
    <cellStyle name="_EURCO AMX KY scheme April 2009 3" xfId="1025"/>
    <cellStyle name="_EURCOAMXシステムコスト　July28.2009" xfId="1026"/>
    <cellStyle name="_EURCOAMXシステムコスト　July28.2009 2" xfId="1027"/>
    <cellStyle name="_EURCOAMXシステムコスト　July28.2009 3" xfId="1028"/>
    <cellStyle name="_FAS" xfId="1029"/>
    <cellStyle name="_FAS 2" xfId="1030"/>
    <cellStyle name="_FAS 3" xfId="1031"/>
    <cellStyle name="_FES 1st 預估" xfId="1032"/>
    <cellStyle name="_FES 1st 預估 2" xfId="1033"/>
    <cellStyle name="_FES 1st 預估 3" xfId="1034"/>
    <cellStyle name="_FES併班" xfId="1035"/>
    <cellStyle name="_FES併班 2" xfId="1036"/>
    <cellStyle name="_FES併班 3" xfId="1037"/>
    <cellStyle name="_FES併班_2013 潑水節併班-NTE" xfId="1038"/>
    <cellStyle name="_FES併班_2013 潑水節併班-NTE 2" xfId="1039"/>
    <cellStyle name="_FES併班_2013 潑水節併班-NTE 3" xfId="1040"/>
    <cellStyle name="_FES併班_Annie_201302" xfId="1041"/>
    <cellStyle name="_FES併班_Annie_201302 2" xfId="1042"/>
    <cellStyle name="_FES併班_Annie_201302 3" xfId="1043"/>
    <cellStyle name="_FES-第九條 Kota Lumba 租金模擬 19000-II" xfId="1044"/>
    <cellStyle name="_FES-第九條 Kota Lumba 租金模擬 19000-II 2" xfId="1045"/>
    <cellStyle name="_FES-第九條 Kota Lumba 租金模擬 19000-II 3" xfId="1046"/>
    <cellStyle name="_FES-第九條 Kota Lumba 租金模擬 19000-II_2011 十一併班 - CIX" xfId="1047"/>
    <cellStyle name="_FES-第九條 Kota Lumba 租金模擬 19000-II_2011 十一併班 - CIX 2" xfId="1048"/>
    <cellStyle name="_FES-第九條 Kota Lumba 租金模擬 19000-II_2011 十一併班 - CIX 3" xfId="1049"/>
    <cellStyle name="_FES-第九條 Kota Lumba 租金模擬 19000-II_2011 十一併班 - CMS" xfId="1050"/>
    <cellStyle name="_FES-第九條 Kota Lumba 租金模擬 19000-II_2011 十一併班 - CMS 2" xfId="1051"/>
    <cellStyle name="_FES-第九條 Kota Lumba 租金模擬 19000-II_2011 十一併班 - CMS 3" xfId="1052"/>
    <cellStyle name="_FES-第九條 Kota Lumba 租金模擬 19000-II_2011 十一併班 - TMT" xfId="1053"/>
    <cellStyle name="_FES-第九條 Kota Lumba 租金模擬 19000-II_2011 十一併班 - TMT 2" xfId="1054"/>
    <cellStyle name="_FES-第九條 Kota Lumba 租金模擬 19000-II_2011 十一併班 - TMT 3" xfId="1055"/>
    <cellStyle name="_FES-第九條 Kota Lumba 租金模擬 19000-II_2011 十一併班 - WSA ESA" xfId="1056"/>
    <cellStyle name="_FES-第九條 Kota Lumba 租金模擬 19000-II_2011 十一併班 - WSA ESA 2" xfId="1057"/>
    <cellStyle name="_FES-第九條 Kota Lumba 租金模擬 19000-II_2011 十一併班 - WSA ESA 3" xfId="1058"/>
    <cellStyle name="_FES-第九條 Kota Lumba 租金模擬 19000-II_2012 CNY Blank Sailing BC update   (2)" xfId="1059"/>
    <cellStyle name="_FES-第九條 Kota Lumba 租金模擬 19000-II_2012 CNY Blank Sailing BC update   (2) 2" xfId="1060"/>
    <cellStyle name="_FES-第九條 Kota Lumba 租金模擬 19000-II_2012 CNY Blank Sailing BC update   (2) 3" xfId="1061"/>
    <cellStyle name="_FES-第九條 Kota Lumba 租金模擬 19000-II_2012 CNY Blank Sailing BC update   (2)_CVT投入2500船型 study 20120704 (2)" xfId="1062"/>
    <cellStyle name="_FES-第九條 Kota Lumba 租金模擬 19000-II_2012 CNY Blank Sailing BC update   (2)_CVT投入2500船型 study 20120704 (2) 2" xfId="1063"/>
    <cellStyle name="_FES-第九條 Kota Lumba 租金模擬 19000-II_2012 CNY Blank Sailing BC update   (2)_CVT投入2500船型 study 20120704 (2) 3" xfId="1064"/>
    <cellStyle name="_FES-第九條 Kota Lumba 租金模擬 19000-II_2012 CNY Blank Sailing BC update   (2)_HKG線改版 + MAL2線 研究 - 20121019" xfId="1065"/>
    <cellStyle name="_FES-第九條 Kota Lumba 租金模擬 19000-II_2012 CNY Blank Sailing BC update   (2)_HKG線改版 + MAL2線 研究 - 20121019 2" xfId="1066"/>
    <cellStyle name="_FES-第九條 Kota Lumba 租金模擬 19000-II_2012 CNY Blank Sailing BC update   (2)_HKG線改版 + MAL2線 研究 - 20121019 3" xfId="1067"/>
    <cellStyle name="_FES-第九條 Kota Lumba 租金模擬 19000-II_2012 CNY Blank Sailing BC update   (2)_TPS+HPH 整併研究 - 20121012" xfId="1068"/>
    <cellStyle name="_FES-第九條 Kota Lumba 租金模擬 19000-II_2012 CNY Blank Sailing BC update   (2)_TPS+HPH 整併研究 - 20121012 2" xfId="1069"/>
    <cellStyle name="_FES-第九條 Kota Lumba 租金模擬 19000-II_2012 CNY Blank Sailing BC update   (2)_TPS+HPH 整併研究 - 20121012 3" xfId="1070"/>
    <cellStyle name="_FES-第九條 Kota Lumba 租金模擬 19000-II_2012 日本新年併班 - JSH" xfId="1071"/>
    <cellStyle name="_FES-第九條 Kota Lumba 租金模擬 19000-II_2012 日本新年併班 - JSH 2" xfId="1072"/>
    <cellStyle name="_FES-第九條 Kota Lumba 租金模擬 19000-II_2012 日本新年併班 - JSH 3" xfId="1073"/>
    <cellStyle name="_FES-第九條 Kota Lumba 租金模擬 19000-II_2012 日本新年併班 - JST" xfId="1074"/>
    <cellStyle name="_FES-第九條 Kota Lumba 租金模擬 19000-II_2012 日本新年併班 - JST 2" xfId="1075"/>
    <cellStyle name="_FES-第九條 Kota Lumba 租金模擬 19000-II_2012 日本新年併班 - JST 3" xfId="1076"/>
    <cellStyle name="_FES-第九條 Kota Lumba 租金模擬 19000-II_2012 日本新年併班 - JTS" xfId="1077"/>
    <cellStyle name="_FES-第九條 Kota Lumba 租金模擬 19000-II_2012 日本新年併班 - JTS 2" xfId="1078"/>
    <cellStyle name="_FES-第九條 Kota Lumba 租金模擬 19000-II_2012 日本新年併班 - JTS 3" xfId="1079"/>
    <cellStyle name="_FIXCOST-201208" xfId="1080"/>
    <cellStyle name="_FIXCOST-201208 2" xfId="1081"/>
    <cellStyle name="_FIXCOST-201208 3" xfId="1082"/>
    <cellStyle name="_Grace 201006" xfId="1083"/>
    <cellStyle name="_Grace 201006 2" xfId="1084"/>
    <cellStyle name="_Grace 201006 3" xfId="1085"/>
    <cellStyle name="_Grace 201006_2011 十一併班 - CIX" xfId="1086"/>
    <cellStyle name="_Grace 201006_2011 十一併班 - CIX 2" xfId="1087"/>
    <cellStyle name="_Grace 201006_2011 十一併班 - CIX 3" xfId="1088"/>
    <cellStyle name="_Grace 201006_2011 十一併班 - TMT" xfId="1089"/>
    <cellStyle name="_Grace 201006_2011 十一併班 - TMT 2" xfId="1090"/>
    <cellStyle name="_Grace 201006_2011 十一併班 - TMT 3" xfId="1091"/>
    <cellStyle name="_Grace 201006_2011 十一併班 - WSA ESA" xfId="1092"/>
    <cellStyle name="_Grace 201006_2011 十一併班 - WSA ESA 2" xfId="1093"/>
    <cellStyle name="_Grace 201006_2011 十一併班 - WSA ESA 3" xfId="1094"/>
    <cellStyle name="_Grace 201006_2011 十一併班提案" xfId="1095"/>
    <cellStyle name="_Grace 201006_2011 十一併班提案 2" xfId="1096"/>
    <cellStyle name="_Grace 201006_2011 十一併班提案 3" xfId="1097"/>
    <cellStyle name="_Grace 201006_2011 十一併班提案_CVT投入2500船型 study 20120704 (2)" xfId="1098"/>
    <cellStyle name="_Grace 201006_2011 十一併班提案_CVT投入2500船型 study 20120704 (2) 2" xfId="1099"/>
    <cellStyle name="_Grace 201006_2011 十一併班提案_CVT投入2500船型 study 20120704 (2) 3" xfId="1100"/>
    <cellStyle name="_Grace 201006_2011 十一併班提案_HKG線改版 + MAL2線 研究 - 20121019" xfId="1101"/>
    <cellStyle name="_Grace 201006_2011 十一併班提案_HKG線改版 + MAL2線 研究 - 20121019 2" xfId="1102"/>
    <cellStyle name="_Grace 201006_2011 十一併班提案_HKG線改版 + MAL2線 研究 - 20121019 3" xfId="1103"/>
    <cellStyle name="_Grace 201006_2011 十一併班提案_TPS+HPH 整併研究 - 20121012" xfId="1104"/>
    <cellStyle name="_Grace 201006_2011 十一併班提案_TPS+HPH 整併研究 - 20121012 2" xfId="1105"/>
    <cellStyle name="_Grace 201006_2011 十一併班提案_TPS+HPH 整併研究 - 20121012 3" xfId="1106"/>
    <cellStyle name="_Grace 201006_2011十一併班 - NS1" xfId="1107"/>
    <cellStyle name="_Grace 201006_2011十一併班 - NS1 2" xfId="1108"/>
    <cellStyle name="_Grace 201006_2011十一併班 - NS1 3" xfId="1109"/>
    <cellStyle name="_Grace 201006_2012 CNY Blank Sailing BC update   (2)" xfId="1110"/>
    <cellStyle name="_Grace 201006_2012 CNY Blank Sailing BC update   (2) 2" xfId="1111"/>
    <cellStyle name="_Grace 201006_2012 CNY Blank Sailing BC update   (2) 3" xfId="1112"/>
    <cellStyle name="_Grace 201006_2012 CNY Blank Sailing BC update   (2)_CVT投入2500船型 study 20120704 (2)" xfId="1113"/>
    <cellStyle name="_Grace 201006_2012 CNY Blank Sailing BC update   (2)_CVT投入2500船型 study 20120704 (2) 2" xfId="1114"/>
    <cellStyle name="_Grace 201006_2012 CNY Blank Sailing BC update   (2)_CVT投入2500船型 study 20120704 (2) 3" xfId="1115"/>
    <cellStyle name="_Grace 201006_2012 CNY Blank Sailing BC update   (2)_HKG線改版 + MAL2線 研究 - 20121019" xfId="1116"/>
    <cellStyle name="_Grace 201006_2012 CNY Blank Sailing BC update   (2)_HKG線改版 + MAL2線 研究 - 20121019 2" xfId="1117"/>
    <cellStyle name="_Grace 201006_2012 CNY Blank Sailing BC update   (2)_HKG線改版 + MAL2線 研究 - 20121019 3" xfId="1118"/>
    <cellStyle name="_Grace 201006_2012 CNY Blank Sailing BC update   (2)_TPS+HPH 整併研究 - 20121012" xfId="1119"/>
    <cellStyle name="_Grace 201006_2012 CNY Blank Sailing BC update   (2)_TPS+HPH 整併研究 - 20121012 2" xfId="1120"/>
    <cellStyle name="_Grace 201006_2012 CNY Blank Sailing BC update   (2)_TPS+HPH 整併研究 - 20121012 3" xfId="1121"/>
    <cellStyle name="_Grace 201006_2012 日本新年併班 - JSH" xfId="1122"/>
    <cellStyle name="_Grace 201006_2012 日本新年併班 - JSH 2" xfId="1123"/>
    <cellStyle name="_Grace 201006_2012 日本新年併班 - JSH 3" xfId="1124"/>
    <cellStyle name="_Grace 201006_2012 日本新年併班 - JST" xfId="1125"/>
    <cellStyle name="_Grace 201006_2012 日本新年併班 - JST 2" xfId="1126"/>
    <cellStyle name="_Grace 201006_2012 日本新年併班 - JST 3" xfId="1127"/>
    <cellStyle name="_Grace 201006_2012 日本新年併班 - JTS" xfId="1128"/>
    <cellStyle name="_Grace 201006_2012 日本新年併班 - JTS 2" xfId="1129"/>
    <cellStyle name="_Grace 201006_2012 日本新年併班 - JTS 3" xfId="1130"/>
    <cellStyle name="_Grace 201006_2013 潑水節併班-NTE" xfId="1131"/>
    <cellStyle name="_Grace 201006_2013 潑水節併班-NTE 2" xfId="1132"/>
    <cellStyle name="_Grace 201006_2013 潑水節併班-NTE 3" xfId="1133"/>
    <cellStyle name="_Grace 201006_ABX -併班貨量預估 format" xfId="1134"/>
    <cellStyle name="_Grace 201006_ABX -併班貨量預估 format 2" xfId="1135"/>
    <cellStyle name="_Grace 201006_ABX -併班貨量預估 format 3" xfId="1136"/>
    <cellStyle name="_Grace 201006_Annie_201302" xfId="1137"/>
    <cellStyle name="_Grace 201006_Annie_201302 2" xfId="1138"/>
    <cellStyle name="_Grace 201006_Annie_201302 3" xfId="1139"/>
    <cellStyle name="_Grace 201011" xfId="1140"/>
    <cellStyle name="_Grace 201011 2" xfId="1141"/>
    <cellStyle name="_Grace 201011 3" xfId="1142"/>
    <cellStyle name="_Grace 201011_2011 十一併班 - CIX" xfId="1143"/>
    <cellStyle name="_Grace 201011_2011 十一併班 - CIX 2" xfId="1144"/>
    <cellStyle name="_Grace 201011_2011 十一併班 - CIX 3" xfId="1145"/>
    <cellStyle name="_Grace 201011_2011 十一併班 - TMT" xfId="1146"/>
    <cellStyle name="_Grace 201011_2011 十一併班 - TMT 2" xfId="1147"/>
    <cellStyle name="_Grace 201011_2011 十一併班 - TMT 3" xfId="1148"/>
    <cellStyle name="_Grace 201011_2011 十一併班 - WSA ESA" xfId="1149"/>
    <cellStyle name="_Grace 201011_2011 十一併班 - WSA ESA 2" xfId="1150"/>
    <cellStyle name="_Grace 201011_2011 十一併班 - WSA ESA 3" xfId="1151"/>
    <cellStyle name="_Grace 201011_2011 十一併班提案" xfId="1152"/>
    <cellStyle name="_Grace 201011_2011 十一併班提案 2" xfId="1153"/>
    <cellStyle name="_Grace 201011_2011 十一併班提案 3" xfId="1154"/>
    <cellStyle name="_Grace 201011_2011 十一併班提案_CVT投入2500船型 study 20120704 (2)" xfId="1155"/>
    <cellStyle name="_Grace 201011_2011 十一併班提案_CVT投入2500船型 study 20120704 (2) 2" xfId="1156"/>
    <cellStyle name="_Grace 201011_2011 十一併班提案_CVT投入2500船型 study 20120704 (2) 3" xfId="1157"/>
    <cellStyle name="_Grace 201011_2011 十一併班提案_HKG線改版 + MAL2線 研究 - 20121019" xfId="1158"/>
    <cellStyle name="_Grace 201011_2011 十一併班提案_HKG線改版 + MAL2線 研究 - 20121019 2" xfId="1159"/>
    <cellStyle name="_Grace 201011_2011 十一併班提案_HKG線改版 + MAL2線 研究 - 20121019 3" xfId="1160"/>
    <cellStyle name="_Grace 201011_2011 十一併班提案_TPS+HPH 整併研究 - 20121012" xfId="1161"/>
    <cellStyle name="_Grace 201011_2011 十一併班提案_TPS+HPH 整併研究 - 20121012 2" xfId="1162"/>
    <cellStyle name="_Grace 201011_2011 十一併班提案_TPS+HPH 整併研究 - 20121012 3" xfId="1163"/>
    <cellStyle name="_Grace 201011_2011十一併班 - NS1" xfId="1164"/>
    <cellStyle name="_Grace 201011_2011十一併班 - NS1 2" xfId="1165"/>
    <cellStyle name="_Grace 201011_2011十一併班 - NS1 3" xfId="1166"/>
    <cellStyle name="_Grace 201011_2012 CNY Blank Sailing BC update   (2)" xfId="1167"/>
    <cellStyle name="_Grace 201011_2012 CNY Blank Sailing BC update   (2) 2" xfId="1168"/>
    <cellStyle name="_Grace 201011_2012 CNY Blank Sailing BC update   (2) 3" xfId="1169"/>
    <cellStyle name="_Grace 201011_2012 CNY Blank Sailing BC update   (2)_CVT投入2500船型 study 20120704 (2)" xfId="1170"/>
    <cellStyle name="_Grace 201011_2012 CNY Blank Sailing BC update   (2)_CVT投入2500船型 study 20120704 (2) 2" xfId="1171"/>
    <cellStyle name="_Grace 201011_2012 CNY Blank Sailing BC update   (2)_CVT投入2500船型 study 20120704 (2) 3" xfId="1172"/>
    <cellStyle name="_Grace 201011_2012 CNY Blank Sailing BC update   (2)_HKG線改版 + MAL2線 研究 - 20121019" xfId="1173"/>
    <cellStyle name="_Grace 201011_2012 CNY Blank Sailing BC update   (2)_HKG線改版 + MAL2線 研究 - 20121019 2" xfId="1174"/>
    <cellStyle name="_Grace 201011_2012 CNY Blank Sailing BC update   (2)_HKG線改版 + MAL2線 研究 - 20121019 3" xfId="1175"/>
    <cellStyle name="_Grace 201011_2012 CNY Blank Sailing BC update   (2)_TPS+HPH 整併研究 - 20121012" xfId="1176"/>
    <cellStyle name="_Grace 201011_2012 CNY Blank Sailing BC update   (2)_TPS+HPH 整併研究 - 20121012 2" xfId="1177"/>
    <cellStyle name="_Grace 201011_2012 CNY Blank Sailing BC update   (2)_TPS+HPH 整併研究 - 20121012 3" xfId="1178"/>
    <cellStyle name="_Grace 201011_2012 日本新年併班 - JSH" xfId="1179"/>
    <cellStyle name="_Grace 201011_2012 日本新年併班 - JSH 2" xfId="1180"/>
    <cellStyle name="_Grace 201011_2012 日本新年併班 - JSH 3" xfId="1181"/>
    <cellStyle name="_Grace 201011_2012 日本新年併班 - JST" xfId="1182"/>
    <cellStyle name="_Grace 201011_2012 日本新年併班 - JST 2" xfId="1183"/>
    <cellStyle name="_Grace 201011_2012 日本新年併班 - JST 3" xfId="1184"/>
    <cellStyle name="_Grace 201011_2012 日本新年併班 - JTS" xfId="1185"/>
    <cellStyle name="_Grace 201011_2012 日本新年併班 - JTS 2" xfId="1186"/>
    <cellStyle name="_Grace 201011_2012 日本新年併班 - JTS 3" xfId="1187"/>
    <cellStyle name="_Grace 201011_2013 潑水節併班-NTE" xfId="1188"/>
    <cellStyle name="_Grace 201011_2013 潑水節併班-NTE 2" xfId="1189"/>
    <cellStyle name="_Grace 201011_2013 潑水節併班-NTE 3" xfId="1190"/>
    <cellStyle name="_Grace 201011_ABX -併班貨量預估 format" xfId="1191"/>
    <cellStyle name="_Grace 201011_ABX -併班貨量預估 format 2" xfId="1192"/>
    <cellStyle name="_Grace 201011_ABX -併班貨量預估 format 3" xfId="1193"/>
    <cellStyle name="_Grace 201011_Annie_201302" xfId="1194"/>
    <cellStyle name="_Grace 201011_Annie_201302 2" xfId="1195"/>
    <cellStyle name="_Grace 201011_Annie_201302 3" xfId="1196"/>
    <cellStyle name="_Grace 201012" xfId="1197"/>
    <cellStyle name="_Grace 201012 2" xfId="1198"/>
    <cellStyle name="_Grace 201012 3" xfId="1199"/>
    <cellStyle name="_Grace 201012_2011 十一併班 - CIX" xfId="1200"/>
    <cellStyle name="_Grace 201012_2011 十一併班 - CIX 2" xfId="1201"/>
    <cellStyle name="_Grace 201012_2011 十一併班 - CIX 3" xfId="1202"/>
    <cellStyle name="_Grace 201012_2011 十一併班 - TMT" xfId="1203"/>
    <cellStyle name="_Grace 201012_2011 十一併班 - TMT 2" xfId="1204"/>
    <cellStyle name="_Grace 201012_2011 十一併班 - TMT 3" xfId="1205"/>
    <cellStyle name="_Grace 201012_2011 十一併班 - WSA ESA" xfId="1206"/>
    <cellStyle name="_Grace 201012_2011 十一併班 - WSA ESA 2" xfId="1207"/>
    <cellStyle name="_Grace 201012_2011 十一併班 - WSA ESA 3" xfId="1208"/>
    <cellStyle name="_Grace 201012_2011 十一併班提案" xfId="1209"/>
    <cellStyle name="_Grace 201012_2011 十一併班提案 2" xfId="1210"/>
    <cellStyle name="_Grace 201012_2011 十一併班提案 3" xfId="1211"/>
    <cellStyle name="_Grace 201012_2011 十一併班提案_CVT投入2500船型 study 20120704 (2)" xfId="1212"/>
    <cellStyle name="_Grace 201012_2011 十一併班提案_CVT投入2500船型 study 20120704 (2) 2" xfId="1213"/>
    <cellStyle name="_Grace 201012_2011 十一併班提案_CVT投入2500船型 study 20120704 (2) 3" xfId="1214"/>
    <cellStyle name="_Grace 201012_2011 十一併班提案_HKG線改版 + MAL2線 研究 - 20121019" xfId="1215"/>
    <cellStyle name="_Grace 201012_2011 十一併班提案_HKG線改版 + MAL2線 研究 - 20121019 2" xfId="1216"/>
    <cellStyle name="_Grace 201012_2011 十一併班提案_HKG線改版 + MAL2線 研究 - 20121019 3" xfId="1217"/>
    <cellStyle name="_Grace 201012_2011 十一併班提案_TPS+HPH 整併研究 - 20121012" xfId="1218"/>
    <cellStyle name="_Grace 201012_2011 十一併班提案_TPS+HPH 整併研究 - 20121012 2" xfId="1219"/>
    <cellStyle name="_Grace 201012_2011 十一併班提案_TPS+HPH 整併研究 - 20121012 3" xfId="1220"/>
    <cellStyle name="_Grace 201012_2011十一併班 - NS1" xfId="1221"/>
    <cellStyle name="_Grace 201012_2011十一併班 - NS1 2" xfId="1222"/>
    <cellStyle name="_Grace 201012_2011十一併班 - NS1 3" xfId="1223"/>
    <cellStyle name="_Grace 201012_2012 CNY Blank Sailing BC update   (2)" xfId="1224"/>
    <cellStyle name="_Grace 201012_2012 CNY Blank Sailing BC update   (2) 2" xfId="1225"/>
    <cellStyle name="_Grace 201012_2012 CNY Blank Sailing BC update   (2) 3" xfId="1226"/>
    <cellStyle name="_Grace 201012_2012 CNY Blank Sailing BC update   (2)_CVT投入2500船型 study 20120704 (2)" xfId="1227"/>
    <cellStyle name="_Grace 201012_2012 CNY Blank Sailing BC update   (2)_CVT投入2500船型 study 20120704 (2) 2" xfId="1228"/>
    <cellStyle name="_Grace 201012_2012 CNY Blank Sailing BC update   (2)_CVT投入2500船型 study 20120704 (2) 3" xfId="1229"/>
    <cellStyle name="_Grace 201012_2012 CNY Blank Sailing BC update   (2)_HKG線改版 + MAL2線 研究 - 20121019" xfId="1230"/>
    <cellStyle name="_Grace 201012_2012 CNY Blank Sailing BC update   (2)_HKG線改版 + MAL2線 研究 - 20121019 2" xfId="1231"/>
    <cellStyle name="_Grace 201012_2012 CNY Blank Sailing BC update   (2)_HKG線改版 + MAL2線 研究 - 20121019 3" xfId="1232"/>
    <cellStyle name="_Grace 201012_2012 CNY Blank Sailing BC update   (2)_TPS+HPH 整併研究 - 20121012" xfId="1233"/>
    <cellStyle name="_Grace 201012_2012 CNY Blank Sailing BC update   (2)_TPS+HPH 整併研究 - 20121012 2" xfId="1234"/>
    <cellStyle name="_Grace 201012_2012 CNY Blank Sailing BC update   (2)_TPS+HPH 整併研究 - 20121012 3" xfId="1235"/>
    <cellStyle name="_Grace 201012_2012 日本新年併班 - JSH" xfId="1236"/>
    <cellStyle name="_Grace 201012_2012 日本新年併班 - JSH 2" xfId="1237"/>
    <cellStyle name="_Grace 201012_2012 日本新年併班 - JSH 3" xfId="1238"/>
    <cellStyle name="_Grace 201012_2012 日本新年併班 - JST" xfId="1239"/>
    <cellStyle name="_Grace 201012_2012 日本新年併班 - JST 2" xfId="1240"/>
    <cellStyle name="_Grace 201012_2012 日本新年併班 - JST 3" xfId="1241"/>
    <cellStyle name="_Grace 201012_2012 日本新年併班 - JTS" xfId="1242"/>
    <cellStyle name="_Grace 201012_2012 日本新年併班 - JTS 2" xfId="1243"/>
    <cellStyle name="_Grace 201012_2012 日本新年併班 - JTS 3" xfId="1244"/>
    <cellStyle name="_Grace 201012_2013 潑水節併班-NTE" xfId="1245"/>
    <cellStyle name="_Grace 201012_2013 潑水節併班-NTE 2" xfId="1246"/>
    <cellStyle name="_Grace 201012_2013 潑水節併班-NTE 3" xfId="1247"/>
    <cellStyle name="_Grace 201012_ABX -併班貨量預估 format" xfId="1248"/>
    <cellStyle name="_Grace 201012_ABX -併班貨量預估 format 2" xfId="1249"/>
    <cellStyle name="_Grace 201012_ABX -併班貨量預估 format 3" xfId="1250"/>
    <cellStyle name="_Grace 201012_Annie_201302" xfId="1251"/>
    <cellStyle name="_Grace 201012_Annie_201302 2" xfId="1252"/>
    <cellStyle name="_Grace 201012_Annie_201302 3" xfId="1253"/>
    <cellStyle name="_Grace 201104" xfId="1254"/>
    <cellStyle name="_Grace 201104 2" xfId="1255"/>
    <cellStyle name="_Grace 201104 3" xfId="1256"/>
    <cellStyle name="_Grace 201106" xfId="1257"/>
    <cellStyle name="_Grace 201106 2" xfId="1258"/>
    <cellStyle name="_Grace 201106 3" xfId="1259"/>
    <cellStyle name="_Grace 201107" xfId="1260"/>
    <cellStyle name="_Grace 201107 2" xfId="1261"/>
    <cellStyle name="_Grace 201107 3" xfId="1262"/>
    <cellStyle name="_Grace 201111" xfId="1263"/>
    <cellStyle name="_Grace 201111 2" xfId="1264"/>
    <cellStyle name="_Grace 201111 3" xfId="1265"/>
    <cellStyle name="_Grace 201112" xfId="1266"/>
    <cellStyle name="_Grace 201112 2" xfId="1267"/>
    <cellStyle name="_Grace 201112 3" xfId="1268"/>
    <cellStyle name="_Grace_201007" xfId="1269"/>
    <cellStyle name="_Grace_201007 2" xfId="1270"/>
    <cellStyle name="_Grace_201007 3" xfId="1271"/>
    <cellStyle name="_Grace_201007_2011 十一併班 - CIX" xfId="1272"/>
    <cellStyle name="_Grace_201007_2011 十一併班 - CIX 2" xfId="1273"/>
    <cellStyle name="_Grace_201007_2011 十一併班 - CIX 3" xfId="1274"/>
    <cellStyle name="_Grace_201007_2011 十一併班 - TMT" xfId="1275"/>
    <cellStyle name="_Grace_201007_2011 十一併班 - TMT 2" xfId="1276"/>
    <cellStyle name="_Grace_201007_2011 十一併班 - TMT 3" xfId="1277"/>
    <cellStyle name="_Grace_201007_2011 十一併班 - WSA ESA" xfId="1278"/>
    <cellStyle name="_Grace_201007_2011 十一併班 - WSA ESA 2" xfId="1279"/>
    <cellStyle name="_Grace_201007_2011 十一併班 - WSA ESA 3" xfId="1280"/>
    <cellStyle name="_Grace_201007_2011 十一併班提案" xfId="1281"/>
    <cellStyle name="_Grace_201007_2011 十一併班提案 2" xfId="1282"/>
    <cellStyle name="_Grace_201007_2011 十一併班提案 3" xfId="1283"/>
    <cellStyle name="_Grace_201007_2011 十一併班提案_CVT投入2500船型 study 20120704 (2)" xfId="1284"/>
    <cellStyle name="_Grace_201007_2011 十一併班提案_CVT投入2500船型 study 20120704 (2) 2" xfId="1285"/>
    <cellStyle name="_Grace_201007_2011 十一併班提案_CVT投入2500船型 study 20120704 (2) 3" xfId="1286"/>
    <cellStyle name="_Grace_201007_2011 十一併班提案_HKG線改版 + MAL2線 研究 - 20121019" xfId="1287"/>
    <cellStyle name="_Grace_201007_2011 十一併班提案_HKG線改版 + MAL2線 研究 - 20121019 2" xfId="1288"/>
    <cellStyle name="_Grace_201007_2011 十一併班提案_HKG線改版 + MAL2線 研究 - 20121019 3" xfId="1289"/>
    <cellStyle name="_Grace_201007_2011 十一併班提案_TPS+HPH 整併研究 - 20121012" xfId="1290"/>
    <cellStyle name="_Grace_201007_2011 十一併班提案_TPS+HPH 整併研究 - 20121012 2" xfId="1291"/>
    <cellStyle name="_Grace_201007_2011 十一併班提案_TPS+HPH 整併研究 - 20121012 3" xfId="1292"/>
    <cellStyle name="_Grace_201007_2011十一併班 - NS1" xfId="1293"/>
    <cellStyle name="_Grace_201007_2011十一併班 - NS1 2" xfId="1294"/>
    <cellStyle name="_Grace_201007_2011十一併班 - NS1 3" xfId="1295"/>
    <cellStyle name="_Grace_201007_2012 CNY Blank Sailing BC update   (2)" xfId="1296"/>
    <cellStyle name="_Grace_201007_2012 CNY Blank Sailing BC update   (2) 2" xfId="1297"/>
    <cellStyle name="_Grace_201007_2012 CNY Blank Sailing BC update   (2) 3" xfId="1298"/>
    <cellStyle name="_Grace_201007_2012 CNY Blank Sailing BC update   (2)_CVT投入2500船型 study 20120704 (2)" xfId="1299"/>
    <cellStyle name="_Grace_201007_2012 CNY Blank Sailing BC update   (2)_CVT投入2500船型 study 20120704 (2) 2" xfId="1300"/>
    <cellStyle name="_Grace_201007_2012 CNY Blank Sailing BC update   (2)_CVT投入2500船型 study 20120704 (2) 3" xfId="1301"/>
    <cellStyle name="_Grace_201007_2012 CNY Blank Sailing BC update   (2)_HKG線改版 + MAL2線 研究 - 20121019" xfId="1302"/>
    <cellStyle name="_Grace_201007_2012 CNY Blank Sailing BC update   (2)_HKG線改版 + MAL2線 研究 - 20121019 2" xfId="1303"/>
    <cellStyle name="_Grace_201007_2012 CNY Blank Sailing BC update   (2)_HKG線改版 + MAL2線 研究 - 20121019 3" xfId="1304"/>
    <cellStyle name="_Grace_201007_2012 CNY Blank Sailing BC update   (2)_TPS+HPH 整併研究 - 20121012" xfId="1305"/>
    <cellStyle name="_Grace_201007_2012 CNY Blank Sailing BC update   (2)_TPS+HPH 整併研究 - 20121012 2" xfId="1306"/>
    <cellStyle name="_Grace_201007_2012 CNY Blank Sailing BC update   (2)_TPS+HPH 整併研究 - 20121012 3" xfId="1307"/>
    <cellStyle name="_Grace_201007_2012 日本新年併班 - JSH" xfId="1308"/>
    <cellStyle name="_Grace_201007_2012 日本新年併班 - JSH 2" xfId="1309"/>
    <cellStyle name="_Grace_201007_2012 日本新年併班 - JSH 3" xfId="1310"/>
    <cellStyle name="_Grace_201007_2012 日本新年併班 - JST" xfId="1311"/>
    <cellStyle name="_Grace_201007_2012 日本新年併班 - JST 2" xfId="1312"/>
    <cellStyle name="_Grace_201007_2012 日本新年併班 - JST 3" xfId="1313"/>
    <cellStyle name="_Grace_201007_2012 日本新年併班 - JTS" xfId="1314"/>
    <cellStyle name="_Grace_201007_2012 日本新年併班 - JTS 2" xfId="1315"/>
    <cellStyle name="_Grace_201007_2012 日本新年併班 - JTS 3" xfId="1316"/>
    <cellStyle name="_Grace_201007_2013 潑水節併班-NTE" xfId="1317"/>
    <cellStyle name="_Grace_201007_2013 潑水節併班-NTE 2" xfId="1318"/>
    <cellStyle name="_Grace_201007_2013 潑水節併班-NTE 3" xfId="1319"/>
    <cellStyle name="_Grace_201007_ABX -併班貨量預估 format" xfId="1320"/>
    <cellStyle name="_Grace_201007_ABX -併班貨量預估 format 2" xfId="1321"/>
    <cellStyle name="_Grace_201007_ABX -併班貨量預估 format 3" xfId="1322"/>
    <cellStyle name="_Grace_201007_Annie_201302" xfId="1323"/>
    <cellStyle name="_Grace_201007_Annie_201302 2" xfId="1324"/>
    <cellStyle name="_Grace_201007_Annie_201302 3" xfId="1325"/>
    <cellStyle name="_Grace_20109" xfId="1326"/>
    <cellStyle name="_Grace_20109 2" xfId="1327"/>
    <cellStyle name="_Grace_20109 3" xfId="1328"/>
    <cellStyle name="_Grace_201108" xfId="1329"/>
    <cellStyle name="_Grace_201108 2" xfId="1330"/>
    <cellStyle name="_Grace_201108 3" xfId="1331"/>
    <cellStyle name="_Grace_201110" xfId="1332"/>
    <cellStyle name="_Grace_201110 2" xfId="1333"/>
    <cellStyle name="_Grace_201110 3" xfId="1334"/>
    <cellStyle name="_Grace_201202" xfId="1335"/>
    <cellStyle name="_Grace_201202 2" xfId="1336"/>
    <cellStyle name="_Grace_201202 3" xfId="1337"/>
    <cellStyle name="_Grace_201204xls" xfId="1338"/>
    <cellStyle name="_Grace_201204xls 2" xfId="1339"/>
    <cellStyle name="_Grace_201204xls 3" xfId="1340"/>
    <cellStyle name="_Grace_201209" xfId="1341"/>
    <cellStyle name="_Grace_201209 2" xfId="1342"/>
    <cellStyle name="_Grace_201209 3" xfId="1343"/>
    <cellStyle name="_Grace_201301" xfId="1344"/>
    <cellStyle name="_Grace_201301 2" xfId="1345"/>
    <cellStyle name="_Grace_201301 3" xfId="1346"/>
    <cellStyle name="_Grace-201010" xfId="1347"/>
    <cellStyle name="_Grace-201010 2" xfId="1348"/>
    <cellStyle name="_Grace-201010 3" xfId="1349"/>
    <cellStyle name="_Grace-201010_2013 潑水節併班-NTE" xfId="1350"/>
    <cellStyle name="_Grace-201010_2013 潑水節併班-NTE 2" xfId="1351"/>
    <cellStyle name="_Grace-201010_2013 潑水節併班-NTE 3" xfId="1352"/>
    <cellStyle name="_Grace-201010_Annie_201302" xfId="1353"/>
    <cellStyle name="_Grace-201010_Annie_201302 2" xfId="1354"/>
    <cellStyle name="_Grace-201010_Annie_201302 3" xfId="1355"/>
    <cellStyle name="_Grace-21208" xfId="1356"/>
    <cellStyle name="_Grace-21208 2" xfId="1357"/>
    <cellStyle name="_Grace-21208 3" xfId="1358"/>
    <cellStyle name="_GTE" xfId="1359"/>
    <cellStyle name="_GTE 2" xfId="1360"/>
    <cellStyle name="_GTE 3" xfId="1361"/>
    <cellStyle name="_HBS 營運分析" xfId="1362"/>
    <cellStyle name="_HBS 營運分析 2" xfId="1363"/>
    <cellStyle name="_HBS 營運分析 3" xfId="1364"/>
    <cellStyle name="_HK &amp; PRD 效益分析201011" xfId="1365"/>
    <cellStyle name="_HK &amp; PRD 效益分析201011 2" xfId="1366"/>
    <cellStyle name="_HK &amp; PRD 效益分析201011 3" xfId="1367"/>
    <cellStyle name="_HK &amp; PRD 效益分析201011_2013 潑水節併班-NTE" xfId="1368"/>
    <cellStyle name="_HK &amp; PRD 效益分析201011_2013 潑水節併班-NTE 2" xfId="1369"/>
    <cellStyle name="_HK &amp; PRD 效益分析201011_2013 潑水節併班-NTE 3" xfId="1370"/>
    <cellStyle name="_HK &amp; PRD 效益分析201011_Annie_201302" xfId="1371"/>
    <cellStyle name="_HK &amp; PRD 效益分析201011_Annie_201302 2" xfId="1372"/>
    <cellStyle name="_HK &amp; PRD 效益分析201011_Annie_201302 3" xfId="1373"/>
    <cellStyle name="_HK &amp; PRD 效益分析201012" xfId="1374"/>
    <cellStyle name="_HK &amp; PRD 效益分析201012 2" xfId="1375"/>
    <cellStyle name="_HK &amp; PRD 效益分析201012 3" xfId="1376"/>
    <cellStyle name="_HK &amp; PRD 效益分析201012_2013 潑水節併班-NTE" xfId="1377"/>
    <cellStyle name="_HK &amp; PRD 效益分析201012_2013 潑水節併班-NTE 2" xfId="1378"/>
    <cellStyle name="_HK &amp; PRD 效益分析201012_2013 潑水節併班-NTE 3" xfId="1379"/>
    <cellStyle name="_HK &amp; PRD 效益分析201012_Annie_201302" xfId="1380"/>
    <cellStyle name="_HK &amp; PRD 效益分析201012_Annie_201302 2" xfId="1381"/>
    <cellStyle name="_HK &amp; PRD 效益分析201012_Annie_201302 3" xfId="1382"/>
    <cellStyle name="_HKG線改版 + MAL2線 研究 - 20121019" xfId="1383"/>
    <cellStyle name="_HKG線改版 + MAL2線 研究 - 20121019 2" xfId="1384"/>
    <cellStyle name="_HKG線改版 + MAL2線 研究 - 20121019 3" xfId="1385"/>
    <cellStyle name="_HPH3_0429" xfId="1386"/>
    <cellStyle name="_HPH3_0429 2" xfId="1387"/>
    <cellStyle name="_HPH3_0429 3" xfId="1388"/>
    <cellStyle name="_HPH3貨載預估" xfId="1389"/>
    <cellStyle name="_HPH3貨載預估 (2)" xfId="1390"/>
    <cellStyle name="_HPH3貨載預估 (2) 2" xfId="1391"/>
    <cellStyle name="_HPH3貨載預估 (2) 3" xfId="1392"/>
    <cellStyle name="_HPH3貨載預估 2" xfId="1393"/>
    <cellStyle name="_HPH3貨載預估 3" xfId="1394"/>
    <cellStyle name="_IA5" xfId="1395"/>
    <cellStyle name="_IA5 2" xfId="1396"/>
    <cellStyle name="_IA5 3" xfId="1397"/>
    <cellStyle name="_IFX" xfId="1398"/>
    <cellStyle name="_IFX 2" xfId="1399"/>
    <cellStyle name="_IFX 201107後" xfId="1400"/>
    <cellStyle name="_IFX 201107後 2" xfId="1401"/>
    <cellStyle name="_IFX 201107後 3" xfId="1402"/>
    <cellStyle name="_IFX 2012 營運分析" xfId="1403"/>
    <cellStyle name="_IFX 2012 營運分析 2" xfId="1404"/>
    <cellStyle name="_IFX 2012 營運分析 3" xfId="1405"/>
    <cellStyle name="_IFX 3" xfId="1406"/>
    <cellStyle name="_IFX LNY by Gimmy" xfId="1407"/>
    <cellStyle name="_IFX LNY by Gimmy 2" xfId="1408"/>
    <cellStyle name="_IFX LNY by Gimmy 3" xfId="1409"/>
    <cellStyle name="_IFX 營運分析" xfId="1410"/>
    <cellStyle name="_IFX 營運分析 2" xfId="1411"/>
    <cellStyle name="_IFX 營運分析 3" xfId="1412"/>
    <cellStyle name="_IFX 營運分析_2011 十一併班 - CIX" xfId="1413"/>
    <cellStyle name="_IFX 營運分析_2011 十一併班 - CIX 2" xfId="1414"/>
    <cellStyle name="_IFX 營運分析_2011 十一併班 - CIX 3" xfId="1415"/>
    <cellStyle name="_IFX 營運分析_2011 十一併班 - CMS" xfId="1416"/>
    <cellStyle name="_IFX 營運分析_2011 十一併班 - CMS 2" xfId="1417"/>
    <cellStyle name="_IFX 營運分析_2011 十一併班 - CMS 3" xfId="1418"/>
    <cellStyle name="_IFX 營運分析_2011 十一併班 - TMT" xfId="1419"/>
    <cellStyle name="_IFX 營運分析_2011 十一併班 - TMT 2" xfId="1420"/>
    <cellStyle name="_IFX 營運分析_2011 十一併班 - TMT 3" xfId="1421"/>
    <cellStyle name="_IFX 營運分析_2011 十一併班 - WSA ESA" xfId="1422"/>
    <cellStyle name="_IFX 營運分析_2011 十一併班 - WSA ESA 2" xfId="1423"/>
    <cellStyle name="_IFX 營運分析_2011 十一併班 - WSA ESA 3" xfId="1424"/>
    <cellStyle name="_IFX 營運分析_2012 CNY Blank Sailing BC update   (2)" xfId="1425"/>
    <cellStyle name="_IFX 營運分析_2012 CNY Blank Sailing BC update   (2) 2" xfId="1426"/>
    <cellStyle name="_IFX 營運分析_2012 CNY Blank Sailing BC update   (2) 3" xfId="1427"/>
    <cellStyle name="_IFX 營運分析_2012 CNY Blank Sailing BC update   (2)_CVT投入2500船型 study 20120704 (2)" xfId="1428"/>
    <cellStyle name="_IFX 營運分析_2012 CNY Blank Sailing BC update   (2)_CVT投入2500船型 study 20120704 (2) 2" xfId="1429"/>
    <cellStyle name="_IFX 營運分析_2012 CNY Blank Sailing BC update   (2)_CVT投入2500船型 study 20120704 (2) 3" xfId="1430"/>
    <cellStyle name="_IFX 營運分析_2012 CNY Blank Sailing BC update   (2)_HKG線改版 + MAL2線 研究 - 20121019" xfId="1431"/>
    <cellStyle name="_IFX 營運分析_2012 CNY Blank Sailing BC update   (2)_HKG線改版 + MAL2線 研究 - 20121019 2" xfId="1432"/>
    <cellStyle name="_IFX 營運分析_2012 CNY Blank Sailing BC update   (2)_HKG線改版 + MAL2線 研究 - 20121019 3" xfId="1433"/>
    <cellStyle name="_IFX 營運分析_2012 CNY Blank Sailing BC update   (2)_TPS+HPH 整併研究 - 20121012" xfId="1434"/>
    <cellStyle name="_IFX 營運分析_2012 CNY Blank Sailing BC update   (2)_TPS+HPH 整併研究 - 20121012 2" xfId="1435"/>
    <cellStyle name="_IFX 營運分析_2012 CNY Blank Sailing BC update   (2)_TPS+HPH 整併研究 - 20121012 3" xfId="1436"/>
    <cellStyle name="_IFX 營運分析_2012 日本新年併班 - JSH" xfId="1437"/>
    <cellStyle name="_IFX 營運分析_2012 日本新年併班 - JSH 2" xfId="1438"/>
    <cellStyle name="_IFX 營運分析_2012 日本新年併班 - JSH 3" xfId="1439"/>
    <cellStyle name="_IFX 營運分析_2012 日本新年併班 - JST" xfId="1440"/>
    <cellStyle name="_IFX 營運分析_2012 日本新年併班 - JST 2" xfId="1441"/>
    <cellStyle name="_IFX 營運分析_2012 日本新年併班 - JST 3" xfId="1442"/>
    <cellStyle name="_IFX 營運分析_2012 日本新年併班 - JTS" xfId="1443"/>
    <cellStyle name="_IFX 營運分析_2012 日本新年併班 - JTS 2" xfId="1444"/>
    <cellStyle name="_IFX 營運分析_2012 日本新年併班 - JTS 3" xfId="1445"/>
    <cellStyle name="_IMX" xfId="1446"/>
    <cellStyle name="_IMX 2" xfId="1447"/>
    <cellStyle name="_IMX 3" xfId="1448"/>
    <cellStyle name="_JCI 110124 - 2010 DEC 版" xfId="1449"/>
    <cellStyle name="_JCI 110124 - 2010 DEC 版 2" xfId="1450"/>
    <cellStyle name="_JCI 110124 - 2010 DEC 版 3" xfId="1451"/>
    <cellStyle name="_JCV" xfId="1452"/>
    <cellStyle name="_JCV 2" xfId="1453"/>
    <cellStyle name="_JCV 3" xfId="1454"/>
    <cellStyle name="_JPN-HCM SVC study 110328-CV1100版" xfId="1455"/>
    <cellStyle name="_JPN-HCM SVC study 110328-CV1100版 2" xfId="1456"/>
    <cellStyle name="_JPN-HCM SVC study 110328-CV1100版 3" xfId="1457"/>
    <cellStyle name="_JSH add ZHA" xfId="1458"/>
    <cellStyle name="_JSH add ZHA 2" xfId="1459"/>
    <cellStyle name="_JSH add ZHA 3" xfId="1460"/>
    <cellStyle name="_JSH add ZHA_2013 潑水節併班-NTE" xfId="1461"/>
    <cellStyle name="_JSH add ZHA_2013 潑水節併班-NTE 2" xfId="1462"/>
    <cellStyle name="_JSH add ZHA_2013 潑水節併班-NTE 3" xfId="1463"/>
    <cellStyle name="_JSH add ZHA_Annie_201302" xfId="1464"/>
    <cellStyle name="_JSH add ZHA_Annie_201302 2" xfId="1465"/>
    <cellStyle name="_JSH add ZHA_Annie_201302 3" xfId="1466"/>
    <cellStyle name="_JSH Blank voy (企劃版)" xfId="1467"/>
    <cellStyle name="_JSH Blank voy (企劃版) 2" xfId="1468"/>
    <cellStyle name="_JSH Blank voy (企劃版) 3" xfId="1469"/>
    <cellStyle name="_JSH_月營運分析" xfId="1470"/>
    <cellStyle name="_JSH_月營運分析 2" xfId="1471"/>
    <cellStyle name="_JSH_月營運分析 3" xfId="1472"/>
    <cellStyle name="_JSH_月營運分析_1" xfId="1473"/>
    <cellStyle name="_JSH_月營運分析_1 2" xfId="1474"/>
    <cellStyle name="_JSH_月營運分析_1 3" xfId="1475"/>
    <cellStyle name="_JSH_月營運分析_1_B50306CVI" xfId="1476"/>
    <cellStyle name="_JSH_月營運分析_1_B50306CVI 2" xfId="1477"/>
    <cellStyle name="_JSH_月營運分析_1_B50306CVI 3" xfId="1478"/>
    <cellStyle name="_JSH_月營運分析_B50306CVI" xfId="1479"/>
    <cellStyle name="_JSH_月營運分析_B50306CVI 2" xfId="1480"/>
    <cellStyle name="_JSH_月營運分析_B50306CVI 3" xfId="1481"/>
    <cellStyle name="_JSH_月營運分析_JSH_月營運分析" xfId="1482"/>
    <cellStyle name="_JSH_月營運分析_JSH_月營運分析 2" xfId="1483"/>
    <cellStyle name="_JSH_月營運分析_JSH_月營運分析 3" xfId="1484"/>
    <cellStyle name="_JSH_月營運分析_JSH_月營運分析_B50306CVI" xfId="1485"/>
    <cellStyle name="_JSH_月營運分析_JSH_月營運分析_B50306CVI 2" xfId="1486"/>
    <cellStyle name="_JSH_月營運分析_JSH_月營運分析_B50306CVI 3" xfId="1487"/>
    <cellStyle name="_JSH-20130416" xfId="1488"/>
    <cellStyle name="_JSH-20130416 2" xfId="1489"/>
    <cellStyle name="_JSH-20130416 3" xfId="1490"/>
    <cellStyle name="_JST" xfId="1491"/>
    <cellStyle name="_JST 2" xfId="1492"/>
    <cellStyle name="_JST 3" xfId="1493"/>
    <cellStyle name="_JSV" xfId="1494"/>
    <cellStyle name="_JSV 2" xfId="1495"/>
    <cellStyle name="_JSV 2012營運分析 " xfId="1496"/>
    <cellStyle name="_JSV 2012營運分析  2" xfId="1497"/>
    <cellStyle name="_JSV 2012營運分析  3" xfId="1498"/>
    <cellStyle name="_JSV 3" xfId="1499"/>
    <cellStyle name="_JSV add Caimep calling_B10929" xfId="1500"/>
    <cellStyle name="_JSV add Caimep calling_B10929 2" xfId="1501"/>
    <cellStyle name="_JSV add Caimep calling_B10929 3" xfId="1502"/>
    <cellStyle name="_JSV 加靠 Caimep" xfId="1503"/>
    <cellStyle name="_JSV 加靠 Caimep 2" xfId="1504"/>
    <cellStyle name="_JSV 加靠 Caimep 3" xfId="1505"/>
    <cellStyle name="_JTH" xfId="1506"/>
    <cellStyle name="_JTH 2" xfId="1507"/>
    <cellStyle name="_JTH 3" xfId="1508"/>
    <cellStyle name="_JTH_Kelly_201303" xfId="1509"/>
    <cellStyle name="_JTH_Kelly_201303 2" xfId="1510"/>
    <cellStyle name="_JTH_Kelly_201303 3" xfId="1511"/>
    <cellStyle name="_JTH_Kelly_201303_B50306CVI" xfId="1512"/>
    <cellStyle name="_JTH_Kelly_201303_B50306CVI 2" xfId="1513"/>
    <cellStyle name="_JTH_Kelly_201303_B50306CVI 3" xfId="1514"/>
    <cellStyle name="_JTH_Kelly_201303_Mindanao study" xfId="1515"/>
    <cellStyle name="_JTH_Kelly_201303_Mindanao study 2" xfId="1516"/>
    <cellStyle name="_JTH_Kelly_201303_Mindanao study 3" xfId="1517"/>
    <cellStyle name="_JTI" xfId="1518"/>
    <cellStyle name="_JTI 2" xfId="1519"/>
    <cellStyle name="_JTI 3" xfId="1520"/>
    <cellStyle name="_JTP" xfId="1521"/>
    <cellStyle name="_JTP 2" xfId="1522"/>
    <cellStyle name="_JTP 3" xfId="1523"/>
    <cellStyle name="_JTP 與 Coscon CNP 互換 - 20130415" xfId="1524"/>
    <cellStyle name="_JTP 與 Coscon CNP 互換 - 20130415 2" xfId="1525"/>
    <cellStyle name="_JTP 與 Coscon CNP 互換 - 20130415 3" xfId="1526"/>
    <cellStyle name="_JTP_B50306CVI" xfId="1527"/>
    <cellStyle name="_JTP_B50306CVI 2" xfId="1528"/>
    <cellStyle name="_JTP_B50306CVI 3" xfId="1529"/>
    <cellStyle name="_JTP+CJ12_B008" xfId="1530"/>
    <cellStyle name="_JTP+CJ12_B008 2" xfId="1531"/>
    <cellStyle name="_JTP+CJ12_B008 3" xfId="1532"/>
    <cellStyle name="_JTP+CJ12_B008_B50306CVI" xfId="1533"/>
    <cellStyle name="_JTP+CJ12_B008_B50306CVI 2" xfId="1534"/>
    <cellStyle name="_JTP+CJ12_B008_B50306CVI 3" xfId="1535"/>
    <cellStyle name="_JTP-月營運分析" xfId="1536"/>
    <cellStyle name="_JTP-月營運分析 2" xfId="1537"/>
    <cellStyle name="_JTP-月營運分析 3" xfId="1538"/>
    <cellStyle name="_JTP-月營運分析_1" xfId="1539"/>
    <cellStyle name="_JTP-月營運分析_1 2" xfId="1540"/>
    <cellStyle name="_JTP-月營運分析_1 3" xfId="1541"/>
    <cellStyle name="_JTP-月營運分析_1_B50306CVI" xfId="1542"/>
    <cellStyle name="_JTP-月營運分析_1_B50306CVI 2" xfId="1543"/>
    <cellStyle name="_JTP-月營運分析_1_B50306CVI 3" xfId="1544"/>
    <cellStyle name="_JTP-月營運分析_1_JSH_月營運分析" xfId="1545"/>
    <cellStyle name="_JTP-月營運分析_1_JSH_月營運分析 2" xfId="1546"/>
    <cellStyle name="_JTP-月營運分析_1_JSH_月營運分析 3" xfId="1547"/>
    <cellStyle name="_JTP-月營運分析_1_JSH_月營運分析_B50306CVI" xfId="1548"/>
    <cellStyle name="_JTP-月營運分析_1_JSH_月營運分析_B50306CVI 2" xfId="1549"/>
    <cellStyle name="_JTP-月營運分析_1_JSH_月營運分析_B50306CVI 3" xfId="1550"/>
    <cellStyle name="_JTP-月營運分析_ABX ,歐線 201112" xfId="1551"/>
    <cellStyle name="_JTP-月營運分析_ABX ,歐線 201112 2" xfId="1552"/>
    <cellStyle name="_JTP-月營運分析_ABX ,歐線 201112 3" xfId="1553"/>
    <cellStyle name="_JTP-月營運分析_ABX ,歐線 201112_B50306CVI" xfId="1554"/>
    <cellStyle name="_JTP-月營運分析_ABX ,歐線 201112_B50306CVI 2" xfId="1555"/>
    <cellStyle name="_JTP-月營運分析_ABX ,歐線 201112_B50306CVI 3" xfId="1556"/>
    <cellStyle name="_JTP-月營運分析_ABX_月營運分析" xfId="1557"/>
    <cellStyle name="_JTP-月營運分析_ABX_月營運分析 2" xfId="1558"/>
    <cellStyle name="_JTP-月營運分析_ABX_月營運分析 3" xfId="1559"/>
    <cellStyle name="_JTP-月營運分析_ABX_月營運分析_ABX_月營運分析" xfId="1560"/>
    <cellStyle name="_JTP-月營運分析_ABX_月營運分析_ABX_月營運分析 2" xfId="1561"/>
    <cellStyle name="_JTP-月營運分析_ABX_月營運分析_ABX_月營運分析 3" xfId="1562"/>
    <cellStyle name="_JTP-月營運分析_ABX_月營運分析_ABX_月營運分析_B50306CVI" xfId="1563"/>
    <cellStyle name="_JTP-月營運分析_ABX_月營運分析_ABX_月營運分析_B50306CVI 2" xfId="1564"/>
    <cellStyle name="_JTP-月營運分析_ABX_月營運分析_ABX_月營運分析_B50306CVI 3" xfId="1565"/>
    <cellStyle name="_JTP-月營運分析_ABX_月營運分析_B50306CVI" xfId="1566"/>
    <cellStyle name="_JTP-月營運分析_ABX_月營運分析_B50306CVI 2" xfId="1567"/>
    <cellStyle name="_JTP-月營運分析_ABX_月營運分析_B50306CVI 3" xfId="1568"/>
    <cellStyle name="_JTP-月營運分析_B50306CVI" xfId="1569"/>
    <cellStyle name="_JTP-月營運分析_B50306CVI 2" xfId="1570"/>
    <cellStyle name="_JTP-月營運分析_B50306CVI 3" xfId="1571"/>
    <cellStyle name="_JTP-月營運分析_JSH_月營運分析" xfId="1572"/>
    <cellStyle name="_JTP-月營運分析_JSH_月營運分析 2" xfId="1573"/>
    <cellStyle name="_JTP-月營運分析_JSH_月營運分析 3" xfId="1574"/>
    <cellStyle name="_JTP-月營運分析_JSH_月營運分析_B50306CVI" xfId="1575"/>
    <cellStyle name="_JTP-月營運分析_JSH_月營運分析_B50306CVI 2" xfId="1576"/>
    <cellStyle name="_JTP-月營運分析_JSH_月營運分析_B50306CVI 3" xfId="1577"/>
    <cellStyle name="_JTP-月營運分析_JSH_月營運分析_JSH_月營運分析" xfId="1578"/>
    <cellStyle name="_JTP-月營運分析_JSH_月營運分析_JSH_月營運分析 2" xfId="1579"/>
    <cellStyle name="_JTP-月營運分析_JSH_月營運分析_JSH_月營運分析 3" xfId="1580"/>
    <cellStyle name="_JTP-月營運分析_JSH_月營運分析_JSH_月營運分析_B50306CVI" xfId="1581"/>
    <cellStyle name="_JTP-月營運分析_JSH_月營運分析_JSH_月營運分析_B50306CVI 2" xfId="1582"/>
    <cellStyle name="_JTP-月營運分析_JSH_月營運分析_JSH_月營運分析_B50306CVI 3" xfId="1583"/>
    <cellStyle name="_JTP-月營運分析_JTP-月營運分析" xfId="1584"/>
    <cellStyle name="_JTP-月營運分析_JTP-月營運分析 2" xfId="1585"/>
    <cellStyle name="_JTP-月營運分析_JTP-月營運分析 3" xfId="1586"/>
    <cellStyle name="_JTP-月營運分析_JTP-月營運分析_B50306CVI" xfId="1587"/>
    <cellStyle name="_JTP-月營運分析_JTP-月營運分析_B50306CVI 2" xfId="1588"/>
    <cellStyle name="_JTP-月營運分析_JTP-月營運分析_B50306CVI 3" xfId="1589"/>
    <cellStyle name="_JTP-月營運分析_JTP-月營運分析_JSH_月營運分析" xfId="1590"/>
    <cellStyle name="_JTP-月營運分析_JTP-月營運分析_JSH_月營運分析 2" xfId="1591"/>
    <cellStyle name="_JTP-月營運分析_JTP-月營運分析_JSH_月營運分析 3" xfId="1592"/>
    <cellStyle name="_JTP-月營運分析_JTP-月營運分析_JSH_月營運分析_B50306CVI" xfId="1593"/>
    <cellStyle name="_JTP-月營運分析_JTP-月營運分析_JSH_月營運分析_B50306CVI 2" xfId="1594"/>
    <cellStyle name="_JTP-月營運分析_JTP-月營運分析_JSH_月營運分析_B50306CVI 3" xfId="1595"/>
    <cellStyle name="_JTP-月營運分析_NE1+NE3_月營運分析" xfId="1596"/>
    <cellStyle name="_JTP-月營運分析_NE1+NE3_月營運分析 2" xfId="1597"/>
    <cellStyle name="_JTP-月營運分析_NE1+NE3_月營運分析 3" xfId="1598"/>
    <cellStyle name="_JTP-月營運分析_NE1+NE3_月營運分析_B50306CVI" xfId="1599"/>
    <cellStyle name="_JTP-月營運分析_NE1+NE3_月營運分析_B50306CVI 2" xfId="1600"/>
    <cellStyle name="_JTP-月營運分析_NE1+NE3_月營運分析_B50306CVI 3" xfId="1601"/>
    <cellStyle name="_JTP-月營運分析_NE1+NE3_月營運分析_NE1+NE3_月營運分析" xfId="1602"/>
    <cellStyle name="_JTP-月營運分析_NE1+NE3_月營運分析_NE1+NE3_月營運分析 2" xfId="1603"/>
    <cellStyle name="_JTP-月營運分析_NE1+NE3_月營運分析_NE1+NE3_月營運分析 3" xfId="1604"/>
    <cellStyle name="_JTP-月營運分析_NE1+NE3_月營運分析_NE1+NE3_月營運分析_B50306CVI" xfId="1605"/>
    <cellStyle name="_JTP-月營運分析_NE1+NE3_月營運分析_NE1+NE3_月營運分析_B50306CVI 2" xfId="1606"/>
    <cellStyle name="_JTP-月營運分析_NE1+NE3_月營運分析_NE1+NE3_月營運分析_B50306CVI 3" xfId="1607"/>
    <cellStyle name="_JTP-月營運分析_NTE_月營運分析" xfId="1608"/>
    <cellStyle name="_JTP-月營運分析_NTE_月營運分析 2" xfId="1609"/>
    <cellStyle name="_JTP-月營運分析_NTE_月營運分析 3" xfId="1610"/>
    <cellStyle name="_JTP-月營運分析_NTE_月營運分析_B50306CVI" xfId="1611"/>
    <cellStyle name="_JTP-月營運分析_NTE_月營運分析_B50306CVI 2" xfId="1612"/>
    <cellStyle name="_JTP-月營運分析_NTE_月營運分析_B50306CVI 3" xfId="1613"/>
    <cellStyle name="_JTP-月營運分析_PHM - LMD all" xfId="1614"/>
    <cellStyle name="_JTP-月營運分析_PHM - LMD all 2" xfId="1615"/>
    <cellStyle name="_JTP-月營運分析_PHM - LMD all 3" xfId="1616"/>
    <cellStyle name="_JTP-月營運分析_PHM - LMD all_ABX ,歐線 201112" xfId="1617"/>
    <cellStyle name="_JTP-月營運分析_PHM - LMD all_ABX ,歐線 201112 2" xfId="1618"/>
    <cellStyle name="_JTP-月營運分析_PHM - LMD all_ABX ,歐線 201112 3" xfId="1619"/>
    <cellStyle name="_JTP-月營運分析_PHM - LMD all_ABX ,歐線 201112_B50306CVI" xfId="1620"/>
    <cellStyle name="_JTP-月營運分析_PHM - LMD all_ABX ,歐線 201112_B50306CVI 2" xfId="1621"/>
    <cellStyle name="_JTP-月營運分析_PHM - LMD all_ABX ,歐線 201112_B50306CVI 3" xfId="1622"/>
    <cellStyle name="_JTP-月營運分析_PHM - LMD all_B50306CVI" xfId="1623"/>
    <cellStyle name="_JTP-月營運分析_PHM - LMD all_B50306CVI 2" xfId="1624"/>
    <cellStyle name="_JTP-月營運分析_PHM - LMD all_B50306CVI 3" xfId="1625"/>
    <cellStyle name="_JTP-月營運分析_PHM - LMD all_PHM - LMD all" xfId="1626"/>
    <cellStyle name="_JTP-月營運分析_PHM - LMD all_PHM - LMD all 2" xfId="1627"/>
    <cellStyle name="_JTP-月營運分析_PHM - LMD all_PHM - LMD all 3" xfId="1628"/>
    <cellStyle name="_JTP-月營運分析_PHM - LMD all_PHM - LMD all_ABX ,歐線 201112" xfId="1629"/>
    <cellStyle name="_JTP-月營運分析_PHM - LMD all_PHM - LMD all_ABX ,歐線 201112 2" xfId="1630"/>
    <cellStyle name="_JTP-月營運分析_PHM - LMD all_PHM - LMD all_ABX ,歐線 201112 3" xfId="1631"/>
    <cellStyle name="_JTP-月營運分析_PHM - LMD all_PHM - LMD all_ABX ,歐線 201112_B50306CVI" xfId="1632"/>
    <cellStyle name="_JTP-月營運分析_PHM - LMD all_PHM - LMD all_ABX ,歐線 201112_B50306CVI 2" xfId="1633"/>
    <cellStyle name="_JTP-月營運分析_PHM - LMD all_PHM - LMD all_ABX ,歐線 201112_B50306CVI 3" xfId="1634"/>
    <cellStyle name="_JTP-月營運分析_PHM - LMD all_PHM - LMD all_B50306CVI" xfId="1635"/>
    <cellStyle name="_JTP-月營運分析_PHM - LMD all_PHM - LMD all_B50306CVI 2" xfId="1636"/>
    <cellStyle name="_JTP-月營運分析_PHM - LMD all_PHM - LMD all_B50306CVI 3" xfId="1637"/>
    <cellStyle name="_JTP-月營運分析_PHM - LMD all_PHM - LMD all_Teresa 201110" xfId="1638"/>
    <cellStyle name="_JTP-月營運分析_PHM - LMD all_PHM - LMD all_Teresa 201110 2" xfId="1639"/>
    <cellStyle name="_JTP-月營運分析_PHM - LMD all_PHM - LMD all_Teresa 201110 3" xfId="1640"/>
    <cellStyle name="_JTP-月營運分析_PHM - LMD all_PHM - LMD all_Teresa 201110_B50306CVI" xfId="1641"/>
    <cellStyle name="_JTP-月營運分析_PHM - LMD all_PHM - LMD all_Teresa 201110_B50306CVI 2" xfId="1642"/>
    <cellStyle name="_JTP-月營運分析_PHM - LMD all_PHM - LMD all_Teresa 201110_B50306CVI 3" xfId="1643"/>
    <cellStyle name="_JTP-月營運分析_PHM - LMD all_PHM - LMD all_TMT 報告 (2)" xfId="1644"/>
    <cellStyle name="_JTP-月營運分析_PHM - LMD all_PHM - LMD all_TMT 報告 (2) 2" xfId="1645"/>
    <cellStyle name="_JTP-月營運分析_PHM - LMD all_PHM - LMD all_TMT 報告 (2) 3" xfId="1646"/>
    <cellStyle name="_JTP-月營運分析_PHM - LMD all_PHM - LMD all_TMT 報告 (2)_ABX ,歐線 201112" xfId="1647"/>
    <cellStyle name="_JTP-月營運分析_PHM - LMD all_PHM - LMD all_TMT 報告 (2)_ABX ,歐線 201112 2" xfId="1648"/>
    <cellStyle name="_JTP-月營運分析_PHM - LMD all_PHM - LMD all_TMT 報告 (2)_ABX ,歐線 201112 3" xfId="1649"/>
    <cellStyle name="_JTP-月營運分析_PHM - LMD all_PHM - LMD all_TMT 報告 (2)_ABX ,歐線 201112_B50306CVI" xfId="1650"/>
    <cellStyle name="_JTP-月營運分析_PHM - LMD all_PHM - LMD all_TMT 報告 (2)_ABX ,歐線 201112_B50306CVI 2" xfId="1651"/>
    <cellStyle name="_JTP-月營運分析_PHM - LMD all_PHM - LMD all_TMT 報告 (2)_ABX ,歐線 201112_B50306CVI 3" xfId="1652"/>
    <cellStyle name="_JTP-月營運分析_PHM - LMD all_PHM - LMD all_TMT 報告 (2)_B50306CVI" xfId="1653"/>
    <cellStyle name="_JTP-月營運分析_PHM - LMD all_PHM - LMD all_TMT 報告 (2)_B50306CVI 2" xfId="1654"/>
    <cellStyle name="_JTP-月營運分析_PHM - LMD all_PHM - LMD all_TMT 報告 (2)_B50306CVI 3" xfId="1655"/>
    <cellStyle name="_JTP-月營運分析_PHM - LMD all_PHM - LMD all_TMT 報告 (2)_Teresa 201110" xfId="1656"/>
    <cellStyle name="_JTP-月營運分析_PHM - LMD all_PHM - LMD all_TMT 報告 (2)_Teresa 201110 2" xfId="1657"/>
    <cellStyle name="_JTP-月營運分析_PHM - LMD all_PHM - LMD all_TMT 報告 (2)_Teresa 201110 3" xfId="1658"/>
    <cellStyle name="_JTP-月營運分析_PHM - LMD all_PHM - LMD all_TMT 報告 (2)_Teresa 201110_B50306CVI" xfId="1659"/>
    <cellStyle name="_JTP-月營運分析_PHM - LMD all_PHM - LMD all_TMT 報告 (2)_Teresa 201110_B50306CVI 2" xfId="1660"/>
    <cellStyle name="_JTP-月營運分析_PHM - LMD all_PHM - LMD all_TMT 報告 (2)_Teresa 201110_B50306CVI 3" xfId="1661"/>
    <cellStyle name="_JTP-月營運分析_PHM - LMD all_Teresa 201110" xfId="1662"/>
    <cellStyle name="_JTP-月營運分析_PHM - LMD all_Teresa 201110 2" xfId="1663"/>
    <cellStyle name="_JTP-月營運分析_PHM - LMD all_Teresa 201110 3" xfId="1664"/>
    <cellStyle name="_JTP-月營運分析_PHM - LMD all_Teresa 201110_B50306CVI" xfId="1665"/>
    <cellStyle name="_JTP-月營運分析_PHM - LMD all_Teresa 201110_B50306CVI 2" xfId="1666"/>
    <cellStyle name="_JTP-月營運分析_PHM - LMD all_Teresa 201110_B50306CVI 3" xfId="1667"/>
    <cellStyle name="_JTP-月營運分析_PHM - LMD all_TMT 報告 (2)" xfId="1668"/>
    <cellStyle name="_JTP-月營運分析_PHM - LMD all_TMT 報告 (2) 2" xfId="1669"/>
    <cellStyle name="_JTP-月營運分析_PHM - LMD all_TMT 報告 (2) 3" xfId="1670"/>
    <cellStyle name="_JTP-月營運分析_PHM - LMD all_TMT 報告 (2)_ABX ,歐線 201112" xfId="1671"/>
    <cellStyle name="_JTP-月營運分析_PHM - LMD all_TMT 報告 (2)_ABX ,歐線 201112 2" xfId="1672"/>
    <cellStyle name="_JTP-月營運分析_PHM - LMD all_TMT 報告 (2)_ABX ,歐線 201112 3" xfId="1673"/>
    <cellStyle name="_JTP-月營運分析_PHM - LMD all_TMT 報告 (2)_ABX ,歐線 201112_B50306CVI" xfId="1674"/>
    <cellStyle name="_JTP-月營運分析_PHM - LMD all_TMT 報告 (2)_ABX ,歐線 201112_B50306CVI 2" xfId="1675"/>
    <cellStyle name="_JTP-月營運分析_PHM - LMD all_TMT 報告 (2)_ABX ,歐線 201112_B50306CVI 3" xfId="1676"/>
    <cellStyle name="_JTP-月營運分析_PHM - LMD all_TMT 報告 (2)_B50306CVI" xfId="1677"/>
    <cellStyle name="_JTP-月營運分析_PHM - LMD all_TMT 報告 (2)_B50306CVI 2" xfId="1678"/>
    <cellStyle name="_JTP-月營運分析_PHM - LMD all_TMT 報告 (2)_B50306CVI 3" xfId="1679"/>
    <cellStyle name="_JTP-月營運分析_PHM - LMD all_TMT 報告 (2)_Teresa 201110" xfId="1680"/>
    <cellStyle name="_JTP-月營運分析_PHM - LMD all_TMT 報告 (2)_Teresa 201110 2" xfId="1681"/>
    <cellStyle name="_JTP-月營運分析_PHM - LMD all_TMT 報告 (2)_Teresa 201110 3" xfId="1682"/>
    <cellStyle name="_JTP-月營運分析_PHM - LMD all_TMT 報告 (2)_Teresa 201110_B50306CVI" xfId="1683"/>
    <cellStyle name="_JTP-月營運分析_PHM - LMD all_TMT 報告 (2)_Teresa 201110_B50306CVI 2" xfId="1684"/>
    <cellStyle name="_JTP-月營運分析_PHM - LMD all_TMT 報告 (2)_Teresa 201110_B50306CVI 3" xfId="1685"/>
    <cellStyle name="_JTP-月營運分析_PNH-月營運分析" xfId="1686"/>
    <cellStyle name="_JTP-月營運分析_PNH-月營運分析 2" xfId="1687"/>
    <cellStyle name="_JTP-月營運分析_PNH-月營運分析 3" xfId="1688"/>
    <cellStyle name="_JTP-月營運分析_PNH-月營運分析_B50306CVI" xfId="1689"/>
    <cellStyle name="_JTP-月營運分析_PNH-月營運分析_B50306CVI 2" xfId="1690"/>
    <cellStyle name="_JTP-月營運分析_PNH-月營運分析_B50306CVI 3" xfId="1691"/>
    <cellStyle name="_JTP-月營運分析_PNH-月營運分析_PNH-月營運分析" xfId="1692"/>
    <cellStyle name="_JTP-月營運分析_PNH-月營運分析_PNH-月營運分析 2" xfId="1693"/>
    <cellStyle name="_JTP-月營運分析_PNH-月營運分析_PNH-月營運分析 3" xfId="1694"/>
    <cellStyle name="_JTP-月營運分析_PNH-月營運分析_PNH-月營運分析_B50306CVI" xfId="1695"/>
    <cellStyle name="_JTP-月營運分析_PNH-月營運分析_PNH-月營運分析_B50306CVI 2" xfId="1696"/>
    <cellStyle name="_JTP-月營運分析_PNH-月營運分析_PNH-月營運分析_B50306CVI 3" xfId="1697"/>
    <cellStyle name="_JTP-月營運分析_PS1+3_月營運分析" xfId="1698"/>
    <cellStyle name="_JTP-月營運分析_PS1+3_月營運分析 2" xfId="1699"/>
    <cellStyle name="_JTP-月營運分析_PS1+3_月營運分析 3" xfId="1700"/>
    <cellStyle name="_JTP-月營運分析_PS1+3_月營運分析_ABX_月營運分析" xfId="1701"/>
    <cellStyle name="_JTP-月營運分析_PS1+3_月營運分析_ABX_月營運分析 2" xfId="1702"/>
    <cellStyle name="_JTP-月營運分析_PS1+3_月營運分析_ABX_月營運分析 3" xfId="1703"/>
    <cellStyle name="_JTP-月營運分析_PS1+3_月營運分析_ABX_月營運分析_B50306CVI" xfId="1704"/>
    <cellStyle name="_JTP-月營運分析_PS1+3_月營運分析_ABX_月營運分析_B50306CVI 2" xfId="1705"/>
    <cellStyle name="_JTP-月營運分析_PS1+3_月營運分析_ABX_月營運分析_B50306CVI 3" xfId="1706"/>
    <cellStyle name="_JTP-月營運分析_PS1+3_月營運分析_B50306CVI" xfId="1707"/>
    <cellStyle name="_JTP-月營運分析_PS1+3_月營運分析_B50306CVI 2" xfId="1708"/>
    <cellStyle name="_JTP-月營運分析_PS1+3_月營運分析_B50306CVI 3" xfId="1709"/>
    <cellStyle name="_JTP-月營運分析_PS1+3_月營運分析_NE1+NE3_月營運分析" xfId="1710"/>
    <cellStyle name="_JTP-月營運分析_PS1+3_月營運分析_NE1+NE3_月營運分析 2" xfId="1711"/>
    <cellStyle name="_JTP-月營運分析_PS1+3_月營運分析_NE1+NE3_月營運分析 3" xfId="1712"/>
    <cellStyle name="_JTP-月營運分析_PS1+3_月營運分析_NE1+NE3_月營運分析_B50306CVI" xfId="1713"/>
    <cellStyle name="_JTP-月營運分析_PS1+3_月營運分析_NE1+NE3_月營運分析_B50306CVI 2" xfId="1714"/>
    <cellStyle name="_JTP-月營運分析_PS1+3_月營運分析_NE1+NE3_月營運分析_B50306CVI 3" xfId="1715"/>
    <cellStyle name="_JTP-月營運分析_PS1+3_月營運分析_PS1+3_月營運分析" xfId="1716"/>
    <cellStyle name="_JTP-月營運分析_PS1+3_月營運分析_PS1+3_月營運分析 2" xfId="1717"/>
    <cellStyle name="_JTP-月營運分析_PS1+3_月營運分析_PS1+3_月營運分析 3" xfId="1718"/>
    <cellStyle name="_JTP-月營運分析_PS1+3_月營運分析_PS1+3_月營運分析_B50306CVI" xfId="1719"/>
    <cellStyle name="_JTP-月營運分析_PS1+3_月營運分析_PS1+3_月營運分析_B50306CVI 2" xfId="1720"/>
    <cellStyle name="_JTP-月營運分析_PS1+3_月營運分析_PS1+3_月營運分析_B50306CVI 3" xfId="1721"/>
    <cellStyle name="_JTP-月營運分析_Teresa 201110" xfId="1722"/>
    <cellStyle name="_JTP-月營運分析_Teresa 201110 2" xfId="1723"/>
    <cellStyle name="_JTP-月營運分析_Teresa 201110 3" xfId="1724"/>
    <cellStyle name="_JTP-月營運分析_Teresa 201110_B50306CVI" xfId="1725"/>
    <cellStyle name="_JTP-月營運分析_Teresa 201110_B50306CVI 2" xfId="1726"/>
    <cellStyle name="_JTP-月營運分析_Teresa 201110_B50306CVI 3" xfId="1727"/>
    <cellStyle name="_JTP-月營運分析_TMT 報告 (2)" xfId="1728"/>
    <cellStyle name="_JTP-月營運分析_TMT 報告 (2) 2" xfId="1729"/>
    <cellStyle name="_JTP-月營運分析_TMT 報告 (2) 3" xfId="1730"/>
    <cellStyle name="_JTP-月營運分析_TMT 報告 (2)_ABX ,歐線 201112" xfId="1731"/>
    <cellStyle name="_JTP-月營運分析_TMT 報告 (2)_ABX ,歐線 201112 2" xfId="1732"/>
    <cellStyle name="_JTP-月營運分析_TMT 報告 (2)_ABX ,歐線 201112 3" xfId="1733"/>
    <cellStyle name="_JTP-月營運分析_TMT 報告 (2)_ABX ,歐線 201112_B50306CVI" xfId="1734"/>
    <cellStyle name="_JTP-月營運分析_TMT 報告 (2)_ABX ,歐線 201112_B50306CVI 2" xfId="1735"/>
    <cellStyle name="_JTP-月營運分析_TMT 報告 (2)_ABX ,歐線 201112_B50306CVI 3" xfId="1736"/>
    <cellStyle name="_JTP-月營運分析_TMT 報告 (2)_B50306CVI" xfId="1737"/>
    <cellStyle name="_JTP-月營運分析_TMT 報告 (2)_B50306CVI 2" xfId="1738"/>
    <cellStyle name="_JTP-月營運分析_TMT 報告 (2)_B50306CVI 3" xfId="1739"/>
    <cellStyle name="_JTP-月營運分析_TMT 報告 (2)_Teresa 201110" xfId="1740"/>
    <cellStyle name="_JTP-月營運分析_TMT 報告 (2)_Teresa 201110 2" xfId="1741"/>
    <cellStyle name="_JTP-月營運分析_TMT 報告 (2)_Teresa 201110 3" xfId="1742"/>
    <cellStyle name="_JTP-月營運分析_TMT 報告 (2)_Teresa 201110_B50306CVI" xfId="1743"/>
    <cellStyle name="_JTP-月營運分析_TMT 報告 (2)_Teresa 201110_B50306CVI 2" xfId="1744"/>
    <cellStyle name="_JTP-月營運分析_TMT 報告 (2)_Teresa 201110_B50306CVI 3" xfId="1745"/>
    <cellStyle name="_JTP-月營運分析_華中版估貨 (4)" xfId="1746"/>
    <cellStyle name="_JTP-月營運分析_華中版估貨 (4) 2" xfId="1747"/>
    <cellStyle name="_JTP-月營運分析_華中版估貨 (4) 3" xfId="1748"/>
    <cellStyle name="_JTP-月營運分析_華中版估貨 (4)_ABX ,歐線 201112" xfId="1749"/>
    <cellStyle name="_JTP-月營運分析_華中版估貨 (4)_ABX ,歐線 201112 2" xfId="1750"/>
    <cellStyle name="_JTP-月營運分析_華中版估貨 (4)_ABX ,歐線 201112 3" xfId="1751"/>
    <cellStyle name="_JTP-月營運分析_華中版估貨 (4)_ABX ,歐線 201112_B50306CVI" xfId="1752"/>
    <cellStyle name="_JTP-月營運分析_華中版估貨 (4)_ABX ,歐線 201112_B50306CVI 2" xfId="1753"/>
    <cellStyle name="_JTP-月營運分析_華中版估貨 (4)_ABX ,歐線 201112_B50306CVI 3" xfId="1754"/>
    <cellStyle name="_JTP-月營運分析_華中版估貨 (4)_B50306CVI" xfId="1755"/>
    <cellStyle name="_JTP-月營運分析_華中版估貨 (4)_B50306CVI 2" xfId="1756"/>
    <cellStyle name="_JTP-月營運分析_華中版估貨 (4)_B50306CVI 3" xfId="1757"/>
    <cellStyle name="_JTP-月營運分析_華中版估貨 (4)_PHM - LMD all" xfId="1758"/>
    <cellStyle name="_JTP-月營運分析_華中版估貨 (4)_PHM - LMD all 2" xfId="1759"/>
    <cellStyle name="_JTP-月營運分析_華中版估貨 (4)_PHM - LMD all 3" xfId="1760"/>
    <cellStyle name="_JTP-月營運分析_華中版估貨 (4)_PHM - LMD all_ABX ,歐線 201112" xfId="1761"/>
    <cellStyle name="_JTP-月營運分析_華中版估貨 (4)_PHM - LMD all_ABX ,歐線 201112 2" xfId="1762"/>
    <cellStyle name="_JTP-月營運分析_華中版估貨 (4)_PHM - LMD all_ABX ,歐線 201112 3" xfId="1763"/>
    <cellStyle name="_JTP-月營運分析_華中版估貨 (4)_PHM - LMD all_ABX ,歐線 201112_B50306CVI" xfId="1764"/>
    <cellStyle name="_JTP-月營運分析_華中版估貨 (4)_PHM - LMD all_ABX ,歐線 201112_B50306CVI 2" xfId="1765"/>
    <cellStyle name="_JTP-月營運分析_華中版估貨 (4)_PHM - LMD all_ABX ,歐線 201112_B50306CVI 3" xfId="1766"/>
    <cellStyle name="_JTP-月營運分析_華中版估貨 (4)_PHM - LMD all_B50306CVI" xfId="1767"/>
    <cellStyle name="_JTP-月營運分析_華中版估貨 (4)_PHM - LMD all_B50306CVI 2" xfId="1768"/>
    <cellStyle name="_JTP-月營運分析_華中版估貨 (4)_PHM - LMD all_B50306CVI 3" xfId="1769"/>
    <cellStyle name="_JTP-月營運分析_華中版估貨 (4)_PHM - LMD all_PHM - LMD all" xfId="1770"/>
    <cellStyle name="_JTP-月營運分析_華中版估貨 (4)_PHM - LMD all_PHM - LMD all 2" xfId="1771"/>
    <cellStyle name="_JTP-月營運分析_華中版估貨 (4)_PHM - LMD all_PHM - LMD all 3" xfId="1772"/>
    <cellStyle name="_JTP-月營運分析_華中版估貨 (4)_PHM - LMD all_PHM - LMD all_ABX ,歐線 201112" xfId="1773"/>
    <cellStyle name="_JTP-月營運分析_華中版估貨 (4)_PHM - LMD all_PHM - LMD all_ABX ,歐線 201112 2" xfId="1774"/>
    <cellStyle name="_JTP-月營運分析_華中版估貨 (4)_PHM - LMD all_PHM - LMD all_ABX ,歐線 201112 3" xfId="1775"/>
    <cellStyle name="_JTP-月營運分析_華中版估貨 (4)_PHM - LMD all_PHM - LMD all_ABX ,歐線 201112_B50306CVI" xfId="1776"/>
    <cellStyle name="_JTP-月營運分析_華中版估貨 (4)_PHM - LMD all_PHM - LMD all_ABX ,歐線 201112_B50306CVI 2" xfId="1777"/>
    <cellStyle name="_JTP-月營運分析_華中版估貨 (4)_PHM - LMD all_PHM - LMD all_ABX ,歐線 201112_B50306CVI 3" xfId="1778"/>
    <cellStyle name="_JTP-月營運分析_華中版估貨 (4)_PHM - LMD all_PHM - LMD all_B50306CVI" xfId="1779"/>
    <cellStyle name="_JTP-月營運分析_華中版估貨 (4)_PHM - LMD all_PHM - LMD all_B50306CVI 2" xfId="1780"/>
    <cellStyle name="_JTP-月營運分析_華中版估貨 (4)_PHM - LMD all_PHM - LMD all_B50306CVI 3" xfId="1781"/>
    <cellStyle name="_JTP-月營運分析_華中版估貨 (4)_PHM - LMD all_PHM - LMD all_Teresa 201110" xfId="1782"/>
    <cellStyle name="_JTP-月營運分析_華中版估貨 (4)_PHM - LMD all_PHM - LMD all_Teresa 201110 2" xfId="1783"/>
    <cellStyle name="_JTP-月營運分析_華中版估貨 (4)_PHM - LMD all_PHM - LMD all_Teresa 201110 3" xfId="1784"/>
    <cellStyle name="_JTP-月營運分析_華中版估貨 (4)_PHM - LMD all_PHM - LMD all_Teresa 201110_B50306CVI" xfId="1785"/>
    <cellStyle name="_JTP-月營運分析_華中版估貨 (4)_PHM - LMD all_PHM - LMD all_Teresa 201110_B50306CVI 2" xfId="1786"/>
    <cellStyle name="_JTP-月營運分析_華中版估貨 (4)_PHM - LMD all_PHM - LMD all_Teresa 201110_B50306CVI 3" xfId="1787"/>
    <cellStyle name="_JTP-月營運分析_華中版估貨 (4)_PHM - LMD all_PHM - LMD all_TMT 報告 (2)" xfId="1788"/>
    <cellStyle name="_JTP-月營運分析_華中版估貨 (4)_PHM - LMD all_PHM - LMD all_TMT 報告 (2) 2" xfId="1789"/>
    <cellStyle name="_JTP-月營運分析_華中版估貨 (4)_PHM - LMD all_PHM - LMD all_TMT 報告 (2) 3" xfId="1790"/>
    <cellStyle name="_JTP-月營運分析_華中版估貨 (4)_PHM - LMD all_PHM - LMD all_TMT 報告 (2)_ABX ,歐線 201112" xfId="1791"/>
    <cellStyle name="_JTP-月營運分析_華中版估貨 (4)_PHM - LMD all_PHM - LMD all_TMT 報告 (2)_ABX ,歐線 201112 2" xfId="1792"/>
    <cellStyle name="_JTP-月營運分析_華中版估貨 (4)_PHM - LMD all_PHM - LMD all_TMT 報告 (2)_ABX ,歐線 201112 3" xfId="1793"/>
    <cellStyle name="_JTP-月營運分析_華中版估貨 (4)_PHM - LMD all_PHM - LMD all_TMT 報告 (2)_ABX ,歐線 201112_B50306CVI" xfId="1794"/>
    <cellStyle name="_JTP-月營運分析_華中版估貨 (4)_PHM - LMD all_PHM - LMD all_TMT 報告 (2)_ABX ,歐線 201112_B50306CVI 2" xfId="1795"/>
    <cellStyle name="_JTP-月營運分析_華中版估貨 (4)_PHM - LMD all_PHM - LMD all_TMT 報告 (2)_ABX ,歐線 201112_B50306CVI 3" xfId="1796"/>
    <cellStyle name="_JTP-月營運分析_華中版估貨 (4)_PHM - LMD all_PHM - LMD all_TMT 報告 (2)_B50306CVI" xfId="1797"/>
    <cellStyle name="_JTP-月營運分析_華中版估貨 (4)_PHM - LMD all_PHM - LMD all_TMT 報告 (2)_B50306CVI 2" xfId="1798"/>
    <cellStyle name="_JTP-月營運分析_華中版估貨 (4)_PHM - LMD all_PHM - LMD all_TMT 報告 (2)_B50306CVI 3" xfId="1799"/>
    <cellStyle name="_JTP-月營運分析_華中版估貨 (4)_PHM - LMD all_PHM - LMD all_TMT 報告 (2)_Teresa 201110" xfId="1800"/>
    <cellStyle name="_JTP-月營運分析_華中版估貨 (4)_PHM - LMD all_PHM - LMD all_TMT 報告 (2)_Teresa 201110 2" xfId="1801"/>
    <cellStyle name="_JTP-月營運分析_華中版估貨 (4)_PHM - LMD all_PHM - LMD all_TMT 報告 (2)_Teresa 201110 3" xfId="1802"/>
    <cellStyle name="_JTP-月營運分析_華中版估貨 (4)_PHM - LMD all_PHM - LMD all_TMT 報告 (2)_Teresa 201110_B50306CVI" xfId="1803"/>
    <cellStyle name="_JTP-月營運分析_華中版估貨 (4)_PHM - LMD all_PHM - LMD all_TMT 報告 (2)_Teresa 201110_B50306CVI 2" xfId="1804"/>
    <cellStyle name="_JTP-月營運分析_華中版估貨 (4)_PHM - LMD all_PHM - LMD all_TMT 報告 (2)_Teresa 201110_B50306CVI 3" xfId="1805"/>
    <cellStyle name="_JTP-月營運分析_華中版估貨 (4)_PHM - LMD all_Teresa 201110" xfId="1806"/>
    <cellStyle name="_JTP-月營運分析_華中版估貨 (4)_PHM - LMD all_Teresa 201110 2" xfId="1807"/>
    <cellStyle name="_JTP-月營運分析_華中版估貨 (4)_PHM - LMD all_Teresa 201110 3" xfId="1808"/>
    <cellStyle name="_JTP-月營運分析_華中版估貨 (4)_PHM - LMD all_Teresa 201110_B50306CVI" xfId="1809"/>
    <cellStyle name="_JTP-月營運分析_華中版估貨 (4)_PHM - LMD all_Teresa 201110_B50306CVI 2" xfId="1810"/>
    <cellStyle name="_JTP-月營運分析_華中版估貨 (4)_PHM - LMD all_Teresa 201110_B50306CVI 3" xfId="1811"/>
    <cellStyle name="_JTP-月營運分析_華中版估貨 (4)_PHM - LMD all_TMT 報告 (2)" xfId="1812"/>
    <cellStyle name="_JTP-月營運分析_華中版估貨 (4)_PHM - LMD all_TMT 報告 (2) 2" xfId="1813"/>
    <cellStyle name="_JTP-月營運分析_華中版估貨 (4)_PHM - LMD all_TMT 報告 (2) 3" xfId="1814"/>
    <cellStyle name="_JTP-月營運分析_華中版估貨 (4)_PHM - LMD all_TMT 報告 (2)_ABX ,歐線 201112" xfId="1815"/>
    <cellStyle name="_JTP-月營運分析_華中版估貨 (4)_PHM - LMD all_TMT 報告 (2)_ABX ,歐線 201112 2" xfId="1816"/>
    <cellStyle name="_JTP-月營運分析_華中版估貨 (4)_PHM - LMD all_TMT 報告 (2)_ABX ,歐線 201112 3" xfId="1817"/>
    <cellStyle name="_JTP-月營運分析_華中版估貨 (4)_PHM - LMD all_TMT 報告 (2)_ABX ,歐線 201112_B50306CVI" xfId="1818"/>
    <cellStyle name="_JTP-月營運分析_華中版估貨 (4)_PHM - LMD all_TMT 報告 (2)_ABX ,歐線 201112_B50306CVI 2" xfId="1819"/>
    <cellStyle name="_JTP-月營運分析_華中版估貨 (4)_PHM - LMD all_TMT 報告 (2)_ABX ,歐線 201112_B50306CVI 3" xfId="1820"/>
    <cellStyle name="_JTP-月營運分析_華中版估貨 (4)_PHM - LMD all_TMT 報告 (2)_B50306CVI" xfId="1821"/>
    <cellStyle name="_JTP-月營運分析_華中版估貨 (4)_PHM - LMD all_TMT 報告 (2)_B50306CVI 2" xfId="1822"/>
    <cellStyle name="_JTP-月營運分析_華中版估貨 (4)_PHM - LMD all_TMT 報告 (2)_B50306CVI 3" xfId="1823"/>
    <cellStyle name="_JTP-月營運分析_華中版估貨 (4)_PHM - LMD all_TMT 報告 (2)_Teresa 201110" xfId="1824"/>
    <cellStyle name="_JTP-月營運分析_華中版估貨 (4)_PHM - LMD all_TMT 報告 (2)_Teresa 201110 2" xfId="1825"/>
    <cellStyle name="_JTP-月營運分析_華中版估貨 (4)_PHM - LMD all_TMT 報告 (2)_Teresa 201110 3" xfId="1826"/>
    <cellStyle name="_JTP-月營運分析_華中版估貨 (4)_PHM - LMD all_TMT 報告 (2)_Teresa 201110_B50306CVI" xfId="1827"/>
    <cellStyle name="_JTP-月營運分析_華中版估貨 (4)_PHM - LMD all_TMT 報告 (2)_Teresa 201110_B50306CVI 2" xfId="1828"/>
    <cellStyle name="_JTP-月營運分析_華中版估貨 (4)_PHM - LMD all_TMT 報告 (2)_Teresa 201110_B50306CVI 3" xfId="1829"/>
    <cellStyle name="_JTP-月營運分析_華中版估貨 (4)_Teresa 201110" xfId="1830"/>
    <cellStyle name="_JTP-月營運分析_華中版估貨 (4)_Teresa 201110 2" xfId="1831"/>
    <cellStyle name="_JTP-月營運分析_華中版估貨 (4)_Teresa 201110 3" xfId="1832"/>
    <cellStyle name="_JTP-月營運分析_華中版估貨 (4)_Teresa 201110_B50306CVI" xfId="1833"/>
    <cellStyle name="_JTP-月營運分析_華中版估貨 (4)_Teresa 201110_B50306CVI 2" xfId="1834"/>
    <cellStyle name="_JTP-月營運分析_華中版估貨 (4)_Teresa 201110_B50306CVI 3" xfId="1835"/>
    <cellStyle name="_JTP-月營運分析_華中版估貨 (4)_TMT 報告 (2)" xfId="1836"/>
    <cellStyle name="_JTP-月營運分析_華中版估貨 (4)_TMT 報告 (2) 2" xfId="1837"/>
    <cellStyle name="_JTP-月營運分析_華中版估貨 (4)_TMT 報告 (2) 3" xfId="1838"/>
    <cellStyle name="_JTP-月營運分析_華中版估貨 (4)_TMT 報告 (2)_ABX ,歐線 201112" xfId="1839"/>
    <cellStyle name="_JTP-月營運分析_華中版估貨 (4)_TMT 報告 (2)_ABX ,歐線 201112 2" xfId="1840"/>
    <cellStyle name="_JTP-月營運分析_華中版估貨 (4)_TMT 報告 (2)_ABX ,歐線 201112 3" xfId="1841"/>
    <cellStyle name="_JTP-月營運分析_華中版估貨 (4)_TMT 報告 (2)_ABX ,歐線 201112_B50306CVI" xfId="1842"/>
    <cellStyle name="_JTP-月營運分析_華中版估貨 (4)_TMT 報告 (2)_ABX ,歐線 201112_B50306CVI 2" xfId="1843"/>
    <cellStyle name="_JTP-月營運分析_華中版估貨 (4)_TMT 報告 (2)_ABX ,歐線 201112_B50306CVI 3" xfId="1844"/>
    <cellStyle name="_JTP-月營運分析_華中版估貨 (4)_TMT 報告 (2)_B50306CVI" xfId="1845"/>
    <cellStyle name="_JTP-月營運分析_華中版估貨 (4)_TMT 報告 (2)_B50306CVI 2" xfId="1846"/>
    <cellStyle name="_JTP-月營運分析_華中版估貨 (4)_TMT 報告 (2)_B50306CVI 3" xfId="1847"/>
    <cellStyle name="_JTP-月營運分析_華中版估貨 (4)_TMT 報告 (2)_Teresa 201110" xfId="1848"/>
    <cellStyle name="_JTP-月營運分析_華中版估貨 (4)_TMT 報告 (2)_Teresa 201110 2" xfId="1849"/>
    <cellStyle name="_JTP-月營運分析_華中版估貨 (4)_TMT 報告 (2)_Teresa 201110 3" xfId="1850"/>
    <cellStyle name="_JTP-月營運分析_華中版估貨 (4)_TMT 報告 (2)_Teresa 201110_B50306CVI" xfId="1851"/>
    <cellStyle name="_JTP-月營運分析_華中版估貨 (4)_TMT 報告 (2)_Teresa 201110_B50306CVI 2" xfId="1852"/>
    <cellStyle name="_JTP-月營運分析_華中版估貨 (4)_TMT 報告 (2)_Teresa 201110_B50306CVI 3" xfId="1853"/>
    <cellStyle name="_JTP-月營運分析_貨量總表" xfId="1854"/>
    <cellStyle name="_JTP-月營運分析_貨量總表 2" xfId="1855"/>
    <cellStyle name="_JTP-月營運分析_貨量總表 3" xfId="1856"/>
    <cellStyle name="_JTP-月營運分析_貨量總表_ABX ,歐線 201112" xfId="1857"/>
    <cellStyle name="_JTP-月營運分析_貨量總表_ABX ,歐線 201112 2" xfId="1858"/>
    <cellStyle name="_JTP-月營運分析_貨量總表_ABX ,歐線 201112 3" xfId="1859"/>
    <cellStyle name="_JTP-月營運分析_貨量總表_ABX ,歐線 201112_B50306CVI" xfId="1860"/>
    <cellStyle name="_JTP-月營運分析_貨量總表_ABX ,歐線 201112_B50306CVI 2" xfId="1861"/>
    <cellStyle name="_JTP-月營運分析_貨量總表_ABX ,歐線 201112_B50306CVI 3" xfId="1862"/>
    <cellStyle name="_JTP-月營運分析_貨量總表_B50306CVI" xfId="1863"/>
    <cellStyle name="_JTP-月營運分析_貨量總表_B50306CVI 2" xfId="1864"/>
    <cellStyle name="_JTP-月營運分析_貨量總表_B50306CVI 3" xfId="1865"/>
    <cellStyle name="_JTP-月營運分析_貨量總表_PHM - LMD all" xfId="1866"/>
    <cellStyle name="_JTP-月營運分析_貨量總表_PHM - LMD all 2" xfId="1867"/>
    <cellStyle name="_JTP-月營運分析_貨量總表_PHM - LMD all 3" xfId="1868"/>
    <cellStyle name="_JTP-月營運分析_貨量總表_PHM - LMD all_ABX ,歐線 201112" xfId="1869"/>
    <cellStyle name="_JTP-月營運分析_貨量總表_PHM - LMD all_ABX ,歐線 201112 2" xfId="1870"/>
    <cellStyle name="_JTP-月營運分析_貨量總表_PHM - LMD all_ABX ,歐線 201112 3" xfId="1871"/>
    <cellStyle name="_JTP-月營運分析_貨量總表_PHM - LMD all_ABX ,歐線 201112_B50306CVI" xfId="1872"/>
    <cellStyle name="_JTP-月營運分析_貨量總表_PHM - LMD all_ABX ,歐線 201112_B50306CVI 2" xfId="1873"/>
    <cellStyle name="_JTP-月營運分析_貨量總表_PHM - LMD all_ABX ,歐線 201112_B50306CVI 3" xfId="1874"/>
    <cellStyle name="_JTP-月營運分析_貨量總表_PHM - LMD all_B50306CVI" xfId="1875"/>
    <cellStyle name="_JTP-月營運分析_貨量總表_PHM - LMD all_B50306CVI 2" xfId="1876"/>
    <cellStyle name="_JTP-月營運分析_貨量總表_PHM - LMD all_B50306CVI 3" xfId="1877"/>
    <cellStyle name="_JTP-月營運分析_貨量總表_PHM - LMD all_PHM - LMD all" xfId="1878"/>
    <cellStyle name="_JTP-月營運分析_貨量總表_PHM - LMD all_PHM - LMD all 2" xfId="1879"/>
    <cellStyle name="_JTP-月營運分析_貨量總表_PHM - LMD all_PHM - LMD all 3" xfId="1880"/>
    <cellStyle name="_JTP-月營運分析_貨量總表_PHM - LMD all_PHM - LMD all_ABX ,歐線 201112" xfId="1881"/>
    <cellStyle name="_JTP-月營運分析_貨量總表_PHM - LMD all_PHM - LMD all_ABX ,歐線 201112 2" xfId="1882"/>
    <cellStyle name="_JTP-月營運分析_貨量總表_PHM - LMD all_PHM - LMD all_ABX ,歐線 201112 3" xfId="1883"/>
    <cellStyle name="_JTP-月營運分析_貨量總表_PHM - LMD all_PHM - LMD all_ABX ,歐線 201112_B50306CVI" xfId="1884"/>
    <cellStyle name="_JTP-月營運分析_貨量總表_PHM - LMD all_PHM - LMD all_ABX ,歐線 201112_B50306CVI 2" xfId="1885"/>
    <cellStyle name="_JTP-月營運分析_貨量總表_PHM - LMD all_PHM - LMD all_ABX ,歐線 201112_B50306CVI 3" xfId="1886"/>
    <cellStyle name="_JTP-月營運分析_貨量總表_PHM - LMD all_PHM - LMD all_B50306CVI" xfId="1887"/>
    <cellStyle name="_JTP-月營運分析_貨量總表_PHM - LMD all_PHM - LMD all_B50306CVI 2" xfId="1888"/>
    <cellStyle name="_JTP-月營運分析_貨量總表_PHM - LMD all_PHM - LMD all_B50306CVI 3" xfId="1889"/>
    <cellStyle name="_JTP-月營運分析_貨量總表_PHM - LMD all_PHM - LMD all_Teresa 201110" xfId="1890"/>
    <cellStyle name="_JTP-月營運分析_貨量總表_PHM - LMD all_PHM - LMD all_Teresa 201110 2" xfId="1891"/>
    <cellStyle name="_JTP-月營運分析_貨量總表_PHM - LMD all_PHM - LMD all_Teresa 201110 3" xfId="1892"/>
    <cellStyle name="_JTP-月營運分析_貨量總表_PHM - LMD all_PHM - LMD all_Teresa 201110_B50306CVI" xfId="1893"/>
    <cellStyle name="_JTP-月營運分析_貨量總表_PHM - LMD all_PHM - LMD all_Teresa 201110_B50306CVI 2" xfId="1894"/>
    <cellStyle name="_JTP-月營運分析_貨量總表_PHM - LMD all_PHM - LMD all_Teresa 201110_B50306CVI 3" xfId="1895"/>
    <cellStyle name="_JTP-月營運分析_貨量總表_PHM - LMD all_PHM - LMD all_TMT 報告 (2)" xfId="1896"/>
    <cellStyle name="_JTP-月營運分析_貨量總表_PHM - LMD all_PHM - LMD all_TMT 報告 (2) 2" xfId="1897"/>
    <cellStyle name="_JTP-月營運分析_貨量總表_PHM - LMD all_PHM - LMD all_TMT 報告 (2) 3" xfId="1898"/>
    <cellStyle name="_JTP-月營運分析_貨量總表_PHM - LMD all_PHM - LMD all_TMT 報告 (2)_ABX ,歐線 201112" xfId="1899"/>
    <cellStyle name="_JTP-月營運分析_貨量總表_PHM - LMD all_PHM - LMD all_TMT 報告 (2)_ABX ,歐線 201112 2" xfId="1900"/>
    <cellStyle name="_JTP-月營運分析_貨量總表_PHM - LMD all_PHM - LMD all_TMT 報告 (2)_ABX ,歐線 201112 3" xfId="1901"/>
    <cellStyle name="_JTP-月營運分析_貨量總表_PHM - LMD all_PHM - LMD all_TMT 報告 (2)_ABX ,歐線 201112_B50306CVI" xfId="1902"/>
    <cellStyle name="_JTP-月營運分析_貨量總表_PHM - LMD all_PHM - LMD all_TMT 報告 (2)_ABX ,歐線 201112_B50306CVI 2" xfId="1903"/>
    <cellStyle name="_JTP-月營運分析_貨量總表_PHM - LMD all_PHM - LMD all_TMT 報告 (2)_ABX ,歐線 201112_B50306CVI 3" xfId="1904"/>
    <cellStyle name="_JTP-月營運分析_貨量總表_PHM - LMD all_PHM - LMD all_TMT 報告 (2)_B50306CVI" xfId="1905"/>
    <cellStyle name="_JTP-月營運分析_貨量總表_PHM - LMD all_PHM - LMD all_TMT 報告 (2)_B50306CVI 2" xfId="1906"/>
    <cellStyle name="_JTP-月營運分析_貨量總表_PHM - LMD all_PHM - LMD all_TMT 報告 (2)_B50306CVI 3" xfId="1907"/>
    <cellStyle name="_JTP-月營運分析_貨量總表_PHM - LMD all_PHM - LMD all_TMT 報告 (2)_Teresa 201110" xfId="1908"/>
    <cellStyle name="_JTP-月營運分析_貨量總表_PHM - LMD all_PHM - LMD all_TMT 報告 (2)_Teresa 201110 2" xfId="1909"/>
    <cellStyle name="_JTP-月營運分析_貨量總表_PHM - LMD all_PHM - LMD all_TMT 報告 (2)_Teresa 201110 3" xfId="1910"/>
    <cellStyle name="_JTP-月營運分析_貨量總表_PHM - LMD all_PHM - LMD all_TMT 報告 (2)_Teresa 201110_B50306CVI" xfId="1911"/>
    <cellStyle name="_JTP-月營運分析_貨量總表_PHM - LMD all_PHM - LMD all_TMT 報告 (2)_Teresa 201110_B50306CVI 2" xfId="1912"/>
    <cellStyle name="_JTP-月營運分析_貨量總表_PHM - LMD all_PHM - LMD all_TMT 報告 (2)_Teresa 201110_B50306CVI 3" xfId="1913"/>
    <cellStyle name="_JTP-月營運分析_貨量總表_PHM - LMD all_Teresa 201110" xfId="1914"/>
    <cellStyle name="_JTP-月營運分析_貨量總表_PHM - LMD all_Teresa 201110 2" xfId="1915"/>
    <cellStyle name="_JTP-月營運分析_貨量總表_PHM - LMD all_Teresa 201110 3" xfId="1916"/>
    <cellStyle name="_JTP-月營運分析_貨量總表_PHM - LMD all_Teresa 201110_B50306CVI" xfId="1917"/>
    <cellStyle name="_JTP-月營運分析_貨量總表_PHM - LMD all_Teresa 201110_B50306CVI 2" xfId="1918"/>
    <cellStyle name="_JTP-月營運分析_貨量總表_PHM - LMD all_Teresa 201110_B50306CVI 3" xfId="1919"/>
    <cellStyle name="_JTP-月營運分析_貨量總表_PHM - LMD all_TMT 報告 (2)" xfId="1920"/>
    <cellStyle name="_JTP-月營運分析_貨量總表_PHM - LMD all_TMT 報告 (2) 2" xfId="1921"/>
    <cellStyle name="_JTP-月營運分析_貨量總表_PHM - LMD all_TMT 報告 (2) 3" xfId="1922"/>
    <cellStyle name="_JTP-月營運分析_貨量總表_PHM - LMD all_TMT 報告 (2)_ABX ,歐線 201112" xfId="1923"/>
    <cellStyle name="_JTP-月營運分析_貨量總表_PHM - LMD all_TMT 報告 (2)_ABX ,歐線 201112 2" xfId="1924"/>
    <cellStyle name="_JTP-月營運分析_貨量總表_PHM - LMD all_TMT 報告 (2)_ABX ,歐線 201112 3" xfId="1925"/>
    <cellStyle name="_JTP-月營運分析_貨量總表_PHM - LMD all_TMT 報告 (2)_ABX ,歐線 201112_B50306CVI" xfId="1926"/>
    <cellStyle name="_JTP-月營運分析_貨量總表_PHM - LMD all_TMT 報告 (2)_ABX ,歐線 201112_B50306CVI 2" xfId="1927"/>
    <cellStyle name="_JTP-月營運分析_貨量總表_PHM - LMD all_TMT 報告 (2)_ABX ,歐線 201112_B50306CVI 3" xfId="1928"/>
    <cellStyle name="_JTP-月營運分析_貨量總表_PHM - LMD all_TMT 報告 (2)_B50306CVI" xfId="1929"/>
    <cellStyle name="_JTP-月營運分析_貨量總表_PHM - LMD all_TMT 報告 (2)_B50306CVI 2" xfId="1930"/>
    <cellStyle name="_JTP-月營運分析_貨量總表_PHM - LMD all_TMT 報告 (2)_B50306CVI 3" xfId="1931"/>
    <cellStyle name="_JTP-月營運分析_貨量總表_PHM - LMD all_TMT 報告 (2)_Teresa 201110" xfId="1932"/>
    <cellStyle name="_JTP-月營運分析_貨量總表_PHM - LMD all_TMT 報告 (2)_Teresa 201110 2" xfId="1933"/>
    <cellStyle name="_JTP-月營運分析_貨量總表_PHM - LMD all_TMT 報告 (2)_Teresa 201110 3" xfId="1934"/>
    <cellStyle name="_JTP-月營運分析_貨量總表_PHM - LMD all_TMT 報告 (2)_Teresa 201110_B50306CVI" xfId="1935"/>
    <cellStyle name="_JTP-月營運分析_貨量總表_PHM - LMD all_TMT 報告 (2)_Teresa 201110_B50306CVI 2" xfId="1936"/>
    <cellStyle name="_JTP-月營運分析_貨量總表_PHM - LMD all_TMT 報告 (2)_Teresa 201110_B50306CVI 3" xfId="1937"/>
    <cellStyle name="_JTP-月營運分析_貨量總表_Teresa 201110" xfId="1938"/>
    <cellStyle name="_JTP-月營運分析_貨量總表_Teresa 201110 2" xfId="1939"/>
    <cellStyle name="_JTP-月營運分析_貨量總表_Teresa 201110 3" xfId="1940"/>
    <cellStyle name="_JTP-月營運分析_貨量總表_Teresa 201110_B50306CVI" xfId="1941"/>
    <cellStyle name="_JTP-月營運分析_貨量總表_Teresa 201110_B50306CVI 2" xfId="1942"/>
    <cellStyle name="_JTP-月營運分析_貨量總表_Teresa 201110_B50306CVI 3" xfId="1943"/>
    <cellStyle name="_JTP-月營運分析_貨量總表_TMT 報告 (2)" xfId="1944"/>
    <cellStyle name="_JTP-月營運分析_貨量總表_TMT 報告 (2) 2" xfId="1945"/>
    <cellStyle name="_JTP-月營運分析_貨量總表_TMT 報告 (2) 3" xfId="1946"/>
    <cellStyle name="_JTP-月營運分析_貨量總表_TMT 報告 (2)_ABX ,歐線 201112" xfId="1947"/>
    <cellStyle name="_JTP-月營運分析_貨量總表_TMT 報告 (2)_ABX ,歐線 201112 2" xfId="1948"/>
    <cellStyle name="_JTP-月營運分析_貨量總表_TMT 報告 (2)_ABX ,歐線 201112 3" xfId="1949"/>
    <cellStyle name="_JTP-月營運分析_貨量總表_TMT 報告 (2)_ABX ,歐線 201112_B50306CVI" xfId="1950"/>
    <cellStyle name="_JTP-月營運分析_貨量總表_TMT 報告 (2)_ABX ,歐線 201112_B50306CVI 2" xfId="1951"/>
    <cellStyle name="_JTP-月營運分析_貨量總表_TMT 報告 (2)_ABX ,歐線 201112_B50306CVI 3" xfId="1952"/>
    <cellStyle name="_JTP-月營運分析_貨量總表_TMT 報告 (2)_B50306CVI" xfId="1953"/>
    <cellStyle name="_JTP-月營運分析_貨量總表_TMT 報告 (2)_B50306CVI 2" xfId="1954"/>
    <cellStyle name="_JTP-月營運分析_貨量總表_TMT 報告 (2)_B50306CVI 3" xfId="1955"/>
    <cellStyle name="_JTP-月營運分析_貨量總表_TMT 報告 (2)_Teresa 201110" xfId="1956"/>
    <cellStyle name="_JTP-月營運分析_貨量總表_TMT 報告 (2)_Teresa 201110 2" xfId="1957"/>
    <cellStyle name="_JTP-月營運分析_貨量總表_TMT 報告 (2)_Teresa 201110 3" xfId="1958"/>
    <cellStyle name="_JTP-月營運分析_貨量總表_TMT 報告 (2)_Teresa 201110_B50306CVI" xfId="1959"/>
    <cellStyle name="_JTP-月營運分析_貨量總表_TMT 報告 (2)_Teresa 201110_B50306CVI 2" xfId="1960"/>
    <cellStyle name="_JTP-月營運分析_貨量總表_TMT 報告 (2)_Teresa 201110_B50306CVI 3" xfId="1961"/>
    <cellStyle name="_JTS" xfId="1962"/>
    <cellStyle name="_JTS 2" xfId="1963"/>
    <cellStyle name="_JTS 3" xfId="1964"/>
    <cellStyle name="_JTS Omit 2nd PKG &amp; KSS Omit USN &amp; JTT Omit NB TXG, SB KHH study" xfId="1965"/>
    <cellStyle name="_JTS Omit 2nd PKG &amp; KSS Omit USN &amp; JTT Omit NB TXG, SB KHH study 2" xfId="1966"/>
    <cellStyle name="_JTS Omit 2nd PKG &amp; KSS Omit USN &amp; JTT Omit NB TXG, SB KHH study 3" xfId="1967"/>
    <cellStyle name="_JTT" xfId="1968"/>
    <cellStyle name="_JTT 2" xfId="1969"/>
    <cellStyle name="_JTT 3" xfId="1970"/>
    <cellStyle name="_Kelly_201204" xfId="1971"/>
    <cellStyle name="_Kelly_201204 2" xfId="1972"/>
    <cellStyle name="_Kelly_201204 3" xfId="1973"/>
    <cellStyle name="_Kelly_201205" xfId="1974"/>
    <cellStyle name="_Kelly_201205 2" xfId="1975"/>
    <cellStyle name="_Kelly_201205 3" xfId="1976"/>
    <cellStyle name="_Kelly_201207" xfId="1977"/>
    <cellStyle name="_Kelly_201207 2" xfId="1978"/>
    <cellStyle name="_Kelly_201207 3" xfId="1979"/>
    <cellStyle name="_Kelly_201210" xfId="1980"/>
    <cellStyle name="_Kelly_201210 2" xfId="1981"/>
    <cellStyle name="_Kelly_201210 3" xfId="1982"/>
    <cellStyle name="_Kelly_201211" xfId="1983"/>
    <cellStyle name="_Kelly_201211 2" xfId="1984"/>
    <cellStyle name="_Kelly_201211 3" xfId="1985"/>
    <cellStyle name="_KEU Budget bunker 2010FY-29-01-2010" xfId="1986"/>
    <cellStyle name="_KEU Budget bunker 2010FY-29-01-2010 2" xfId="1987"/>
    <cellStyle name="_KEU Budget bunker 2010FY-29-01-2010 2 2" xfId="1988"/>
    <cellStyle name="_KEU Budget bunker 2010FY-29-01-2010 2 3" xfId="1989"/>
    <cellStyle name="_KEU Budget bunker 2010FY-29-01-2010 3" xfId="1990"/>
    <cellStyle name="_KEU Budget bunker 2010FY-29-01-2010 3 2" xfId="1991"/>
    <cellStyle name="_KEU Budget bunker 2010FY-29-01-2010 3 3" xfId="1992"/>
    <cellStyle name="_KEU Budget bunker 2010FY-29-01-2010 4" xfId="1993"/>
    <cellStyle name="_KEU Budget bunker 2010FY-29-01-2010 5" xfId="1994"/>
    <cellStyle name="_KEU Bunker Budget PFS 29-01-2010" xfId="1995"/>
    <cellStyle name="_KEU Bunker Budget PFS 29-01-2010 2" xfId="1996"/>
    <cellStyle name="_KEU Bunker Budget PFS 29-01-2010 2 2" xfId="1997"/>
    <cellStyle name="_KEU Bunker Budget PFS 29-01-2010 2 3" xfId="1998"/>
    <cellStyle name="_KEU Bunker Budget PFS 29-01-2010 3" xfId="1999"/>
    <cellStyle name="_KEU Bunker Budget PFS 29-01-2010 3 2" xfId="2000"/>
    <cellStyle name="_KEU Bunker Budget PFS 29-01-2010 3 3" xfId="2001"/>
    <cellStyle name="_KEU Bunker Budget PFS 29-01-2010 4" xfId="2002"/>
    <cellStyle name="_KEU Bunker Budget PFS 29-01-2010 5" xfId="2003"/>
    <cellStyle name="_KEU Slot Cost Calc 02-02-2010_Simulation (2)" xfId="2004"/>
    <cellStyle name="_KEU Slot Cost Calc 02-02-2010_Simulation (2) 2" xfId="2005"/>
    <cellStyle name="_KEU Slot Cost Calc 02-02-2010_Simulation (2) 2 2" xfId="2006"/>
    <cellStyle name="_KEU Slot Cost Calc 02-02-2010_Simulation (2) 2 3" xfId="2007"/>
    <cellStyle name="_KEU Slot Cost Calc 02-02-2010_Simulation (2) 3" xfId="2008"/>
    <cellStyle name="_KEU Slot Cost Calc 02-02-2010_Simulation (2) 3 2" xfId="2009"/>
    <cellStyle name="_KEU Slot Cost Calc 02-02-2010_Simulation (2) 3 3" xfId="2010"/>
    <cellStyle name="_KEU Slot Cost Calc 02-02-2010_Simulation (2) 4" xfId="2011"/>
    <cellStyle name="_KEU Slot Cost Calc 02-02-2010_Simulation (2) 5" xfId="2012"/>
    <cellStyle name="_KL欧州航路　5500単独配船化　試算改　May27.2009" xfId="2013"/>
    <cellStyle name="_KL欧州航路　5500単独配船化　試算改　May27.2009 2" xfId="2014"/>
    <cellStyle name="_KL欧州航路　5500単独配船化　試算改　May27.2009 3" xfId="2015"/>
    <cellStyle name="_KMC" xfId="2016"/>
    <cellStyle name="_KMC 2" xfId="2017"/>
    <cellStyle name="_KMC 3" xfId="2018"/>
    <cellStyle name="_KSS" xfId="2019"/>
    <cellStyle name="_KSS 2" xfId="2020"/>
    <cellStyle name="_KSS 3" xfId="2021"/>
    <cellStyle name="_KTP 搭配 TPS 研究 20110503" xfId="2022"/>
    <cellStyle name="_KTP 搭配 TPS 研究 20110503 2" xfId="2023"/>
    <cellStyle name="_KTP 搭配 TPS 研究 20110503 3" xfId="2024"/>
    <cellStyle name="_KVS" xfId="2025"/>
    <cellStyle name="_KVS 2" xfId="2026"/>
    <cellStyle name="_KVS 3" xfId="2027"/>
    <cellStyle name="_LMD PA2 study" xfId="2028"/>
    <cellStyle name="_LMD PA2 study (2)" xfId="2029"/>
    <cellStyle name="_LMD PA2 study (2) 2" xfId="2030"/>
    <cellStyle name="_LMD PA2 study (2) 3" xfId="2031"/>
    <cellStyle name="_LMD PA2 study 2" xfId="2032"/>
    <cellStyle name="_LMD PA2 study 3" xfId="2033"/>
    <cellStyle name="_LTS OF JTI1107B" xfId="2034"/>
    <cellStyle name="_LTS OF JTI1107B 2" xfId="2035"/>
    <cellStyle name="_LTS OF JTI1107B 3" xfId="2036"/>
    <cellStyle name="_LTS1107A" xfId="2037"/>
    <cellStyle name="_LTS1107A 2" xfId="2038"/>
    <cellStyle name="_LTS1107A 3" xfId="2039"/>
    <cellStyle name="_MAIL_201101_JTP+CJ12" xfId="2040"/>
    <cellStyle name="_MAIL_201101_JTP+CJ12 2" xfId="2041"/>
    <cellStyle name="_MAIL_201101_JTP+CJ12 3" xfId="2042"/>
    <cellStyle name="_MAIL_201101_JTP+CJ12_B50306CVI" xfId="2043"/>
    <cellStyle name="_MAIL_201101_JTP+CJ12_B50306CVI 2" xfId="2044"/>
    <cellStyle name="_MAIL_201101_JTP+CJ12_B50306CVI 3" xfId="2045"/>
    <cellStyle name="_MEX 換艙貨載預估調整 LMD" xfId="2046"/>
    <cellStyle name="_MEX 換艙貨載預估調整 LMD 2" xfId="2047"/>
    <cellStyle name="_MEX 換艙貨載預估調整 LMD 3" xfId="2048"/>
    <cellStyle name="_NCT 2011" xfId="2049"/>
    <cellStyle name="_NCT 2011 2" xfId="2050"/>
    <cellStyle name="_NCT 2011 3" xfId="2051"/>
    <cellStyle name="_NCT 2011_2011 十一併班 - CIX" xfId="2052"/>
    <cellStyle name="_NCT 2011_2011 十一併班 - CIX 2" xfId="2053"/>
    <cellStyle name="_NCT 2011_2011 十一併班 - CIX 3" xfId="2054"/>
    <cellStyle name="_NCT 2011_2011 十一併班 - CMS" xfId="2055"/>
    <cellStyle name="_NCT 2011_2011 十一併班 - CMS 2" xfId="2056"/>
    <cellStyle name="_NCT 2011_2011 十一併班 - CMS 3" xfId="2057"/>
    <cellStyle name="_NCT 2011_2011 十一併班 - TMT" xfId="2058"/>
    <cellStyle name="_NCT 2011_2011 十一併班 - TMT 2" xfId="2059"/>
    <cellStyle name="_NCT 2011_2011 十一併班 - TMT 3" xfId="2060"/>
    <cellStyle name="_NCT 2011_2011 十一併班 - WSA ESA" xfId="2061"/>
    <cellStyle name="_NCT 2011_2011 十一併班 - WSA ESA 2" xfId="2062"/>
    <cellStyle name="_NCT 2011_2011 十一併班 - WSA ESA 3" xfId="2063"/>
    <cellStyle name="_NCT 2011_2012 CNY Blank Sailing BC update   (2)" xfId="2064"/>
    <cellStyle name="_NCT 2011_2012 CNY Blank Sailing BC update   (2) 2" xfId="2065"/>
    <cellStyle name="_NCT 2011_2012 CNY Blank Sailing BC update   (2) 3" xfId="2066"/>
    <cellStyle name="_NCT 2011_2012 CNY Blank Sailing BC update   (2)_CVT投入2500船型 study 20120704 (2)" xfId="2067"/>
    <cellStyle name="_NCT 2011_2012 CNY Blank Sailing BC update   (2)_CVT投入2500船型 study 20120704 (2) 2" xfId="2068"/>
    <cellStyle name="_NCT 2011_2012 CNY Blank Sailing BC update   (2)_CVT投入2500船型 study 20120704 (2) 3" xfId="2069"/>
    <cellStyle name="_NCT 2011_2012 CNY Blank Sailing BC update   (2)_HKG線改版 + MAL2線 研究 - 20121019" xfId="2070"/>
    <cellStyle name="_NCT 2011_2012 CNY Blank Sailing BC update   (2)_HKG線改版 + MAL2線 研究 - 20121019 2" xfId="2071"/>
    <cellStyle name="_NCT 2011_2012 CNY Blank Sailing BC update   (2)_HKG線改版 + MAL2線 研究 - 20121019 3" xfId="2072"/>
    <cellStyle name="_NCT 2011_2012 CNY Blank Sailing BC update   (2)_TPS+HPH 整併研究 - 20121012" xfId="2073"/>
    <cellStyle name="_NCT 2011_2012 CNY Blank Sailing BC update   (2)_TPS+HPH 整併研究 - 20121012 2" xfId="2074"/>
    <cellStyle name="_NCT 2011_2012 CNY Blank Sailing BC update   (2)_TPS+HPH 整併研究 - 20121012 3" xfId="2075"/>
    <cellStyle name="_NCT 2011_2012 日本新年併班 - JSH" xfId="2076"/>
    <cellStyle name="_NCT 2011_2012 日本新年併班 - JSH 2" xfId="2077"/>
    <cellStyle name="_NCT 2011_2012 日本新年併班 - JSH 3" xfId="2078"/>
    <cellStyle name="_NCT 2011_2012 日本新年併班 - JST" xfId="2079"/>
    <cellStyle name="_NCT 2011_2012 日本新年併班 - JST 2" xfId="2080"/>
    <cellStyle name="_NCT 2011_2012 日本新年併班 - JST 3" xfId="2081"/>
    <cellStyle name="_NCT 2011_2012 日本新年併班 - JTS" xfId="2082"/>
    <cellStyle name="_NCT 2011_2012 日本新年併班 - JTS 2" xfId="2083"/>
    <cellStyle name="_NCT 2011_2012 日本新年併班 - JTS 3" xfId="2084"/>
    <cellStyle name="_NS1KSSJTSWH50X" xfId="2085"/>
    <cellStyle name="_NS1KSSJTSWH50X 2" xfId="2086"/>
    <cellStyle name="_NS1KSSJTSWH50X 3" xfId="2087"/>
    <cellStyle name="_NS3 upsize to 3 x 2,500 (樂觀)" xfId="2088"/>
    <cellStyle name="_NS3 upsize to 3 x 2,500 (樂觀) 2" xfId="2089"/>
    <cellStyle name="_NS3 upsize to 3 x 2,500 (樂觀) 3" xfId="2090"/>
    <cellStyle name="_NS3 upsize to 3 x 2,500 (樂觀)_2013 潑水節併班-NTE" xfId="2091"/>
    <cellStyle name="_NS3 upsize to 3 x 2,500 (樂觀)_2013 潑水節併班-NTE 2" xfId="2092"/>
    <cellStyle name="_NS3 upsize to 3 x 2,500 (樂觀)_2013 潑水節併班-NTE 3" xfId="2093"/>
    <cellStyle name="_NS3 upsize to 3 x 2,500 (樂觀)_Annie_201302" xfId="2094"/>
    <cellStyle name="_NS3 upsize to 3 x 2,500 (樂觀)_Annie_201302 2" xfId="2095"/>
    <cellStyle name="_NS3 upsize to 3 x 2,500 (樂觀)_Annie_201302 3" xfId="2096"/>
    <cellStyle name="_NTE 與 Coscon CNP 互換 - 20130329" xfId="2097"/>
    <cellStyle name="_NTE 與 Coscon CNP 互換 - 20130329 2" xfId="2098"/>
    <cellStyle name="_NTE 與 Coscon CNP 互換 - 20130329 3" xfId="2099"/>
    <cellStyle name="_PA2 1xWH50 無NGB加SKU-20130123" xfId="2100"/>
    <cellStyle name="_PA2 1xWH50 無NGB加SKU-20130123 2" xfId="2101"/>
    <cellStyle name="_PA2 1xWH50 無NGB加SKU-20130123 3" xfId="2102"/>
    <cellStyle name="_Panamax 投入CMS-JTS-KSS-NS1 研究 111013" xfId="2103"/>
    <cellStyle name="_Panamax 投入CMS-JTS-KSS-NS1 研究 111013 2" xfId="2104"/>
    <cellStyle name="_Panamax 投入CMS-JTS-KSS-NS1 研究 111013 3" xfId="2105"/>
    <cellStyle name="_PHX " xfId="2106"/>
    <cellStyle name="_PHX  2" xfId="2107"/>
    <cellStyle name="_PHX  3" xfId="2108"/>
    <cellStyle name="_PHX _2013 潑水節併班-NTE" xfId="2109"/>
    <cellStyle name="_PHX _2013 潑水節併班-NTE 2" xfId="2110"/>
    <cellStyle name="_PHX _2013 潑水節併班-NTE 3" xfId="2111"/>
    <cellStyle name="_PHX _Annie_201302" xfId="2112"/>
    <cellStyle name="_PHX _Annie_201302 2" xfId="2113"/>
    <cellStyle name="_PHX _Annie_201302 3" xfId="2114"/>
    <cellStyle name="_PHX+IF2 201007報告" xfId="2115"/>
    <cellStyle name="_PHX+IF2 201007報告 2" xfId="2116"/>
    <cellStyle name="_PHX+IF2 201007報告 3" xfId="2117"/>
    <cellStyle name="_PHX+IF2 201007報告_2011 十一併班 - CIX" xfId="2118"/>
    <cellStyle name="_PHX+IF2 201007報告_2011 十一併班 - CIX 2" xfId="2119"/>
    <cellStyle name="_PHX+IF2 201007報告_2011 十一併班 - CIX 3" xfId="2120"/>
    <cellStyle name="_PHX+IF2 201007報告_2011 十一併班 - TMT" xfId="2121"/>
    <cellStyle name="_PHX+IF2 201007報告_2011 十一併班 - TMT 2" xfId="2122"/>
    <cellStyle name="_PHX+IF2 201007報告_2011 十一併班 - TMT 3" xfId="2123"/>
    <cellStyle name="_PHX+IF2 201007報告_2011 十一併班 - WSA ESA" xfId="2124"/>
    <cellStyle name="_PHX+IF2 201007報告_2011 十一併班 - WSA ESA 2" xfId="2125"/>
    <cellStyle name="_PHX+IF2 201007報告_2011 十一併班 - WSA ESA 3" xfId="2126"/>
    <cellStyle name="_PHX+IF2 201007報告_2011 十一併班提案" xfId="2127"/>
    <cellStyle name="_PHX+IF2 201007報告_2011 十一併班提案 2" xfId="2128"/>
    <cellStyle name="_PHX+IF2 201007報告_2011 十一併班提案 3" xfId="2129"/>
    <cellStyle name="_PHX+IF2 201007報告_2011 十一併班提案_CVT投入2500船型 study 20120704 (2)" xfId="2130"/>
    <cellStyle name="_PHX+IF2 201007報告_2011 十一併班提案_CVT投入2500船型 study 20120704 (2) 2" xfId="2131"/>
    <cellStyle name="_PHX+IF2 201007報告_2011 十一併班提案_CVT投入2500船型 study 20120704 (2) 3" xfId="2132"/>
    <cellStyle name="_PHX+IF2 201007報告_2011 十一併班提案_HKG線改版 + MAL2線 研究 - 20121019" xfId="2133"/>
    <cellStyle name="_PHX+IF2 201007報告_2011 十一併班提案_HKG線改版 + MAL2線 研究 - 20121019 2" xfId="2134"/>
    <cellStyle name="_PHX+IF2 201007報告_2011 十一併班提案_HKG線改版 + MAL2線 研究 - 20121019 3" xfId="2135"/>
    <cellStyle name="_PHX+IF2 201007報告_2011 十一併班提案_TPS+HPH 整併研究 - 20121012" xfId="2136"/>
    <cellStyle name="_PHX+IF2 201007報告_2011 十一併班提案_TPS+HPH 整併研究 - 20121012 2" xfId="2137"/>
    <cellStyle name="_PHX+IF2 201007報告_2011 十一併班提案_TPS+HPH 整併研究 - 20121012 3" xfId="2138"/>
    <cellStyle name="_PHX+IF2 201007報告_2011十一併班 - NS1" xfId="2139"/>
    <cellStyle name="_PHX+IF2 201007報告_2011十一併班 - NS1 2" xfId="2140"/>
    <cellStyle name="_PHX+IF2 201007報告_2011十一併班 - NS1 3" xfId="2141"/>
    <cellStyle name="_PHX+IF2 201007報告_2012 CNY Blank Sailing BC update   (2)" xfId="2142"/>
    <cellStyle name="_PHX+IF2 201007報告_2012 CNY Blank Sailing BC update   (2) 2" xfId="2143"/>
    <cellStyle name="_PHX+IF2 201007報告_2012 CNY Blank Sailing BC update   (2) 3" xfId="2144"/>
    <cellStyle name="_PHX+IF2 201007報告_2012 CNY Blank Sailing BC update   (2)_CVT投入2500船型 study 20120704 (2)" xfId="2145"/>
    <cellStyle name="_PHX+IF2 201007報告_2012 CNY Blank Sailing BC update   (2)_CVT投入2500船型 study 20120704 (2) 2" xfId="2146"/>
    <cellStyle name="_PHX+IF2 201007報告_2012 CNY Blank Sailing BC update   (2)_CVT投入2500船型 study 20120704 (2) 3" xfId="2147"/>
    <cellStyle name="_PHX+IF2 201007報告_2012 CNY Blank Sailing BC update   (2)_HKG線改版 + MAL2線 研究 - 20121019" xfId="2148"/>
    <cellStyle name="_PHX+IF2 201007報告_2012 CNY Blank Sailing BC update   (2)_HKG線改版 + MAL2線 研究 - 20121019 2" xfId="2149"/>
    <cellStyle name="_PHX+IF2 201007報告_2012 CNY Blank Sailing BC update   (2)_HKG線改版 + MAL2線 研究 - 20121019 3" xfId="2150"/>
    <cellStyle name="_PHX+IF2 201007報告_2012 CNY Blank Sailing BC update   (2)_TPS+HPH 整併研究 - 20121012" xfId="2151"/>
    <cellStyle name="_PHX+IF2 201007報告_2012 CNY Blank Sailing BC update   (2)_TPS+HPH 整併研究 - 20121012 2" xfId="2152"/>
    <cellStyle name="_PHX+IF2 201007報告_2012 CNY Blank Sailing BC update   (2)_TPS+HPH 整併研究 - 20121012 3" xfId="2153"/>
    <cellStyle name="_PHX+IF2 201007報告_2012 日本新年併班 - JSH" xfId="2154"/>
    <cellStyle name="_PHX+IF2 201007報告_2012 日本新年併班 - JSH 2" xfId="2155"/>
    <cellStyle name="_PHX+IF2 201007報告_2012 日本新年併班 - JSH 3" xfId="2156"/>
    <cellStyle name="_PHX+IF2 201007報告_2012 日本新年併班 - JST" xfId="2157"/>
    <cellStyle name="_PHX+IF2 201007報告_2012 日本新年併班 - JST 2" xfId="2158"/>
    <cellStyle name="_PHX+IF2 201007報告_2012 日本新年併班 - JST 3" xfId="2159"/>
    <cellStyle name="_PHX+IF2 201007報告_2012 日本新年併班 - JTS" xfId="2160"/>
    <cellStyle name="_PHX+IF2 201007報告_2012 日本新年併班 - JTS 2" xfId="2161"/>
    <cellStyle name="_PHX+IF2 201007報告_2012 日本新年併班 - JTS 3" xfId="2162"/>
    <cellStyle name="_PHX+IF2 201007報告_2013 潑水節併班-NTE" xfId="2163"/>
    <cellStyle name="_PHX+IF2 201007報告_2013 潑水節併班-NTE 2" xfId="2164"/>
    <cellStyle name="_PHX+IF2 201007報告_2013 潑水節併班-NTE 3" xfId="2165"/>
    <cellStyle name="_PHX+IF2 201007報告_ABX -併班貨量預估 format" xfId="2166"/>
    <cellStyle name="_PHX+IF2 201007報告_ABX -併班貨量預估 format 2" xfId="2167"/>
    <cellStyle name="_PHX+IF2 201007報告_ABX -併班貨量預估 format 3" xfId="2168"/>
    <cellStyle name="_PHX+IF2 201007報告_Annie_201302" xfId="2169"/>
    <cellStyle name="_PHX+IF2 201007報告_Annie_201302 2" xfId="2170"/>
    <cellStyle name="_PHX+IF2 201007報告_Annie_201302 3" xfId="2171"/>
    <cellStyle name="_PNH-月營運分析" xfId="2172"/>
    <cellStyle name="_PNH-月營運分析 2" xfId="2173"/>
    <cellStyle name="_PNH-月營運分析 3" xfId="2174"/>
    <cellStyle name="_PNH-月營運分析_B50306CVI" xfId="2175"/>
    <cellStyle name="_PNH-月營運分析_B50306CVI 2" xfId="2176"/>
    <cellStyle name="_PNH-月營運分析_B50306CVI 3" xfId="2177"/>
    <cellStyle name="_PNH-月營運分析_PNH-月營運分析" xfId="2178"/>
    <cellStyle name="_PNH-月營運分析_PNH-月營運分析 2" xfId="2179"/>
    <cellStyle name="_PNH-月營運分析_PNH-月營運分析 3" xfId="2180"/>
    <cellStyle name="_PNH-月營運分析_PNH-月營運分析_B50306CVI" xfId="2181"/>
    <cellStyle name="_PNH-月營運分析_PNH-月營運分析_B50306CVI 2" xfId="2182"/>
    <cellStyle name="_PNH-月營運分析_PNH-月營運分析_B50306CVI 3" xfId="2183"/>
    <cellStyle name="_PSW_2_3_6_20091008 (3)" xfId="2184"/>
    <cellStyle name="_PSW_2_3_6_20091008 (3) 2" xfId="2185"/>
    <cellStyle name="_PSW_2_3_6_20091008 (3) 3" xfId="2186"/>
    <cellStyle name="_SHA" xfId="2187"/>
    <cellStyle name="_SHA 2" xfId="2188"/>
    <cellStyle name="_SHA 201107後" xfId="2189"/>
    <cellStyle name="_SHA 201107後 2" xfId="2190"/>
    <cellStyle name="_SHA 201107後 3" xfId="2191"/>
    <cellStyle name="_SHA 3" xfId="2192"/>
    <cellStyle name="_SHA-2009後" xfId="2193"/>
    <cellStyle name="_SHA-2009後 2" xfId="2194"/>
    <cellStyle name="_SHA-2009後 3" xfId="2195"/>
    <cellStyle name="_SHA-2009後_2011 十一併班 - CIX" xfId="2196"/>
    <cellStyle name="_SHA-2009後_2011 十一併班 - CIX 2" xfId="2197"/>
    <cellStyle name="_SHA-2009後_2011 十一併班 - CIX 3" xfId="2198"/>
    <cellStyle name="_SHA-2009後_2011 十一併班 - CMS" xfId="2199"/>
    <cellStyle name="_SHA-2009後_2011 十一併班 - CMS 2" xfId="2200"/>
    <cellStyle name="_SHA-2009後_2011 十一併班 - CMS 3" xfId="2201"/>
    <cellStyle name="_SHA-2009後_2011 十一併班 - TMT" xfId="2202"/>
    <cellStyle name="_SHA-2009後_2011 十一併班 - TMT 2" xfId="2203"/>
    <cellStyle name="_SHA-2009後_2011 十一併班 - TMT 3" xfId="2204"/>
    <cellStyle name="_SHA-2009後_2011 十一併班 - WSA ESA" xfId="2205"/>
    <cellStyle name="_SHA-2009後_2011 十一併班 - WSA ESA 2" xfId="2206"/>
    <cellStyle name="_SHA-2009後_2011 十一併班 - WSA ESA 3" xfId="2207"/>
    <cellStyle name="_SHA-2009後_2012 CNY Blank Sailing BC update   (2)" xfId="2208"/>
    <cellStyle name="_SHA-2009後_2012 CNY Blank Sailing BC update   (2) 2" xfId="2209"/>
    <cellStyle name="_SHA-2009後_2012 CNY Blank Sailing BC update   (2) 3" xfId="2210"/>
    <cellStyle name="_SHA-2009後_2012 CNY Blank Sailing BC update   (2)_CVT投入2500船型 study 20120704 (2)" xfId="2211"/>
    <cellStyle name="_SHA-2009後_2012 CNY Blank Sailing BC update   (2)_CVT投入2500船型 study 20120704 (2) 2" xfId="2212"/>
    <cellStyle name="_SHA-2009後_2012 CNY Blank Sailing BC update   (2)_CVT投入2500船型 study 20120704 (2) 3" xfId="2213"/>
    <cellStyle name="_SHA-2009後_2012 CNY Blank Sailing BC update   (2)_HKG線改版 + MAL2線 研究 - 20121019" xfId="2214"/>
    <cellStyle name="_SHA-2009後_2012 CNY Blank Sailing BC update   (2)_HKG線改版 + MAL2線 研究 - 20121019 2" xfId="2215"/>
    <cellStyle name="_SHA-2009後_2012 CNY Blank Sailing BC update   (2)_HKG線改版 + MAL2線 研究 - 20121019 3" xfId="2216"/>
    <cellStyle name="_SHA-2009後_2012 CNY Blank Sailing BC update   (2)_TPS+HPH 整併研究 - 20121012" xfId="2217"/>
    <cellStyle name="_SHA-2009後_2012 CNY Blank Sailing BC update   (2)_TPS+HPH 整併研究 - 20121012 2" xfId="2218"/>
    <cellStyle name="_SHA-2009後_2012 CNY Blank Sailing BC update   (2)_TPS+HPH 整併研究 - 20121012 3" xfId="2219"/>
    <cellStyle name="_SHA-2009後_2012 日本新年併班 - JSH" xfId="2220"/>
    <cellStyle name="_SHA-2009後_2012 日本新年併班 - JSH 2" xfId="2221"/>
    <cellStyle name="_SHA-2009後_2012 日本新年併班 - JSH 3" xfId="2222"/>
    <cellStyle name="_SHA-2009後_2012 日本新年併班 - JST" xfId="2223"/>
    <cellStyle name="_SHA-2009後_2012 日本新年併班 - JST 2" xfId="2224"/>
    <cellStyle name="_SHA-2009後_2012 日本新年併班 - JST 3" xfId="2225"/>
    <cellStyle name="_SHA-2009後_2012 日本新年併班 - JTS" xfId="2226"/>
    <cellStyle name="_SHA-2009後_2012 日本新年併班 - JTS 2" xfId="2227"/>
    <cellStyle name="_SHA-2009後_2012 日本新年併班 - JTS 3" xfId="2228"/>
    <cellStyle name="_Sheet1" xfId="2229"/>
    <cellStyle name="_Sheet1 2" xfId="2230"/>
    <cellStyle name="_Sheet1 3" xfId="2231"/>
    <cellStyle name="_Sheet1_1" xfId="2232"/>
    <cellStyle name="_Sheet1_1 2" xfId="2233"/>
    <cellStyle name="_Sheet1_1 3" xfId="2234"/>
    <cellStyle name="_Sheet1_1004 MAL II線" xfId="2235"/>
    <cellStyle name="_Sheet1_1004 MAL II線 2" xfId="2236"/>
    <cellStyle name="_Sheet1_1004 MAL II線 3" xfId="2237"/>
    <cellStyle name="_Sheet1_麥寮二線研究HK 版" xfId="2238"/>
    <cellStyle name="_Sheet1_麥寮二線研究HK 版 2" xfId="2239"/>
    <cellStyle name="_Sheet1_麥寮二線研究HK 版 3" xfId="2240"/>
    <cellStyle name="_Slot cost" xfId="2241"/>
    <cellStyle name="_Slot cost 2" xfId="2242"/>
    <cellStyle name="_Slot cost 2 2" xfId="2243"/>
    <cellStyle name="_Slot cost 2 3" xfId="2244"/>
    <cellStyle name="_Slot cost 3" xfId="2245"/>
    <cellStyle name="_Slot cost 3 2" xfId="2246"/>
    <cellStyle name="_Slot cost 3 3" xfId="2247"/>
    <cellStyle name="_Slot cost 4" xfId="2248"/>
    <cellStyle name="_Slot cost 5" xfId="2249"/>
    <cellStyle name="_Slot Cost Calculations Sept08" xfId="2250"/>
    <cellStyle name="_Slot Cost Calculations Sept08 2" xfId="2251"/>
    <cellStyle name="_Slot Cost Calculations Sept08 2 2" xfId="2252"/>
    <cellStyle name="_Slot Cost Calculations Sept08 2 3" xfId="2253"/>
    <cellStyle name="_Slot Cost Calculations Sept08 3" xfId="2254"/>
    <cellStyle name="_Slot Cost Calculations Sept08 3 2" xfId="2255"/>
    <cellStyle name="_Slot Cost Calculations Sept08 3 3" xfId="2256"/>
    <cellStyle name="_Slot Cost Calculations Sept08 4" xfId="2257"/>
    <cellStyle name="_Slot Cost Calculations Sept08 5" xfId="2258"/>
    <cellStyle name="_Slot Cost Calculations Sept08_KEU Slot Cost Calc 02-02-2010_Simulation" xfId="2259"/>
    <cellStyle name="_Slot Cost Calculations Sept08_KEU Slot Cost Calc 02-02-2010_Simulation 2" xfId="2260"/>
    <cellStyle name="_Slot Cost Calculations Sept08_KEU Slot Cost Calc 02-02-2010_Simulation 2 2" xfId="2261"/>
    <cellStyle name="_Slot Cost Calculations Sept08_KEU Slot Cost Calc 02-02-2010_Simulation 2 3" xfId="2262"/>
    <cellStyle name="_Slot Cost Calculations Sept08_KEU Slot Cost Calc 02-02-2010_Simulation 3" xfId="2263"/>
    <cellStyle name="_Slot Cost Calculations Sept08_KEU Slot Cost Calc 02-02-2010_Simulation 3 2" xfId="2264"/>
    <cellStyle name="_Slot Cost Calculations Sept08_KEU Slot Cost Calc 02-02-2010_Simulation 3 3" xfId="2265"/>
    <cellStyle name="_Slot Cost Calculations Sept08_KEU Slot Cost Calc 02-02-2010_Simulation 4" xfId="2266"/>
    <cellStyle name="_Slot Cost Calculations Sept08_KEU Slot Cost Calc 02-02-2010_Simulation 5" xfId="2267"/>
    <cellStyle name="_Slot Cost Calculations Sept08_Slot Cost Calculations - Nov09" xfId="2268"/>
    <cellStyle name="_Slot Cost Calculations Sept08_Slot Cost Calculations - Nov09 2" xfId="2269"/>
    <cellStyle name="_Slot Cost Calculations Sept08_Slot Cost Calculations - Nov09 2 2" xfId="2270"/>
    <cellStyle name="_Slot Cost Calculations Sept08_Slot Cost Calculations - Nov09 2 3" xfId="2271"/>
    <cellStyle name="_Slot Cost Calculations Sept08_Slot Cost Calculations - Nov09 3" xfId="2272"/>
    <cellStyle name="_Slot Cost Calculations Sept08_Slot Cost Calculations - Nov09 3 2" xfId="2273"/>
    <cellStyle name="_Slot Cost Calculations Sept08_Slot Cost Calculations - Nov09 3 3" xfId="2274"/>
    <cellStyle name="_Slot Cost Calculations Sept08_Slot Cost Calculations - Nov09 4" xfId="2275"/>
    <cellStyle name="_Slot Cost Calculations Sept08_Slot Cost Calculations - Nov09 5" xfId="2276"/>
    <cellStyle name="_Slot cost_KEU Slot Cost Calc 02-02-2010_Simulation" xfId="2277"/>
    <cellStyle name="_Slot cost_KEU Slot Cost Calc 02-02-2010_Simulation 2" xfId="2278"/>
    <cellStyle name="_Slot cost_KEU Slot Cost Calc 02-02-2010_Simulation 2 2" xfId="2279"/>
    <cellStyle name="_Slot cost_KEU Slot Cost Calc 02-02-2010_Simulation 2 3" xfId="2280"/>
    <cellStyle name="_Slot cost_KEU Slot Cost Calc 02-02-2010_Simulation 3" xfId="2281"/>
    <cellStyle name="_Slot cost_KEU Slot Cost Calc 02-02-2010_Simulation 3 2" xfId="2282"/>
    <cellStyle name="_Slot cost_KEU Slot Cost Calc 02-02-2010_Simulation 3 3" xfId="2283"/>
    <cellStyle name="_Slot cost_KEU Slot Cost Calc 02-02-2010_Simulation 4" xfId="2284"/>
    <cellStyle name="_Slot cost_KEU Slot Cost Calc 02-02-2010_Simulation 5" xfId="2285"/>
    <cellStyle name="_Slot cost_Slot Cost Calculations - Nov09" xfId="2286"/>
    <cellStyle name="_Slot cost_Slot Cost Calculations - Nov09 2" xfId="2287"/>
    <cellStyle name="_Slot cost_Slot Cost Calculations - Nov09 2 2" xfId="2288"/>
    <cellStyle name="_Slot cost_Slot Cost Calculations - Nov09 2 3" xfId="2289"/>
    <cellStyle name="_Slot cost_Slot Cost Calculations - Nov09 3" xfId="2290"/>
    <cellStyle name="_Slot cost_Slot Cost Calculations - Nov09 3 2" xfId="2291"/>
    <cellStyle name="_Slot cost_Slot Cost Calculations - Nov09 3 3" xfId="2292"/>
    <cellStyle name="_Slot cost_Slot Cost Calculations - Nov09 4" xfId="2293"/>
    <cellStyle name="_Slot cost_Slot Cost Calculations - Nov09 5" xfId="2294"/>
    <cellStyle name="_StartUp" xfId="2295"/>
    <cellStyle name="_StartUp 2" xfId="2296"/>
    <cellStyle name="_StartUp 3" xfId="2297"/>
    <cellStyle name="_StartUp_1004 MAL II線" xfId="2298"/>
    <cellStyle name="_StartUp_1004 MAL II線 2" xfId="2299"/>
    <cellStyle name="_StartUp_1004 MAL II線 3" xfId="2300"/>
    <cellStyle name="_StartUp_2012_1st_Qtr_SKD_Review" xfId="2301"/>
    <cellStyle name="_StartUp_2012_1st_Qtr_SKD_Review 2" xfId="2302"/>
    <cellStyle name="_StartUp_2012_1st_Qtr_SKD_Review 3" xfId="2303"/>
    <cellStyle name="_StartUp_2012_1st_Qtr_SKD_Review_B50306CVI" xfId="2304"/>
    <cellStyle name="_StartUp_2012_1st_Qtr_SKD_Review_B50306CVI 2" xfId="2305"/>
    <cellStyle name="_StartUp_2012_1st_Qtr_SKD_Review_B50306CVI 3" xfId="2306"/>
    <cellStyle name="_StartUp_2012Q1" xfId="2307"/>
    <cellStyle name="_StartUp_2012Q1 2" xfId="2308"/>
    <cellStyle name="_StartUp_2012Q1 3" xfId="2309"/>
    <cellStyle name="_StartUp_2012Q1_B50306CVI" xfId="2310"/>
    <cellStyle name="_StartUp_2012Q1_B50306CVI 2" xfId="2311"/>
    <cellStyle name="_StartUp_2012Q1_B50306CVI 3" xfId="2312"/>
    <cellStyle name="_StartUp_2013 JP Golden Week 試算" xfId="2313"/>
    <cellStyle name="_StartUp_2013 JP Golden Week 試算 2" xfId="2314"/>
    <cellStyle name="_StartUp_2013 JP Golden Week 試算 3" xfId="2315"/>
    <cellStyle name="_StartUp_2013 JP Golden Week 試算rvs" xfId="2316"/>
    <cellStyle name="_StartUp_2013 JP Golden Week 試算rvs 2" xfId="2317"/>
    <cellStyle name="_StartUp_2013 JP Golden Week 試算rvs 3" xfId="2318"/>
    <cellStyle name="_StartUp_JSH-20130416" xfId="2319"/>
    <cellStyle name="_StartUp_JSH-20130416 2" xfId="2320"/>
    <cellStyle name="_StartUp_JSH-20130416 3" xfId="2321"/>
    <cellStyle name="_StartUp_JSH-20130416_B50306CVI" xfId="2322"/>
    <cellStyle name="_StartUp_JSH-20130416_B50306CVI 2" xfId="2323"/>
    <cellStyle name="_StartUp_JSH-20130416_B50306CVI 3" xfId="2324"/>
    <cellStyle name="_StartUp_JTP 與 Coscon CNP 互換 - 20130415" xfId="2325"/>
    <cellStyle name="_StartUp_JTP 與 Coscon CNP 互換 - 20130415 2" xfId="2326"/>
    <cellStyle name="_StartUp_JTP 與 Coscon CNP 互換 - 20130415 3" xfId="2327"/>
    <cellStyle name="_StartUp_JTP 與 Coscon CNP 互換 - 20130415_B50306CVI" xfId="2328"/>
    <cellStyle name="_StartUp_JTP 與 Coscon CNP 互換 - 20130415_B50306CVI 2" xfId="2329"/>
    <cellStyle name="_StartUp_JTP 與 Coscon CNP 互換 - 20130415_B50306CVI 3" xfId="2330"/>
    <cellStyle name="_StartUp_LMD PA2 study" xfId="2331"/>
    <cellStyle name="_StartUp_LMD PA2 study (2)" xfId="2332"/>
    <cellStyle name="_StartUp_LMD PA2 study (2) 2" xfId="2333"/>
    <cellStyle name="_StartUp_LMD PA2 study (2) 3" xfId="2334"/>
    <cellStyle name="_StartUp_LMD PA2 study 2" xfId="2335"/>
    <cellStyle name="_StartUp_LMD PA2 study 3" xfId="2336"/>
    <cellStyle name="_StartUp_NTE NOW" xfId="2337"/>
    <cellStyle name="_StartUp_NTE NOW 2" xfId="2338"/>
    <cellStyle name="_StartUp_NTE NOW 3" xfId="2339"/>
    <cellStyle name="_StartUp_NTE NOW_B50306CVI" xfId="2340"/>
    <cellStyle name="_StartUp_NTE NOW_B50306CVI 2" xfId="2341"/>
    <cellStyle name="_StartUp_NTE NOW_B50306CVI 3" xfId="2342"/>
    <cellStyle name="_StartUp_NTE NOW_Mindanao study" xfId="2343"/>
    <cellStyle name="_StartUp_NTE NOW_Mindanao study 2" xfId="2344"/>
    <cellStyle name="_StartUp_NTE NOW_Mindanao study 3" xfId="2345"/>
    <cellStyle name="_StartUp_PA2 1xWH50 無NGB加SKU-20130123" xfId="2346"/>
    <cellStyle name="_StartUp_PA2 1xWH50 無NGB加SKU-20130123 2" xfId="2347"/>
    <cellStyle name="_StartUp_PA2 1xWH50 無NGB加SKU-20130123 3" xfId="2348"/>
    <cellStyle name="_StartUp_PA2 1xWH50 無NGB加SKU-20130123_B50306CVI" xfId="2349"/>
    <cellStyle name="_StartUp_PA2 1xWH50 無NGB加SKU-20130123_B50306CVI 2" xfId="2350"/>
    <cellStyle name="_StartUp_PA2 1xWH50 無NGB加SKU-20130123_B50306CVI 3" xfId="2351"/>
    <cellStyle name="_StartUp_PA2 NOW" xfId="2352"/>
    <cellStyle name="_StartUp_PA2 NOW 2" xfId="2353"/>
    <cellStyle name="_StartUp_PA2 NOW 3" xfId="2354"/>
    <cellStyle name="_StartUp_PA2 NOW_B50306CVI" xfId="2355"/>
    <cellStyle name="_StartUp_PA2 NOW_B50306CVI 2" xfId="2356"/>
    <cellStyle name="_StartUp_PA2 NOW_B50306CVI 3" xfId="2357"/>
    <cellStyle name="_StartUp_PA2 NOW_Mindanao study" xfId="2358"/>
    <cellStyle name="_StartUp_PA2 NOW_Mindanao study 2" xfId="2359"/>
    <cellStyle name="_StartUp_PA2 NOW_Mindanao study 3" xfId="2360"/>
    <cellStyle name="_StartUp_TPS TISPROFORMA120917A (2)" xfId="2361"/>
    <cellStyle name="_StartUp_TPS TISPROFORMA120917A (2) 2" xfId="2362"/>
    <cellStyle name="_StartUp_TPS TISPROFORMA120917A (2) 3" xfId="2363"/>
    <cellStyle name="_StartUp_航發會100810A" xfId="2364"/>
    <cellStyle name="_StartUp_航發會100810A 2" xfId="2365"/>
    <cellStyle name="_StartUp_航發會100810A 3" xfId="2366"/>
    <cellStyle name="_StartUp_麥寮二線研究HK 版" xfId="2367"/>
    <cellStyle name="_StartUp_麥寮二線研究HK 版 2" xfId="2368"/>
    <cellStyle name="_StartUp_麥寮二線研究HK 版 3" xfId="2369"/>
    <cellStyle name="_Teresa 201010" xfId="2370"/>
    <cellStyle name="_Teresa 201010 2" xfId="2371"/>
    <cellStyle name="_Teresa 201010 3" xfId="2372"/>
    <cellStyle name="_Teresa 201010_2013 潑水節併班-NTE" xfId="2373"/>
    <cellStyle name="_Teresa 201010_2013 潑水節併班-NTE 2" xfId="2374"/>
    <cellStyle name="_Teresa 201010_2013 潑水節併班-NTE 3" xfId="2375"/>
    <cellStyle name="_Teresa 201010_Annie_201302" xfId="2376"/>
    <cellStyle name="_Teresa 201010_Annie_201302 2" xfId="2377"/>
    <cellStyle name="_Teresa 201010_Annie_201302 3" xfId="2378"/>
    <cellStyle name="_Teresa 201103" xfId="2379"/>
    <cellStyle name="_Teresa 201103 2" xfId="2380"/>
    <cellStyle name="_Teresa 201103 3" xfId="2381"/>
    <cellStyle name="_Teresa 201105" xfId="2382"/>
    <cellStyle name="_Teresa 201105 2" xfId="2383"/>
    <cellStyle name="_Teresa 201105 3" xfId="2384"/>
    <cellStyle name="_Teresa 201105_2013 潑水節併班-NTE" xfId="2385"/>
    <cellStyle name="_Teresa 201105_2013 潑水節併班-NTE 2" xfId="2386"/>
    <cellStyle name="_Teresa 201105_2013 潑水節併班-NTE 3" xfId="2387"/>
    <cellStyle name="_Teresa 201105_Annie_201302" xfId="2388"/>
    <cellStyle name="_Teresa 201105_Annie_201302 2" xfId="2389"/>
    <cellStyle name="_Teresa 201105_Annie_201302 3" xfId="2390"/>
    <cellStyle name="_Teresa 201108" xfId="2391"/>
    <cellStyle name="_Teresa 201108 2" xfId="2392"/>
    <cellStyle name="_Teresa 201108 3" xfId="2393"/>
    <cellStyle name="_Teresa 201109" xfId="2394"/>
    <cellStyle name="_Teresa 201109 2" xfId="2395"/>
    <cellStyle name="_Teresa 201109 3" xfId="2396"/>
    <cellStyle name="_Teresa 201110" xfId="2397"/>
    <cellStyle name="_Teresa 201110 2" xfId="2398"/>
    <cellStyle name="_Teresa 201110 3" xfId="2399"/>
    <cellStyle name="_Teresa 201111" xfId="2400"/>
    <cellStyle name="_Teresa 201111 2" xfId="2401"/>
    <cellStyle name="_Teresa 201111 3" xfId="2402"/>
    <cellStyle name="_Teresa 201112" xfId="2403"/>
    <cellStyle name="_Teresa 201112 2" xfId="2404"/>
    <cellStyle name="_Teresa 201112 3" xfId="2405"/>
    <cellStyle name="_Teresa 201203" xfId="2406"/>
    <cellStyle name="_Teresa 201203 2" xfId="2407"/>
    <cellStyle name="_Teresa 201203 3" xfId="2408"/>
    <cellStyle name="_TIS" xfId="2409"/>
    <cellStyle name="_TIS 2" xfId="2410"/>
    <cellStyle name="_TIS 3" xfId="2411"/>
    <cellStyle name="_TJS" xfId="2412"/>
    <cellStyle name="_TJS 2" xfId="2413"/>
    <cellStyle name="_TJS 3" xfId="2414"/>
    <cellStyle name="_TJS_Kelly_201303" xfId="2415"/>
    <cellStyle name="_TJS_Kelly_201303 2" xfId="2416"/>
    <cellStyle name="_TJS_Kelly_201303 3" xfId="2417"/>
    <cellStyle name="_TJS_Kelly_201303_B50306CVI" xfId="2418"/>
    <cellStyle name="_TJS_Kelly_201303_B50306CVI 2" xfId="2419"/>
    <cellStyle name="_TJS_Kelly_201303_B50306CVI 3" xfId="2420"/>
    <cellStyle name="_TJS_Kelly_201303_Mindanao study" xfId="2421"/>
    <cellStyle name="_TJS_Kelly_201303_Mindanao study 2" xfId="2422"/>
    <cellStyle name="_TJS_Kelly_201303_Mindanao study 3" xfId="2423"/>
    <cellStyle name="_TMT OMIT" xfId="2424"/>
    <cellStyle name="_TMT OMIT 2" xfId="2425"/>
    <cellStyle name="_TMT OMIT 3" xfId="2426"/>
    <cellStyle name="_TMT 報告" xfId="2427"/>
    <cellStyle name="_TMT 報告 2" xfId="2428"/>
    <cellStyle name="_TMT 報告 3" xfId="2429"/>
    <cellStyle name="_TPI" xfId="2430"/>
    <cellStyle name="_TPI 2" xfId="2431"/>
    <cellStyle name="_TPI 201107後" xfId="2432"/>
    <cellStyle name="_TPI 201107後 2" xfId="2433"/>
    <cellStyle name="_TPI 201107後 3" xfId="2434"/>
    <cellStyle name="_TPI 3" xfId="2435"/>
    <cellStyle name="_TPI_2011 十一併班 - CIX" xfId="2436"/>
    <cellStyle name="_TPI_2011 十一併班 - CIX 2" xfId="2437"/>
    <cellStyle name="_TPI_2011 十一併班 - CIX 3" xfId="2438"/>
    <cellStyle name="_TPI_2011 十一併班 - CMS" xfId="2439"/>
    <cellStyle name="_TPI_2011 十一併班 - CMS 2" xfId="2440"/>
    <cellStyle name="_TPI_2011 十一併班 - CMS 3" xfId="2441"/>
    <cellStyle name="_TPI_2011 十一併班 - TMT" xfId="2442"/>
    <cellStyle name="_TPI_2011 十一併班 - TMT 2" xfId="2443"/>
    <cellStyle name="_TPI_2011 十一併班 - TMT 3" xfId="2444"/>
    <cellStyle name="_TPI_2011 十一併班 - WSA ESA" xfId="2445"/>
    <cellStyle name="_TPI_2011 十一併班 - WSA ESA 2" xfId="2446"/>
    <cellStyle name="_TPI_2011 十一併班 - WSA ESA 3" xfId="2447"/>
    <cellStyle name="_TPI_2012 CNY Blank Sailing BC update   (2)" xfId="2448"/>
    <cellStyle name="_TPI_2012 CNY Blank Sailing BC update   (2) 2" xfId="2449"/>
    <cellStyle name="_TPI_2012 CNY Blank Sailing BC update   (2) 3" xfId="2450"/>
    <cellStyle name="_TPI_2012 CNY Blank Sailing BC update   (2)_CVT投入2500船型 study 20120704 (2)" xfId="2451"/>
    <cellStyle name="_TPI_2012 CNY Blank Sailing BC update   (2)_CVT投入2500船型 study 20120704 (2) 2" xfId="2452"/>
    <cellStyle name="_TPI_2012 CNY Blank Sailing BC update   (2)_CVT投入2500船型 study 20120704 (2) 3" xfId="2453"/>
    <cellStyle name="_TPI_2012 CNY Blank Sailing BC update   (2)_HKG線改版 + MAL2線 研究 - 20121019" xfId="2454"/>
    <cellStyle name="_TPI_2012 CNY Blank Sailing BC update   (2)_HKG線改版 + MAL2線 研究 - 20121019 2" xfId="2455"/>
    <cellStyle name="_TPI_2012 CNY Blank Sailing BC update   (2)_HKG線改版 + MAL2線 研究 - 20121019 3" xfId="2456"/>
    <cellStyle name="_TPI_2012 CNY Blank Sailing BC update   (2)_TPS+HPH 整併研究 - 20121012" xfId="2457"/>
    <cellStyle name="_TPI_2012 CNY Blank Sailing BC update   (2)_TPS+HPH 整併研究 - 20121012 2" xfId="2458"/>
    <cellStyle name="_TPI_2012 CNY Blank Sailing BC update   (2)_TPS+HPH 整併研究 - 20121012 3" xfId="2459"/>
    <cellStyle name="_TPI_2012 日本新年併班 - JSH" xfId="2460"/>
    <cellStyle name="_TPI_2012 日本新年併班 - JSH 2" xfId="2461"/>
    <cellStyle name="_TPI_2012 日本新年併班 - JSH 3" xfId="2462"/>
    <cellStyle name="_TPI_2012 日本新年併班 - JST" xfId="2463"/>
    <cellStyle name="_TPI_2012 日本新年併班 - JST 2" xfId="2464"/>
    <cellStyle name="_TPI_2012 日本新年併班 - JST 3" xfId="2465"/>
    <cellStyle name="_TPI_2012 日本新年併班 - JTS" xfId="2466"/>
    <cellStyle name="_TPI_2012 日本新年併班 - JTS 2" xfId="2467"/>
    <cellStyle name="_TPI_2012 日本新年併班 - JTS 3" xfId="2468"/>
    <cellStyle name="_TPI_Kelly_201303" xfId="2469"/>
    <cellStyle name="_TPI_Kelly_201303 2" xfId="2470"/>
    <cellStyle name="_TPI_Kelly_201303 3" xfId="2471"/>
    <cellStyle name="_TPI_Kelly_201303_B50306CVI" xfId="2472"/>
    <cellStyle name="_TPI_Kelly_201303_B50306CVI 2" xfId="2473"/>
    <cellStyle name="_TPI_Kelly_201303_B50306CVI 3" xfId="2474"/>
    <cellStyle name="_TPI_Kelly_201303_Mindanao study" xfId="2475"/>
    <cellStyle name="_TPI_Kelly_201303_Mindanao study 2" xfId="2476"/>
    <cellStyle name="_TPI_Kelly_201303_Mindanao study 3" xfId="2477"/>
    <cellStyle name="_TPS" xfId="2478"/>
    <cellStyle name="_TPS 2" xfId="2479"/>
    <cellStyle name="_TPS 3" xfId="2480"/>
    <cellStyle name="_TPS Rotation (CKYH)" xfId="2481"/>
    <cellStyle name="_TPS Rotation (CKYH) 2" xfId="2482"/>
    <cellStyle name="_TPS Rotation (CKYH) 20090721" xfId="2483"/>
    <cellStyle name="_TPS Rotation (CKYH) 20090721 2" xfId="2484"/>
    <cellStyle name="_TPS Rotation (CKYH) 20090721 3" xfId="2485"/>
    <cellStyle name="_TPS Rotation (CKYH) 3" xfId="2486"/>
    <cellStyle name="_TPS TISPROFORMA120917A (2)" xfId="2487"/>
    <cellStyle name="_TPS TISPROFORMA120917A (2) 2" xfId="2488"/>
    <cellStyle name="_TPS TISPROFORMA120917A (2) 3" xfId="2489"/>
    <cellStyle name="_TPS_AWE_CKYH_2009system_cost　Market Hire" xfId="2490"/>
    <cellStyle name="_TPS_AWE_CKYH_2009system_cost　Market Hire 2" xfId="2491"/>
    <cellStyle name="_TPS_AWE_CKYH_2009system_cost　Market Hire 3" xfId="2492"/>
    <cellStyle name="_TPSシステムコスト　2009July23" xfId="2493"/>
    <cellStyle name="_TPSシステムコスト　2009July23 2" xfId="2494"/>
    <cellStyle name="_TPSシステムコスト　2009July23 3" xfId="2495"/>
    <cellStyle name="_Vizag study-1" xfId="2496"/>
    <cellStyle name="_Vizag study-1 2" xfId="2497"/>
    <cellStyle name="_Vizag study-1 3" xfId="2498"/>
    <cellStyle name="_WCSA study_for BC" xfId="2499"/>
    <cellStyle name="_WCSA study_for BC 2" xfId="2500"/>
    <cellStyle name="_WCSA study_for BC 3" xfId="2501"/>
    <cellStyle name="_White Sea voayge 021 cancellation 試算" xfId="2502"/>
    <cellStyle name="_White Sea voayge 021 cancellation 試算 2" xfId="2503"/>
    <cellStyle name="_White Sea voayge 021 cancellation 試算 3" xfId="2504"/>
    <cellStyle name="_Winter Plan_Service Comparison" xfId="2505"/>
    <cellStyle name="_Winter Plan_Service Comparison 2" xfId="2506"/>
    <cellStyle name="_Winter Plan_Service Comparison 2 2" xfId="2507"/>
    <cellStyle name="_Winter Plan_Service Comparison 2 3" xfId="2508"/>
    <cellStyle name="_Winter Plan_Service Comparison 3" xfId="2509"/>
    <cellStyle name="_Winter Plan_Service Comparison 3 2" xfId="2510"/>
    <cellStyle name="_Winter Plan_Service Comparison 3 3" xfId="2511"/>
    <cellStyle name="_Winter Plan_Service Comparison 4" xfId="2512"/>
    <cellStyle name="_Winter Plan_Service Comparison 4 2" xfId="2513"/>
    <cellStyle name="_Winter Plan_Service Comparison 4 3" xfId="2514"/>
    <cellStyle name="_Winter Plan_Service Comparison 5" xfId="2515"/>
    <cellStyle name="_Winter Plan_Service Comparison 6" xfId="2516"/>
    <cellStyle name="_WSA" xfId="2517"/>
    <cellStyle name="_WSA 12月份報告 (3)" xfId="2518"/>
    <cellStyle name="_WSA 12月份報告 (3) 2" xfId="2519"/>
    <cellStyle name="_WSA 12月份報告 (3) 3" xfId="2520"/>
    <cellStyle name="_WSA 2" xfId="2521"/>
    <cellStyle name="_WSA 3" xfId="2522"/>
    <cellStyle name="_WSA Cost" xfId="2523"/>
    <cellStyle name="_WSA Cost 2" xfId="2524"/>
    <cellStyle name="_WSA Cost 3" xfId="2525"/>
    <cellStyle name="_WSA 買艙 (2)" xfId="2526"/>
    <cellStyle name="_WSA 買艙 (2) 2" xfId="2527"/>
    <cellStyle name="_WSA 買艙 (2) 3" xfId="2528"/>
    <cellStyle name="_YG2" xfId="2529"/>
    <cellStyle name="_YG2 2" xfId="2530"/>
    <cellStyle name="_YG2 3" xfId="2531"/>
    <cellStyle name="_YGN" xfId="2532"/>
    <cellStyle name="_YGN 2" xfId="2533"/>
    <cellStyle name="_YGN 2012營運分析" xfId="2534"/>
    <cellStyle name="_YGN 2012營運分析 2" xfId="2535"/>
    <cellStyle name="_YGN 2012營運分析 3" xfId="2536"/>
    <cellStyle name="_YGN 3" xfId="2537"/>
    <cellStyle name="_YML-AES-AME-Jan09" xfId="2538"/>
    <cellStyle name="_YML-AES-AME-Jan09 2" xfId="2539"/>
    <cellStyle name="_YML-AES-AME-Jan09 2 2" xfId="2540"/>
    <cellStyle name="_YML-AES-AME-Jan09 2 3" xfId="2541"/>
    <cellStyle name="_YML-AES-AME-Jan09 3" xfId="2542"/>
    <cellStyle name="_YML-AES-AME-Jan09 3 2" xfId="2543"/>
    <cellStyle name="_YML-AES-AME-Jan09 3 3" xfId="2544"/>
    <cellStyle name="_YML-AES-AME-Jan09 4" xfId="2545"/>
    <cellStyle name="_YML-AES-AME-Jan09 5" xfId="2546"/>
    <cellStyle name="_YML-AES-AME-Jan09_ABX - C7 Slot Cost" xfId="2547"/>
    <cellStyle name="_YML-AES-AME-Jan09_ABX - C7 Slot Cost 2" xfId="2548"/>
    <cellStyle name="_YML-AES-AME-Jan09_ABX - C7 Slot Cost 2 2" xfId="2549"/>
    <cellStyle name="_YML-AES-AME-Jan09_ABX - C7 Slot Cost 2 3" xfId="2550"/>
    <cellStyle name="_YML-AES-AME-Jan09_ABX - C7 Slot Cost 3" xfId="2551"/>
    <cellStyle name="_YML-AES-AME-Jan09_ABX - C7 Slot Cost 3 2" xfId="2552"/>
    <cellStyle name="_YML-AES-AME-Jan09_ABX - C7 Slot Cost 3 3" xfId="2553"/>
    <cellStyle name="_YML-AES-AME-Jan09_ABX - C7 Slot Cost 4" xfId="2554"/>
    <cellStyle name="_YML-AES-AME-Jan09_ABX - C7 Slot Cost 5" xfId="2555"/>
    <cellStyle name="_YML-AES-AME-Jan09_KEU Slot Cost Calc 02-02-2010_Simulation" xfId="2556"/>
    <cellStyle name="_YML-AES-AME-Jan09_KEU Slot Cost Calc 02-02-2010_Simulation 2" xfId="2557"/>
    <cellStyle name="_YML-AES-AME-Jan09_KEU Slot Cost Calc 02-02-2010_Simulation 2 2" xfId="2558"/>
    <cellStyle name="_YML-AES-AME-Jan09_KEU Slot Cost Calc 02-02-2010_Simulation 2 3" xfId="2559"/>
    <cellStyle name="_YML-AES-AME-Jan09_KEU Slot Cost Calc 02-02-2010_Simulation 3" xfId="2560"/>
    <cellStyle name="_YML-AES-AME-Jan09_KEU Slot Cost Calc 02-02-2010_Simulation 3 2" xfId="2561"/>
    <cellStyle name="_YML-AES-AME-Jan09_KEU Slot Cost Calc 02-02-2010_Simulation 3 3" xfId="2562"/>
    <cellStyle name="_YML-AES-AME-Jan09_KEU Slot Cost Calc 02-02-2010_Simulation 4" xfId="2563"/>
    <cellStyle name="_YML-AES-AME-Jan09_KEU Slot Cost Calc 02-02-2010_Simulation 5" xfId="2564"/>
    <cellStyle name="_YML-AES-AME-Jan09_Slot Cost Calculations - Nov09" xfId="2565"/>
    <cellStyle name="_YML-AES-AME-Jan09_Slot Cost Calculations - Nov09 2" xfId="2566"/>
    <cellStyle name="_YML-AES-AME-Jan09_Slot Cost Calculations - Nov09 2 2" xfId="2567"/>
    <cellStyle name="_YML-AES-AME-Jan09_Slot Cost Calculations - Nov09 2 3" xfId="2568"/>
    <cellStyle name="_YML-AES-AME-Jan09_Slot Cost Calculations - Nov09 3" xfId="2569"/>
    <cellStyle name="_YML-AES-AME-Jan09_Slot Cost Calculations - Nov09 3 2" xfId="2570"/>
    <cellStyle name="_YML-AES-AME-Jan09_Slot Cost Calculations - Nov09 3 3" xfId="2571"/>
    <cellStyle name="_YML-AES-AME-Jan09_Slot Cost Calculations - Nov09 4" xfId="2572"/>
    <cellStyle name="_YML-AES-AME-Jan09_Slot Cost Calculations - Nov09 5" xfId="2573"/>
    <cellStyle name="_YML-AES-MCS-Mar09" xfId="2574"/>
    <cellStyle name="_YML-AES-MCS-Mar09 2" xfId="2575"/>
    <cellStyle name="_YML-AES-MCS-Mar09 2 2" xfId="2576"/>
    <cellStyle name="_YML-AES-MCS-Mar09 2 3" xfId="2577"/>
    <cellStyle name="_YML-AES-MCS-Mar09 3" xfId="2578"/>
    <cellStyle name="_YML-AES-MCS-Mar09 3 2" xfId="2579"/>
    <cellStyle name="_YML-AES-MCS-Mar09 3 3" xfId="2580"/>
    <cellStyle name="_YML-AES-MCS-Mar09 4" xfId="2581"/>
    <cellStyle name="_YML-AES-MCS-Mar09 5" xfId="2582"/>
    <cellStyle name="_YML-AES-MCS-Mar09_KEU Slot Cost Calc 02-02-2010_Simulation" xfId="2583"/>
    <cellStyle name="_YML-AES-MCS-Mar09_KEU Slot Cost Calc 02-02-2010_Simulation 2" xfId="2584"/>
    <cellStyle name="_YML-AES-MCS-Mar09_KEU Slot Cost Calc 02-02-2010_Simulation 2 2" xfId="2585"/>
    <cellStyle name="_YML-AES-MCS-Mar09_KEU Slot Cost Calc 02-02-2010_Simulation 2 3" xfId="2586"/>
    <cellStyle name="_YML-AES-MCS-Mar09_KEU Slot Cost Calc 02-02-2010_Simulation 3" xfId="2587"/>
    <cellStyle name="_YML-AES-MCS-Mar09_KEU Slot Cost Calc 02-02-2010_Simulation 3 2" xfId="2588"/>
    <cellStyle name="_YML-AES-MCS-Mar09_KEU Slot Cost Calc 02-02-2010_Simulation 3 3" xfId="2589"/>
    <cellStyle name="_YML-AES-MCS-Mar09_KEU Slot Cost Calc 02-02-2010_Simulation 4" xfId="2590"/>
    <cellStyle name="_YML-AES-MCS-Mar09_KEU Slot Cost Calc 02-02-2010_Simulation 5" xfId="2591"/>
    <cellStyle name="_YML-AES-MCS-Mar09_Slot Cost Calculations - Nov09" xfId="2592"/>
    <cellStyle name="_YML-AES-MCS-Mar09_Slot Cost Calculations - Nov09 2" xfId="2593"/>
    <cellStyle name="_YML-AES-MCS-Mar09_Slot Cost Calculations - Nov09 2 2" xfId="2594"/>
    <cellStyle name="_YML-AES-MCS-Mar09_Slot Cost Calculations - Nov09 2 3" xfId="2595"/>
    <cellStyle name="_YML-AES-MCS-Mar09_Slot Cost Calculations - Nov09 3" xfId="2596"/>
    <cellStyle name="_YML-AES-MCS-Mar09_Slot Cost Calculations - Nov09 3 2" xfId="2597"/>
    <cellStyle name="_YML-AES-MCS-Mar09_Slot Cost Calculations - Nov09 3 3" xfId="2598"/>
    <cellStyle name="_YML-AES-MCS-Mar09_Slot Cost Calculations - Nov09 4" xfId="2599"/>
    <cellStyle name="_YML-AES-MCS-Mar09_Slot Cost Calculations - Nov09 5" xfId="2600"/>
    <cellStyle name="_Zhiyu 201106" xfId="2601"/>
    <cellStyle name="_Zhiyu 201106 2" xfId="2602"/>
    <cellStyle name="_Zhiyu 201106 3" xfId="2603"/>
    <cellStyle name="_Zhiyu 201110" xfId="2604"/>
    <cellStyle name="_Zhiyu 201110 2" xfId="2605"/>
    <cellStyle name="_Zhiyu 201110 3" xfId="2606"/>
    <cellStyle name="_Zhiyu_201209" xfId="2607"/>
    <cellStyle name="_Zhiyu_201209 2" xfId="2608"/>
    <cellStyle name="_Zhiyu_201209 3" xfId="2609"/>
    <cellStyle name="_Zhiyu_201302" xfId="2610"/>
    <cellStyle name="_Zhiyu_201302 2" xfId="2611"/>
    <cellStyle name="_Zhiyu_201302 3" xfId="2612"/>
    <cellStyle name="_表格_FIXCOST" xfId="2613"/>
    <cellStyle name="_表格_FIXCOST 2" xfId="2614"/>
    <cellStyle name="_表格_FIXCOST 3" xfId="2615"/>
    <cellStyle name="_併班貨量預估 format (2)" xfId="2616"/>
    <cellStyle name="_併班貨量預估 format (2) 2" xfId="2617"/>
    <cellStyle name="_併班貨量預估 format (2) 3" xfId="2618"/>
    <cellStyle name="_採算database2009_20090522_1920" xfId="2619"/>
    <cellStyle name="_採算database2009_20090522_1920 2" xfId="2620"/>
    <cellStyle name="_採算database2009_20090522_1920 3" xfId="2621"/>
    <cellStyle name="_航發會100810A" xfId="2622"/>
    <cellStyle name="_航發會100810A 2" xfId="2623"/>
    <cellStyle name="_航發會100810A 3" xfId="2624"/>
    <cellStyle name="_黑海2線(share 3 vsl)-update slot" xfId="2625"/>
    <cellStyle name="_黑海2線(share 3 vsl)-update slot 2" xfId="2626"/>
    <cellStyle name="_黑海2線(share 3 vsl)-update slot 3" xfId="2627"/>
    <cellStyle name="_華北KHI Cost" xfId="2628"/>
    <cellStyle name="_華北KHI Cost 2" xfId="2629"/>
    <cellStyle name="_華北KHI Cost 3" xfId="2630"/>
    <cellStyle name="_華中版 - C Oil, 500" xfId="2631"/>
    <cellStyle name="_華中版 - C Oil, 500 2" xfId="2632"/>
    <cellStyle name="_華中版 - C Oil, 500 3" xfId="2633"/>
    <cellStyle name="_麥寮二線研究HK 版" xfId="2634"/>
    <cellStyle name="_麥寮二線研究HK 版 2" xfId="2635"/>
    <cellStyle name="_麥寮二線研究HK 版 3" xfId="2636"/>
    <cellStyle name="_南美 2012 敏感度 OIL 653.63" xfId="2637"/>
    <cellStyle name="_南美 2012 敏感度 OIL 653.63 2" xfId="2638"/>
    <cellStyle name="_南美 2012 敏感度 OIL 653.63 3" xfId="2639"/>
    <cellStyle name="_新航線 版子" xfId="2640"/>
    <cellStyle name="_新航線 版子 2" xfId="2641"/>
    <cellStyle name="_新航線 版子 3" xfId="2642"/>
    <cellStyle name="_星馬版 - C Oil, 500" xfId="2643"/>
    <cellStyle name="_星馬版 - C Oil, 500 2" xfId="2644"/>
    <cellStyle name="_星馬版 - C Oil, 500 3" xfId="2645"/>
    <cellStyle name="_印度線(套用自有船成本)" xfId="2646"/>
    <cellStyle name="_印度線(套用自有船成本) 2" xfId="2647"/>
    <cellStyle name="_印度線(套用自有船成本) 3" xfId="2648"/>
    <cellStyle name="_印度線自營" xfId="2649"/>
    <cellStyle name="_印度線自營 2" xfId="2650"/>
    <cellStyle name="_印度線自營 3" xfId="2651"/>
    <cellStyle name="_資料整理Example" xfId="2652"/>
    <cellStyle name="_資料整理Example 2" xfId="2653"/>
    <cellStyle name="_資料整理Example 3" xfId="2654"/>
    <cellStyle name="¿­¾îº» ÇÏÀÌÆÛ¸µÅ©" xfId="2655"/>
    <cellStyle name="¿­¾îº» ÇÏÀÌÆÛ¸µÅ© 2" xfId="2656"/>
    <cellStyle name="¿­¾îº» ÇÏÀÌÆÛ¸µÅ© 2 2" xfId="2657"/>
    <cellStyle name="¿­¾îº» ÇÏÀÌÆÛ¸µÅ© 2 3" xfId="2658"/>
    <cellStyle name="¿­¾îº» ÇÏÀÌÆÛ¸µÅ© 3" xfId="2659"/>
    <cellStyle name="¿­¾îº» ÇÏÀÌÆÛ¸µÅ© 3 2" xfId="2660"/>
    <cellStyle name="¿­¾îº» ÇÏÀÌÆÛ¸µÅ© 3 3" xfId="2661"/>
    <cellStyle name="¿­¾îº» ÇÏÀÌÆÛ¸µÅ© 4" xfId="2662"/>
    <cellStyle name="¿­¾îº» ÇÏÀÌÆÛ¸µÅ© 4 2" xfId="2663"/>
    <cellStyle name="¿­¾îº» ÇÏÀÌÆÛ¸µÅ© 4 3" xfId="2664"/>
    <cellStyle name="¿­¾îº» ÇÏÀÌÆÛ¸µÅ© 5" xfId="2665"/>
    <cellStyle name="¿­¾îº» ÇÏÀÌÆÛ¸µÅ© 6" xfId="2666"/>
    <cellStyle name="•W?_BOOKSHIP" xfId="2667"/>
    <cellStyle name="ÊÝ [0.00]_Region Orders (2)" xfId="2668"/>
    <cellStyle name="ÊÝ_Region Orders (2)" xfId="2669"/>
    <cellStyle name="fEñY [0.00]_Region Orders (2)" xfId="2670"/>
    <cellStyle name="fEñY_Region Orders (2)" xfId="2671"/>
    <cellStyle name="W_Pacific Region P&amp;L" xfId="2672"/>
    <cellStyle name="20% - Accent1" xfId="2673"/>
    <cellStyle name="20% - Accent1 2" xfId="2674"/>
    <cellStyle name="20% - Accent1 2 2" xfId="2675"/>
    <cellStyle name="20% - Accent1 2 2 2" xfId="2676"/>
    <cellStyle name="20% - Accent1 2 2 2 2" xfId="2677"/>
    <cellStyle name="20% - Accent1 2 2 2 3" xfId="2678"/>
    <cellStyle name="20% - Accent1 2 2 3" xfId="2679"/>
    <cellStyle name="20% - Accent1 2 2 3 2" xfId="2680"/>
    <cellStyle name="20% - Accent1 2 2 3 3" xfId="2681"/>
    <cellStyle name="20% - Accent1 2 2 4" xfId="2682"/>
    <cellStyle name="20% - Accent1 2 2 5" xfId="2683"/>
    <cellStyle name="20% - Accent1 2 3" xfId="2684"/>
    <cellStyle name="20% - Accent1 2 3 2" xfId="2685"/>
    <cellStyle name="20% - Accent1 2 3 2 2" xfId="2686"/>
    <cellStyle name="20% - Accent1 2 3 2 3" xfId="2687"/>
    <cellStyle name="20% - Accent1 2 3 3" xfId="2688"/>
    <cellStyle name="20% - Accent1 2 3 3 2" xfId="2689"/>
    <cellStyle name="20% - Accent1 2 3 3 3" xfId="2690"/>
    <cellStyle name="20% - Accent1 2 3 4" xfId="2691"/>
    <cellStyle name="20% - Accent1 2 3 5" xfId="2692"/>
    <cellStyle name="20% - Accent1 2 4" xfId="2693"/>
    <cellStyle name="20% - Accent1 2 4 2" xfId="2694"/>
    <cellStyle name="20% - Accent1 2 4 3" xfId="2695"/>
    <cellStyle name="20% - Accent1 2 5" xfId="2696"/>
    <cellStyle name="20% - Accent1 2 5 2" xfId="2697"/>
    <cellStyle name="20% - Accent1 2 5 3" xfId="2698"/>
    <cellStyle name="20% - Accent1 2 6" xfId="2699"/>
    <cellStyle name="20% - Accent1 2 6 2" xfId="2700"/>
    <cellStyle name="20% - Accent1 2 6 3" xfId="2701"/>
    <cellStyle name="20% - Accent1 2 7" xfId="2702"/>
    <cellStyle name="20% - Accent1 2 8" xfId="2703"/>
    <cellStyle name="20% - Accent1 3" xfId="2704"/>
    <cellStyle name="20% - Accent1 3 2" xfId="2705"/>
    <cellStyle name="20% - Accent1 3 2 2" xfId="2706"/>
    <cellStyle name="20% - Accent1 3 2 3" xfId="2707"/>
    <cellStyle name="20% - Accent1 3 3" xfId="2708"/>
    <cellStyle name="20% - Accent1 3 3 2" xfId="2709"/>
    <cellStyle name="20% - Accent1 3 3 3" xfId="2710"/>
    <cellStyle name="20% - Accent1 3 4" xfId="2711"/>
    <cellStyle name="20% - Accent1 3 5" xfId="2712"/>
    <cellStyle name="20% - Accent1 4" xfId="2713"/>
    <cellStyle name="20% - Accent1 4 2" xfId="2714"/>
    <cellStyle name="20% - Accent1 4 3" xfId="2715"/>
    <cellStyle name="20% - Accent1 5" xfId="2716"/>
    <cellStyle name="20% - Accent1 5 2" xfId="2717"/>
    <cellStyle name="20% - Accent1 5 3" xfId="2718"/>
    <cellStyle name="20% - Accent1 6" xfId="2719"/>
    <cellStyle name="20% - Accent1 6 2" xfId="2720"/>
    <cellStyle name="20% - Accent1 6 3" xfId="2721"/>
    <cellStyle name="20% - Accent1 7" xfId="2722"/>
    <cellStyle name="20% - Accent1 8" xfId="2723"/>
    <cellStyle name="20% - Accent1_012-(KMX) BTL Schedules for KHH_Cebu" xfId="2724"/>
    <cellStyle name="20% - Accent2" xfId="2725"/>
    <cellStyle name="20% - Accent2 2" xfId="2726"/>
    <cellStyle name="20% - Accent2 2 2" xfId="2727"/>
    <cellStyle name="20% - Accent2 2 2 2" xfId="2728"/>
    <cellStyle name="20% - Accent2 2 2 2 2" xfId="2729"/>
    <cellStyle name="20% - Accent2 2 2 2 3" xfId="2730"/>
    <cellStyle name="20% - Accent2 2 2 3" xfId="2731"/>
    <cellStyle name="20% - Accent2 2 2 3 2" xfId="2732"/>
    <cellStyle name="20% - Accent2 2 2 3 3" xfId="2733"/>
    <cellStyle name="20% - Accent2 2 2 4" xfId="2734"/>
    <cellStyle name="20% - Accent2 2 2 5" xfId="2735"/>
    <cellStyle name="20% - Accent2 2 3" xfId="2736"/>
    <cellStyle name="20% - Accent2 2 3 2" xfId="2737"/>
    <cellStyle name="20% - Accent2 2 3 2 2" xfId="2738"/>
    <cellStyle name="20% - Accent2 2 3 2 3" xfId="2739"/>
    <cellStyle name="20% - Accent2 2 3 3" xfId="2740"/>
    <cellStyle name="20% - Accent2 2 3 3 2" xfId="2741"/>
    <cellStyle name="20% - Accent2 2 3 3 3" xfId="2742"/>
    <cellStyle name="20% - Accent2 2 3 4" xfId="2743"/>
    <cellStyle name="20% - Accent2 2 3 5" xfId="2744"/>
    <cellStyle name="20% - Accent2 2 4" xfId="2745"/>
    <cellStyle name="20% - Accent2 2 4 2" xfId="2746"/>
    <cellStyle name="20% - Accent2 2 4 3" xfId="2747"/>
    <cellStyle name="20% - Accent2 2 5" xfId="2748"/>
    <cellStyle name="20% - Accent2 2 5 2" xfId="2749"/>
    <cellStyle name="20% - Accent2 2 5 3" xfId="2750"/>
    <cellStyle name="20% - Accent2 2 6" xfId="2751"/>
    <cellStyle name="20% - Accent2 2 6 2" xfId="2752"/>
    <cellStyle name="20% - Accent2 2 6 3" xfId="2753"/>
    <cellStyle name="20% - Accent2 2 7" xfId="2754"/>
    <cellStyle name="20% - Accent2 2 8" xfId="2755"/>
    <cellStyle name="20% - Accent2 3" xfId="2756"/>
    <cellStyle name="20% - Accent2 3 2" xfId="2757"/>
    <cellStyle name="20% - Accent2 3 2 2" xfId="2758"/>
    <cellStyle name="20% - Accent2 3 2 3" xfId="2759"/>
    <cellStyle name="20% - Accent2 3 3" xfId="2760"/>
    <cellStyle name="20% - Accent2 3 3 2" xfId="2761"/>
    <cellStyle name="20% - Accent2 3 3 3" xfId="2762"/>
    <cellStyle name="20% - Accent2 3 4" xfId="2763"/>
    <cellStyle name="20% - Accent2 3 5" xfId="2764"/>
    <cellStyle name="20% - Accent2 4" xfId="2765"/>
    <cellStyle name="20% - Accent2 4 2" xfId="2766"/>
    <cellStyle name="20% - Accent2 4 3" xfId="2767"/>
    <cellStyle name="20% - Accent2 5" xfId="2768"/>
    <cellStyle name="20% - Accent2 5 2" xfId="2769"/>
    <cellStyle name="20% - Accent2 5 3" xfId="2770"/>
    <cellStyle name="20% - Accent2 6" xfId="2771"/>
    <cellStyle name="20% - Accent2 6 2" xfId="2772"/>
    <cellStyle name="20% - Accent2 6 3" xfId="2773"/>
    <cellStyle name="20% - Accent2 7" xfId="2774"/>
    <cellStyle name="20% - Accent2 8" xfId="2775"/>
    <cellStyle name="20% - Accent2_012-(KMX) BTL Schedules for KHH_Cebu" xfId="2776"/>
    <cellStyle name="20% - Accent3" xfId="2777"/>
    <cellStyle name="20% - Accent3 2" xfId="2778"/>
    <cellStyle name="20% - Accent3 2 2" xfId="2779"/>
    <cellStyle name="20% - Accent3 2 2 2" xfId="2780"/>
    <cellStyle name="20% - Accent3 2 2 2 2" xfId="2781"/>
    <cellStyle name="20% - Accent3 2 2 2 3" xfId="2782"/>
    <cellStyle name="20% - Accent3 2 2 3" xfId="2783"/>
    <cellStyle name="20% - Accent3 2 2 3 2" xfId="2784"/>
    <cellStyle name="20% - Accent3 2 2 3 3" xfId="2785"/>
    <cellStyle name="20% - Accent3 2 2 4" xfId="2786"/>
    <cellStyle name="20% - Accent3 2 2 5" xfId="2787"/>
    <cellStyle name="20% - Accent3 2 3" xfId="2788"/>
    <cellStyle name="20% - Accent3 2 3 2" xfId="2789"/>
    <cellStyle name="20% - Accent3 2 3 2 2" xfId="2790"/>
    <cellStyle name="20% - Accent3 2 3 2 3" xfId="2791"/>
    <cellStyle name="20% - Accent3 2 3 3" xfId="2792"/>
    <cellStyle name="20% - Accent3 2 3 3 2" xfId="2793"/>
    <cellStyle name="20% - Accent3 2 3 3 3" xfId="2794"/>
    <cellStyle name="20% - Accent3 2 3 4" xfId="2795"/>
    <cellStyle name="20% - Accent3 2 3 5" xfId="2796"/>
    <cellStyle name="20% - Accent3 2 4" xfId="2797"/>
    <cellStyle name="20% - Accent3 2 4 2" xfId="2798"/>
    <cellStyle name="20% - Accent3 2 4 3" xfId="2799"/>
    <cellStyle name="20% - Accent3 2 5" xfId="2800"/>
    <cellStyle name="20% - Accent3 2 5 2" xfId="2801"/>
    <cellStyle name="20% - Accent3 2 5 3" xfId="2802"/>
    <cellStyle name="20% - Accent3 2 6" xfId="2803"/>
    <cellStyle name="20% - Accent3 2 6 2" xfId="2804"/>
    <cellStyle name="20% - Accent3 2 6 3" xfId="2805"/>
    <cellStyle name="20% - Accent3 2 7" xfId="2806"/>
    <cellStyle name="20% - Accent3 2 8" xfId="2807"/>
    <cellStyle name="20% - Accent3 3" xfId="2808"/>
    <cellStyle name="20% - Accent3 3 2" xfId="2809"/>
    <cellStyle name="20% - Accent3 3 2 2" xfId="2810"/>
    <cellStyle name="20% - Accent3 3 2 3" xfId="2811"/>
    <cellStyle name="20% - Accent3 3 3" xfId="2812"/>
    <cellStyle name="20% - Accent3 3 3 2" xfId="2813"/>
    <cellStyle name="20% - Accent3 3 3 3" xfId="2814"/>
    <cellStyle name="20% - Accent3 3 4" xfId="2815"/>
    <cellStyle name="20% - Accent3 3 5" xfId="2816"/>
    <cellStyle name="20% - Accent3 4" xfId="2817"/>
    <cellStyle name="20% - Accent3 4 2" xfId="2818"/>
    <cellStyle name="20% - Accent3 4 3" xfId="2819"/>
    <cellStyle name="20% - Accent3 5" xfId="2820"/>
    <cellStyle name="20% - Accent3 5 2" xfId="2821"/>
    <cellStyle name="20% - Accent3 5 3" xfId="2822"/>
    <cellStyle name="20% - Accent3 6" xfId="2823"/>
    <cellStyle name="20% - Accent3 6 2" xfId="2824"/>
    <cellStyle name="20% - Accent3 6 3" xfId="2825"/>
    <cellStyle name="20% - Accent3 7" xfId="2826"/>
    <cellStyle name="20% - Accent3 8" xfId="2827"/>
    <cellStyle name="20% - Accent3_012-(KMX) BTL Schedules for KHH_Cebu" xfId="2828"/>
    <cellStyle name="20% - Accent4" xfId="2829"/>
    <cellStyle name="20% - Accent4 2" xfId="2830"/>
    <cellStyle name="20% - Accent4 2 2" xfId="2831"/>
    <cellStyle name="20% - Accent4 2 2 2" xfId="2832"/>
    <cellStyle name="20% - Accent4 2 2 2 2" xfId="2833"/>
    <cellStyle name="20% - Accent4 2 2 2 3" xfId="2834"/>
    <cellStyle name="20% - Accent4 2 2 3" xfId="2835"/>
    <cellStyle name="20% - Accent4 2 2 3 2" xfId="2836"/>
    <cellStyle name="20% - Accent4 2 2 3 3" xfId="2837"/>
    <cellStyle name="20% - Accent4 2 2 4" xfId="2838"/>
    <cellStyle name="20% - Accent4 2 2 5" xfId="2839"/>
    <cellStyle name="20% - Accent4 2 3" xfId="2840"/>
    <cellStyle name="20% - Accent4 2 3 2" xfId="2841"/>
    <cellStyle name="20% - Accent4 2 3 2 2" xfId="2842"/>
    <cellStyle name="20% - Accent4 2 3 2 3" xfId="2843"/>
    <cellStyle name="20% - Accent4 2 3 3" xfId="2844"/>
    <cellStyle name="20% - Accent4 2 3 3 2" xfId="2845"/>
    <cellStyle name="20% - Accent4 2 3 3 3" xfId="2846"/>
    <cellStyle name="20% - Accent4 2 3 4" xfId="2847"/>
    <cellStyle name="20% - Accent4 2 3 5" xfId="2848"/>
    <cellStyle name="20% - Accent4 2 4" xfId="2849"/>
    <cellStyle name="20% - Accent4 2 4 2" xfId="2850"/>
    <cellStyle name="20% - Accent4 2 4 3" xfId="2851"/>
    <cellStyle name="20% - Accent4 2 5" xfId="2852"/>
    <cellStyle name="20% - Accent4 2 5 2" xfId="2853"/>
    <cellStyle name="20% - Accent4 2 5 3" xfId="2854"/>
    <cellStyle name="20% - Accent4 2 6" xfId="2855"/>
    <cellStyle name="20% - Accent4 2 6 2" xfId="2856"/>
    <cellStyle name="20% - Accent4 2 6 3" xfId="2857"/>
    <cellStyle name="20% - Accent4 2 7" xfId="2858"/>
    <cellStyle name="20% - Accent4 2 8" xfId="2859"/>
    <cellStyle name="20% - Accent4 3" xfId="2860"/>
    <cellStyle name="20% - Accent4 3 2" xfId="2861"/>
    <cellStyle name="20% - Accent4 3 2 2" xfId="2862"/>
    <cellStyle name="20% - Accent4 3 2 3" xfId="2863"/>
    <cellStyle name="20% - Accent4 3 3" xfId="2864"/>
    <cellStyle name="20% - Accent4 3 3 2" xfId="2865"/>
    <cellStyle name="20% - Accent4 3 3 3" xfId="2866"/>
    <cellStyle name="20% - Accent4 3 4" xfId="2867"/>
    <cellStyle name="20% - Accent4 3 5" xfId="2868"/>
    <cellStyle name="20% - Accent4 4" xfId="2869"/>
    <cellStyle name="20% - Accent4 4 2" xfId="2870"/>
    <cellStyle name="20% - Accent4 4 3" xfId="2871"/>
    <cellStyle name="20% - Accent4 5" xfId="2872"/>
    <cellStyle name="20% - Accent4 5 2" xfId="2873"/>
    <cellStyle name="20% - Accent4 5 3" xfId="2874"/>
    <cellStyle name="20% - Accent4 6" xfId="2875"/>
    <cellStyle name="20% - Accent4 6 2" xfId="2876"/>
    <cellStyle name="20% - Accent4 6 3" xfId="2877"/>
    <cellStyle name="20% - Accent4 7" xfId="2878"/>
    <cellStyle name="20% - Accent4 8" xfId="2879"/>
    <cellStyle name="20% - Accent4_012-(KMX) BTL Schedules for KHH_Cebu" xfId="2880"/>
    <cellStyle name="20% - Accent5" xfId="2881"/>
    <cellStyle name="20% - Accent5 2" xfId="2882"/>
    <cellStyle name="20% - Accent5 2 2" xfId="2883"/>
    <cellStyle name="20% - Accent5 2 2 2" xfId="2884"/>
    <cellStyle name="20% - Accent5 2 2 2 2" xfId="2885"/>
    <cellStyle name="20% - Accent5 2 2 2 3" xfId="2886"/>
    <cellStyle name="20% - Accent5 2 2 3" xfId="2887"/>
    <cellStyle name="20% - Accent5 2 2 3 2" xfId="2888"/>
    <cellStyle name="20% - Accent5 2 2 3 3" xfId="2889"/>
    <cellStyle name="20% - Accent5 2 2 4" xfId="2890"/>
    <cellStyle name="20% - Accent5 2 2 5" xfId="2891"/>
    <cellStyle name="20% - Accent5 2 3" xfId="2892"/>
    <cellStyle name="20% - Accent5 2 3 2" xfId="2893"/>
    <cellStyle name="20% - Accent5 2 3 2 2" xfId="2894"/>
    <cellStyle name="20% - Accent5 2 3 2 3" xfId="2895"/>
    <cellStyle name="20% - Accent5 2 3 3" xfId="2896"/>
    <cellStyle name="20% - Accent5 2 3 3 2" xfId="2897"/>
    <cellStyle name="20% - Accent5 2 3 3 3" xfId="2898"/>
    <cellStyle name="20% - Accent5 2 3 4" xfId="2899"/>
    <cellStyle name="20% - Accent5 2 3 5" xfId="2900"/>
    <cellStyle name="20% - Accent5 2 4" xfId="2901"/>
    <cellStyle name="20% - Accent5 2 4 2" xfId="2902"/>
    <cellStyle name="20% - Accent5 2 4 3" xfId="2903"/>
    <cellStyle name="20% - Accent5 2 5" xfId="2904"/>
    <cellStyle name="20% - Accent5 2 5 2" xfId="2905"/>
    <cellStyle name="20% - Accent5 2 5 3" xfId="2906"/>
    <cellStyle name="20% - Accent5 2 6" xfId="2907"/>
    <cellStyle name="20% - Accent5 2 6 2" xfId="2908"/>
    <cellStyle name="20% - Accent5 2 6 3" xfId="2909"/>
    <cellStyle name="20% - Accent5 2 7" xfId="2910"/>
    <cellStyle name="20% - Accent5 2 8" xfId="2911"/>
    <cellStyle name="20% - Accent5 3" xfId="2912"/>
    <cellStyle name="20% - Accent5 3 2" xfId="2913"/>
    <cellStyle name="20% - Accent5 3 2 2" xfId="2914"/>
    <cellStyle name="20% - Accent5 3 2 3" xfId="2915"/>
    <cellStyle name="20% - Accent5 3 3" xfId="2916"/>
    <cellStyle name="20% - Accent5 3 3 2" xfId="2917"/>
    <cellStyle name="20% - Accent5 3 3 3" xfId="2918"/>
    <cellStyle name="20% - Accent5 3 4" xfId="2919"/>
    <cellStyle name="20% - Accent5 3 5" xfId="2920"/>
    <cellStyle name="20% - Accent5 4" xfId="2921"/>
    <cellStyle name="20% - Accent5 4 2" xfId="2922"/>
    <cellStyle name="20% - Accent5 4 3" xfId="2923"/>
    <cellStyle name="20% - Accent5 5" xfId="2924"/>
    <cellStyle name="20% - Accent5 5 2" xfId="2925"/>
    <cellStyle name="20% - Accent5 5 3" xfId="2926"/>
    <cellStyle name="20% - Accent5 6" xfId="2927"/>
    <cellStyle name="20% - Accent5 6 2" xfId="2928"/>
    <cellStyle name="20% - Accent5 6 3" xfId="2929"/>
    <cellStyle name="20% - Accent5 7" xfId="2930"/>
    <cellStyle name="20% - Accent5 8" xfId="2931"/>
    <cellStyle name="20% - Accent5_2012_1st_Qtr_SKD_Review" xfId="2932"/>
    <cellStyle name="20% - Accent6" xfId="2933"/>
    <cellStyle name="20% - Accent6 2" xfId="2934"/>
    <cellStyle name="20% - Accent6 2 2" xfId="2935"/>
    <cellStyle name="20% - Accent6 2 2 2" xfId="2936"/>
    <cellStyle name="20% - Accent6 2 2 2 2" xfId="2937"/>
    <cellStyle name="20% - Accent6 2 2 2 3" xfId="2938"/>
    <cellStyle name="20% - Accent6 2 2 3" xfId="2939"/>
    <cellStyle name="20% - Accent6 2 2 3 2" xfId="2940"/>
    <cellStyle name="20% - Accent6 2 2 3 3" xfId="2941"/>
    <cellStyle name="20% - Accent6 2 2 4" xfId="2942"/>
    <cellStyle name="20% - Accent6 2 2 5" xfId="2943"/>
    <cellStyle name="20% - Accent6 2 3" xfId="2944"/>
    <cellStyle name="20% - Accent6 2 3 2" xfId="2945"/>
    <cellStyle name="20% - Accent6 2 3 2 2" xfId="2946"/>
    <cellStyle name="20% - Accent6 2 3 2 3" xfId="2947"/>
    <cellStyle name="20% - Accent6 2 3 3" xfId="2948"/>
    <cellStyle name="20% - Accent6 2 3 3 2" xfId="2949"/>
    <cellStyle name="20% - Accent6 2 3 3 3" xfId="2950"/>
    <cellStyle name="20% - Accent6 2 3 4" xfId="2951"/>
    <cellStyle name="20% - Accent6 2 3 5" xfId="2952"/>
    <cellStyle name="20% - Accent6 2 4" xfId="2953"/>
    <cellStyle name="20% - Accent6 2 4 2" xfId="2954"/>
    <cellStyle name="20% - Accent6 2 4 3" xfId="2955"/>
    <cellStyle name="20% - Accent6 2 5" xfId="2956"/>
    <cellStyle name="20% - Accent6 2 5 2" xfId="2957"/>
    <cellStyle name="20% - Accent6 2 5 3" xfId="2958"/>
    <cellStyle name="20% - Accent6 2 6" xfId="2959"/>
    <cellStyle name="20% - Accent6 2 6 2" xfId="2960"/>
    <cellStyle name="20% - Accent6 2 6 3" xfId="2961"/>
    <cellStyle name="20% - Accent6 2 7" xfId="2962"/>
    <cellStyle name="20% - Accent6 2 8" xfId="2963"/>
    <cellStyle name="20% - Accent6 3" xfId="2964"/>
    <cellStyle name="20% - Accent6 3 2" xfId="2965"/>
    <cellStyle name="20% - Accent6 3 2 2" xfId="2966"/>
    <cellStyle name="20% - Accent6 3 2 3" xfId="2967"/>
    <cellStyle name="20% - Accent6 3 3" xfId="2968"/>
    <cellStyle name="20% - Accent6 3 3 2" xfId="2969"/>
    <cellStyle name="20% - Accent6 3 3 3" xfId="2970"/>
    <cellStyle name="20% - Accent6 3 4" xfId="2971"/>
    <cellStyle name="20% - Accent6 3 5" xfId="2972"/>
    <cellStyle name="20% - Accent6 4" xfId="2973"/>
    <cellStyle name="20% - Accent6 4 2" xfId="2974"/>
    <cellStyle name="20% - Accent6 4 3" xfId="2975"/>
    <cellStyle name="20% - Accent6 5" xfId="2976"/>
    <cellStyle name="20% - Accent6 5 2" xfId="2977"/>
    <cellStyle name="20% - Accent6 5 3" xfId="2978"/>
    <cellStyle name="20% - Accent6 6" xfId="2979"/>
    <cellStyle name="20% - Accent6 6 2" xfId="2980"/>
    <cellStyle name="20% - Accent6 6 3" xfId="2981"/>
    <cellStyle name="20% - Accent6 7" xfId="2982"/>
    <cellStyle name="20% - Accent6 8" xfId="2983"/>
    <cellStyle name="20% - Accent6_012-(KMX) BTL Schedules for KHH_Cebu" xfId="2984"/>
    <cellStyle name="20% - Акцент1" xfId="2985"/>
    <cellStyle name="20% - Акцент1 2" xfId="2986"/>
    <cellStyle name="20% - Акцент1 3" xfId="2987"/>
    <cellStyle name="20% - Акцент2" xfId="2988"/>
    <cellStyle name="20% - Акцент2 2" xfId="2989"/>
    <cellStyle name="20% - Акцент2 3" xfId="2990"/>
    <cellStyle name="20% - Акцент3" xfId="2991"/>
    <cellStyle name="20% - Акцент3 2" xfId="2992"/>
    <cellStyle name="20% - Акцент3 3" xfId="2993"/>
    <cellStyle name="20% - Акцент4" xfId="2994"/>
    <cellStyle name="20% - Акцент4 2" xfId="2995"/>
    <cellStyle name="20% - Акцент4 3" xfId="2996"/>
    <cellStyle name="20% - Акцент5" xfId="2997"/>
    <cellStyle name="20% - Акцент5 2" xfId="2998"/>
    <cellStyle name="20% - Акцент5 3" xfId="2999"/>
    <cellStyle name="20% - Акцент6" xfId="3000"/>
    <cellStyle name="20% - Акцент6 2" xfId="3001"/>
    <cellStyle name="20% - Акцент6 3" xfId="3002"/>
    <cellStyle name="20% - アクセント 1" xfId="3003"/>
    <cellStyle name="20% - アクセント 1 2" xfId="3004"/>
    <cellStyle name="20% - アクセント 1 2 2" xfId="3005"/>
    <cellStyle name="20% - アクセント 1 2 3" xfId="3006"/>
    <cellStyle name="20% - アクセント 1 3" xfId="3007"/>
    <cellStyle name="20% - アクセント 1 3 2" xfId="3008"/>
    <cellStyle name="20% - アクセント 1 3 3" xfId="3009"/>
    <cellStyle name="20% - アクセント 1 4" xfId="3010"/>
    <cellStyle name="20% - アクセント 1 4 2" xfId="3011"/>
    <cellStyle name="20% - アクセント 1 4 3" xfId="3012"/>
    <cellStyle name="20% - アクセント 1 5" xfId="3013"/>
    <cellStyle name="20% - アクセント 1 6" xfId="3014"/>
    <cellStyle name="20% - アクセント 2" xfId="3015"/>
    <cellStyle name="20% - アクセント 2 2" xfId="3016"/>
    <cellStyle name="20% - アクセント 2 2 2" xfId="3017"/>
    <cellStyle name="20% - アクセント 2 2 3" xfId="3018"/>
    <cellStyle name="20% - アクセント 2 3" xfId="3019"/>
    <cellStyle name="20% - アクセント 2 3 2" xfId="3020"/>
    <cellStyle name="20% - アクセント 2 3 3" xfId="3021"/>
    <cellStyle name="20% - アクセント 2 4" xfId="3022"/>
    <cellStyle name="20% - アクセント 2 4 2" xfId="3023"/>
    <cellStyle name="20% - アクセント 2 4 3" xfId="3024"/>
    <cellStyle name="20% - アクセント 2 5" xfId="3025"/>
    <cellStyle name="20% - アクセント 2 6" xfId="3026"/>
    <cellStyle name="20% - アクセント 3" xfId="3027"/>
    <cellStyle name="20% - アクセント 3 2" xfId="3028"/>
    <cellStyle name="20% - アクセント 3 2 2" xfId="3029"/>
    <cellStyle name="20% - アクセント 3 2 3" xfId="3030"/>
    <cellStyle name="20% - アクセント 3 3" xfId="3031"/>
    <cellStyle name="20% - アクセント 3 3 2" xfId="3032"/>
    <cellStyle name="20% - アクセント 3 3 3" xfId="3033"/>
    <cellStyle name="20% - アクセント 3 4" xfId="3034"/>
    <cellStyle name="20% - アクセント 3 4 2" xfId="3035"/>
    <cellStyle name="20% - アクセント 3 4 3" xfId="3036"/>
    <cellStyle name="20% - アクセント 3 5" xfId="3037"/>
    <cellStyle name="20% - アクセント 3 6" xfId="3038"/>
    <cellStyle name="20% - アクセント 4" xfId="3039"/>
    <cellStyle name="20% - アクセント 4 2" xfId="3040"/>
    <cellStyle name="20% - アクセント 4 2 2" xfId="3041"/>
    <cellStyle name="20% - アクセント 4 2 3" xfId="3042"/>
    <cellStyle name="20% - アクセント 4 3" xfId="3043"/>
    <cellStyle name="20% - アクセント 4 3 2" xfId="3044"/>
    <cellStyle name="20% - アクセント 4 3 3" xfId="3045"/>
    <cellStyle name="20% - アクセント 4 4" xfId="3046"/>
    <cellStyle name="20% - アクセント 4 4 2" xfId="3047"/>
    <cellStyle name="20% - アクセント 4 4 3" xfId="3048"/>
    <cellStyle name="20% - アクセント 4 5" xfId="3049"/>
    <cellStyle name="20% - アクセント 4 6" xfId="3050"/>
    <cellStyle name="20% - アクセント 5" xfId="3051"/>
    <cellStyle name="20% - アクセント 5 2" xfId="3052"/>
    <cellStyle name="20% - アクセント 5 2 2" xfId="3053"/>
    <cellStyle name="20% - アクセント 5 2 3" xfId="3054"/>
    <cellStyle name="20% - アクセント 5 3" xfId="3055"/>
    <cellStyle name="20% - アクセント 5 3 2" xfId="3056"/>
    <cellStyle name="20% - アクセント 5 3 3" xfId="3057"/>
    <cellStyle name="20% - アクセント 5 4" xfId="3058"/>
    <cellStyle name="20% - アクセント 5 4 2" xfId="3059"/>
    <cellStyle name="20% - アクセント 5 4 3" xfId="3060"/>
    <cellStyle name="20% - アクセント 5 5" xfId="3061"/>
    <cellStyle name="20% - アクセント 5 6" xfId="3062"/>
    <cellStyle name="20% - アクセント 6" xfId="3063"/>
    <cellStyle name="20% - アクセント 6 2" xfId="3064"/>
    <cellStyle name="20% - アクセント 6 2 2" xfId="3065"/>
    <cellStyle name="20% - アクセント 6 2 3" xfId="3066"/>
    <cellStyle name="20% - アクセント 6 3" xfId="3067"/>
    <cellStyle name="20% - アクセント 6 3 2" xfId="3068"/>
    <cellStyle name="20% - アクセント 6 3 3" xfId="3069"/>
    <cellStyle name="20% - アクセント 6 4" xfId="3070"/>
    <cellStyle name="20% - アクセント 6 4 2" xfId="3071"/>
    <cellStyle name="20% - アクセント 6 4 3" xfId="3072"/>
    <cellStyle name="20% - アクセント 6 5" xfId="3073"/>
    <cellStyle name="20% - アクセント 6 6" xfId="3074"/>
    <cellStyle name="20% - 강조색1" xfId="3075"/>
    <cellStyle name="20% - 강조색1 2" xfId="3076"/>
    <cellStyle name="20% - 강조색1 2 2" xfId="3077"/>
    <cellStyle name="20% - 강조색1 2 2 2" xfId="3078"/>
    <cellStyle name="20% - 강조색1 2 2 2 2" xfId="3079"/>
    <cellStyle name="20% - 강조색1 2 2 2 3" xfId="3080"/>
    <cellStyle name="20% - 강조색1 2 2 3" xfId="3081"/>
    <cellStyle name="20% - 강조색1 2 2 3 2" xfId="3082"/>
    <cellStyle name="20% - 강조색1 2 2 3 3" xfId="3083"/>
    <cellStyle name="20% - 강조색1 2 2 4" xfId="3084"/>
    <cellStyle name="20% - 강조색1 2 2 5" xfId="3085"/>
    <cellStyle name="20% - 강조색1 2 3" xfId="3086"/>
    <cellStyle name="20% - 강조색1 2 3 2" xfId="3087"/>
    <cellStyle name="20% - 강조색1 2 3 3" xfId="3088"/>
    <cellStyle name="20% - 강조색1 2 4" xfId="3089"/>
    <cellStyle name="20% - 강조색1 2 4 2" xfId="3090"/>
    <cellStyle name="20% - 강조색1 2 4 3" xfId="3091"/>
    <cellStyle name="20% - 강조색1 2 5" xfId="3092"/>
    <cellStyle name="20% - 강조색1 2 6" xfId="3093"/>
    <cellStyle name="20% - 강조색1 3" xfId="3094"/>
    <cellStyle name="20% - 강조색1 3 2" xfId="3095"/>
    <cellStyle name="20% - 강조색1 3 3" xfId="3096"/>
    <cellStyle name="20% - 강조색1 4" xfId="3097"/>
    <cellStyle name="20% - 강조색1 4 2" xfId="3098"/>
    <cellStyle name="20% - 강조색1 4 3" xfId="3099"/>
    <cellStyle name="20% - 강조색1 5" xfId="3100"/>
    <cellStyle name="20% - 강조색1 5 2" xfId="3101"/>
    <cellStyle name="20% - 강조색1 5 3" xfId="3102"/>
    <cellStyle name="20% - 강조색1 6" xfId="3103"/>
    <cellStyle name="20% - 강조색1 7" xfId="3104"/>
    <cellStyle name="20% - 강조색2" xfId="3105"/>
    <cellStyle name="20% - 강조색2 2" xfId="3106"/>
    <cellStyle name="20% - 강조색2 2 2" xfId="3107"/>
    <cellStyle name="20% - 강조색2 2 2 2" xfId="3108"/>
    <cellStyle name="20% - 강조색2 2 2 2 2" xfId="3109"/>
    <cellStyle name="20% - 강조색2 2 2 2 3" xfId="3110"/>
    <cellStyle name="20% - 강조색2 2 2 3" xfId="3111"/>
    <cellStyle name="20% - 강조색2 2 2 3 2" xfId="3112"/>
    <cellStyle name="20% - 강조색2 2 2 3 3" xfId="3113"/>
    <cellStyle name="20% - 강조색2 2 2 4" xfId="3114"/>
    <cellStyle name="20% - 강조색2 2 2 5" xfId="3115"/>
    <cellStyle name="20% - 강조색2 2 3" xfId="3116"/>
    <cellStyle name="20% - 강조색2 2 3 2" xfId="3117"/>
    <cellStyle name="20% - 강조색2 2 3 3" xfId="3118"/>
    <cellStyle name="20% - 강조색2 2 4" xfId="3119"/>
    <cellStyle name="20% - 강조색2 2 4 2" xfId="3120"/>
    <cellStyle name="20% - 강조색2 2 4 3" xfId="3121"/>
    <cellStyle name="20% - 강조색2 2 5" xfId="3122"/>
    <cellStyle name="20% - 강조색2 2 6" xfId="3123"/>
    <cellStyle name="20% - 강조색2 3" xfId="3124"/>
    <cellStyle name="20% - 강조색2 3 2" xfId="3125"/>
    <cellStyle name="20% - 강조색2 3 3" xfId="3126"/>
    <cellStyle name="20% - 강조색2 4" xfId="3127"/>
    <cellStyle name="20% - 강조색2 4 2" xfId="3128"/>
    <cellStyle name="20% - 강조색2 4 3" xfId="3129"/>
    <cellStyle name="20% - 강조색2 5" xfId="3130"/>
    <cellStyle name="20% - 강조색2 5 2" xfId="3131"/>
    <cellStyle name="20% - 강조색2 5 3" xfId="3132"/>
    <cellStyle name="20% - 강조색2 6" xfId="3133"/>
    <cellStyle name="20% - 강조색2 7" xfId="3134"/>
    <cellStyle name="20% - 강조색3" xfId="3135"/>
    <cellStyle name="20% - 강조색3 2" xfId="3136"/>
    <cellStyle name="20% - 강조색3 2 2" xfId="3137"/>
    <cellStyle name="20% - 강조색3 2 2 2" xfId="3138"/>
    <cellStyle name="20% - 강조색3 2 2 2 2" xfId="3139"/>
    <cellStyle name="20% - 강조색3 2 2 2 3" xfId="3140"/>
    <cellStyle name="20% - 강조색3 2 2 3" xfId="3141"/>
    <cellStyle name="20% - 강조색3 2 2 3 2" xfId="3142"/>
    <cellStyle name="20% - 강조색3 2 2 3 3" xfId="3143"/>
    <cellStyle name="20% - 강조색3 2 2 4" xfId="3144"/>
    <cellStyle name="20% - 강조색3 2 2 5" xfId="3145"/>
    <cellStyle name="20% - 강조색3 2 3" xfId="3146"/>
    <cellStyle name="20% - 강조색3 2 3 2" xfId="3147"/>
    <cellStyle name="20% - 강조색3 2 3 3" xfId="3148"/>
    <cellStyle name="20% - 강조색3 2 4" xfId="3149"/>
    <cellStyle name="20% - 강조색3 2 4 2" xfId="3150"/>
    <cellStyle name="20% - 강조색3 2 4 3" xfId="3151"/>
    <cellStyle name="20% - 강조색3 2 5" xfId="3152"/>
    <cellStyle name="20% - 강조색3 2 6" xfId="3153"/>
    <cellStyle name="20% - 강조색3 3" xfId="3154"/>
    <cellStyle name="20% - 강조색3 3 2" xfId="3155"/>
    <cellStyle name="20% - 강조색3 3 3" xfId="3156"/>
    <cellStyle name="20% - 강조색3 4" xfId="3157"/>
    <cellStyle name="20% - 강조색3 4 2" xfId="3158"/>
    <cellStyle name="20% - 강조색3 4 3" xfId="3159"/>
    <cellStyle name="20% - 강조색3 5" xfId="3160"/>
    <cellStyle name="20% - 강조색3 5 2" xfId="3161"/>
    <cellStyle name="20% - 강조색3 5 3" xfId="3162"/>
    <cellStyle name="20% - 강조색3 6" xfId="3163"/>
    <cellStyle name="20% - 강조색3 7" xfId="3164"/>
    <cellStyle name="20% - 강조색4" xfId="3165"/>
    <cellStyle name="20% - 강조색4 2" xfId="3166"/>
    <cellStyle name="20% - 강조색4 2 2" xfId="3167"/>
    <cellStyle name="20% - 강조색4 2 2 2" xfId="3168"/>
    <cellStyle name="20% - 강조색4 2 2 2 2" xfId="3169"/>
    <cellStyle name="20% - 강조색4 2 2 2 3" xfId="3170"/>
    <cellStyle name="20% - 강조색4 2 2 3" xfId="3171"/>
    <cellStyle name="20% - 강조색4 2 2 3 2" xfId="3172"/>
    <cellStyle name="20% - 강조색4 2 2 3 3" xfId="3173"/>
    <cellStyle name="20% - 강조색4 2 2 4" xfId="3174"/>
    <cellStyle name="20% - 강조색4 2 2 5" xfId="3175"/>
    <cellStyle name="20% - 강조색4 2 3" xfId="3176"/>
    <cellStyle name="20% - 강조색4 2 3 2" xfId="3177"/>
    <cellStyle name="20% - 강조색4 2 3 3" xfId="3178"/>
    <cellStyle name="20% - 강조색4 2 4" xfId="3179"/>
    <cellStyle name="20% - 강조색4 2 4 2" xfId="3180"/>
    <cellStyle name="20% - 강조색4 2 4 3" xfId="3181"/>
    <cellStyle name="20% - 강조색4 2 5" xfId="3182"/>
    <cellStyle name="20% - 강조색4 2 6" xfId="3183"/>
    <cellStyle name="20% - 강조색4 3" xfId="3184"/>
    <cellStyle name="20% - 강조색4 3 2" xfId="3185"/>
    <cellStyle name="20% - 강조색4 3 3" xfId="3186"/>
    <cellStyle name="20% - 강조색4 4" xfId="3187"/>
    <cellStyle name="20% - 강조색4 4 2" xfId="3188"/>
    <cellStyle name="20% - 강조색4 4 3" xfId="3189"/>
    <cellStyle name="20% - 강조색4 5" xfId="3190"/>
    <cellStyle name="20% - 강조색4 5 2" xfId="3191"/>
    <cellStyle name="20% - 강조색4 5 3" xfId="3192"/>
    <cellStyle name="20% - 강조색4 6" xfId="3193"/>
    <cellStyle name="20% - 강조색4 7" xfId="3194"/>
    <cellStyle name="20% - 강조색5" xfId="3195"/>
    <cellStyle name="20% - 강조색5 2" xfId="3196"/>
    <cellStyle name="20% - 강조색5 2 2" xfId="3197"/>
    <cellStyle name="20% - 강조색5 2 2 2" xfId="3198"/>
    <cellStyle name="20% - 강조색5 2 2 2 2" xfId="3199"/>
    <cellStyle name="20% - 강조색5 2 2 2 3" xfId="3200"/>
    <cellStyle name="20% - 강조색5 2 2 3" xfId="3201"/>
    <cellStyle name="20% - 강조색5 2 2 3 2" xfId="3202"/>
    <cellStyle name="20% - 강조색5 2 2 3 3" xfId="3203"/>
    <cellStyle name="20% - 강조색5 2 2 4" xfId="3204"/>
    <cellStyle name="20% - 강조색5 2 2 5" xfId="3205"/>
    <cellStyle name="20% - 강조색5 2 3" xfId="3206"/>
    <cellStyle name="20% - 강조색5 2 3 2" xfId="3207"/>
    <cellStyle name="20% - 강조색5 2 3 3" xfId="3208"/>
    <cellStyle name="20% - 강조색5 2 4" xfId="3209"/>
    <cellStyle name="20% - 강조색5 2 4 2" xfId="3210"/>
    <cellStyle name="20% - 강조색5 2 4 3" xfId="3211"/>
    <cellStyle name="20% - 강조색5 2 5" xfId="3212"/>
    <cellStyle name="20% - 강조색5 2 6" xfId="3213"/>
    <cellStyle name="20% - 강조색5 3" xfId="3214"/>
    <cellStyle name="20% - 강조색5 3 2" xfId="3215"/>
    <cellStyle name="20% - 강조색5 3 3" xfId="3216"/>
    <cellStyle name="20% - 강조색5 4" xfId="3217"/>
    <cellStyle name="20% - 강조색5 4 2" xfId="3218"/>
    <cellStyle name="20% - 강조색5 4 3" xfId="3219"/>
    <cellStyle name="20% - 강조색5 5" xfId="3220"/>
    <cellStyle name="20% - 강조색5 5 2" xfId="3221"/>
    <cellStyle name="20% - 강조색5 5 3" xfId="3222"/>
    <cellStyle name="20% - 강조색5 6" xfId="3223"/>
    <cellStyle name="20% - 강조색5 7" xfId="3224"/>
    <cellStyle name="20% - 강조색6" xfId="3225"/>
    <cellStyle name="20% - 강조색6 2" xfId="3226"/>
    <cellStyle name="20% - 강조색6 2 2" xfId="3227"/>
    <cellStyle name="20% - 강조색6 2 2 2" xfId="3228"/>
    <cellStyle name="20% - 강조색6 2 2 2 2" xfId="3229"/>
    <cellStyle name="20% - 강조색6 2 2 2 3" xfId="3230"/>
    <cellStyle name="20% - 강조색6 2 2 3" xfId="3231"/>
    <cellStyle name="20% - 강조색6 2 2 3 2" xfId="3232"/>
    <cellStyle name="20% - 강조색6 2 2 3 3" xfId="3233"/>
    <cellStyle name="20% - 강조색6 2 2 4" xfId="3234"/>
    <cellStyle name="20% - 강조색6 2 2 5" xfId="3235"/>
    <cellStyle name="20% - 강조색6 2 3" xfId="3236"/>
    <cellStyle name="20% - 강조색6 2 3 2" xfId="3237"/>
    <cellStyle name="20% - 강조색6 2 3 3" xfId="3238"/>
    <cellStyle name="20% - 강조색6 2 4" xfId="3239"/>
    <cellStyle name="20% - 강조색6 2 4 2" xfId="3240"/>
    <cellStyle name="20% - 강조색6 2 4 3" xfId="3241"/>
    <cellStyle name="20% - 강조색6 2 5" xfId="3242"/>
    <cellStyle name="20% - 강조색6 2 6" xfId="3243"/>
    <cellStyle name="20% - 강조색6 3" xfId="3244"/>
    <cellStyle name="20% - 강조색6 3 2" xfId="3245"/>
    <cellStyle name="20% - 강조색6 3 3" xfId="3246"/>
    <cellStyle name="20% - 강조색6 4" xfId="3247"/>
    <cellStyle name="20% - 강조색6 4 2" xfId="3248"/>
    <cellStyle name="20% - 강조색6 4 3" xfId="3249"/>
    <cellStyle name="20% - 강조색6 5" xfId="3250"/>
    <cellStyle name="20% - 강조색6 5 2" xfId="3251"/>
    <cellStyle name="20% - 강조색6 5 3" xfId="3252"/>
    <cellStyle name="20% - 강조색6 6" xfId="3253"/>
    <cellStyle name="20% - 강조색6 7" xfId="3254"/>
    <cellStyle name="20% - 輔色1" xfId="3255"/>
    <cellStyle name="20% - 輔色1 2" xfId="3256"/>
    <cellStyle name="20% - 輔色1 2 2" xfId="3257"/>
    <cellStyle name="20% - 輔色1 2 3" xfId="3258"/>
    <cellStyle name="20% - 輔色1 3" xfId="3259"/>
    <cellStyle name="20% - 輔色1 3 2" xfId="3260"/>
    <cellStyle name="20% - 輔色1 3 3" xfId="3261"/>
    <cellStyle name="20% - 輔色1 4" xfId="3262"/>
    <cellStyle name="20% - 輔色1 5" xfId="3263"/>
    <cellStyle name="20% - 輔色2" xfId="3264"/>
    <cellStyle name="20% - 輔色2 2" xfId="3265"/>
    <cellStyle name="20% - 輔色2 2 2" xfId="3266"/>
    <cellStyle name="20% - 輔色2 2 3" xfId="3267"/>
    <cellStyle name="20% - 輔色2 3" xfId="3268"/>
    <cellStyle name="20% - 輔色2 3 2" xfId="3269"/>
    <cellStyle name="20% - 輔色2 3 3" xfId="3270"/>
    <cellStyle name="20% - 輔色2 4" xfId="3271"/>
    <cellStyle name="20% - 輔色2 5" xfId="3272"/>
    <cellStyle name="20% - 輔色3" xfId="3273"/>
    <cellStyle name="20% - 輔色3 2" xfId="3274"/>
    <cellStyle name="20% - 輔色3 2 2" xfId="3275"/>
    <cellStyle name="20% - 輔色3 2 3" xfId="3276"/>
    <cellStyle name="20% - 輔色3 3" xfId="3277"/>
    <cellStyle name="20% - 輔色3 3 2" xfId="3278"/>
    <cellStyle name="20% - 輔色3 3 3" xfId="3279"/>
    <cellStyle name="20% - 輔色3 4" xfId="3280"/>
    <cellStyle name="20% - 輔色3 5" xfId="3281"/>
    <cellStyle name="20% - 輔色4" xfId="3282"/>
    <cellStyle name="20% - 輔色4 2" xfId="3283"/>
    <cellStyle name="20% - 輔色4 2 2" xfId="3284"/>
    <cellStyle name="20% - 輔色4 2 3" xfId="3285"/>
    <cellStyle name="20% - 輔色4 3" xfId="3286"/>
    <cellStyle name="20% - 輔色4 3 2" xfId="3287"/>
    <cellStyle name="20% - 輔色4 3 3" xfId="3288"/>
    <cellStyle name="20% - 輔色4 4" xfId="3289"/>
    <cellStyle name="20% - 輔色4 5" xfId="3290"/>
    <cellStyle name="20% - 輔色5" xfId="3291"/>
    <cellStyle name="20% - 輔色5 2" xfId="3292"/>
    <cellStyle name="20% - 輔色5 2 2" xfId="3293"/>
    <cellStyle name="20% - 輔色5 2 3" xfId="3294"/>
    <cellStyle name="20% - 輔色5 3" xfId="3295"/>
    <cellStyle name="20% - 輔色5 3 2" xfId="3296"/>
    <cellStyle name="20% - 輔色5 3 3" xfId="3297"/>
    <cellStyle name="20% - 輔色5 4" xfId="3298"/>
    <cellStyle name="20% - 輔色5 5" xfId="3299"/>
    <cellStyle name="20% - 輔色6" xfId="3300"/>
    <cellStyle name="20% - 輔色6 2" xfId="3301"/>
    <cellStyle name="20% - 輔色6 2 2" xfId="3302"/>
    <cellStyle name="20% - 輔色6 2 3" xfId="3303"/>
    <cellStyle name="20% - 輔色6 3" xfId="3304"/>
    <cellStyle name="20% - 輔色6 3 2" xfId="3305"/>
    <cellStyle name="20% - 輔色6 3 3" xfId="3306"/>
    <cellStyle name="20% - 輔色6 4" xfId="3307"/>
    <cellStyle name="20% - 輔色6 5" xfId="3308"/>
    <cellStyle name="20% - 强调文字颜色 1 2" xfId="3310"/>
    <cellStyle name="20% - 强调文字颜色 1 2 2" xfId="3311"/>
    <cellStyle name="20% - 强调文字颜色 1 2 2 2" xfId="3312"/>
    <cellStyle name="20% - 强调文字颜色 1 2 2 2 2" xfId="3313"/>
    <cellStyle name="20% - 强调文字颜色 1 2 2 2 3" xfId="3314"/>
    <cellStyle name="20% - 强调文字颜色 1 2 2 3" xfId="3315"/>
    <cellStyle name="20% - 强调文字颜色 1 2 2 3 2" xfId="3316"/>
    <cellStyle name="20% - 强调文字颜色 1 2 2 3 3" xfId="3317"/>
    <cellStyle name="20% - 强调文字颜色 1 2 2 4" xfId="3318"/>
    <cellStyle name="20% - 强调文字颜色 1 2 2 5" xfId="3319"/>
    <cellStyle name="20% - 强调文字颜色 1 2 3" xfId="3320"/>
    <cellStyle name="20% - 强调文字颜色 1 2 3 2" xfId="3321"/>
    <cellStyle name="20% - 强调文字颜色 1 2 3 2 2" xfId="3322"/>
    <cellStyle name="20% - 强调文字颜色 1 2 3 2 3" xfId="3323"/>
    <cellStyle name="20% - 强调文字颜色 1 2 3 3" xfId="3324"/>
    <cellStyle name="20% - 强调文字颜色 1 2 3 3 2" xfId="3325"/>
    <cellStyle name="20% - 强调文字颜色 1 2 3 3 3" xfId="3326"/>
    <cellStyle name="20% - 强调文字颜色 1 2 3 4" xfId="3327"/>
    <cellStyle name="20% - 强调文字颜色 1 2 3 5" xfId="3328"/>
    <cellStyle name="20% - 强调文字颜色 1 2 4" xfId="3329"/>
    <cellStyle name="20% - 强调文字颜色 1 2 4 2" xfId="3330"/>
    <cellStyle name="20% - 强调文字颜色 1 2 4 3" xfId="3331"/>
    <cellStyle name="20% - 强调文字颜色 1 2 5" xfId="3332"/>
    <cellStyle name="20% - 强调文字颜色 1 2 5 2" xfId="3333"/>
    <cellStyle name="20% - 强调文字颜色 1 2 5 3" xfId="3334"/>
    <cellStyle name="20% - 强调文字颜色 1 2 6" xfId="3335"/>
    <cellStyle name="20% - 强调文字颜色 1 2 6 2" xfId="3336"/>
    <cellStyle name="20% - 强调文字颜色 1 2 6 3" xfId="3337"/>
    <cellStyle name="20% - 强调文字颜色 1 2 7" xfId="3338"/>
    <cellStyle name="20% - 强调文字颜色 1 2 8" xfId="3339"/>
    <cellStyle name="20% - 强调文字颜色 2 2" xfId="3341"/>
    <cellStyle name="20% - 强调文字颜色 2 2 2" xfId="3342"/>
    <cellStyle name="20% - 强调文字颜色 2 2 2 2" xfId="3343"/>
    <cellStyle name="20% - 强调文字颜色 2 2 2 2 2" xfId="3344"/>
    <cellStyle name="20% - 强调文字颜色 2 2 2 2 3" xfId="3345"/>
    <cellStyle name="20% - 强调文字颜色 2 2 2 3" xfId="3346"/>
    <cellStyle name="20% - 强调文字颜色 2 2 2 3 2" xfId="3347"/>
    <cellStyle name="20% - 强调文字颜色 2 2 2 3 3" xfId="3348"/>
    <cellStyle name="20% - 强调文字颜色 2 2 2 4" xfId="3349"/>
    <cellStyle name="20% - 强调文字颜色 2 2 2 5" xfId="3350"/>
    <cellStyle name="20% - 强调文字颜色 2 2 3" xfId="3351"/>
    <cellStyle name="20% - 强调文字颜色 2 2 3 2" xfId="3352"/>
    <cellStyle name="20% - 强调文字颜色 2 2 3 2 2" xfId="3353"/>
    <cellStyle name="20% - 强调文字颜色 2 2 3 2 3" xfId="3354"/>
    <cellStyle name="20% - 强调文字颜色 2 2 3 3" xfId="3355"/>
    <cellStyle name="20% - 强调文字颜色 2 2 3 3 2" xfId="3356"/>
    <cellStyle name="20% - 强调文字颜色 2 2 3 3 3" xfId="3357"/>
    <cellStyle name="20% - 强调文字颜色 2 2 3 4" xfId="3358"/>
    <cellStyle name="20% - 强调文字颜色 2 2 3 5" xfId="3359"/>
    <cellStyle name="20% - 强调文字颜色 2 2 4" xfId="3360"/>
    <cellStyle name="20% - 强调文字颜色 2 2 4 2" xfId="3361"/>
    <cellStyle name="20% - 强调文字颜色 2 2 4 3" xfId="3362"/>
    <cellStyle name="20% - 强调文字颜色 2 2 5" xfId="3363"/>
    <cellStyle name="20% - 强调文字颜色 2 2 5 2" xfId="3364"/>
    <cellStyle name="20% - 强调文字颜色 2 2 5 3" xfId="3365"/>
    <cellStyle name="20% - 强调文字颜色 2 2 6" xfId="3366"/>
    <cellStyle name="20% - 强调文字颜色 2 2 6 2" xfId="3367"/>
    <cellStyle name="20% - 强调文字颜色 2 2 6 3" xfId="3368"/>
    <cellStyle name="20% - 强调文字颜色 2 2 7" xfId="3369"/>
    <cellStyle name="20% - 强调文字颜色 2 2 8" xfId="3370"/>
    <cellStyle name="20% - 强调文字颜色 3 2" xfId="3372"/>
    <cellStyle name="20% - 强调文字颜色 3 2 2" xfId="3373"/>
    <cellStyle name="20% - 强调文字颜色 3 2 2 2" xfId="3374"/>
    <cellStyle name="20% - 强调文字颜色 3 2 2 2 2" xfId="3375"/>
    <cellStyle name="20% - 强调文字颜色 3 2 2 2 3" xfId="3376"/>
    <cellStyle name="20% - 强调文字颜色 3 2 2 3" xfId="3377"/>
    <cellStyle name="20% - 强调文字颜色 3 2 2 3 2" xfId="3378"/>
    <cellStyle name="20% - 强调文字颜色 3 2 2 3 3" xfId="3379"/>
    <cellStyle name="20% - 强调文字颜色 3 2 2 4" xfId="3380"/>
    <cellStyle name="20% - 强调文字颜色 3 2 2 5" xfId="3381"/>
    <cellStyle name="20% - 强调文字颜色 3 2 3" xfId="3382"/>
    <cellStyle name="20% - 强调文字颜色 3 2 3 2" xfId="3383"/>
    <cellStyle name="20% - 强调文字颜色 3 2 3 2 2" xfId="3384"/>
    <cellStyle name="20% - 强调文字颜色 3 2 3 2 3" xfId="3385"/>
    <cellStyle name="20% - 强调文字颜色 3 2 3 3" xfId="3386"/>
    <cellStyle name="20% - 强调文字颜色 3 2 3 3 2" xfId="3387"/>
    <cellStyle name="20% - 强调文字颜色 3 2 3 3 3" xfId="3388"/>
    <cellStyle name="20% - 强调文字颜色 3 2 3 4" xfId="3389"/>
    <cellStyle name="20% - 强调文字颜色 3 2 3 5" xfId="3390"/>
    <cellStyle name="20% - 强调文字颜色 3 2 4" xfId="3391"/>
    <cellStyle name="20% - 强调文字颜色 3 2 4 2" xfId="3392"/>
    <cellStyle name="20% - 强调文字颜色 3 2 4 3" xfId="3393"/>
    <cellStyle name="20% - 强调文字颜色 3 2 5" xfId="3394"/>
    <cellStyle name="20% - 强调文字颜色 3 2 5 2" xfId="3395"/>
    <cellStyle name="20% - 强调文字颜色 3 2 5 3" xfId="3396"/>
    <cellStyle name="20% - 强调文字颜色 3 2 6" xfId="3397"/>
    <cellStyle name="20% - 强调文字颜色 3 2 6 2" xfId="3398"/>
    <cellStyle name="20% - 强调文字颜色 3 2 6 3" xfId="3399"/>
    <cellStyle name="20% - 强调文字颜色 3 2 7" xfId="3400"/>
    <cellStyle name="20% - 强调文字颜色 3 2 8" xfId="3401"/>
    <cellStyle name="20% - 强调文字颜色 4 2" xfId="3403"/>
    <cellStyle name="20% - 强调文字颜色 4 2 2" xfId="3404"/>
    <cellStyle name="20% - 强调文字颜色 4 2 2 2" xfId="3405"/>
    <cellStyle name="20% - 强调文字颜色 4 2 2 2 2" xfId="3406"/>
    <cellStyle name="20% - 强调文字颜色 4 2 2 2 3" xfId="3407"/>
    <cellStyle name="20% - 强调文字颜色 4 2 2 3" xfId="3408"/>
    <cellStyle name="20% - 强调文字颜色 4 2 2 3 2" xfId="3409"/>
    <cellStyle name="20% - 强调文字颜色 4 2 2 3 3" xfId="3410"/>
    <cellStyle name="20% - 强调文字颜色 4 2 2 4" xfId="3411"/>
    <cellStyle name="20% - 强调文字颜色 4 2 2 5" xfId="3412"/>
    <cellStyle name="20% - 强调文字颜色 4 2 3" xfId="3413"/>
    <cellStyle name="20% - 强调文字颜色 4 2 3 2" xfId="3414"/>
    <cellStyle name="20% - 强调文字颜色 4 2 3 2 2" xfId="3415"/>
    <cellStyle name="20% - 强调文字颜色 4 2 3 2 3" xfId="3416"/>
    <cellStyle name="20% - 强调文字颜色 4 2 3 3" xfId="3417"/>
    <cellStyle name="20% - 强调文字颜色 4 2 3 3 2" xfId="3418"/>
    <cellStyle name="20% - 强调文字颜色 4 2 3 3 3" xfId="3419"/>
    <cellStyle name="20% - 强调文字颜色 4 2 3 4" xfId="3420"/>
    <cellStyle name="20% - 强调文字颜色 4 2 3 5" xfId="3421"/>
    <cellStyle name="20% - 强调文字颜色 4 2 4" xfId="3422"/>
    <cellStyle name="20% - 强调文字颜色 4 2 4 2" xfId="3423"/>
    <cellStyle name="20% - 强调文字颜色 4 2 4 3" xfId="3424"/>
    <cellStyle name="20% - 强调文字颜色 4 2 5" xfId="3425"/>
    <cellStyle name="20% - 强调文字颜色 4 2 5 2" xfId="3426"/>
    <cellStyle name="20% - 强调文字颜色 4 2 5 3" xfId="3427"/>
    <cellStyle name="20% - 强调文字颜色 4 2 6" xfId="3428"/>
    <cellStyle name="20% - 强调文字颜色 4 2 6 2" xfId="3429"/>
    <cellStyle name="20% - 强调文字颜色 4 2 6 3" xfId="3430"/>
    <cellStyle name="20% - 强调文字颜色 4 2 7" xfId="3431"/>
    <cellStyle name="20% - 强调文字颜色 4 2 8" xfId="3432"/>
    <cellStyle name="20% - 强调文字颜色 5 2" xfId="3434"/>
    <cellStyle name="20% - 强调文字颜色 5 2 2" xfId="3435"/>
    <cellStyle name="20% - 强调文字颜色 5 2 2 2" xfId="3436"/>
    <cellStyle name="20% - 强调文字颜色 5 2 2 2 2" xfId="3437"/>
    <cellStyle name="20% - 强调文字颜色 5 2 2 2 3" xfId="3438"/>
    <cellStyle name="20% - 强调文字颜色 5 2 2 3" xfId="3439"/>
    <cellStyle name="20% - 强调文字颜色 5 2 2 3 2" xfId="3440"/>
    <cellStyle name="20% - 强调文字颜色 5 2 2 3 3" xfId="3441"/>
    <cellStyle name="20% - 强调文字颜色 5 2 2 4" xfId="3442"/>
    <cellStyle name="20% - 强调文字颜色 5 2 2 5" xfId="3443"/>
    <cellStyle name="20% - 强调文字颜色 5 2 3" xfId="3444"/>
    <cellStyle name="20% - 强调文字颜色 5 2 3 2" xfId="3445"/>
    <cellStyle name="20% - 强调文字颜色 5 2 3 2 2" xfId="3446"/>
    <cellStyle name="20% - 强调文字颜色 5 2 3 2 3" xfId="3447"/>
    <cellStyle name="20% - 强调文字颜色 5 2 3 3" xfId="3448"/>
    <cellStyle name="20% - 强调文字颜色 5 2 3 3 2" xfId="3449"/>
    <cellStyle name="20% - 强调文字颜色 5 2 3 3 3" xfId="3450"/>
    <cellStyle name="20% - 强调文字颜色 5 2 3 4" xfId="3451"/>
    <cellStyle name="20% - 强调文字颜色 5 2 3 5" xfId="3452"/>
    <cellStyle name="20% - 强调文字颜色 5 2 4" xfId="3453"/>
    <cellStyle name="20% - 强调文字颜色 5 2 4 2" xfId="3454"/>
    <cellStyle name="20% - 强调文字颜色 5 2 4 3" xfId="3455"/>
    <cellStyle name="20% - 强调文字颜色 5 2 5" xfId="3456"/>
    <cellStyle name="20% - 强调文字颜色 5 2 5 2" xfId="3457"/>
    <cellStyle name="20% - 强调文字颜色 5 2 5 3" xfId="3458"/>
    <cellStyle name="20% - 强调文字颜色 5 2 6" xfId="3459"/>
    <cellStyle name="20% - 强调文字颜色 5 2 6 2" xfId="3460"/>
    <cellStyle name="20% - 强调文字颜色 5 2 6 3" xfId="3461"/>
    <cellStyle name="20% - 强调文字颜色 5 2 7" xfId="3462"/>
    <cellStyle name="20% - 强调文字颜色 5 2 8" xfId="3463"/>
    <cellStyle name="20% - 强调文字颜色 6 2" xfId="3465"/>
    <cellStyle name="20% - 强调文字颜色 6 2 2" xfId="3466"/>
    <cellStyle name="20% - 强调文字颜色 6 2 2 2" xfId="3467"/>
    <cellStyle name="20% - 强调文字颜色 6 2 2 2 2" xfId="3468"/>
    <cellStyle name="20% - 强调文字颜色 6 2 2 2 3" xfId="3469"/>
    <cellStyle name="20% - 强调文字颜色 6 2 2 3" xfId="3470"/>
    <cellStyle name="20% - 强调文字颜色 6 2 2 3 2" xfId="3471"/>
    <cellStyle name="20% - 强调文字颜色 6 2 2 3 3" xfId="3472"/>
    <cellStyle name="20% - 强调文字颜色 6 2 2 4" xfId="3473"/>
    <cellStyle name="20% - 强调文字颜色 6 2 2 5" xfId="3474"/>
    <cellStyle name="20% - 强调文字颜色 6 2 3" xfId="3475"/>
    <cellStyle name="20% - 强调文字颜色 6 2 3 2" xfId="3476"/>
    <cellStyle name="20% - 强调文字颜色 6 2 3 2 2" xfId="3477"/>
    <cellStyle name="20% - 强调文字颜色 6 2 3 2 3" xfId="3478"/>
    <cellStyle name="20% - 强调文字颜色 6 2 3 3" xfId="3479"/>
    <cellStyle name="20% - 强调文字颜色 6 2 3 3 2" xfId="3480"/>
    <cellStyle name="20% - 强调文字颜色 6 2 3 3 3" xfId="3481"/>
    <cellStyle name="20% - 强调文字颜色 6 2 3 4" xfId="3482"/>
    <cellStyle name="20% - 强调文字颜色 6 2 3 5" xfId="3483"/>
    <cellStyle name="20% - 强调文字颜色 6 2 4" xfId="3484"/>
    <cellStyle name="20% - 强调文字颜色 6 2 4 2" xfId="3485"/>
    <cellStyle name="20% - 强调文字颜色 6 2 4 3" xfId="3486"/>
    <cellStyle name="20% - 强调文字颜色 6 2 5" xfId="3487"/>
    <cellStyle name="20% - 强调文字颜色 6 2 5 2" xfId="3488"/>
    <cellStyle name="20% - 强调文字颜色 6 2 5 3" xfId="3489"/>
    <cellStyle name="20% - 强调文字颜色 6 2 6" xfId="3490"/>
    <cellStyle name="20% - 强调文字颜色 6 2 6 2" xfId="3491"/>
    <cellStyle name="20% - 强调文字颜色 6 2 6 3" xfId="3492"/>
    <cellStyle name="20% - 强调文字颜色 6 2 7" xfId="3493"/>
    <cellStyle name="20% - 强调文字颜色 6 2 8" xfId="3494"/>
    <cellStyle name="20% - 着色 1" xfId="3309" builtinId="30" customBuiltin="1"/>
    <cellStyle name="20% - 着色 2" xfId="3340" builtinId="34" customBuiltin="1"/>
    <cellStyle name="20% - 着色 3" xfId="3371" builtinId="38" customBuiltin="1"/>
    <cellStyle name="20% - 着色 4" xfId="3402" builtinId="42" customBuiltin="1"/>
    <cellStyle name="20% - 着色 5" xfId="3433" builtinId="46" customBuiltin="1"/>
    <cellStyle name="20% - 着色 6" xfId="3464" builtinId="50" customBuiltin="1"/>
    <cellStyle name="40% - Accent1" xfId="3495"/>
    <cellStyle name="40% - Accent1 2" xfId="3496"/>
    <cellStyle name="40% - Accent1 2 2" xfId="3497"/>
    <cellStyle name="40% - Accent1 2 2 2" xfId="3498"/>
    <cellStyle name="40% - Accent1 2 2 2 2" xfId="3499"/>
    <cellStyle name="40% - Accent1 2 2 2 3" xfId="3500"/>
    <cellStyle name="40% - Accent1 2 2 3" xfId="3501"/>
    <cellStyle name="40% - Accent1 2 2 3 2" xfId="3502"/>
    <cellStyle name="40% - Accent1 2 2 3 3" xfId="3503"/>
    <cellStyle name="40% - Accent1 2 2 4" xfId="3504"/>
    <cellStyle name="40% - Accent1 2 2 5" xfId="3505"/>
    <cellStyle name="40% - Accent1 2 3" xfId="3506"/>
    <cellStyle name="40% - Accent1 2 3 2" xfId="3507"/>
    <cellStyle name="40% - Accent1 2 3 2 2" xfId="3508"/>
    <cellStyle name="40% - Accent1 2 3 2 3" xfId="3509"/>
    <cellStyle name="40% - Accent1 2 3 3" xfId="3510"/>
    <cellStyle name="40% - Accent1 2 3 3 2" xfId="3511"/>
    <cellStyle name="40% - Accent1 2 3 3 3" xfId="3512"/>
    <cellStyle name="40% - Accent1 2 3 4" xfId="3513"/>
    <cellStyle name="40% - Accent1 2 3 5" xfId="3514"/>
    <cellStyle name="40% - Accent1 2 4" xfId="3515"/>
    <cellStyle name="40% - Accent1 2 4 2" xfId="3516"/>
    <cellStyle name="40% - Accent1 2 4 3" xfId="3517"/>
    <cellStyle name="40% - Accent1 2 5" xfId="3518"/>
    <cellStyle name="40% - Accent1 2 5 2" xfId="3519"/>
    <cellStyle name="40% - Accent1 2 5 3" xfId="3520"/>
    <cellStyle name="40% - Accent1 2 6" xfId="3521"/>
    <cellStyle name="40% - Accent1 2 6 2" xfId="3522"/>
    <cellStyle name="40% - Accent1 2 6 3" xfId="3523"/>
    <cellStyle name="40% - Accent1 2 7" xfId="3524"/>
    <cellStyle name="40% - Accent1 2 8" xfId="3525"/>
    <cellStyle name="40% - Accent1 3" xfId="3526"/>
    <cellStyle name="40% - Accent1 3 2" xfId="3527"/>
    <cellStyle name="40% - Accent1 3 2 2" xfId="3528"/>
    <cellStyle name="40% - Accent1 3 2 3" xfId="3529"/>
    <cellStyle name="40% - Accent1 3 3" xfId="3530"/>
    <cellStyle name="40% - Accent1 3 3 2" xfId="3531"/>
    <cellStyle name="40% - Accent1 3 3 3" xfId="3532"/>
    <cellStyle name="40% - Accent1 3 4" xfId="3533"/>
    <cellStyle name="40% - Accent1 3 5" xfId="3534"/>
    <cellStyle name="40% - Accent1 4" xfId="3535"/>
    <cellStyle name="40% - Accent1 4 2" xfId="3536"/>
    <cellStyle name="40% - Accent1 4 3" xfId="3537"/>
    <cellStyle name="40% - Accent1 5" xfId="3538"/>
    <cellStyle name="40% - Accent1 5 2" xfId="3539"/>
    <cellStyle name="40% - Accent1 5 3" xfId="3540"/>
    <cellStyle name="40% - Accent1 6" xfId="3541"/>
    <cellStyle name="40% - Accent1 6 2" xfId="3542"/>
    <cellStyle name="40% - Accent1 6 3" xfId="3543"/>
    <cellStyle name="40% - Accent1 7" xfId="3544"/>
    <cellStyle name="40% - Accent1 8" xfId="3545"/>
    <cellStyle name="40% - Accent1_012-(KMX) BTL Schedules for KHH_Cebu" xfId="3546"/>
    <cellStyle name="40% - Accent2" xfId="3547"/>
    <cellStyle name="40% - Accent2 2" xfId="3548"/>
    <cellStyle name="40% - Accent2 2 2" xfId="3549"/>
    <cellStyle name="40% - Accent2 2 2 2" xfId="3550"/>
    <cellStyle name="40% - Accent2 2 2 2 2" xfId="3551"/>
    <cellStyle name="40% - Accent2 2 2 2 3" xfId="3552"/>
    <cellStyle name="40% - Accent2 2 2 3" xfId="3553"/>
    <cellStyle name="40% - Accent2 2 2 3 2" xfId="3554"/>
    <cellStyle name="40% - Accent2 2 2 3 3" xfId="3555"/>
    <cellStyle name="40% - Accent2 2 2 4" xfId="3556"/>
    <cellStyle name="40% - Accent2 2 2 5" xfId="3557"/>
    <cellStyle name="40% - Accent2 2 3" xfId="3558"/>
    <cellStyle name="40% - Accent2 2 3 2" xfId="3559"/>
    <cellStyle name="40% - Accent2 2 3 2 2" xfId="3560"/>
    <cellStyle name="40% - Accent2 2 3 2 3" xfId="3561"/>
    <cellStyle name="40% - Accent2 2 3 3" xfId="3562"/>
    <cellStyle name="40% - Accent2 2 3 3 2" xfId="3563"/>
    <cellStyle name="40% - Accent2 2 3 3 3" xfId="3564"/>
    <cellStyle name="40% - Accent2 2 3 4" xfId="3565"/>
    <cellStyle name="40% - Accent2 2 3 5" xfId="3566"/>
    <cellStyle name="40% - Accent2 2 4" xfId="3567"/>
    <cellStyle name="40% - Accent2 2 4 2" xfId="3568"/>
    <cellStyle name="40% - Accent2 2 4 3" xfId="3569"/>
    <cellStyle name="40% - Accent2 2 5" xfId="3570"/>
    <cellStyle name="40% - Accent2 2 5 2" xfId="3571"/>
    <cellStyle name="40% - Accent2 2 5 3" xfId="3572"/>
    <cellStyle name="40% - Accent2 2 6" xfId="3573"/>
    <cellStyle name="40% - Accent2 2 6 2" xfId="3574"/>
    <cellStyle name="40% - Accent2 2 6 3" xfId="3575"/>
    <cellStyle name="40% - Accent2 2 7" xfId="3576"/>
    <cellStyle name="40% - Accent2 2 8" xfId="3577"/>
    <cellStyle name="40% - Accent2 3" xfId="3578"/>
    <cellStyle name="40% - Accent2 3 2" xfId="3579"/>
    <cellStyle name="40% - Accent2 3 2 2" xfId="3580"/>
    <cellStyle name="40% - Accent2 3 2 3" xfId="3581"/>
    <cellStyle name="40% - Accent2 3 3" xfId="3582"/>
    <cellStyle name="40% - Accent2 3 3 2" xfId="3583"/>
    <cellStyle name="40% - Accent2 3 3 3" xfId="3584"/>
    <cellStyle name="40% - Accent2 3 4" xfId="3585"/>
    <cellStyle name="40% - Accent2 3 5" xfId="3586"/>
    <cellStyle name="40% - Accent2 4" xfId="3587"/>
    <cellStyle name="40% - Accent2 4 2" xfId="3588"/>
    <cellStyle name="40% - Accent2 4 3" xfId="3589"/>
    <cellStyle name="40% - Accent2 5" xfId="3590"/>
    <cellStyle name="40% - Accent2 5 2" xfId="3591"/>
    <cellStyle name="40% - Accent2 5 3" xfId="3592"/>
    <cellStyle name="40% - Accent2 6" xfId="3593"/>
    <cellStyle name="40% - Accent2 6 2" xfId="3594"/>
    <cellStyle name="40% - Accent2 6 3" xfId="3595"/>
    <cellStyle name="40% - Accent2 7" xfId="3596"/>
    <cellStyle name="40% - Accent2 8" xfId="3597"/>
    <cellStyle name="40% - Accent2_2012_1st_Qtr_SKD_Review" xfId="3598"/>
    <cellStyle name="40% - Accent3" xfId="3599"/>
    <cellStyle name="40% - Accent3 2" xfId="3600"/>
    <cellStyle name="40% - Accent3 2 2" xfId="3601"/>
    <cellStyle name="40% - Accent3 2 2 2" xfId="3602"/>
    <cellStyle name="40% - Accent3 2 2 2 2" xfId="3603"/>
    <cellStyle name="40% - Accent3 2 2 2 3" xfId="3604"/>
    <cellStyle name="40% - Accent3 2 2 3" xfId="3605"/>
    <cellStyle name="40% - Accent3 2 2 3 2" xfId="3606"/>
    <cellStyle name="40% - Accent3 2 2 3 3" xfId="3607"/>
    <cellStyle name="40% - Accent3 2 2 4" xfId="3608"/>
    <cellStyle name="40% - Accent3 2 2 5" xfId="3609"/>
    <cellStyle name="40% - Accent3 2 3" xfId="3610"/>
    <cellStyle name="40% - Accent3 2 3 2" xfId="3611"/>
    <cellStyle name="40% - Accent3 2 3 2 2" xfId="3612"/>
    <cellStyle name="40% - Accent3 2 3 2 3" xfId="3613"/>
    <cellStyle name="40% - Accent3 2 3 3" xfId="3614"/>
    <cellStyle name="40% - Accent3 2 3 3 2" xfId="3615"/>
    <cellStyle name="40% - Accent3 2 3 3 3" xfId="3616"/>
    <cellStyle name="40% - Accent3 2 3 4" xfId="3617"/>
    <cellStyle name="40% - Accent3 2 3 5" xfId="3618"/>
    <cellStyle name="40% - Accent3 2 4" xfId="3619"/>
    <cellStyle name="40% - Accent3 2 4 2" xfId="3620"/>
    <cellStyle name="40% - Accent3 2 4 3" xfId="3621"/>
    <cellStyle name="40% - Accent3 2 5" xfId="3622"/>
    <cellStyle name="40% - Accent3 2 5 2" xfId="3623"/>
    <cellStyle name="40% - Accent3 2 5 3" xfId="3624"/>
    <cellStyle name="40% - Accent3 2 6" xfId="3625"/>
    <cellStyle name="40% - Accent3 2 6 2" xfId="3626"/>
    <cellStyle name="40% - Accent3 2 6 3" xfId="3627"/>
    <cellStyle name="40% - Accent3 2 7" xfId="3628"/>
    <cellStyle name="40% - Accent3 2 8" xfId="3629"/>
    <cellStyle name="40% - Accent3 3" xfId="3630"/>
    <cellStyle name="40% - Accent3 3 2" xfId="3631"/>
    <cellStyle name="40% - Accent3 3 2 2" xfId="3632"/>
    <cellStyle name="40% - Accent3 3 2 3" xfId="3633"/>
    <cellStyle name="40% - Accent3 3 3" xfId="3634"/>
    <cellStyle name="40% - Accent3 3 3 2" xfId="3635"/>
    <cellStyle name="40% - Accent3 3 3 3" xfId="3636"/>
    <cellStyle name="40% - Accent3 3 4" xfId="3637"/>
    <cellStyle name="40% - Accent3 3 5" xfId="3638"/>
    <cellStyle name="40% - Accent3 4" xfId="3639"/>
    <cellStyle name="40% - Accent3 4 2" xfId="3640"/>
    <cellStyle name="40% - Accent3 4 3" xfId="3641"/>
    <cellStyle name="40% - Accent3 5" xfId="3642"/>
    <cellStyle name="40% - Accent3 5 2" xfId="3643"/>
    <cellStyle name="40% - Accent3 5 3" xfId="3644"/>
    <cellStyle name="40% - Accent3 6" xfId="3645"/>
    <cellStyle name="40% - Accent3 6 2" xfId="3646"/>
    <cellStyle name="40% - Accent3 6 3" xfId="3647"/>
    <cellStyle name="40% - Accent3 7" xfId="3648"/>
    <cellStyle name="40% - Accent3 8" xfId="3649"/>
    <cellStyle name="40% - Accent3_012-(KMX) BTL Schedules for KHH_Cebu" xfId="3650"/>
    <cellStyle name="40% - Accent4" xfId="3651"/>
    <cellStyle name="40% - Accent4 2" xfId="3652"/>
    <cellStyle name="40% - Accent4 2 2" xfId="3653"/>
    <cellStyle name="40% - Accent4 2 2 2" xfId="3654"/>
    <cellStyle name="40% - Accent4 2 2 2 2" xfId="3655"/>
    <cellStyle name="40% - Accent4 2 2 2 3" xfId="3656"/>
    <cellStyle name="40% - Accent4 2 2 3" xfId="3657"/>
    <cellStyle name="40% - Accent4 2 2 3 2" xfId="3658"/>
    <cellStyle name="40% - Accent4 2 2 3 3" xfId="3659"/>
    <cellStyle name="40% - Accent4 2 2 4" xfId="3660"/>
    <cellStyle name="40% - Accent4 2 2 5" xfId="3661"/>
    <cellStyle name="40% - Accent4 2 3" xfId="3662"/>
    <cellStyle name="40% - Accent4 2 3 2" xfId="3663"/>
    <cellStyle name="40% - Accent4 2 3 2 2" xfId="3664"/>
    <cellStyle name="40% - Accent4 2 3 2 3" xfId="3665"/>
    <cellStyle name="40% - Accent4 2 3 3" xfId="3666"/>
    <cellStyle name="40% - Accent4 2 3 3 2" xfId="3667"/>
    <cellStyle name="40% - Accent4 2 3 3 3" xfId="3668"/>
    <cellStyle name="40% - Accent4 2 3 4" xfId="3669"/>
    <cellStyle name="40% - Accent4 2 3 5" xfId="3670"/>
    <cellStyle name="40% - Accent4 2 4" xfId="3671"/>
    <cellStyle name="40% - Accent4 2 4 2" xfId="3672"/>
    <cellStyle name="40% - Accent4 2 4 3" xfId="3673"/>
    <cellStyle name="40% - Accent4 2 5" xfId="3674"/>
    <cellStyle name="40% - Accent4 2 5 2" xfId="3675"/>
    <cellStyle name="40% - Accent4 2 5 3" xfId="3676"/>
    <cellStyle name="40% - Accent4 2 6" xfId="3677"/>
    <cellStyle name="40% - Accent4 2 6 2" xfId="3678"/>
    <cellStyle name="40% - Accent4 2 6 3" xfId="3679"/>
    <cellStyle name="40% - Accent4 2 7" xfId="3680"/>
    <cellStyle name="40% - Accent4 2 8" xfId="3681"/>
    <cellStyle name="40% - Accent4 3" xfId="3682"/>
    <cellStyle name="40% - Accent4 3 2" xfId="3683"/>
    <cellStyle name="40% - Accent4 3 2 2" xfId="3684"/>
    <cellStyle name="40% - Accent4 3 2 3" xfId="3685"/>
    <cellStyle name="40% - Accent4 3 3" xfId="3686"/>
    <cellStyle name="40% - Accent4 3 3 2" xfId="3687"/>
    <cellStyle name="40% - Accent4 3 3 3" xfId="3688"/>
    <cellStyle name="40% - Accent4 3 4" xfId="3689"/>
    <cellStyle name="40% - Accent4 3 5" xfId="3690"/>
    <cellStyle name="40% - Accent4 4" xfId="3691"/>
    <cellStyle name="40% - Accent4 4 2" xfId="3692"/>
    <cellStyle name="40% - Accent4 4 3" xfId="3693"/>
    <cellStyle name="40% - Accent4 5" xfId="3694"/>
    <cellStyle name="40% - Accent4 5 2" xfId="3695"/>
    <cellStyle name="40% - Accent4 5 3" xfId="3696"/>
    <cellStyle name="40% - Accent4 6" xfId="3697"/>
    <cellStyle name="40% - Accent4 6 2" xfId="3698"/>
    <cellStyle name="40% - Accent4 6 3" xfId="3699"/>
    <cellStyle name="40% - Accent4 7" xfId="3700"/>
    <cellStyle name="40% - Accent4 8" xfId="3701"/>
    <cellStyle name="40% - Accent4_012-(KMX) BTL Schedules for KHH_Cebu" xfId="3702"/>
    <cellStyle name="40% - Accent5" xfId="3703"/>
    <cellStyle name="40% - Accent5 2" xfId="3704"/>
    <cellStyle name="40% - Accent5 2 2" xfId="3705"/>
    <cellStyle name="40% - Accent5 2 2 2" xfId="3706"/>
    <cellStyle name="40% - Accent5 2 2 2 2" xfId="3707"/>
    <cellStyle name="40% - Accent5 2 2 2 3" xfId="3708"/>
    <cellStyle name="40% - Accent5 2 2 3" xfId="3709"/>
    <cellStyle name="40% - Accent5 2 2 3 2" xfId="3710"/>
    <cellStyle name="40% - Accent5 2 2 3 3" xfId="3711"/>
    <cellStyle name="40% - Accent5 2 2 4" xfId="3712"/>
    <cellStyle name="40% - Accent5 2 2 5" xfId="3713"/>
    <cellStyle name="40% - Accent5 2 3" xfId="3714"/>
    <cellStyle name="40% - Accent5 2 3 2" xfId="3715"/>
    <cellStyle name="40% - Accent5 2 3 2 2" xfId="3716"/>
    <cellStyle name="40% - Accent5 2 3 2 3" xfId="3717"/>
    <cellStyle name="40% - Accent5 2 3 3" xfId="3718"/>
    <cellStyle name="40% - Accent5 2 3 3 2" xfId="3719"/>
    <cellStyle name="40% - Accent5 2 3 3 3" xfId="3720"/>
    <cellStyle name="40% - Accent5 2 3 4" xfId="3721"/>
    <cellStyle name="40% - Accent5 2 3 5" xfId="3722"/>
    <cellStyle name="40% - Accent5 2 4" xfId="3723"/>
    <cellStyle name="40% - Accent5 2 4 2" xfId="3724"/>
    <cellStyle name="40% - Accent5 2 4 3" xfId="3725"/>
    <cellStyle name="40% - Accent5 2 5" xfId="3726"/>
    <cellStyle name="40% - Accent5 2 5 2" xfId="3727"/>
    <cellStyle name="40% - Accent5 2 5 3" xfId="3728"/>
    <cellStyle name="40% - Accent5 2 6" xfId="3729"/>
    <cellStyle name="40% - Accent5 2 6 2" xfId="3730"/>
    <cellStyle name="40% - Accent5 2 6 3" xfId="3731"/>
    <cellStyle name="40% - Accent5 2 7" xfId="3732"/>
    <cellStyle name="40% - Accent5 2 8" xfId="3733"/>
    <cellStyle name="40% - Accent5 3" xfId="3734"/>
    <cellStyle name="40% - Accent5 3 2" xfId="3735"/>
    <cellStyle name="40% - Accent5 3 2 2" xfId="3736"/>
    <cellStyle name="40% - Accent5 3 2 3" xfId="3737"/>
    <cellStyle name="40% - Accent5 3 3" xfId="3738"/>
    <cellStyle name="40% - Accent5 3 3 2" xfId="3739"/>
    <cellStyle name="40% - Accent5 3 3 3" xfId="3740"/>
    <cellStyle name="40% - Accent5 3 4" xfId="3741"/>
    <cellStyle name="40% - Accent5 3 5" xfId="3742"/>
    <cellStyle name="40% - Accent5 4" xfId="3743"/>
    <cellStyle name="40% - Accent5 4 2" xfId="3744"/>
    <cellStyle name="40% - Accent5 4 3" xfId="3745"/>
    <cellStyle name="40% - Accent5 5" xfId="3746"/>
    <cellStyle name="40% - Accent5 5 2" xfId="3747"/>
    <cellStyle name="40% - Accent5 5 3" xfId="3748"/>
    <cellStyle name="40% - Accent5 6" xfId="3749"/>
    <cellStyle name="40% - Accent5 6 2" xfId="3750"/>
    <cellStyle name="40% - Accent5 6 3" xfId="3751"/>
    <cellStyle name="40% - Accent5 7" xfId="3752"/>
    <cellStyle name="40% - Accent5 8" xfId="3753"/>
    <cellStyle name="40% - Accent5_2012_1st_Qtr_SKD_Review" xfId="3754"/>
    <cellStyle name="40% - Accent6" xfId="3755"/>
    <cellStyle name="40% - Accent6 2" xfId="3756"/>
    <cellStyle name="40% - Accent6 2 2" xfId="3757"/>
    <cellStyle name="40% - Accent6 2 2 2" xfId="3758"/>
    <cellStyle name="40% - Accent6 2 2 2 2" xfId="3759"/>
    <cellStyle name="40% - Accent6 2 2 2 3" xfId="3760"/>
    <cellStyle name="40% - Accent6 2 2 3" xfId="3761"/>
    <cellStyle name="40% - Accent6 2 2 3 2" xfId="3762"/>
    <cellStyle name="40% - Accent6 2 2 3 3" xfId="3763"/>
    <cellStyle name="40% - Accent6 2 2 4" xfId="3764"/>
    <cellStyle name="40% - Accent6 2 2 5" xfId="3765"/>
    <cellStyle name="40% - Accent6 2 3" xfId="3766"/>
    <cellStyle name="40% - Accent6 2 3 2" xfId="3767"/>
    <cellStyle name="40% - Accent6 2 3 2 2" xfId="3768"/>
    <cellStyle name="40% - Accent6 2 3 2 3" xfId="3769"/>
    <cellStyle name="40% - Accent6 2 3 3" xfId="3770"/>
    <cellStyle name="40% - Accent6 2 3 3 2" xfId="3771"/>
    <cellStyle name="40% - Accent6 2 3 3 3" xfId="3772"/>
    <cellStyle name="40% - Accent6 2 3 4" xfId="3773"/>
    <cellStyle name="40% - Accent6 2 3 5" xfId="3774"/>
    <cellStyle name="40% - Accent6 2 4" xfId="3775"/>
    <cellStyle name="40% - Accent6 2 4 2" xfId="3776"/>
    <cellStyle name="40% - Accent6 2 4 3" xfId="3777"/>
    <cellStyle name="40% - Accent6 2 5" xfId="3778"/>
    <cellStyle name="40% - Accent6 2 5 2" xfId="3779"/>
    <cellStyle name="40% - Accent6 2 5 3" xfId="3780"/>
    <cellStyle name="40% - Accent6 2 6" xfId="3781"/>
    <cellStyle name="40% - Accent6 2 6 2" xfId="3782"/>
    <cellStyle name="40% - Accent6 2 6 3" xfId="3783"/>
    <cellStyle name="40% - Accent6 2 7" xfId="3784"/>
    <cellStyle name="40% - Accent6 2 8" xfId="3785"/>
    <cellStyle name="40% - Accent6 3" xfId="3786"/>
    <cellStyle name="40% - Accent6 3 2" xfId="3787"/>
    <cellStyle name="40% - Accent6 3 2 2" xfId="3788"/>
    <cellStyle name="40% - Accent6 3 2 3" xfId="3789"/>
    <cellStyle name="40% - Accent6 3 3" xfId="3790"/>
    <cellStyle name="40% - Accent6 3 3 2" xfId="3791"/>
    <cellStyle name="40% - Accent6 3 3 3" xfId="3792"/>
    <cellStyle name="40% - Accent6 3 4" xfId="3793"/>
    <cellStyle name="40% - Accent6 3 5" xfId="3794"/>
    <cellStyle name="40% - Accent6 4" xfId="3795"/>
    <cellStyle name="40% - Accent6 4 2" xfId="3796"/>
    <cellStyle name="40% - Accent6 4 3" xfId="3797"/>
    <cellStyle name="40% - Accent6 5" xfId="3798"/>
    <cellStyle name="40% - Accent6 5 2" xfId="3799"/>
    <cellStyle name="40% - Accent6 5 3" xfId="3800"/>
    <cellStyle name="40% - Accent6 6" xfId="3801"/>
    <cellStyle name="40% - Accent6 6 2" xfId="3802"/>
    <cellStyle name="40% - Accent6 6 3" xfId="3803"/>
    <cellStyle name="40% - Accent6 7" xfId="3804"/>
    <cellStyle name="40% - Accent6 8" xfId="3805"/>
    <cellStyle name="40% - Accent6_012-(KMX) BTL Schedules for KHH_Cebu" xfId="3806"/>
    <cellStyle name="40% - Акцент1" xfId="3807"/>
    <cellStyle name="40% - Акцент1 2" xfId="3808"/>
    <cellStyle name="40% - Акцент1 3" xfId="3809"/>
    <cellStyle name="40% - Акцент2" xfId="3810"/>
    <cellStyle name="40% - Акцент2 2" xfId="3811"/>
    <cellStyle name="40% - Акцент2 3" xfId="3812"/>
    <cellStyle name="40% - Акцент3" xfId="3813"/>
    <cellStyle name="40% - Акцент3 2" xfId="3814"/>
    <cellStyle name="40% - Акцент3 3" xfId="3815"/>
    <cellStyle name="40% - Акцент4" xfId="3816"/>
    <cellStyle name="40% - Акцент4 2" xfId="3817"/>
    <cellStyle name="40% - Акцент4 3" xfId="3818"/>
    <cellStyle name="40% - Акцент5" xfId="3819"/>
    <cellStyle name="40% - Акцент5 2" xfId="3820"/>
    <cellStyle name="40% - Акцент5 3" xfId="3821"/>
    <cellStyle name="40% - Акцент6" xfId="3822"/>
    <cellStyle name="40% - Акцент6 2" xfId="3823"/>
    <cellStyle name="40% - Акцент6 3" xfId="3824"/>
    <cellStyle name="40% - アクセント 1" xfId="3825"/>
    <cellStyle name="40% - アクセント 1 2" xfId="3826"/>
    <cellStyle name="40% - アクセント 1 2 2" xfId="3827"/>
    <cellStyle name="40% - アクセント 1 2 3" xfId="3828"/>
    <cellStyle name="40% - アクセント 1 3" xfId="3829"/>
    <cellStyle name="40% - アクセント 1 3 2" xfId="3830"/>
    <cellStyle name="40% - アクセント 1 3 3" xfId="3831"/>
    <cellStyle name="40% - アクセント 1 4" xfId="3832"/>
    <cellStyle name="40% - アクセント 1 4 2" xfId="3833"/>
    <cellStyle name="40% - アクセント 1 4 3" xfId="3834"/>
    <cellStyle name="40% - アクセント 1 5" xfId="3835"/>
    <cellStyle name="40% - アクセント 1 6" xfId="3836"/>
    <cellStyle name="40% - アクセント 2" xfId="3837"/>
    <cellStyle name="40% - アクセント 2 2" xfId="3838"/>
    <cellStyle name="40% - アクセント 2 2 2" xfId="3839"/>
    <cellStyle name="40% - アクセント 2 2 3" xfId="3840"/>
    <cellStyle name="40% - アクセント 2 3" xfId="3841"/>
    <cellStyle name="40% - アクセント 2 3 2" xfId="3842"/>
    <cellStyle name="40% - アクセント 2 3 3" xfId="3843"/>
    <cellStyle name="40% - アクセント 2 4" xfId="3844"/>
    <cellStyle name="40% - アクセント 2 4 2" xfId="3845"/>
    <cellStyle name="40% - アクセント 2 4 3" xfId="3846"/>
    <cellStyle name="40% - アクセント 2 5" xfId="3847"/>
    <cellStyle name="40% - アクセント 2 6" xfId="3848"/>
    <cellStyle name="40% - アクセント 3" xfId="3849"/>
    <cellStyle name="40% - アクセント 3 2" xfId="3850"/>
    <cellStyle name="40% - アクセント 3 2 2" xfId="3851"/>
    <cellStyle name="40% - アクセント 3 2 3" xfId="3852"/>
    <cellStyle name="40% - アクセント 3 3" xfId="3853"/>
    <cellStyle name="40% - アクセント 3 3 2" xfId="3854"/>
    <cellStyle name="40% - アクセント 3 3 3" xfId="3855"/>
    <cellStyle name="40% - アクセント 3 4" xfId="3856"/>
    <cellStyle name="40% - アクセント 3 4 2" xfId="3857"/>
    <cellStyle name="40% - アクセント 3 4 3" xfId="3858"/>
    <cellStyle name="40% - アクセント 3 5" xfId="3859"/>
    <cellStyle name="40% - アクセント 3 6" xfId="3860"/>
    <cellStyle name="40% - アクセント 4" xfId="3861"/>
    <cellStyle name="40% - アクセント 4 2" xfId="3862"/>
    <cellStyle name="40% - アクセント 4 2 2" xfId="3863"/>
    <cellStyle name="40% - アクセント 4 2 3" xfId="3864"/>
    <cellStyle name="40% - アクセント 4 3" xfId="3865"/>
    <cellStyle name="40% - アクセント 4 3 2" xfId="3866"/>
    <cellStyle name="40% - アクセント 4 3 3" xfId="3867"/>
    <cellStyle name="40% - アクセント 4 4" xfId="3868"/>
    <cellStyle name="40% - アクセント 4 4 2" xfId="3869"/>
    <cellStyle name="40% - アクセント 4 4 3" xfId="3870"/>
    <cellStyle name="40% - アクセント 4 5" xfId="3871"/>
    <cellStyle name="40% - アクセント 4 6" xfId="3872"/>
    <cellStyle name="40% - アクセント 5" xfId="3873"/>
    <cellStyle name="40% - アクセント 5 2" xfId="3874"/>
    <cellStyle name="40% - アクセント 5 2 2" xfId="3875"/>
    <cellStyle name="40% - アクセント 5 2 3" xfId="3876"/>
    <cellStyle name="40% - アクセント 5 3" xfId="3877"/>
    <cellStyle name="40% - アクセント 5 3 2" xfId="3878"/>
    <cellStyle name="40% - アクセント 5 3 3" xfId="3879"/>
    <cellStyle name="40% - アクセント 5 4" xfId="3880"/>
    <cellStyle name="40% - アクセント 5 4 2" xfId="3881"/>
    <cellStyle name="40% - アクセント 5 4 3" xfId="3882"/>
    <cellStyle name="40% - アクセント 5 5" xfId="3883"/>
    <cellStyle name="40% - アクセント 5 6" xfId="3884"/>
    <cellStyle name="40% - アクセント 6" xfId="3885"/>
    <cellStyle name="40% - アクセント 6 2" xfId="3886"/>
    <cellStyle name="40% - アクセント 6 2 2" xfId="3887"/>
    <cellStyle name="40% - アクセント 6 2 3" xfId="3888"/>
    <cellStyle name="40% - アクセント 6 3" xfId="3889"/>
    <cellStyle name="40% - アクセント 6 3 2" xfId="3890"/>
    <cellStyle name="40% - アクセント 6 3 3" xfId="3891"/>
    <cellStyle name="40% - アクセント 6 4" xfId="3892"/>
    <cellStyle name="40% - アクセント 6 4 2" xfId="3893"/>
    <cellStyle name="40% - アクセント 6 4 3" xfId="3894"/>
    <cellStyle name="40% - アクセント 6 5" xfId="3895"/>
    <cellStyle name="40% - アクセント 6 6" xfId="3896"/>
    <cellStyle name="40% - 강조색1" xfId="3897"/>
    <cellStyle name="40% - 강조색1 2" xfId="3898"/>
    <cellStyle name="40% - 강조색1 2 2" xfId="3899"/>
    <cellStyle name="40% - 강조색1 2 2 2" xfId="3900"/>
    <cellStyle name="40% - 강조색1 2 2 2 2" xfId="3901"/>
    <cellStyle name="40% - 강조색1 2 2 2 3" xfId="3902"/>
    <cellStyle name="40% - 강조색1 2 2 3" xfId="3903"/>
    <cellStyle name="40% - 강조색1 2 2 3 2" xfId="3904"/>
    <cellStyle name="40% - 강조색1 2 2 3 3" xfId="3905"/>
    <cellStyle name="40% - 강조색1 2 2 4" xfId="3906"/>
    <cellStyle name="40% - 강조색1 2 2 5" xfId="3907"/>
    <cellStyle name="40% - 강조색1 2 3" xfId="3908"/>
    <cellStyle name="40% - 강조색1 2 3 2" xfId="3909"/>
    <cellStyle name="40% - 강조색1 2 3 3" xfId="3910"/>
    <cellStyle name="40% - 강조색1 2 4" xfId="3911"/>
    <cellStyle name="40% - 강조색1 2 4 2" xfId="3912"/>
    <cellStyle name="40% - 강조색1 2 4 3" xfId="3913"/>
    <cellStyle name="40% - 강조색1 2 5" xfId="3914"/>
    <cellStyle name="40% - 강조색1 2 6" xfId="3915"/>
    <cellStyle name="40% - 강조색1 3" xfId="3916"/>
    <cellStyle name="40% - 강조색1 3 2" xfId="3917"/>
    <cellStyle name="40% - 강조색1 3 3" xfId="3918"/>
    <cellStyle name="40% - 강조색1 4" xfId="3919"/>
    <cellStyle name="40% - 강조색1 4 2" xfId="3920"/>
    <cellStyle name="40% - 강조색1 4 3" xfId="3921"/>
    <cellStyle name="40% - 강조색1 5" xfId="3922"/>
    <cellStyle name="40% - 강조색1 5 2" xfId="3923"/>
    <cellStyle name="40% - 강조색1 5 3" xfId="3924"/>
    <cellStyle name="40% - 강조색1 6" xfId="3925"/>
    <cellStyle name="40% - 강조색1 7" xfId="3926"/>
    <cellStyle name="40% - 강조색2" xfId="3927"/>
    <cellStyle name="40% - 강조색2 2" xfId="3928"/>
    <cellStyle name="40% - 강조색2 2 2" xfId="3929"/>
    <cellStyle name="40% - 강조색2 2 2 2" xfId="3930"/>
    <cellStyle name="40% - 강조색2 2 2 2 2" xfId="3931"/>
    <cellStyle name="40% - 강조색2 2 2 2 3" xfId="3932"/>
    <cellStyle name="40% - 강조색2 2 2 3" xfId="3933"/>
    <cellStyle name="40% - 강조색2 2 2 3 2" xfId="3934"/>
    <cellStyle name="40% - 강조색2 2 2 3 3" xfId="3935"/>
    <cellStyle name="40% - 강조색2 2 2 4" xfId="3936"/>
    <cellStyle name="40% - 강조색2 2 2 5" xfId="3937"/>
    <cellStyle name="40% - 강조색2 2 3" xfId="3938"/>
    <cellStyle name="40% - 강조색2 2 3 2" xfId="3939"/>
    <cellStyle name="40% - 강조색2 2 3 3" xfId="3940"/>
    <cellStyle name="40% - 강조색2 2 4" xfId="3941"/>
    <cellStyle name="40% - 강조색2 2 4 2" xfId="3942"/>
    <cellStyle name="40% - 강조색2 2 4 3" xfId="3943"/>
    <cellStyle name="40% - 강조색2 2 5" xfId="3944"/>
    <cellStyle name="40% - 강조색2 2 6" xfId="3945"/>
    <cellStyle name="40% - 강조색2 3" xfId="3946"/>
    <cellStyle name="40% - 강조색2 3 2" xfId="3947"/>
    <cellStyle name="40% - 강조색2 3 3" xfId="3948"/>
    <cellStyle name="40% - 강조색2 4" xfId="3949"/>
    <cellStyle name="40% - 강조색2 4 2" xfId="3950"/>
    <cellStyle name="40% - 강조색2 4 3" xfId="3951"/>
    <cellStyle name="40% - 강조색2 5" xfId="3952"/>
    <cellStyle name="40% - 강조색2 5 2" xfId="3953"/>
    <cellStyle name="40% - 강조색2 5 3" xfId="3954"/>
    <cellStyle name="40% - 강조색2 6" xfId="3955"/>
    <cellStyle name="40% - 강조색2 7" xfId="3956"/>
    <cellStyle name="40% - 강조색3" xfId="3957"/>
    <cellStyle name="40% - 강조색3 2" xfId="3958"/>
    <cellStyle name="40% - 강조색3 2 2" xfId="3959"/>
    <cellStyle name="40% - 강조색3 2 2 2" xfId="3960"/>
    <cellStyle name="40% - 강조색3 2 2 2 2" xfId="3961"/>
    <cellStyle name="40% - 강조색3 2 2 2 3" xfId="3962"/>
    <cellStyle name="40% - 강조색3 2 2 3" xfId="3963"/>
    <cellStyle name="40% - 강조색3 2 2 3 2" xfId="3964"/>
    <cellStyle name="40% - 강조색3 2 2 3 3" xfId="3965"/>
    <cellStyle name="40% - 강조색3 2 2 4" xfId="3966"/>
    <cellStyle name="40% - 강조색3 2 2 5" xfId="3967"/>
    <cellStyle name="40% - 강조색3 2 3" xfId="3968"/>
    <cellStyle name="40% - 강조색3 2 3 2" xfId="3969"/>
    <cellStyle name="40% - 강조색3 2 3 3" xfId="3970"/>
    <cellStyle name="40% - 강조색3 2 4" xfId="3971"/>
    <cellStyle name="40% - 강조색3 2 4 2" xfId="3972"/>
    <cellStyle name="40% - 강조색3 2 4 3" xfId="3973"/>
    <cellStyle name="40% - 강조색3 2 5" xfId="3974"/>
    <cellStyle name="40% - 강조색3 2 6" xfId="3975"/>
    <cellStyle name="40% - 강조색3 3" xfId="3976"/>
    <cellStyle name="40% - 강조색3 3 2" xfId="3977"/>
    <cellStyle name="40% - 강조색3 3 3" xfId="3978"/>
    <cellStyle name="40% - 강조색3 4" xfId="3979"/>
    <cellStyle name="40% - 강조색3 4 2" xfId="3980"/>
    <cellStyle name="40% - 강조색3 4 3" xfId="3981"/>
    <cellStyle name="40% - 강조색3 5" xfId="3982"/>
    <cellStyle name="40% - 강조색3 5 2" xfId="3983"/>
    <cellStyle name="40% - 강조색3 5 3" xfId="3984"/>
    <cellStyle name="40% - 강조색3 6" xfId="3985"/>
    <cellStyle name="40% - 강조색3 7" xfId="3986"/>
    <cellStyle name="40% - 강조색4" xfId="3987"/>
    <cellStyle name="40% - 강조색4 2" xfId="3988"/>
    <cellStyle name="40% - 강조색4 2 2" xfId="3989"/>
    <cellStyle name="40% - 강조색4 2 2 2" xfId="3990"/>
    <cellStyle name="40% - 강조색4 2 2 2 2" xfId="3991"/>
    <cellStyle name="40% - 강조색4 2 2 2 3" xfId="3992"/>
    <cellStyle name="40% - 강조색4 2 2 3" xfId="3993"/>
    <cellStyle name="40% - 강조색4 2 2 3 2" xfId="3994"/>
    <cellStyle name="40% - 강조색4 2 2 3 3" xfId="3995"/>
    <cellStyle name="40% - 강조색4 2 2 4" xfId="3996"/>
    <cellStyle name="40% - 강조색4 2 2 5" xfId="3997"/>
    <cellStyle name="40% - 강조색4 2 3" xfId="3998"/>
    <cellStyle name="40% - 강조색4 2 3 2" xfId="3999"/>
    <cellStyle name="40% - 강조색4 2 3 3" xfId="4000"/>
    <cellStyle name="40% - 강조색4 2 4" xfId="4001"/>
    <cellStyle name="40% - 강조색4 2 4 2" xfId="4002"/>
    <cellStyle name="40% - 강조색4 2 4 3" xfId="4003"/>
    <cellStyle name="40% - 강조색4 2 5" xfId="4004"/>
    <cellStyle name="40% - 강조색4 2 6" xfId="4005"/>
    <cellStyle name="40% - 강조색4 3" xfId="4006"/>
    <cellStyle name="40% - 강조색4 3 2" xfId="4007"/>
    <cellStyle name="40% - 강조색4 3 3" xfId="4008"/>
    <cellStyle name="40% - 강조색4 4" xfId="4009"/>
    <cellStyle name="40% - 강조색4 4 2" xfId="4010"/>
    <cellStyle name="40% - 강조색4 4 3" xfId="4011"/>
    <cellStyle name="40% - 강조색4 5" xfId="4012"/>
    <cellStyle name="40% - 강조색4 5 2" xfId="4013"/>
    <cellStyle name="40% - 강조색4 5 3" xfId="4014"/>
    <cellStyle name="40% - 강조색4 6" xfId="4015"/>
    <cellStyle name="40% - 강조색4 7" xfId="4016"/>
    <cellStyle name="40% - 강조색5" xfId="4017"/>
    <cellStyle name="40% - 강조색5 2" xfId="4018"/>
    <cellStyle name="40% - 강조색5 2 2" xfId="4019"/>
    <cellStyle name="40% - 강조색5 2 2 2" xfId="4020"/>
    <cellStyle name="40% - 강조색5 2 2 2 2" xfId="4021"/>
    <cellStyle name="40% - 강조색5 2 2 2 3" xfId="4022"/>
    <cellStyle name="40% - 강조색5 2 2 3" xfId="4023"/>
    <cellStyle name="40% - 강조색5 2 2 3 2" xfId="4024"/>
    <cellStyle name="40% - 강조색5 2 2 3 3" xfId="4025"/>
    <cellStyle name="40% - 강조색5 2 2 4" xfId="4026"/>
    <cellStyle name="40% - 강조색5 2 2 5" xfId="4027"/>
    <cellStyle name="40% - 강조색5 2 3" xfId="4028"/>
    <cellStyle name="40% - 강조색5 2 3 2" xfId="4029"/>
    <cellStyle name="40% - 강조색5 2 3 3" xfId="4030"/>
    <cellStyle name="40% - 강조색5 2 4" xfId="4031"/>
    <cellStyle name="40% - 강조색5 2 4 2" xfId="4032"/>
    <cellStyle name="40% - 강조색5 2 4 3" xfId="4033"/>
    <cellStyle name="40% - 강조색5 2 5" xfId="4034"/>
    <cellStyle name="40% - 강조색5 2 6" xfId="4035"/>
    <cellStyle name="40% - 강조색5 3" xfId="4036"/>
    <cellStyle name="40% - 강조색5 3 2" xfId="4037"/>
    <cellStyle name="40% - 강조색5 3 3" xfId="4038"/>
    <cellStyle name="40% - 강조색5 4" xfId="4039"/>
    <cellStyle name="40% - 강조색5 4 2" xfId="4040"/>
    <cellStyle name="40% - 강조색5 4 3" xfId="4041"/>
    <cellStyle name="40% - 강조색5 5" xfId="4042"/>
    <cellStyle name="40% - 강조색5 5 2" xfId="4043"/>
    <cellStyle name="40% - 강조색5 5 3" xfId="4044"/>
    <cellStyle name="40% - 강조색5 6" xfId="4045"/>
    <cellStyle name="40% - 강조색5 7" xfId="4046"/>
    <cellStyle name="40% - 강조색6" xfId="4047"/>
    <cellStyle name="40% - 강조색6 2" xfId="4048"/>
    <cellStyle name="40% - 강조색6 2 2" xfId="4049"/>
    <cellStyle name="40% - 강조색6 2 2 2" xfId="4050"/>
    <cellStyle name="40% - 강조색6 2 2 2 2" xfId="4051"/>
    <cellStyle name="40% - 강조색6 2 2 2 3" xfId="4052"/>
    <cellStyle name="40% - 강조색6 2 2 3" xfId="4053"/>
    <cellStyle name="40% - 강조색6 2 2 3 2" xfId="4054"/>
    <cellStyle name="40% - 강조색6 2 2 3 3" xfId="4055"/>
    <cellStyle name="40% - 강조색6 2 2 4" xfId="4056"/>
    <cellStyle name="40% - 강조색6 2 2 5" xfId="4057"/>
    <cellStyle name="40% - 강조색6 2 3" xfId="4058"/>
    <cellStyle name="40% - 강조색6 2 3 2" xfId="4059"/>
    <cellStyle name="40% - 강조색6 2 3 3" xfId="4060"/>
    <cellStyle name="40% - 강조색6 2 4" xfId="4061"/>
    <cellStyle name="40% - 강조색6 2 4 2" xfId="4062"/>
    <cellStyle name="40% - 강조색6 2 4 3" xfId="4063"/>
    <cellStyle name="40% - 강조색6 2 5" xfId="4064"/>
    <cellStyle name="40% - 강조색6 2 6" xfId="4065"/>
    <cellStyle name="40% - 강조색6 3" xfId="4066"/>
    <cellStyle name="40% - 강조색6 3 2" xfId="4067"/>
    <cellStyle name="40% - 강조색6 3 3" xfId="4068"/>
    <cellStyle name="40% - 강조색6 4" xfId="4069"/>
    <cellStyle name="40% - 강조색6 4 2" xfId="4070"/>
    <cellStyle name="40% - 강조색6 4 3" xfId="4071"/>
    <cellStyle name="40% - 강조색6 5" xfId="4072"/>
    <cellStyle name="40% - 강조색6 5 2" xfId="4073"/>
    <cellStyle name="40% - 강조색6 5 3" xfId="4074"/>
    <cellStyle name="40% - 강조색6 6" xfId="4075"/>
    <cellStyle name="40% - 강조색6 7" xfId="4076"/>
    <cellStyle name="40% - 輔色1" xfId="4077"/>
    <cellStyle name="40% - 輔色1 2" xfId="4078"/>
    <cellStyle name="40% - 輔色1 2 2" xfId="4079"/>
    <cellStyle name="40% - 輔色1 2 3" xfId="4080"/>
    <cellStyle name="40% - 輔色1 3" xfId="4081"/>
    <cellStyle name="40% - 輔色1 3 2" xfId="4082"/>
    <cellStyle name="40% - 輔色1 3 3" xfId="4083"/>
    <cellStyle name="40% - 輔色1 4" xfId="4084"/>
    <cellStyle name="40% - 輔色1 5" xfId="4085"/>
    <cellStyle name="40% - 輔色2" xfId="4086"/>
    <cellStyle name="40% - 輔色2 2" xfId="4087"/>
    <cellStyle name="40% - 輔色2 2 2" xfId="4088"/>
    <cellStyle name="40% - 輔色2 2 3" xfId="4089"/>
    <cellStyle name="40% - 輔色2 3" xfId="4090"/>
    <cellStyle name="40% - 輔色2 3 2" xfId="4091"/>
    <cellStyle name="40% - 輔色2 3 3" xfId="4092"/>
    <cellStyle name="40% - 輔色2 4" xfId="4093"/>
    <cellStyle name="40% - 輔色2 5" xfId="4094"/>
    <cellStyle name="40% - 輔色3" xfId="4095"/>
    <cellStyle name="40% - 輔色3 2" xfId="4096"/>
    <cellStyle name="40% - 輔色3 2 2" xfId="4097"/>
    <cellStyle name="40% - 輔色3 2 3" xfId="4098"/>
    <cellStyle name="40% - 輔色3 3" xfId="4099"/>
    <cellStyle name="40% - 輔色3 3 2" xfId="4100"/>
    <cellStyle name="40% - 輔色3 3 3" xfId="4101"/>
    <cellStyle name="40% - 輔色3 4" xfId="4102"/>
    <cellStyle name="40% - 輔色3 5" xfId="4103"/>
    <cellStyle name="40% - 輔色4" xfId="4104"/>
    <cellStyle name="40% - 輔色4 2" xfId="4105"/>
    <cellStyle name="40% - 輔色4 2 2" xfId="4106"/>
    <cellStyle name="40% - 輔色4 2 3" xfId="4107"/>
    <cellStyle name="40% - 輔色4 3" xfId="4108"/>
    <cellStyle name="40% - 輔色4 3 2" xfId="4109"/>
    <cellStyle name="40% - 輔色4 3 3" xfId="4110"/>
    <cellStyle name="40% - 輔色4 4" xfId="4111"/>
    <cellStyle name="40% - 輔色4 5" xfId="4112"/>
    <cellStyle name="40% - 輔色5" xfId="4113"/>
    <cellStyle name="40% - 輔色5 2" xfId="4114"/>
    <cellStyle name="40% - 輔色5 2 2" xfId="4115"/>
    <cellStyle name="40% - 輔色5 2 3" xfId="4116"/>
    <cellStyle name="40% - 輔色5 3" xfId="4117"/>
    <cellStyle name="40% - 輔色5 3 2" xfId="4118"/>
    <cellStyle name="40% - 輔色5 3 3" xfId="4119"/>
    <cellStyle name="40% - 輔色5 4" xfId="4120"/>
    <cellStyle name="40% - 輔色5 5" xfId="4121"/>
    <cellStyle name="40% - 輔色6" xfId="4122"/>
    <cellStyle name="40% - 輔色6 2" xfId="4123"/>
    <cellStyle name="40% - 輔色6 2 2" xfId="4124"/>
    <cellStyle name="40% - 輔色6 2 3" xfId="4125"/>
    <cellStyle name="40% - 輔色6 3" xfId="4126"/>
    <cellStyle name="40% - 輔色6 3 2" xfId="4127"/>
    <cellStyle name="40% - 輔色6 3 3" xfId="4128"/>
    <cellStyle name="40% - 輔色6 4" xfId="4129"/>
    <cellStyle name="40% - 輔色6 5" xfId="4130"/>
    <cellStyle name="40% - 强调文字颜色 1 2" xfId="4132"/>
    <cellStyle name="40% - 强调文字颜色 1 2 2" xfId="4133"/>
    <cellStyle name="40% - 强调文字颜色 1 2 2 2" xfId="4134"/>
    <cellStyle name="40% - 强调文字颜色 1 2 2 2 2" xfId="4135"/>
    <cellStyle name="40% - 强调文字颜色 1 2 2 2 3" xfId="4136"/>
    <cellStyle name="40% - 强调文字颜色 1 2 2 3" xfId="4137"/>
    <cellStyle name="40% - 强调文字颜色 1 2 2 3 2" xfId="4138"/>
    <cellStyle name="40% - 强调文字颜色 1 2 2 3 3" xfId="4139"/>
    <cellStyle name="40% - 强调文字颜色 1 2 2 4" xfId="4140"/>
    <cellStyle name="40% - 强调文字颜色 1 2 2 5" xfId="4141"/>
    <cellStyle name="40% - 强调文字颜色 1 2 3" xfId="4142"/>
    <cellStyle name="40% - 强调文字颜色 1 2 3 2" xfId="4143"/>
    <cellStyle name="40% - 强调文字颜色 1 2 3 2 2" xfId="4144"/>
    <cellStyle name="40% - 强调文字颜色 1 2 3 2 3" xfId="4145"/>
    <cellStyle name="40% - 强调文字颜色 1 2 3 3" xfId="4146"/>
    <cellStyle name="40% - 强调文字颜色 1 2 3 3 2" xfId="4147"/>
    <cellStyle name="40% - 强调文字颜色 1 2 3 3 3" xfId="4148"/>
    <cellStyle name="40% - 强调文字颜色 1 2 3 4" xfId="4149"/>
    <cellStyle name="40% - 强调文字颜色 1 2 3 5" xfId="4150"/>
    <cellStyle name="40% - 强调文字颜色 1 2 4" xfId="4151"/>
    <cellStyle name="40% - 强调文字颜色 1 2 4 2" xfId="4152"/>
    <cellStyle name="40% - 强调文字颜色 1 2 4 3" xfId="4153"/>
    <cellStyle name="40% - 强调文字颜色 1 2 5" xfId="4154"/>
    <cellStyle name="40% - 强调文字颜色 1 2 5 2" xfId="4155"/>
    <cellStyle name="40% - 强调文字颜色 1 2 5 3" xfId="4156"/>
    <cellStyle name="40% - 强调文字颜色 1 2 6" xfId="4157"/>
    <cellStyle name="40% - 强调文字颜色 1 2 6 2" xfId="4158"/>
    <cellStyle name="40% - 强调文字颜色 1 2 6 3" xfId="4159"/>
    <cellStyle name="40% - 强调文字颜色 1 2 7" xfId="4160"/>
    <cellStyle name="40% - 强调文字颜色 1 2 8" xfId="4161"/>
    <cellStyle name="40% - 强调文字颜色 2 2" xfId="4163"/>
    <cellStyle name="40% - 强调文字颜色 2 2 2" xfId="4164"/>
    <cellStyle name="40% - 强调文字颜色 2 2 2 2" xfId="4165"/>
    <cellStyle name="40% - 强调文字颜色 2 2 2 2 2" xfId="4166"/>
    <cellStyle name="40% - 强调文字颜色 2 2 2 2 3" xfId="4167"/>
    <cellStyle name="40% - 强调文字颜色 2 2 2 3" xfId="4168"/>
    <cellStyle name="40% - 强调文字颜色 2 2 2 3 2" xfId="4169"/>
    <cellStyle name="40% - 强调文字颜色 2 2 2 3 3" xfId="4170"/>
    <cellStyle name="40% - 强调文字颜色 2 2 2 4" xfId="4171"/>
    <cellStyle name="40% - 强调文字颜色 2 2 2 5" xfId="4172"/>
    <cellStyle name="40% - 强调文字颜色 2 2 3" xfId="4173"/>
    <cellStyle name="40% - 强调文字颜色 2 2 3 2" xfId="4174"/>
    <cellStyle name="40% - 强调文字颜色 2 2 3 2 2" xfId="4175"/>
    <cellStyle name="40% - 强调文字颜色 2 2 3 2 3" xfId="4176"/>
    <cellStyle name="40% - 强调文字颜色 2 2 3 3" xfId="4177"/>
    <cellStyle name="40% - 强调文字颜色 2 2 3 3 2" xfId="4178"/>
    <cellStyle name="40% - 强调文字颜色 2 2 3 3 3" xfId="4179"/>
    <cellStyle name="40% - 强调文字颜色 2 2 3 4" xfId="4180"/>
    <cellStyle name="40% - 强调文字颜色 2 2 3 5" xfId="4181"/>
    <cellStyle name="40% - 强调文字颜色 2 2 4" xfId="4182"/>
    <cellStyle name="40% - 强调文字颜色 2 2 4 2" xfId="4183"/>
    <cellStyle name="40% - 强调文字颜色 2 2 4 3" xfId="4184"/>
    <cellStyle name="40% - 强调文字颜色 2 2 5" xfId="4185"/>
    <cellStyle name="40% - 强调文字颜色 2 2 5 2" xfId="4186"/>
    <cellStyle name="40% - 强调文字颜色 2 2 5 3" xfId="4187"/>
    <cellStyle name="40% - 强调文字颜色 2 2 6" xfId="4188"/>
    <cellStyle name="40% - 强调文字颜色 2 2 6 2" xfId="4189"/>
    <cellStyle name="40% - 强调文字颜色 2 2 6 3" xfId="4190"/>
    <cellStyle name="40% - 强调文字颜色 2 2 7" xfId="4191"/>
    <cellStyle name="40% - 强调文字颜色 2 2 8" xfId="4192"/>
    <cellStyle name="40% - 强调文字颜色 3 2" xfId="4194"/>
    <cellStyle name="40% - 强调文字颜色 3 2 2" xfId="4195"/>
    <cellStyle name="40% - 强调文字颜色 3 2 2 2" xfId="4196"/>
    <cellStyle name="40% - 强调文字颜色 3 2 2 2 2" xfId="4197"/>
    <cellStyle name="40% - 强调文字颜色 3 2 2 2 3" xfId="4198"/>
    <cellStyle name="40% - 强调文字颜色 3 2 2 3" xfId="4199"/>
    <cellStyle name="40% - 强调文字颜色 3 2 2 3 2" xfId="4200"/>
    <cellStyle name="40% - 强调文字颜色 3 2 2 3 3" xfId="4201"/>
    <cellStyle name="40% - 强调文字颜色 3 2 2 4" xfId="4202"/>
    <cellStyle name="40% - 强调文字颜色 3 2 2 5" xfId="4203"/>
    <cellStyle name="40% - 强调文字颜色 3 2 3" xfId="4204"/>
    <cellStyle name="40% - 强调文字颜色 3 2 3 2" xfId="4205"/>
    <cellStyle name="40% - 强调文字颜色 3 2 3 2 2" xfId="4206"/>
    <cellStyle name="40% - 强调文字颜色 3 2 3 2 3" xfId="4207"/>
    <cellStyle name="40% - 强调文字颜色 3 2 3 3" xfId="4208"/>
    <cellStyle name="40% - 强调文字颜色 3 2 3 3 2" xfId="4209"/>
    <cellStyle name="40% - 强调文字颜色 3 2 3 3 3" xfId="4210"/>
    <cellStyle name="40% - 强调文字颜色 3 2 3 4" xfId="4211"/>
    <cellStyle name="40% - 强调文字颜色 3 2 3 5" xfId="4212"/>
    <cellStyle name="40% - 强调文字颜色 3 2 4" xfId="4213"/>
    <cellStyle name="40% - 强调文字颜色 3 2 4 2" xfId="4214"/>
    <cellStyle name="40% - 强调文字颜色 3 2 4 3" xfId="4215"/>
    <cellStyle name="40% - 强调文字颜色 3 2 5" xfId="4216"/>
    <cellStyle name="40% - 强调文字颜色 3 2 5 2" xfId="4217"/>
    <cellStyle name="40% - 强调文字颜色 3 2 5 3" xfId="4218"/>
    <cellStyle name="40% - 强调文字颜色 3 2 6" xfId="4219"/>
    <cellStyle name="40% - 强调文字颜色 3 2 6 2" xfId="4220"/>
    <cellStyle name="40% - 强调文字颜色 3 2 6 3" xfId="4221"/>
    <cellStyle name="40% - 强调文字颜色 3 2 7" xfId="4222"/>
    <cellStyle name="40% - 强调文字颜色 3 2 8" xfId="4223"/>
    <cellStyle name="40% - 强调文字颜色 4 2" xfId="4225"/>
    <cellStyle name="40% - 强调文字颜色 4 2 2" xfId="4226"/>
    <cellStyle name="40% - 强调文字颜色 4 2 2 2" xfId="4227"/>
    <cellStyle name="40% - 强调文字颜色 4 2 2 2 2" xfId="4228"/>
    <cellStyle name="40% - 强调文字颜色 4 2 2 2 3" xfId="4229"/>
    <cellStyle name="40% - 强调文字颜色 4 2 2 3" xfId="4230"/>
    <cellStyle name="40% - 强调文字颜色 4 2 2 3 2" xfId="4231"/>
    <cellStyle name="40% - 强调文字颜色 4 2 2 3 3" xfId="4232"/>
    <cellStyle name="40% - 强调文字颜色 4 2 2 4" xfId="4233"/>
    <cellStyle name="40% - 强调文字颜色 4 2 2 5" xfId="4234"/>
    <cellStyle name="40% - 强调文字颜色 4 2 3" xfId="4235"/>
    <cellStyle name="40% - 强调文字颜色 4 2 3 2" xfId="4236"/>
    <cellStyle name="40% - 强调文字颜色 4 2 3 2 2" xfId="4237"/>
    <cellStyle name="40% - 强调文字颜色 4 2 3 2 3" xfId="4238"/>
    <cellStyle name="40% - 强调文字颜色 4 2 3 3" xfId="4239"/>
    <cellStyle name="40% - 强调文字颜色 4 2 3 3 2" xfId="4240"/>
    <cellStyle name="40% - 强调文字颜色 4 2 3 3 3" xfId="4241"/>
    <cellStyle name="40% - 强调文字颜色 4 2 3 4" xfId="4242"/>
    <cellStyle name="40% - 强调文字颜色 4 2 3 5" xfId="4243"/>
    <cellStyle name="40% - 强调文字颜色 4 2 4" xfId="4244"/>
    <cellStyle name="40% - 强调文字颜色 4 2 4 2" xfId="4245"/>
    <cellStyle name="40% - 强调文字颜色 4 2 4 3" xfId="4246"/>
    <cellStyle name="40% - 强调文字颜色 4 2 5" xfId="4247"/>
    <cellStyle name="40% - 强调文字颜色 4 2 5 2" xfId="4248"/>
    <cellStyle name="40% - 强调文字颜色 4 2 5 3" xfId="4249"/>
    <cellStyle name="40% - 强调文字颜色 4 2 6" xfId="4250"/>
    <cellStyle name="40% - 强调文字颜色 4 2 6 2" xfId="4251"/>
    <cellStyle name="40% - 强调文字颜色 4 2 6 3" xfId="4252"/>
    <cellStyle name="40% - 强调文字颜色 4 2 7" xfId="4253"/>
    <cellStyle name="40% - 强调文字颜色 4 2 8" xfId="4254"/>
    <cellStyle name="40% - 强调文字颜色 5 2" xfId="4256"/>
    <cellStyle name="40% - 强调文字颜色 5 2 2" xfId="4257"/>
    <cellStyle name="40% - 强调文字颜色 5 2 2 2" xfId="4258"/>
    <cellStyle name="40% - 强调文字颜色 5 2 2 2 2" xfId="4259"/>
    <cellStyle name="40% - 强调文字颜色 5 2 2 2 3" xfId="4260"/>
    <cellStyle name="40% - 强调文字颜色 5 2 2 3" xfId="4261"/>
    <cellStyle name="40% - 强调文字颜色 5 2 2 3 2" xfId="4262"/>
    <cellStyle name="40% - 强调文字颜色 5 2 2 3 3" xfId="4263"/>
    <cellStyle name="40% - 强调文字颜色 5 2 2 4" xfId="4264"/>
    <cellStyle name="40% - 强调文字颜色 5 2 2 5" xfId="4265"/>
    <cellStyle name="40% - 强调文字颜色 5 2 3" xfId="4266"/>
    <cellStyle name="40% - 强调文字颜色 5 2 3 2" xfId="4267"/>
    <cellStyle name="40% - 强调文字颜色 5 2 3 2 2" xfId="4268"/>
    <cellStyle name="40% - 强调文字颜色 5 2 3 2 3" xfId="4269"/>
    <cellStyle name="40% - 强调文字颜色 5 2 3 3" xfId="4270"/>
    <cellStyle name="40% - 强调文字颜色 5 2 3 3 2" xfId="4271"/>
    <cellStyle name="40% - 强调文字颜色 5 2 3 3 3" xfId="4272"/>
    <cellStyle name="40% - 强调文字颜色 5 2 3 4" xfId="4273"/>
    <cellStyle name="40% - 强调文字颜色 5 2 3 5" xfId="4274"/>
    <cellStyle name="40% - 强调文字颜色 5 2 4" xfId="4275"/>
    <cellStyle name="40% - 强调文字颜色 5 2 4 2" xfId="4276"/>
    <cellStyle name="40% - 强调文字颜色 5 2 4 3" xfId="4277"/>
    <cellStyle name="40% - 强调文字颜色 5 2 5" xfId="4278"/>
    <cellStyle name="40% - 强调文字颜色 5 2 5 2" xfId="4279"/>
    <cellStyle name="40% - 强调文字颜色 5 2 5 3" xfId="4280"/>
    <cellStyle name="40% - 强调文字颜色 5 2 6" xfId="4281"/>
    <cellStyle name="40% - 强调文字颜色 5 2 6 2" xfId="4282"/>
    <cellStyle name="40% - 强调文字颜色 5 2 6 3" xfId="4283"/>
    <cellStyle name="40% - 强调文字颜色 5 2 7" xfId="4284"/>
    <cellStyle name="40% - 强调文字颜色 5 2 8" xfId="4285"/>
    <cellStyle name="40% - 强调文字颜色 6 2" xfId="4287"/>
    <cellStyle name="40% - 强调文字颜色 6 2 2" xfId="4288"/>
    <cellStyle name="40% - 强调文字颜色 6 2 2 2" xfId="4289"/>
    <cellStyle name="40% - 强调文字颜色 6 2 2 2 2" xfId="4290"/>
    <cellStyle name="40% - 强调文字颜色 6 2 2 2 3" xfId="4291"/>
    <cellStyle name="40% - 强调文字颜色 6 2 2 3" xfId="4292"/>
    <cellStyle name="40% - 强调文字颜色 6 2 2 3 2" xfId="4293"/>
    <cellStyle name="40% - 强调文字颜色 6 2 2 3 3" xfId="4294"/>
    <cellStyle name="40% - 强调文字颜色 6 2 2 4" xfId="4295"/>
    <cellStyle name="40% - 强调文字颜色 6 2 2 5" xfId="4296"/>
    <cellStyle name="40% - 强调文字颜色 6 2 3" xfId="4297"/>
    <cellStyle name="40% - 强调文字颜色 6 2 3 2" xfId="4298"/>
    <cellStyle name="40% - 强调文字颜色 6 2 3 2 2" xfId="4299"/>
    <cellStyle name="40% - 强调文字颜色 6 2 3 2 3" xfId="4300"/>
    <cellStyle name="40% - 强调文字颜色 6 2 3 3" xfId="4301"/>
    <cellStyle name="40% - 强调文字颜色 6 2 3 3 2" xfId="4302"/>
    <cellStyle name="40% - 强调文字颜色 6 2 3 3 3" xfId="4303"/>
    <cellStyle name="40% - 强调文字颜色 6 2 3 4" xfId="4304"/>
    <cellStyle name="40% - 强调文字颜色 6 2 3 5" xfId="4305"/>
    <cellStyle name="40% - 强调文字颜色 6 2 4" xfId="4306"/>
    <cellStyle name="40% - 强调文字颜色 6 2 4 2" xfId="4307"/>
    <cellStyle name="40% - 强调文字颜色 6 2 4 3" xfId="4308"/>
    <cellStyle name="40% - 强调文字颜色 6 2 5" xfId="4309"/>
    <cellStyle name="40% - 强调文字颜色 6 2 5 2" xfId="4310"/>
    <cellStyle name="40% - 强调文字颜色 6 2 5 3" xfId="4311"/>
    <cellStyle name="40% - 强调文字颜色 6 2 6" xfId="4312"/>
    <cellStyle name="40% - 强调文字颜色 6 2 6 2" xfId="4313"/>
    <cellStyle name="40% - 强调文字颜色 6 2 6 3" xfId="4314"/>
    <cellStyle name="40% - 强调文字颜色 6 2 7" xfId="4315"/>
    <cellStyle name="40% - 强调文字颜色 6 2 8" xfId="4316"/>
    <cellStyle name="40% - 着色 1" xfId="4131" builtinId="31" customBuiltin="1"/>
    <cellStyle name="40% - 着色 2" xfId="4162" builtinId="35" customBuiltin="1"/>
    <cellStyle name="40% - 着色 3" xfId="4193" builtinId="39" customBuiltin="1"/>
    <cellStyle name="40% - 着色 4" xfId="4224" builtinId="43" customBuiltin="1"/>
    <cellStyle name="40% - 着色 5" xfId="4255" builtinId="47" customBuiltin="1"/>
    <cellStyle name="40% - 着色 6" xfId="4286" builtinId="51" customBuiltin="1"/>
    <cellStyle name="60% - Accent1" xfId="4317"/>
    <cellStyle name="60% - Accent1 2" xfId="4318"/>
    <cellStyle name="60% - Accent1 2 2" xfId="4319"/>
    <cellStyle name="60% - Accent1 2 3" xfId="4320"/>
    <cellStyle name="60% - Accent1 3" xfId="4321"/>
    <cellStyle name="60% - Accent1 3 2" xfId="4322"/>
    <cellStyle name="60% - Accent1 3 3" xfId="4323"/>
    <cellStyle name="60% - Accent1 4" xfId="4324"/>
    <cellStyle name="60% - Accent1 4 2" xfId="4325"/>
    <cellStyle name="60% - Accent1 4 3" xfId="4326"/>
    <cellStyle name="60% - Accent1 5" xfId="4327"/>
    <cellStyle name="60% - Accent1 5 2" xfId="4328"/>
    <cellStyle name="60% - Accent1 5 3" xfId="4329"/>
    <cellStyle name="60% - Accent1 6" xfId="4330"/>
    <cellStyle name="60% - Accent1 7" xfId="4331"/>
    <cellStyle name="60% - Accent1_012-(KMX) BTL Schedules for KHH_Cebu" xfId="4332"/>
    <cellStyle name="60% - Accent2" xfId="4333"/>
    <cellStyle name="60% - Accent2 2" xfId="4334"/>
    <cellStyle name="60% - Accent2 2 2" xfId="4335"/>
    <cellStyle name="60% - Accent2 2 3" xfId="4336"/>
    <cellStyle name="60% - Accent2 3" xfId="4337"/>
    <cellStyle name="60% - Accent2 3 2" xfId="4338"/>
    <cellStyle name="60% - Accent2 3 3" xfId="4339"/>
    <cellStyle name="60% - Accent2 4" xfId="4340"/>
    <cellStyle name="60% - Accent2 4 2" xfId="4341"/>
    <cellStyle name="60% - Accent2 4 3" xfId="4342"/>
    <cellStyle name="60% - Accent2 5" xfId="4343"/>
    <cellStyle name="60% - Accent2 5 2" xfId="4344"/>
    <cellStyle name="60% - Accent2 5 3" xfId="4345"/>
    <cellStyle name="60% - Accent2 6" xfId="4346"/>
    <cellStyle name="60% - Accent2 7" xfId="4347"/>
    <cellStyle name="60% - Accent2_2012_1st_Qtr_SKD_Review" xfId="4348"/>
    <cellStyle name="60% - Accent3" xfId="4349"/>
    <cellStyle name="60% - Accent3 2" xfId="4350"/>
    <cellStyle name="60% - Accent3 2 2" xfId="4351"/>
    <cellStyle name="60% - Accent3 2 3" xfId="4352"/>
    <cellStyle name="60% - Accent3 3" xfId="4353"/>
    <cellStyle name="60% - Accent3 3 2" xfId="4354"/>
    <cellStyle name="60% - Accent3 3 3" xfId="4355"/>
    <cellStyle name="60% - Accent3 4" xfId="4356"/>
    <cellStyle name="60% - Accent3 4 2" xfId="4357"/>
    <cellStyle name="60% - Accent3 4 3" xfId="4358"/>
    <cellStyle name="60% - Accent3 5" xfId="4359"/>
    <cellStyle name="60% - Accent3 5 2" xfId="4360"/>
    <cellStyle name="60% - Accent3 5 3" xfId="4361"/>
    <cellStyle name="60% - Accent3 6" xfId="4362"/>
    <cellStyle name="60% - Accent3 7" xfId="4363"/>
    <cellStyle name="60% - Accent3_012-(KMX) BTL Schedules for KHH_Cebu" xfId="4364"/>
    <cellStyle name="60% - Accent4" xfId="4365"/>
    <cellStyle name="60% - Accent4 2" xfId="4366"/>
    <cellStyle name="60% - Accent4 2 2" xfId="4367"/>
    <cellStyle name="60% - Accent4 2 3" xfId="4368"/>
    <cellStyle name="60% - Accent4 3" xfId="4369"/>
    <cellStyle name="60% - Accent4 3 2" xfId="4370"/>
    <cellStyle name="60% - Accent4 3 3" xfId="4371"/>
    <cellStyle name="60% - Accent4 4" xfId="4372"/>
    <cellStyle name="60% - Accent4 4 2" xfId="4373"/>
    <cellStyle name="60% - Accent4 4 3" xfId="4374"/>
    <cellStyle name="60% - Accent4 5" xfId="4375"/>
    <cellStyle name="60% - Accent4 5 2" xfId="4376"/>
    <cellStyle name="60% - Accent4 5 3" xfId="4377"/>
    <cellStyle name="60% - Accent4 6" xfId="4378"/>
    <cellStyle name="60% - Accent4 7" xfId="4379"/>
    <cellStyle name="60% - Accent4_012-(KMX) BTL Schedules for KHH_Cebu" xfId="4380"/>
    <cellStyle name="60% - Accent5" xfId="4381"/>
    <cellStyle name="60% - Accent5 2" xfId="4382"/>
    <cellStyle name="60% - Accent5 2 2" xfId="4383"/>
    <cellStyle name="60% - Accent5 2 3" xfId="4384"/>
    <cellStyle name="60% - Accent5 3" xfId="4385"/>
    <cellStyle name="60% - Accent5 3 2" xfId="4386"/>
    <cellStyle name="60% - Accent5 3 3" xfId="4387"/>
    <cellStyle name="60% - Accent5 4" xfId="4388"/>
    <cellStyle name="60% - Accent5 4 2" xfId="4389"/>
    <cellStyle name="60% - Accent5 4 3" xfId="4390"/>
    <cellStyle name="60% - Accent5 5" xfId="4391"/>
    <cellStyle name="60% - Accent5 5 2" xfId="4392"/>
    <cellStyle name="60% - Accent5 5 3" xfId="4393"/>
    <cellStyle name="60% - Accent5 6" xfId="4394"/>
    <cellStyle name="60% - Accent5 7" xfId="4395"/>
    <cellStyle name="60% - Accent5_2012_1st_Qtr_SKD_Review" xfId="4396"/>
    <cellStyle name="60% - Accent6" xfId="4397"/>
    <cellStyle name="60% - Accent6 2" xfId="4398"/>
    <cellStyle name="60% - Accent6 2 2" xfId="4399"/>
    <cellStyle name="60% - Accent6 2 3" xfId="4400"/>
    <cellStyle name="60% - Accent6 3" xfId="4401"/>
    <cellStyle name="60% - Accent6 3 2" xfId="4402"/>
    <cellStyle name="60% - Accent6 3 3" xfId="4403"/>
    <cellStyle name="60% - Accent6 4" xfId="4404"/>
    <cellStyle name="60% - Accent6 4 2" xfId="4405"/>
    <cellStyle name="60% - Accent6 4 3" xfId="4406"/>
    <cellStyle name="60% - Accent6 5" xfId="4407"/>
    <cellStyle name="60% - Accent6 5 2" xfId="4408"/>
    <cellStyle name="60% - Accent6 5 3" xfId="4409"/>
    <cellStyle name="60% - Accent6 6" xfId="4410"/>
    <cellStyle name="60% - Accent6 7" xfId="4411"/>
    <cellStyle name="60% - Accent6_012-(KMX) BTL Schedules for KHH_Cebu" xfId="4412"/>
    <cellStyle name="60% - Акцент1" xfId="4413"/>
    <cellStyle name="60% - Акцент1 2" xfId="4414"/>
    <cellStyle name="60% - Акцент1 3" xfId="4415"/>
    <cellStyle name="60% - Акцент2" xfId="4416"/>
    <cellStyle name="60% - Акцент2 2" xfId="4417"/>
    <cellStyle name="60% - Акцент2 3" xfId="4418"/>
    <cellStyle name="60% - Акцент3" xfId="4419"/>
    <cellStyle name="60% - Акцент3 2" xfId="4420"/>
    <cellStyle name="60% - Акцент3 3" xfId="4421"/>
    <cellStyle name="60% - Акцент4" xfId="4422"/>
    <cellStyle name="60% - Акцент4 2" xfId="4423"/>
    <cellStyle name="60% - Акцент4 3" xfId="4424"/>
    <cellStyle name="60% - Акцент5" xfId="4425"/>
    <cellStyle name="60% - Акцент5 2" xfId="4426"/>
    <cellStyle name="60% - Акцент5 3" xfId="4427"/>
    <cellStyle name="60% - Акцент6" xfId="4428"/>
    <cellStyle name="60% - Акцент6 2" xfId="4429"/>
    <cellStyle name="60% - Акцент6 3" xfId="4430"/>
    <cellStyle name="60% - アクセント 1" xfId="4431"/>
    <cellStyle name="60% - アクセント 1 2" xfId="4432"/>
    <cellStyle name="60% - アクセント 1 2 2" xfId="4433"/>
    <cellStyle name="60% - アクセント 1 2 3" xfId="4434"/>
    <cellStyle name="60% - アクセント 1 3" xfId="4435"/>
    <cellStyle name="60% - アクセント 1 3 2" xfId="4436"/>
    <cellStyle name="60% - アクセント 1 3 3" xfId="4437"/>
    <cellStyle name="60% - アクセント 1 4" xfId="4438"/>
    <cellStyle name="60% - アクセント 1 4 2" xfId="4439"/>
    <cellStyle name="60% - アクセント 1 4 3" xfId="4440"/>
    <cellStyle name="60% - アクセント 1 5" xfId="4441"/>
    <cellStyle name="60% - アクセント 1 6" xfId="4442"/>
    <cellStyle name="60% - アクセント 2" xfId="4443"/>
    <cellStyle name="60% - アクセント 2 2" xfId="4444"/>
    <cellStyle name="60% - アクセント 2 2 2" xfId="4445"/>
    <cellStyle name="60% - アクセント 2 2 3" xfId="4446"/>
    <cellStyle name="60% - アクセント 2 3" xfId="4447"/>
    <cellStyle name="60% - アクセント 2 3 2" xfId="4448"/>
    <cellStyle name="60% - アクセント 2 3 3" xfId="4449"/>
    <cellStyle name="60% - アクセント 2 4" xfId="4450"/>
    <cellStyle name="60% - アクセント 2 4 2" xfId="4451"/>
    <cellStyle name="60% - アクセント 2 4 3" xfId="4452"/>
    <cellStyle name="60% - アクセント 2 5" xfId="4453"/>
    <cellStyle name="60% - アクセント 2 6" xfId="4454"/>
    <cellStyle name="60% - アクセント 3" xfId="4455"/>
    <cellStyle name="60% - アクセント 3 2" xfId="4456"/>
    <cellStyle name="60% - アクセント 3 2 2" xfId="4457"/>
    <cellStyle name="60% - アクセント 3 2 3" xfId="4458"/>
    <cellStyle name="60% - アクセント 3 3" xfId="4459"/>
    <cellStyle name="60% - アクセント 3 3 2" xfId="4460"/>
    <cellStyle name="60% - アクセント 3 3 3" xfId="4461"/>
    <cellStyle name="60% - アクセント 3 4" xfId="4462"/>
    <cellStyle name="60% - アクセント 3 4 2" xfId="4463"/>
    <cellStyle name="60% - アクセント 3 4 3" xfId="4464"/>
    <cellStyle name="60% - アクセント 3 5" xfId="4465"/>
    <cellStyle name="60% - アクセント 3 6" xfId="4466"/>
    <cellStyle name="60% - アクセント 4" xfId="4467"/>
    <cellStyle name="60% - アクセント 4 2" xfId="4468"/>
    <cellStyle name="60% - アクセント 4 2 2" xfId="4469"/>
    <cellStyle name="60% - アクセント 4 2 3" xfId="4470"/>
    <cellStyle name="60% - アクセント 4 3" xfId="4471"/>
    <cellStyle name="60% - アクセント 4 3 2" xfId="4472"/>
    <cellStyle name="60% - アクセント 4 3 3" xfId="4473"/>
    <cellStyle name="60% - アクセント 4 4" xfId="4474"/>
    <cellStyle name="60% - アクセント 4 4 2" xfId="4475"/>
    <cellStyle name="60% - アクセント 4 4 3" xfId="4476"/>
    <cellStyle name="60% - アクセント 4 5" xfId="4477"/>
    <cellStyle name="60% - アクセント 4 6" xfId="4478"/>
    <cellStyle name="60% - アクセント 5" xfId="4479"/>
    <cellStyle name="60% - アクセント 5 2" xfId="4480"/>
    <cellStyle name="60% - アクセント 5 2 2" xfId="4481"/>
    <cellStyle name="60% - アクセント 5 2 3" xfId="4482"/>
    <cellStyle name="60% - アクセント 5 3" xfId="4483"/>
    <cellStyle name="60% - アクセント 5 3 2" xfId="4484"/>
    <cellStyle name="60% - アクセント 5 3 3" xfId="4485"/>
    <cellStyle name="60% - アクセント 5 4" xfId="4486"/>
    <cellStyle name="60% - アクセント 5 4 2" xfId="4487"/>
    <cellStyle name="60% - アクセント 5 4 3" xfId="4488"/>
    <cellStyle name="60% - アクセント 5 5" xfId="4489"/>
    <cellStyle name="60% - アクセント 5 6" xfId="4490"/>
    <cellStyle name="60% - アクセント 6" xfId="4491"/>
    <cellStyle name="60% - アクセント 6 2" xfId="4492"/>
    <cellStyle name="60% - アクセント 6 2 2" xfId="4493"/>
    <cellStyle name="60% - アクセント 6 2 3" xfId="4494"/>
    <cellStyle name="60% - アクセント 6 3" xfId="4495"/>
    <cellStyle name="60% - アクセント 6 3 2" xfId="4496"/>
    <cellStyle name="60% - アクセント 6 3 3" xfId="4497"/>
    <cellStyle name="60% - アクセント 6 4" xfId="4498"/>
    <cellStyle name="60% - アクセント 6 4 2" xfId="4499"/>
    <cellStyle name="60% - アクセント 6 4 3" xfId="4500"/>
    <cellStyle name="60% - アクセント 6 5" xfId="4501"/>
    <cellStyle name="60% - アクセント 6 6" xfId="4502"/>
    <cellStyle name="60% - 강조색1" xfId="4503"/>
    <cellStyle name="60% - 강조색1 2" xfId="4504"/>
    <cellStyle name="60% - 강조색1 2 2" xfId="4505"/>
    <cellStyle name="60% - 강조색1 2 2 2" xfId="4506"/>
    <cellStyle name="60% - 강조색1 2 2 2 2" xfId="4507"/>
    <cellStyle name="60% - 강조색1 2 2 2 3" xfId="4508"/>
    <cellStyle name="60% - 강조색1 2 2 3" xfId="4509"/>
    <cellStyle name="60% - 강조색1 2 2 3 2" xfId="4510"/>
    <cellStyle name="60% - 강조색1 2 2 3 3" xfId="4511"/>
    <cellStyle name="60% - 강조색1 2 2 4" xfId="4512"/>
    <cellStyle name="60% - 강조색1 2 2 5" xfId="4513"/>
    <cellStyle name="60% - 강조색1 2 3" xfId="4514"/>
    <cellStyle name="60% - 강조색1 2 3 2" xfId="4515"/>
    <cellStyle name="60% - 강조색1 2 3 3" xfId="4516"/>
    <cellStyle name="60% - 강조색1 2 4" xfId="4517"/>
    <cellStyle name="60% - 강조색1 2 4 2" xfId="4518"/>
    <cellStyle name="60% - 강조색1 2 4 3" xfId="4519"/>
    <cellStyle name="60% - 강조색1 2 5" xfId="4520"/>
    <cellStyle name="60% - 강조색1 2 6" xfId="4521"/>
    <cellStyle name="60% - 강조색1 3" xfId="4522"/>
    <cellStyle name="60% - 강조색1 3 2" xfId="4523"/>
    <cellStyle name="60% - 강조색1 3 3" xfId="4524"/>
    <cellStyle name="60% - 강조색1 4" xfId="4525"/>
    <cellStyle name="60% - 강조색1 4 2" xfId="4526"/>
    <cellStyle name="60% - 강조색1 4 3" xfId="4527"/>
    <cellStyle name="60% - 강조색1 5" xfId="4528"/>
    <cellStyle name="60% - 강조색1 5 2" xfId="4529"/>
    <cellStyle name="60% - 강조색1 5 3" xfId="4530"/>
    <cellStyle name="60% - 강조색1 6" xfId="4531"/>
    <cellStyle name="60% - 강조색1 7" xfId="4532"/>
    <cellStyle name="60% - 강조색2" xfId="4533"/>
    <cellStyle name="60% - 강조색2 2" xfId="4534"/>
    <cellStyle name="60% - 강조색2 2 2" xfId="4535"/>
    <cellStyle name="60% - 강조색2 2 2 2" xfId="4536"/>
    <cellStyle name="60% - 강조색2 2 2 2 2" xfId="4537"/>
    <cellStyle name="60% - 강조색2 2 2 2 3" xfId="4538"/>
    <cellStyle name="60% - 강조색2 2 2 3" xfId="4539"/>
    <cellStyle name="60% - 강조색2 2 2 3 2" xfId="4540"/>
    <cellStyle name="60% - 강조색2 2 2 3 3" xfId="4541"/>
    <cellStyle name="60% - 강조색2 2 2 4" xfId="4542"/>
    <cellStyle name="60% - 강조색2 2 2 5" xfId="4543"/>
    <cellStyle name="60% - 강조색2 2 3" xfId="4544"/>
    <cellStyle name="60% - 강조색2 2 3 2" xfId="4545"/>
    <cellStyle name="60% - 강조색2 2 3 3" xfId="4546"/>
    <cellStyle name="60% - 강조색2 2 4" xfId="4547"/>
    <cellStyle name="60% - 강조색2 2 4 2" xfId="4548"/>
    <cellStyle name="60% - 강조색2 2 4 3" xfId="4549"/>
    <cellStyle name="60% - 강조색2 2 5" xfId="4550"/>
    <cellStyle name="60% - 강조색2 2 6" xfId="4551"/>
    <cellStyle name="60% - 강조색2 3" xfId="4552"/>
    <cellStyle name="60% - 강조색2 3 2" xfId="4553"/>
    <cellStyle name="60% - 강조색2 3 3" xfId="4554"/>
    <cellStyle name="60% - 강조색2 4" xfId="4555"/>
    <cellStyle name="60% - 강조색2 4 2" xfId="4556"/>
    <cellStyle name="60% - 강조색2 4 3" xfId="4557"/>
    <cellStyle name="60% - 강조색2 5" xfId="4558"/>
    <cellStyle name="60% - 강조색2 5 2" xfId="4559"/>
    <cellStyle name="60% - 강조색2 5 3" xfId="4560"/>
    <cellStyle name="60% - 강조색2 6" xfId="4561"/>
    <cellStyle name="60% - 강조색2 7" xfId="4562"/>
    <cellStyle name="60% - 강조색3" xfId="4563"/>
    <cellStyle name="60% - 강조색3 2" xfId="4564"/>
    <cellStyle name="60% - 강조색3 2 2" xfId="4565"/>
    <cellStyle name="60% - 강조색3 2 2 2" xfId="4566"/>
    <cellStyle name="60% - 강조색3 2 2 2 2" xfId="4567"/>
    <cellStyle name="60% - 강조색3 2 2 2 3" xfId="4568"/>
    <cellStyle name="60% - 강조색3 2 2 3" xfId="4569"/>
    <cellStyle name="60% - 강조색3 2 2 3 2" xfId="4570"/>
    <cellStyle name="60% - 강조색3 2 2 3 3" xfId="4571"/>
    <cellStyle name="60% - 강조색3 2 2 4" xfId="4572"/>
    <cellStyle name="60% - 강조색3 2 2 5" xfId="4573"/>
    <cellStyle name="60% - 강조색3 2 3" xfId="4574"/>
    <cellStyle name="60% - 강조색3 2 3 2" xfId="4575"/>
    <cellStyle name="60% - 강조색3 2 3 3" xfId="4576"/>
    <cellStyle name="60% - 강조색3 2 4" xfId="4577"/>
    <cellStyle name="60% - 강조색3 2 4 2" xfId="4578"/>
    <cellStyle name="60% - 강조색3 2 4 3" xfId="4579"/>
    <cellStyle name="60% - 강조색3 2 5" xfId="4580"/>
    <cellStyle name="60% - 강조색3 2 6" xfId="4581"/>
    <cellStyle name="60% - 강조색3 3" xfId="4582"/>
    <cellStyle name="60% - 강조색3 3 2" xfId="4583"/>
    <cellStyle name="60% - 강조색3 3 3" xfId="4584"/>
    <cellStyle name="60% - 강조색3 4" xfId="4585"/>
    <cellStyle name="60% - 강조색3 4 2" xfId="4586"/>
    <cellStyle name="60% - 강조색3 4 3" xfId="4587"/>
    <cellStyle name="60% - 강조색3 5" xfId="4588"/>
    <cellStyle name="60% - 강조색3 5 2" xfId="4589"/>
    <cellStyle name="60% - 강조색3 5 3" xfId="4590"/>
    <cellStyle name="60% - 강조색3 6" xfId="4591"/>
    <cellStyle name="60% - 강조색3 7" xfId="4592"/>
    <cellStyle name="60% - 강조색4" xfId="4593"/>
    <cellStyle name="60% - 강조색4 2" xfId="4594"/>
    <cellStyle name="60% - 강조색4 2 2" xfId="4595"/>
    <cellStyle name="60% - 강조색4 2 2 2" xfId="4596"/>
    <cellStyle name="60% - 강조색4 2 2 2 2" xfId="4597"/>
    <cellStyle name="60% - 강조색4 2 2 2 3" xfId="4598"/>
    <cellStyle name="60% - 강조색4 2 2 3" xfId="4599"/>
    <cellStyle name="60% - 강조색4 2 2 3 2" xfId="4600"/>
    <cellStyle name="60% - 강조색4 2 2 3 3" xfId="4601"/>
    <cellStyle name="60% - 강조색4 2 2 4" xfId="4602"/>
    <cellStyle name="60% - 강조색4 2 2 5" xfId="4603"/>
    <cellStyle name="60% - 강조색4 2 3" xfId="4604"/>
    <cellStyle name="60% - 강조색4 2 3 2" xfId="4605"/>
    <cellStyle name="60% - 강조색4 2 3 3" xfId="4606"/>
    <cellStyle name="60% - 강조색4 2 4" xfId="4607"/>
    <cellStyle name="60% - 강조색4 2 4 2" xfId="4608"/>
    <cellStyle name="60% - 강조색4 2 4 3" xfId="4609"/>
    <cellStyle name="60% - 강조색4 2 5" xfId="4610"/>
    <cellStyle name="60% - 강조색4 2 6" xfId="4611"/>
    <cellStyle name="60% - 강조색4 3" xfId="4612"/>
    <cellStyle name="60% - 강조색4 3 2" xfId="4613"/>
    <cellStyle name="60% - 강조색4 3 3" xfId="4614"/>
    <cellStyle name="60% - 강조색4 4" xfId="4615"/>
    <cellStyle name="60% - 강조색4 4 2" xfId="4616"/>
    <cellStyle name="60% - 강조색4 4 3" xfId="4617"/>
    <cellStyle name="60% - 강조색4 5" xfId="4618"/>
    <cellStyle name="60% - 강조색4 5 2" xfId="4619"/>
    <cellStyle name="60% - 강조색4 5 3" xfId="4620"/>
    <cellStyle name="60% - 강조색4 6" xfId="4621"/>
    <cellStyle name="60% - 강조색4 7" xfId="4622"/>
    <cellStyle name="60% - 강조색5" xfId="4623"/>
    <cellStyle name="60% - 강조색5 2" xfId="4624"/>
    <cellStyle name="60% - 강조색5 2 2" xfId="4625"/>
    <cellStyle name="60% - 강조색5 2 2 2" xfId="4626"/>
    <cellStyle name="60% - 강조색5 2 2 2 2" xfId="4627"/>
    <cellStyle name="60% - 강조색5 2 2 2 3" xfId="4628"/>
    <cellStyle name="60% - 강조색5 2 2 3" xfId="4629"/>
    <cellStyle name="60% - 강조색5 2 2 3 2" xfId="4630"/>
    <cellStyle name="60% - 강조색5 2 2 3 3" xfId="4631"/>
    <cellStyle name="60% - 강조색5 2 2 4" xfId="4632"/>
    <cellStyle name="60% - 강조색5 2 2 5" xfId="4633"/>
    <cellStyle name="60% - 강조색5 2 3" xfId="4634"/>
    <cellStyle name="60% - 강조색5 2 3 2" xfId="4635"/>
    <cellStyle name="60% - 강조색5 2 3 3" xfId="4636"/>
    <cellStyle name="60% - 강조색5 2 4" xfId="4637"/>
    <cellStyle name="60% - 강조색5 2 4 2" xfId="4638"/>
    <cellStyle name="60% - 강조색5 2 4 3" xfId="4639"/>
    <cellStyle name="60% - 강조색5 2 5" xfId="4640"/>
    <cellStyle name="60% - 강조색5 2 6" xfId="4641"/>
    <cellStyle name="60% - 강조색5 3" xfId="4642"/>
    <cellStyle name="60% - 강조색5 3 2" xfId="4643"/>
    <cellStyle name="60% - 강조색5 3 3" xfId="4644"/>
    <cellStyle name="60% - 강조색5 4" xfId="4645"/>
    <cellStyle name="60% - 강조색5 4 2" xfId="4646"/>
    <cellStyle name="60% - 강조색5 4 3" xfId="4647"/>
    <cellStyle name="60% - 강조색5 5" xfId="4648"/>
    <cellStyle name="60% - 강조색5 5 2" xfId="4649"/>
    <cellStyle name="60% - 강조색5 5 3" xfId="4650"/>
    <cellStyle name="60% - 강조색5 6" xfId="4651"/>
    <cellStyle name="60% - 강조색5 7" xfId="4652"/>
    <cellStyle name="60% - 강조색6" xfId="4653"/>
    <cellStyle name="60% - 강조색6 2" xfId="4654"/>
    <cellStyle name="60% - 강조색6 2 2" xfId="4655"/>
    <cellStyle name="60% - 강조색6 2 2 2" xfId="4656"/>
    <cellStyle name="60% - 강조색6 2 2 2 2" xfId="4657"/>
    <cellStyle name="60% - 강조색6 2 2 2 3" xfId="4658"/>
    <cellStyle name="60% - 강조색6 2 2 3" xfId="4659"/>
    <cellStyle name="60% - 강조색6 2 2 3 2" xfId="4660"/>
    <cellStyle name="60% - 강조색6 2 2 3 3" xfId="4661"/>
    <cellStyle name="60% - 강조색6 2 2 4" xfId="4662"/>
    <cellStyle name="60% - 강조색6 2 2 5" xfId="4663"/>
    <cellStyle name="60% - 강조색6 2 3" xfId="4664"/>
    <cellStyle name="60% - 강조색6 2 3 2" xfId="4665"/>
    <cellStyle name="60% - 강조색6 2 3 3" xfId="4666"/>
    <cellStyle name="60% - 강조색6 2 4" xfId="4667"/>
    <cellStyle name="60% - 강조색6 2 4 2" xfId="4668"/>
    <cellStyle name="60% - 강조색6 2 4 3" xfId="4669"/>
    <cellStyle name="60% - 강조색6 2 5" xfId="4670"/>
    <cellStyle name="60% - 강조색6 2 6" xfId="4671"/>
    <cellStyle name="60% - 강조색6 3" xfId="4672"/>
    <cellStyle name="60% - 강조색6 3 2" xfId="4673"/>
    <cellStyle name="60% - 강조색6 3 3" xfId="4674"/>
    <cellStyle name="60% - 강조색6 4" xfId="4675"/>
    <cellStyle name="60% - 강조색6 4 2" xfId="4676"/>
    <cellStyle name="60% - 강조색6 4 3" xfId="4677"/>
    <cellStyle name="60% - 강조색6 5" xfId="4678"/>
    <cellStyle name="60% - 강조색6 5 2" xfId="4679"/>
    <cellStyle name="60% - 강조색6 5 3" xfId="4680"/>
    <cellStyle name="60% - 강조색6 6" xfId="4681"/>
    <cellStyle name="60% - 강조색6 7" xfId="4682"/>
    <cellStyle name="60% - 輔色1" xfId="4683"/>
    <cellStyle name="60% - 輔色1 2" xfId="4684"/>
    <cellStyle name="60% - 輔色1 2 2" xfId="4685"/>
    <cellStyle name="60% - 輔色1 2 3" xfId="4686"/>
    <cellStyle name="60% - 輔色1 3" xfId="4687"/>
    <cellStyle name="60% - 輔色1 3 2" xfId="4688"/>
    <cellStyle name="60% - 輔色1 3 3" xfId="4689"/>
    <cellStyle name="60% - 輔色1 4" xfId="4690"/>
    <cellStyle name="60% - 輔色1 5" xfId="4691"/>
    <cellStyle name="60% - 輔色2" xfId="4692"/>
    <cellStyle name="60% - 輔色2 2" xfId="4693"/>
    <cellStyle name="60% - 輔色2 2 2" xfId="4694"/>
    <cellStyle name="60% - 輔色2 2 3" xfId="4695"/>
    <cellStyle name="60% - 輔色2 3" xfId="4696"/>
    <cellStyle name="60% - 輔色2 3 2" xfId="4697"/>
    <cellStyle name="60% - 輔色2 3 3" xfId="4698"/>
    <cellStyle name="60% - 輔色2 4" xfId="4699"/>
    <cellStyle name="60% - 輔色2 5" xfId="4700"/>
    <cellStyle name="60% - 輔色3" xfId="4701"/>
    <cellStyle name="60% - 輔色3 2" xfId="4702"/>
    <cellStyle name="60% - 輔色3 2 2" xfId="4703"/>
    <cellStyle name="60% - 輔色3 2 3" xfId="4704"/>
    <cellStyle name="60% - 輔色3 3" xfId="4705"/>
    <cellStyle name="60% - 輔色3 3 2" xfId="4706"/>
    <cellStyle name="60% - 輔色3 3 3" xfId="4707"/>
    <cellStyle name="60% - 輔色3 4" xfId="4708"/>
    <cellStyle name="60% - 輔色3 5" xfId="4709"/>
    <cellStyle name="60% - 輔色4" xfId="4710"/>
    <cellStyle name="60% - 輔色4 2" xfId="4711"/>
    <cellStyle name="60% - 輔色4 2 2" xfId="4712"/>
    <cellStyle name="60% - 輔色4 2 3" xfId="4713"/>
    <cellStyle name="60% - 輔色4 3" xfId="4714"/>
    <cellStyle name="60% - 輔色4 3 2" xfId="4715"/>
    <cellStyle name="60% - 輔色4 3 3" xfId="4716"/>
    <cellStyle name="60% - 輔色4 4" xfId="4717"/>
    <cellStyle name="60% - 輔色4 5" xfId="4718"/>
    <cellStyle name="60% - 輔色5" xfId="4719"/>
    <cellStyle name="60% - 輔色5 2" xfId="4720"/>
    <cellStyle name="60% - 輔色5 2 2" xfId="4721"/>
    <cellStyle name="60% - 輔色5 2 3" xfId="4722"/>
    <cellStyle name="60% - 輔色5 3" xfId="4723"/>
    <cellStyle name="60% - 輔色5 3 2" xfId="4724"/>
    <cellStyle name="60% - 輔色5 3 3" xfId="4725"/>
    <cellStyle name="60% - 輔色5 4" xfId="4726"/>
    <cellStyle name="60% - 輔色5 5" xfId="4727"/>
    <cellStyle name="60% - 輔色6" xfId="4728"/>
    <cellStyle name="60% - 輔色6 2" xfId="4729"/>
    <cellStyle name="60% - 輔色6 2 2" xfId="4730"/>
    <cellStyle name="60% - 輔色6 2 3" xfId="4731"/>
    <cellStyle name="60% - 輔色6 3" xfId="4732"/>
    <cellStyle name="60% - 輔色6 3 2" xfId="4733"/>
    <cellStyle name="60% - 輔色6 3 3" xfId="4734"/>
    <cellStyle name="60% - 輔色6 4" xfId="4735"/>
    <cellStyle name="60% - 輔色6 5" xfId="4736"/>
    <cellStyle name="60% - 强调文字颜色 1 2" xfId="4738"/>
    <cellStyle name="60% - 强调文字颜色 1 2 2" xfId="4739"/>
    <cellStyle name="60% - 强调文字颜色 1 2 2 2" xfId="4740"/>
    <cellStyle name="60% - 强调文字颜色 1 2 2 3" xfId="4741"/>
    <cellStyle name="60% - 强调文字颜色 1 2 3" xfId="4742"/>
    <cellStyle name="60% - 强调文字颜色 1 2 3 2" xfId="4743"/>
    <cellStyle name="60% - 强调文字颜色 1 2 3 3" xfId="4744"/>
    <cellStyle name="60% - 强调文字颜色 1 2 4" xfId="4745"/>
    <cellStyle name="60% - 强调文字颜色 1 2 4 2" xfId="4746"/>
    <cellStyle name="60% - 强调文字颜色 1 2 4 3" xfId="4747"/>
    <cellStyle name="60% - 强调文字颜色 1 2 5" xfId="4748"/>
    <cellStyle name="60% - 强调文字颜色 1 2 6" xfId="4749"/>
    <cellStyle name="60% - 强调文字颜色 2 2" xfId="4751"/>
    <cellStyle name="60% - 强调文字颜色 2 2 2" xfId="4752"/>
    <cellStyle name="60% - 强调文字颜色 2 2 2 2" xfId="4753"/>
    <cellStyle name="60% - 强调文字颜色 2 2 2 3" xfId="4754"/>
    <cellStyle name="60% - 强调文字颜色 2 2 3" xfId="4755"/>
    <cellStyle name="60% - 强调文字颜色 2 2 3 2" xfId="4756"/>
    <cellStyle name="60% - 强调文字颜色 2 2 3 3" xfId="4757"/>
    <cellStyle name="60% - 强调文字颜色 2 2 4" xfId="4758"/>
    <cellStyle name="60% - 强调文字颜色 2 2 4 2" xfId="4759"/>
    <cellStyle name="60% - 强调文字颜色 2 2 4 3" xfId="4760"/>
    <cellStyle name="60% - 强调文字颜色 2 2 5" xfId="4761"/>
    <cellStyle name="60% - 强调文字颜色 2 2 6" xfId="4762"/>
    <cellStyle name="60% - 强调文字颜色 3 2" xfId="4764"/>
    <cellStyle name="60% - 强调文字颜色 3 2 2" xfId="4765"/>
    <cellStyle name="60% - 强调文字颜色 3 2 2 2" xfId="4766"/>
    <cellStyle name="60% - 强调文字颜色 3 2 2 3" xfId="4767"/>
    <cellStyle name="60% - 强调文字颜色 3 2 3" xfId="4768"/>
    <cellStyle name="60% - 强调文字颜色 3 2 3 2" xfId="4769"/>
    <cellStyle name="60% - 强调文字颜色 3 2 3 3" xfId="4770"/>
    <cellStyle name="60% - 强调文字颜色 3 2 4" xfId="4771"/>
    <cellStyle name="60% - 强调文字颜色 3 2 4 2" xfId="4772"/>
    <cellStyle name="60% - 强调文字颜色 3 2 4 3" xfId="4773"/>
    <cellStyle name="60% - 强调文字颜色 3 2 5" xfId="4774"/>
    <cellStyle name="60% - 强调文字颜色 3 2 6" xfId="4775"/>
    <cellStyle name="60% - 强调文字颜色 4 2" xfId="4777"/>
    <cellStyle name="60% - 强调文字颜色 4 2 2" xfId="4778"/>
    <cellStyle name="60% - 强调文字颜色 4 2 2 2" xfId="4779"/>
    <cellStyle name="60% - 强调文字颜色 4 2 2 3" xfId="4780"/>
    <cellStyle name="60% - 强调文字颜色 4 2 3" xfId="4781"/>
    <cellStyle name="60% - 强调文字颜色 4 2 3 2" xfId="4782"/>
    <cellStyle name="60% - 强调文字颜色 4 2 3 3" xfId="4783"/>
    <cellStyle name="60% - 强调文字颜色 4 2 4" xfId="4784"/>
    <cellStyle name="60% - 强调文字颜色 4 2 4 2" xfId="4785"/>
    <cellStyle name="60% - 强调文字颜色 4 2 4 3" xfId="4786"/>
    <cellStyle name="60% - 强调文字颜色 4 2 5" xfId="4787"/>
    <cellStyle name="60% - 强调文字颜色 4 2 6" xfId="4788"/>
    <cellStyle name="60% - 强调文字颜色 5 2" xfId="4790"/>
    <cellStyle name="60% - 强调文字颜色 5 2 2" xfId="4791"/>
    <cellStyle name="60% - 强调文字颜色 5 2 2 2" xfId="4792"/>
    <cellStyle name="60% - 强调文字颜色 5 2 2 3" xfId="4793"/>
    <cellStyle name="60% - 强调文字颜色 5 2 3" xfId="4794"/>
    <cellStyle name="60% - 强调文字颜色 5 2 3 2" xfId="4795"/>
    <cellStyle name="60% - 强调文字颜色 5 2 3 3" xfId="4796"/>
    <cellStyle name="60% - 强调文字颜色 5 2 4" xfId="4797"/>
    <cellStyle name="60% - 强调文字颜色 5 2 4 2" xfId="4798"/>
    <cellStyle name="60% - 强调文字颜色 5 2 4 3" xfId="4799"/>
    <cellStyle name="60% - 强调文字颜色 5 2 5" xfId="4800"/>
    <cellStyle name="60% - 强调文字颜色 5 2 6" xfId="4801"/>
    <cellStyle name="60% - 强调文字颜色 6 2" xfId="4803"/>
    <cellStyle name="60% - 强调文字颜色 6 2 2" xfId="4804"/>
    <cellStyle name="60% - 强调文字颜色 6 2 2 2" xfId="4805"/>
    <cellStyle name="60% - 强调文字颜色 6 2 2 3" xfId="4806"/>
    <cellStyle name="60% - 强调文字颜色 6 2 3" xfId="4807"/>
    <cellStyle name="60% - 强调文字颜色 6 2 3 2" xfId="4808"/>
    <cellStyle name="60% - 强调文字颜色 6 2 3 3" xfId="4809"/>
    <cellStyle name="60% - 强调文字颜色 6 2 4" xfId="4810"/>
    <cellStyle name="60% - 强调文字颜色 6 2 4 2" xfId="4811"/>
    <cellStyle name="60% - 强调文字颜色 6 2 4 3" xfId="4812"/>
    <cellStyle name="60% - 强调文字颜色 6 2 5" xfId="4813"/>
    <cellStyle name="60% - 强调文字颜色 6 2 6" xfId="4814"/>
    <cellStyle name="60% - 着色 1" xfId="4737" builtinId="32" customBuiltin="1"/>
    <cellStyle name="60% - 着色 2" xfId="4750" builtinId="36" customBuiltin="1"/>
    <cellStyle name="60% - 着色 3" xfId="4763" builtinId="40" customBuiltin="1"/>
    <cellStyle name="60% - 着色 4" xfId="4776" builtinId="44" customBuiltin="1"/>
    <cellStyle name="60% - 着色 5" xfId="4789" builtinId="48" customBuiltin="1"/>
    <cellStyle name="60% - 着色 6" xfId="4802" builtinId="52" customBuiltin="1"/>
    <cellStyle name="A??? [0]_INQUIRY ???÷A?A? " xfId="4815"/>
    <cellStyle name="A???_INQUIRY ???÷A?A? " xfId="4816"/>
    <cellStyle name="A¨­￠￢￠O [0]_laroux" xfId="4817"/>
    <cellStyle name="A¨­￠￢￠O_laroux" xfId="4818"/>
    <cellStyle name="Accent1" xfId="4819"/>
    <cellStyle name="Accent1 2" xfId="4820"/>
    <cellStyle name="Accent1 2 2" xfId="4821"/>
    <cellStyle name="Accent1 2 3" xfId="4822"/>
    <cellStyle name="Accent1 3" xfId="4823"/>
    <cellStyle name="Accent1 3 2" xfId="4824"/>
    <cellStyle name="Accent1 3 3" xfId="4825"/>
    <cellStyle name="Accent1 4" xfId="4826"/>
    <cellStyle name="Accent1 4 2" xfId="4827"/>
    <cellStyle name="Accent1 4 3" xfId="4828"/>
    <cellStyle name="Accent1 5" xfId="4829"/>
    <cellStyle name="Accent1 5 2" xfId="4830"/>
    <cellStyle name="Accent1 5 3" xfId="4831"/>
    <cellStyle name="Accent1 6" xfId="4832"/>
    <cellStyle name="Accent1 7" xfId="4833"/>
    <cellStyle name="Accent1_012-(KMX) BTL Schedules for KHH_Cebu" xfId="4834"/>
    <cellStyle name="Accent2" xfId="4835"/>
    <cellStyle name="Accent2 2" xfId="4836"/>
    <cellStyle name="Accent2 2 2" xfId="4837"/>
    <cellStyle name="Accent2 2 3" xfId="4838"/>
    <cellStyle name="Accent2 3" xfId="4839"/>
    <cellStyle name="Accent2 3 2" xfId="4840"/>
    <cellStyle name="Accent2 3 3" xfId="4841"/>
    <cellStyle name="Accent2 4" xfId="4842"/>
    <cellStyle name="Accent2 4 2" xfId="4843"/>
    <cellStyle name="Accent2 4 3" xfId="4844"/>
    <cellStyle name="Accent2 5" xfId="4845"/>
    <cellStyle name="Accent2 5 2" xfId="4846"/>
    <cellStyle name="Accent2 5 3" xfId="4847"/>
    <cellStyle name="Accent2 6" xfId="4848"/>
    <cellStyle name="Accent2 7" xfId="4849"/>
    <cellStyle name="Accent2_2012_1st_Qtr_SKD_Review" xfId="4850"/>
    <cellStyle name="Accent3" xfId="4851"/>
    <cellStyle name="Accent3 2" xfId="4852"/>
    <cellStyle name="Accent3 2 2" xfId="4853"/>
    <cellStyle name="Accent3 2 3" xfId="4854"/>
    <cellStyle name="Accent3 3" xfId="4855"/>
    <cellStyle name="Accent3 3 2" xfId="4856"/>
    <cellStyle name="Accent3 3 3" xfId="4857"/>
    <cellStyle name="Accent3 4" xfId="4858"/>
    <cellStyle name="Accent3 4 2" xfId="4859"/>
    <cellStyle name="Accent3 4 3" xfId="4860"/>
    <cellStyle name="Accent3 5" xfId="4861"/>
    <cellStyle name="Accent3 5 2" xfId="4862"/>
    <cellStyle name="Accent3 5 3" xfId="4863"/>
    <cellStyle name="Accent3 6" xfId="4864"/>
    <cellStyle name="Accent3 7" xfId="4865"/>
    <cellStyle name="Accent3_2012_1st_Qtr_SKD_Review" xfId="4866"/>
    <cellStyle name="Accent4" xfId="4867"/>
    <cellStyle name="Accent4 2" xfId="4868"/>
    <cellStyle name="Accent4 2 2" xfId="4869"/>
    <cellStyle name="Accent4 2 3" xfId="4870"/>
    <cellStyle name="Accent4 3" xfId="4871"/>
    <cellStyle name="Accent4 3 2" xfId="4872"/>
    <cellStyle name="Accent4 3 3" xfId="4873"/>
    <cellStyle name="Accent4 4" xfId="4874"/>
    <cellStyle name="Accent4 4 2" xfId="4875"/>
    <cellStyle name="Accent4 4 3" xfId="4876"/>
    <cellStyle name="Accent4 5" xfId="4877"/>
    <cellStyle name="Accent4 5 2" xfId="4878"/>
    <cellStyle name="Accent4 5 3" xfId="4879"/>
    <cellStyle name="Accent4 6" xfId="4880"/>
    <cellStyle name="Accent4 7" xfId="4881"/>
    <cellStyle name="Accent4_012-(KMX) BTL Schedules for KHH_Cebu" xfId="4882"/>
    <cellStyle name="Accent5" xfId="4883"/>
    <cellStyle name="Accent5 2" xfId="4884"/>
    <cellStyle name="Accent5 2 2" xfId="4885"/>
    <cellStyle name="Accent5 2 3" xfId="4886"/>
    <cellStyle name="Accent5 3" xfId="4887"/>
    <cellStyle name="Accent5 3 2" xfId="4888"/>
    <cellStyle name="Accent5 3 3" xfId="4889"/>
    <cellStyle name="Accent5 4" xfId="4890"/>
    <cellStyle name="Accent5 4 2" xfId="4891"/>
    <cellStyle name="Accent5 4 3" xfId="4892"/>
    <cellStyle name="Accent5 5" xfId="4893"/>
    <cellStyle name="Accent5 5 2" xfId="4894"/>
    <cellStyle name="Accent5 5 3" xfId="4895"/>
    <cellStyle name="Accent5 6" xfId="4896"/>
    <cellStyle name="Accent5 7" xfId="4897"/>
    <cellStyle name="Accent5_2012_1st_Qtr_SKD_Review" xfId="4898"/>
    <cellStyle name="Accent6" xfId="4899"/>
    <cellStyle name="Accent6 2" xfId="4900"/>
    <cellStyle name="Accent6 2 2" xfId="4901"/>
    <cellStyle name="Accent6 2 3" xfId="4902"/>
    <cellStyle name="Accent6 3" xfId="4903"/>
    <cellStyle name="Accent6 3 2" xfId="4904"/>
    <cellStyle name="Accent6 3 3" xfId="4905"/>
    <cellStyle name="Accent6 4" xfId="4906"/>
    <cellStyle name="Accent6 4 2" xfId="4907"/>
    <cellStyle name="Accent6 4 3" xfId="4908"/>
    <cellStyle name="Accent6 5" xfId="4909"/>
    <cellStyle name="Accent6 5 2" xfId="4910"/>
    <cellStyle name="Accent6 5 3" xfId="4911"/>
    <cellStyle name="Accent6 6" xfId="4912"/>
    <cellStyle name="Accent6 7" xfId="4913"/>
    <cellStyle name="Accent6_2012_1st_Qtr_SKD_Review" xfId="4914"/>
    <cellStyle name="AeE­ [0]_INQUIRY ¿μ¾÷AßAø " xfId="4915"/>
    <cellStyle name="AeE? [0]_INQUIRY ?μ?÷A?A? " xfId="4916"/>
    <cellStyle name="AeE?_INQUIRY ?μ?÷A?A? " xfId="4917"/>
    <cellStyle name="AeE­_INQUIRY ¿μ¾÷AßAø " xfId="4918"/>
    <cellStyle name="AeE¡ⓒ [0]_laroux" xfId="4919"/>
    <cellStyle name="AeE¡ⓒ_laroux" xfId="4920"/>
    <cellStyle name="args.style" xfId="4921"/>
    <cellStyle name="args.style 2" xfId="4922"/>
    <cellStyle name="args.style 2 2" xfId="4923"/>
    <cellStyle name="args.style 2 3" xfId="4924"/>
    <cellStyle name="args.style 3" xfId="4925"/>
    <cellStyle name="args.style 3 2" xfId="4926"/>
    <cellStyle name="args.style 3 3" xfId="4927"/>
    <cellStyle name="args.style 4" xfId="4928"/>
    <cellStyle name="args.style 4 2" xfId="4929"/>
    <cellStyle name="args.style 4 3" xfId="4930"/>
    <cellStyle name="args.style 5" xfId="4931"/>
    <cellStyle name="args.style 6" xfId="4932"/>
    <cellStyle name="ÄÞ¸¶ [0]_94½ÇÀû (2)" xfId="4933"/>
    <cellStyle name="AÞ¸¶ [0]_INQUIRY ¿?¾÷AßAø " xfId="4934"/>
    <cellStyle name="ÄÞ¸¶ [0]_pldt" xfId="4935"/>
    <cellStyle name="ÄÞ¸¶_94½ÇÀû (2)" xfId="4936"/>
    <cellStyle name="AÞ¸¶_INQUIRY ¿?¾÷AßAø " xfId="4937"/>
    <cellStyle name="ÄÞ¸¶_pldt" xfId="4938"/>
    <cellStyle name="Bad" xfId="4939"/>
    <cellStyle name="Bad 2" xfId="4940"/>
    <cellStyle name="Bad 2 2" xfId="4941"/>
    <cellStyle name="Bad 2 3" xfId="4942"/>
    <cellStyle name="Bad 3" xfId="4943"/>
    <cellStyle name="Bad 3 2" xfId="4944"/>
    <cellStyle name="Bad 3 3" xfId="4945"/>
    <cellStyle name="Bad 4" xfId="4946"/>
    <cellStyle name="Bad 4 2" xfId="4947"/>
    <cellStyle name="Bad 4 3" xfId="4948"/>
    <cellStyle name="Bad 5" xfId="4949"/>
    <cellStyle name="Bad 5 2" xfId="4950"/>
    <cellStyle name="Bad 5 3" xfId="4951"/>
    <cellStyle name="Bad 6" xfId="4952"/>
    <cellStyle name="Bad 7" xfId="4953"/>
    <cellStyle name="Bad_2012_1st_Qtr_SKD_Review" xfId="4954"/>
    <cellStyle name="Besuchter Hyperlink_emc_cosco_khl volumes" xfId="4955"/>
    <cellStyle name="BLE2" xfId="4956"/>
    <cellStyle name="BLE2 2" xfId="4957"/>
    <cellStyle name="BLEBLE" xfId="4958"/>
    <cellStyle name="BLEBLE 2" xfId="4959"/>
    <cellStyle name="BLEBLE_Mindanao study" xfId="4960"/>
    <cellStyle name="Border" xfId="4961"/>
    <cellStyle name="Border 2" xfId="4962"/>
    <cellStyle name="Border 3" xfId="4963"/>
    <cellStyle name="Border 4" xfId="4964"/>
    <cellStyle name="C?A?_???÷CoE? " xfId="4965"/>
    <cellStyle name="C?AØ_¿?¾÷CoE² " xfId="4966"/>
    <cellStyle name="C¡IA¨ª_laroux" xfId="4967"/>
    <cellStyle name="C￥A?_?μ?÷CoE? " xfId="4968"/>
    <cellStyle name="C￥AØ_¿μ¾÷CoE² " xfId="4969"/>
    <cellStyle name="Ç¥ÁØ_AMA-84D" xfId="4970"/>
    <cellStyle name="Calc Currency (0)" xfId="4971"/>
    <cellStyle name="Calc Currency (0) 2" xfId="4972"/>
    <cellStyle name="Calc Currency (0) 3" xfId="4973"/>
    <cellStyle name="Calc Currency (0) 4" xfId="4974"/>
    <cellStyle name="Calc Currency (0) 5" xfId="4975"/>
    <cellStyle name="Calc Currency (0) 5 2" xfId="4976"/>
    <cellStyle name="Calc Currency (0) 5 3" xfId="4977"/>
    <cellStyle name="Calc Currency (0) 6" xfId="4978"/>
    <cellStyle name="Calc Currency (0) 6 2" xfId="4979"/>
    <cellStyle name="Calc Currency (0) 6 3" xfId="4980"/>
    <cellStyle name="Calc Currency (0) 7" xfId="4981"/>
    <cellStyle name="Calc Currency (0) 7 2" xfId="4982"/>
    <cellStyle name="Calc Currency (0) 7 3" xfId="4983"/>
    <cellStyle name="Calculation" xfId="4984"/>
    <cellStyle name="Calculation 2" xfId="4985"/>
    <cellStyle name="Calculation 2 2" xfId="4986"/>
    <cellStyle name="Calculation 2 3" xfId="4987"/>
    <cellStyle name="Calculation 3" xfId="4988"/>
    <cellStyle name="Calculation 3 2" xfId="4989"/>
    <cellStyle name="Calculation 3 3" xfId="4990"/>
    <cellStyle name="Calculation 4" xfId="4991"/>
    <cellStyle name="Calculation 4 2" xfId="4992"/>
    <cellStyle name="Calculation 4 3" xfId="4993"/>
    <cellStyle name="Calculation 5" xfId="4994"/>
    <cellStyle name="Calculation 5 2" xfId="4995"/>
    <cellStyle name="Calculation 5 3" xfId="4996"/>
    <cellStyle name="Calculation 6" xfId="4997"/>
    <cellStyle name="Calculation 7" xfId="4998"/>
    <cellStyle name="Calculation_012-(KMX) BTL Schedules for KHH_Cebu" xfId="4999"/>
    <cellStyle name="Check Cell" xfId="5000"/>
    <cellStyle name="Check Cell 2" xfId="5001"/>
    <cellStyle name="Check Cell 2 2" xfId="5002"/>
    <cellStyle name="Check Cell 2 3" xfId="5003"/>
    <cellStyle name="Check Cell 3" xfId="5004"/>
    <cellStyle name="Check Cell 3 2" xfId="5005"/>
    <cellStyle name="Check Cell 3 3" xfId="5006"/>
    <cellStyle name="Check Cell 4" xfId="5007"/>
    <cellStyle name="Check Cell 4 2" xfId="5008"/>
    <cellStyle name="Check Cell 4 3" xfId="5009"/>
    <cellStyle name="Check Cell 5" xfId="5010"/>
    <cellStyle name="Check Cell 5 2" xfId="5011"/>
    <cellStyle name="Check Cell 5 3" xfId="5012"/>
    <cellStyle name="Check Cell 6" xfId="5013"/>
    <cellStyle name="Check Cell 7" xfId="5014"/>
    <cellStyle name="Check Cell_2012_1st_Qtr_SKD_Review" xfId="5015"/>
    <cellStyle name="ÇÏÀÌÆÛ¸µÅ©" xfId="5016"/>
    <cellStyle name="ÇÏÀÌÆÛ¸µÅ© 2" xfId="5017"/>
    <cellStyle name="ÇÏÀÌÆÛ¸µÅ© 2 2" xfId="5018"/>
    <cellStyle name="ÇÏÀÌÆÛ¸µÅ© 2 3" xfId="5019"/>
    <cellStyle name="ÇÏÀÌÆÛ¸µÅ© 3" xfId="5020"/>
    <cellStyle name="ÇÏÀÌÆÛ¸µÅ© 3 2" xfId="5021"/>
    <cellStyle name="ÇÏÀÌÆÛ¸µÅ© 3 3" xfId="5022"/>
    <cellStyle name="ÇÏÀÌÆÛ¸µÅ© 4" xfId="5023"/>
    <cellStyle name="ÇÏÀÌÆÛ¸µÅ© 4 2" xfId="5024"/>
    <cellStyle name="ÇÏÀÌÆÛ¸µÅ© 4 3" xfId="5025"/>
    <cellStyle name="ÇÏÀÌÆÛ¸µÅ© 5" xfId="5026"/>
    <cellStyle name="ÇÏÀÌÆÛ¸µÅ© 6" xfId="5027"/>
    <cellStyle name="Comma " xfId="5028"/>
    <cellStyle name="Comma [0] 2" xfId="5029"/>
    <cellStyle name="Comma [0] 2 2" xfId="5030"/>
    <cellStyle name="Comma [0] 2 3" xfId="5031"/>
    <cellStyle name="Comma [0] 2 4" xfId="5032"/>
    <cellStyle name="Comma [0]_94??)?" xfId="5033"/>
    <cellStyle name="Comma 2" xfId="5034"/>
    <cellStyle name="Comma 4" xfId="5035"/>
    <cellStyle name="Comma_04 4Q FT XchRates for Alliance Port Costs Calcs" xfId="5036"/>
    <cellStyle name="Comma0" xfId="5037"/>
    <cellStyle name="Comma0 - Estilo3" xfId="5038"/>
    <cellStyle name="Comma0 - Estilo3 2" xfId="5039"/>
    <cellStyle name="Comma0 - Estilo3 2 2" xfId="5040"/>
    <cellStyle name="Comma0 - Estilo3 2 3" xfId="5041"/>
    <cellStyle name="Comma0 - Estilo3 3" xfId="5042"/>
    <cellStyle name="Comma0 - Estilo3 3 2" xfId="5043"/>
    <cellStyle name="Comma0 - Estilo3 3 3" xfId="5044"/>
    <cellStyle name="Comma0 - Estilo3 4" xfId="5045"/>
    <cellStyle name="Comma0 - Estilo3 4 2" xfId="5046"/>
    <cellStyle name="Comma0 - Estilo3 4 3" xfId="5047"/>
    <cellStyle name="Comma0 - Estilo3 5" xfId="5048"/>
    <cellStyle name="Comma0 - Estilo3 6" xfId="5049"/>
    <cellStyle name="Comma0 2" xfId="5050"/>
    <cellStyle name="Comma0 3" xfId="5051"/>
    <cellStyle name="Comma0_012-(KMX) BTL Schedules for KHH_Cebu" xfId="5052"/>
    <cellStyle name="Copied" xfId="5053"/>
    <cellStyle name="Copied 2" xfId="5054"/>
    <cellStyle name="Copied 2 2" xfId="5055"/>
    <cellStyle name="Copied 2 3" xfId="5056"/>
    <cellStyle name="Copied 3" xfId="5057"/>
    <cellStyle name="Copied 3 2" xfId="5058"/>
    <cellStyle name="Copied 3 3" xfId="5059"/>
    <cellStyle name="Copied 4" xfId="5060"/>
    <cellStyle name="Copied 4 2" xfId="5061"/>
    <cellStyle name="Copied 4 3" xfId="5062"/>
    <cellStyle name="Copied 5" xfId="5063"/>
    <cellStyle name="Copied 5 2" xfId="5064"/>
    <cellStyle name="Copied 5 3" xfId="5065"/>
    <cellStyle name="Copied 6" xfId="5066"/>
    <cellStyle name="Copied 7" xfId="5067"/>
    <cellStyle name="COST1" xfId="5068"/>
    <cellStyle name="COST1 2" xfId="5069"/>
    <cellStyle name="COST1 2 2" xfId="5070"/>
    <cellStyle name="COST1 2 3" xfId="5071"/>
    <cellStyle name="COST1 3" xfId="5072"/>
    <cellStyle name="COST1 3 2" xfId="5073"/>
    <cellStyle name="COST1 3 3" xfId="5074"/>
    <cellStyle name="COST1 4" xfId="5075"/>
    <cellStyle name="COST1 4 2" xfId="5076"/>
    <cellStyle name="COST1 4 3" xfId="5077"/>
    <cellStyle name="COST1 5" xfId="5078"/>
    <cellStyle name="COST1 6" xfId="5079"/>
    <cellStyle name="Currency [0]_94?? (2)?" xfId="5080"/>
    <cellStyle name="Currency 2" xfId="5081"/>
    <cellStyle name="Currency_94?? (2) (" xfId="5082"/>
    <cellStyle name="Currency0" xfId="5083"/>
    <cellStyle name="Currency0 2" xfId="5084"/>
    <cellStyle name="Currency0 3" xfId="5085"/>
    <cellStyle name="Currency0_012-(KMX) BTL Schedules for KHH_Cebu" xfId="5086"/>
    <cellStyle name="Date" xfId="5087"/>
    <cellStyle name="Date 2" xfId="5088"/>
    <cellStyle name="Date 2 2" xfId="5089"/>
    <cellStyle name="Date 2 3" xfId="5090"/>
    <cellStyle name="Date 3" xfId="5091"/>
    <cellStyle name="Date 3 2" xfId="5092"/>
    <cellStyle name="Date 3 3" xfId="5093"/>
    <cellStyle name="Date 4" xfId="5094"/>
    <cellStyle name="Date 4 2" xfId="5095"/>
    <cellStyle name="Date 4 3" xfId="5096"/>
    <cellStyle name="Date 5" xfId="5097"/>
    <cellStyle name="Date 5 2" xfId="5098"/>
    <cellStyle name="Date 5 3" xfId="5099"/>
    <cellStyle name="Date 6" xfId="5100"/>
    <cellStyle name="Date 6 2" xfId="5101"/>
    <cellStyle name="Date 6 3" xfId="5102"/>
    <cellStyle name="Date 7" xfId="5103"/>
    <cellStyle name="Date 8" xfId="5104"/>
    <cellStyle name="Date_012-(KMX) BTL Schedules for KHH_Cebu" xfId="5105"/>
    <cellStyle name="Dezimal [0]_2001" xfId="5106"/>
    <cellStyle name="Dezimal_2001" xfId="5107"/>
    <cellStyle name="Entered" xfId="5108"/>
    <cellStyle name="Entered 2" xfId="5109"/>
    <cellStyle name="Entered 2 2" xfId="5110"/>
    <cellStyle name="Entered 2 3" xfId="5111"/>
    <cellStyle name="Entered 3" xfId="5112"/>
    <cellStyle name="Entered 3 2" xfId="5113"/>
    <cellStyle name="Entered 3 3" xfId="5114"/>
    <cellStyle name="Entered 4" xfId="5115"/>
    <cellStyle name="Entered 4 2" xfId="5116"/>
    <cellStyle name="Entered 4 3" xfId="5117"/>
    <cellStyle name="Entered 5" xfId="5118"/>
    <cellStyle name="Entered 5 2" xfId="5119"/>
    <cellStyle name="Entered 5 3" xfId="5120"/>
    <cellStyle name="Entered 6" xfId="5121"/>
    <cellStyle name="Entered 7" xfId="5122"/>
    <cellStyle name="Euro" xfId="5123"/>
    <cellStyle name="Euro 2" xfId="5124"/>
    <cellStyle name="Euro 2 2" xfId="5125"/>
    <cellStyle name="Euro 2 3" xfId="5126"/>
    <cellStyle name="Euro 3" xfId="5127"/>
    <cellStyle name="Euro 3 2" xfId="5128"/>
    <cellStyle name="Euro 3 3" xfId="5129"/>
    <cellStyle name="Euro 4" xfId="5130"/>
    <cellStyle name="Euro 4 2" xfId="5131"/>
    <cellStyle name="Euro 4 3" xfId="5132"/>
    <cellStyle name="Euro 5" xfId="5133"/>
    <cellStyle name="Euro 6" xfId="5134"/>
    <cellStyle name="Euro 7" xfId="13004"/>
    <cellStyle name="Explanatory Text" xfId="5135"/>
    <cellStyle name="Explanatory Text 2" xfId="5136"/>
    <cellStyle name="Explanatory Text 2 2" xfId="5137"/>
    <cellStyle name="Explanatory Text 2 3" xfId="5138"/>
    <cellStyle name="Explanatory Text 3" xfId="5139"/>
    <cellStyle name="Explanatory Text 3 2" xfId="5140"/>
    <cellStyle name="Explanatory Text 3 3" xfId="5141"/>
    <cellStyle name="Explanatory Text 4" xfId="5142"/>
    <cellStyle name="Explanatory Text 4 2" xfId="5143"/>
    <cellStyle name="Explanatory Text 4 3" xfId="5144"/>
    <cellStyle name="Explanatory Text 5" xfId="5145"/>
    <cellStyle name="Explanatory Text 5 2" xfId="5146"/>
    <cellStyle name="Explanatory Text 5 3" xfId="5147"/>
    <cellStyle name="Explanatory Text 6" xfId="5148"/>
    <cellStyle name="Explanatory Text 7" xfId="5149"/>
    <cellStyle name="Explanatory Text_2012_1st_Qtr_SKD_Review" xfId="5150"/>
    <cellStyle name="Fixed" xfId="5151"/>
    <cellStyle name="Fixed 2" xfId="5152"/>
    <cellStyle name="Fixed 3" xfId="5153"/>
    <cellStyle name="Fixed_012-(KMX) BTL Schedules for KHH_Cebu" xfId="5154"/>
    <cellStyle name="Good" xfId="5155"/>
    <cellStyle name="Good 2" xfId="5156"/>
    <cellStyle name="Good 2 2" xfId="5157"/>
    <cellStyle name="Good 2 3" xfId="5158"/>
    <cellStyle name="Good 3" xfId="5159"/>
    <cellStyle name="Good 3 2" xfId="5160"/>
    <cellStyle name="Good 3 3" xfId="5161"/>
    <cellStyle name="Good 4" xfId="5162"/>
    <cellStyle name="Good 4 2" xfId="5163"/>
    <cellStyle name="Good 4 3" xfId="5164"/>
    <cellStyle name="Good 5" xfId="5165"/>
    <cellStyle name="Good 5 2" xfId="5166"/>
    <cellStyle name="Good 5 3" xfId="5167"/>
    <cellStyle name="Good 6" xfId="5168"/>
    <cellStyle name="Good 7" xfId="5169"/>
    <cellStyle name="Good_2012_1st_Qtr_SKD_Review" xfId="5170"/>
    <cellStyle name="Grey" xfId="5171"/>
    <cellStyle name="Grey 2" xfId="13005"/>
    <cellStyle name="hayatl" xfId="5172"/>
    <cellStyle name="hayatl 2" xfId="5173"/>
    <cellStyle name="hayatl 3" xfId="5174"/>
    <cellStyle name="Header1" xfId="5175"/>
    <cellStyle name="Header1 2" xfId="5176"/>
    <cellStyle name="Header1 2 2" xfId="5177"/>
    <cellStyle name="Header1 2 3" xfId="5178"/>
    <cellStyle name="Header1 3" xfId="5179"/>
    <cellStyle name="Header1 3 2" xfId="5180"/>
    <cellStyle name="Header1 3 3" xfId="5181"/>
    <cellStyle name="Header1 4" xfId="5182"/>
    <cellStyle name="Header1 4 2" xfId="5183"/>
    <cellStyle name="Header1 4 3" xfId="5184"/>
    <cellStyle name="Header1 5" xfId="5185"/>
    <cellStyle name="Header1 6" xfId="5186"/>
    <cellStyle name="Header2" xfId="5187"/>
    <cellStyle name="Header2 2" xfId="5188"/>
    <cellStyle name="Header2 2 2" xfId="5189"/>
    <cellStyle name="Header2 2 3" xfId="5190"/>
    <cellStyle name="Header2 2 4" xfId="5191"/>
    <cellStyle name="Header2 3" xfId="5192"/>
    <cellStyle name="Header2 3 2" xfId="5193"/>
    <cellStyle name="Header2 3 3" xfId="5194"/>
    <cellStyle name="Header2 3 4" xfId="5195"/>
    <cellStyle name="Header2 4" xfId="5196"/>
    <cellStyle name="Header2 4 2" xfId="5197"/>
    <cellStyle name="Header2 4 3" xfId="5198"/>
    <cellStyle name="Header2 4 4" xfId="5199"/>
    <cellStyle name="Header2 5" xfId="5200"/>
    <cellStyle name="Header2 6" xfId="5201"/>
    <cellStyle name="Header2 7" xfId="5202"/>
    <cellStyle name="Heading" xfId="5203"/>
    <cellStyle name="Heading 1" xfId="5204"/>
    <cellStyle name="Heading 1 2" xfId="5205"/>
    <cellStyle name="Heading 1 2 2" xfId="5206"/>
    <cellStyle name="Heading 1 2 3" xfId="5207"/>
    <cellStyle name="Heading 1 3" xfId="5208"/>
    <cellStyle name="Heading 1 3 2" xfId="5209"/>
    <cellStyle name="Heading 1 3 3" xfId="5210"/>
    <cellStyle name="Heading 1 4" xfId="5211"/>
    <cellStyle name="Heading 1 4 2" xfId="5212"/>
    <cellStyle name="Heading 1 4 3" xfId="5213"/>
    <cellStyle name="Heading 1 5" xfId="5214"/>
    <cellStyle name="Heading 1 6" xfId="5215"/>
    <cellStyle name="Heading 10" xfId="5216"/>
    <cellStyle name="Heading 11" xfId="5217"/>
    <cellStyle name="Heading 2" xfId="5218"/>
    <cellStyle name="Heading 2 2" xfId="5219"/>
    <cellStyle name="Heading 2 2 2" xfId="5220"/>
    <cellStyle name="Heading 2 2 3" xfId="5221"/>
    <cellStyle name="Heading 2 3" xfId="5222"/>
    <cellStyle name="Heading 2 3 2" xfId="5223"/>
    <cellStyle name="Heading 2 3 3" xfId="5224"/>
    <cellStyle name="Heading 2 4" xfId="5225"/>
    <cellStyle name="Heading 2 4 2" xfId="5226"/>
    <cellStyle name="Heading 2 4 3" xfId="5227"/>
    <cellStyle name="Heading 2 5" xfId="5228"/>
    <cellStyle name="Heading 2 6" xfId="5229"/>
    <cellStyle name="Heading 3" xfId="5230"/>
    <cellStyle name="Heading 3 2" xfId="5231"/>
    <cellStyle name="Heading 3 2 2" xfId="5232"/>
    <cellStyle name="Heading 3 2 3" xfId="5233"/>
    <cellStyle name="Heading 3 3" xfId="5234"/>
    <cellStyle name="Heading 3 3 2" xfId="5235"/>
    <cellStyle name="Heading 3 3 3" xfId="5236"/>
    <cellStyle name="Heading 3 4" xfId="5237"/>
    <cellStyle name="Heading 3 4 2" xfId="5238"/>
    <cellStyle name="Heading 3 4 3" xfId="5239"/>
    <cellStyle name="Heading 3 5" xfId="5240"/>
    <cellStyle name="Heading 3 5 2" xfId="5241"/>
    <cellStyle name="Heading 3 5 3" xfId="5242"/>
    <cellStyle name="Heading 3 6" xfId="5243"/>
    <cellStyle name="Heading 3 7" xfId="5244"/>
    <cellStyle name="Heading 3_012-(KMX) BTL Schedules for KHH_Cebu" xfId="5245"/>
    <cellStyle name="Heading 4" xfId="5246"/>
    <cellStyle name="Heading 4 2" xfId="5247"/>
    <cellStyle name="Heading 4 2 2" xfId="5248"/>
    <cellStyle name="Heading 4 2 3" xfId="5249"/>
    <cellStyle name="Heading 4 3" xfId="5250"/>
    <cellStyle name="Heading 4 3 2" xfId="5251"/>
    <cellStyle name="Heading 4 3 3" xfId="5252"/>
    <cellStyle name="Heading 4 4" xfId="5253"/>
    <cellStyle name="Heading 4 4 2" xfId="5254"/>
    <cellStyle name="Heading 4 4 3" xfId="5255"/>
    <cellStyle name="Heading 4 5" xfId="5256"/>
    <cellStyle name="Heading 4 5 2" xfId="5257"/>
    <cellStyle name="Heading 4 5 3" xfId="5258"/>
    <cellStyle name="Heading 4 6" xfId="5259"/>
    <cellStyle name="Heading 4 7" xfId="5260"/>
    <cellStyle name="Heading 4_012-(KMX) BTL Schedules for KHH_Cebu" xfId="5261"/>
    <cellStyle name="Heading 5" xfId="5262"/>
    <cellStyle name="Heading 5 2" xfId="5263"/>
    <cellStyle name="Heading 5 3" xfId="5264"/>
    <cellStyle name="Heading 5 4" xfId="5265"/>
    <cellStyle name="Heading 6" xfId="5266"/>
    <cellStyle name="Heading 6 2" xfId="5267"/>
    <cellStyle name="Heading 6 3" xfId="5268"/>
    <cellStyle name="Heading 6 4" xfId="5269"/>
    <cellStyle name="Heading 7" xfId="5270"/>
    <cellStyle name="Heading 7 2" xfId="5271"/>
    <cellStyle name="Heading 7 3" xfId="5272"/>
    <cellStyle name="Heading 7 4" xfId="5273"/>
    <cellStyle name="Heading 8" xfId="5274"/>
    <cellStyle name="Heading 8 2" xfId="5275"/>
    <cellStyle name="Heading 8 3" xfId="5276"/>
    <cellStyle name="Heading 8 4" xfId="5277"/>
    <cellStyle name="Heading 9" xfId="5278"/>
    <cellStyle name="Heading_Mindanao study" xfId="5279"/>
    <cellStyle name="Heading1" xfId="5280"/>
    <cellStyle name="Heading1 1" xfId="5281"/>
    <cellStyle name="Heading1_(RVS)中東線運價獲利分析-2013預估" xfId="5282"/>
    <cellStyle name="Heading2" xfId="5283"/>
    <cellStyle name="Hyperlink seguido" xfId="5284"/>
    <cellStyle name="Hyperlink seguido 2" xfId="5285"/>
    <cellStyle name="Hyperlink seguido 3" xfId="5286"/>
    <cellStyle name="Hyperlink_Sheet1" xfId="13006"/>
    <cellStyle name="imexp" xfId="5287"/>
    <cellStyle name="imexp 2" xfId="5288"/>
    <cellStyle name="imexp 3" xfId="5289"/>
    <cellStyle name="Input" xfId="5290"/>
    <cellStyle name="Input [yellow]" xfId="5291"/>
    <cellStyle name="Input [yellow] 2" xfId="5292"/>
    <cellStyle name="Input [yellow] 3" xfId="5293"/>
    <cellStyle name="Input [yellow] 4" xfId="5294"/>
    <cellStyle name="Input [yellow] 5" xfId="13007"/>
    <cellStyle name="Input [yellow] 5 2" xfId="13036"/>
    <cellStyle name="Input 2" xfId="5295"/>
    <cellStyle name="Input 2 2" xfId="5296"/>
    <cellStyle name="Input 2 3" xfId="5297"/>
    <cellStyle name="Input 3" xfId="5298"/>
    <cellStyle name="Input 3 2" xfId="5299"/>
    <cellStyle name="Input 3 3" xfId="5300"/>
    <cellStyle name="Input 4" xfId="5301"/>
    <cellStyle name="Input 4 2" xfId="5302"/>
    <cellStyle name="Input 4 3" xfId="5303"/>
    <cellStyle name="Input 5" xfId="5304"/>
    <cellStyle name="Input 5 2" xfId="5305"/>
    <cellStyle name="Input 5 3" xfId="5306"/>
    <cellStyle name="Input 6" xfId="5307"/>
    <cellStyle name="Input 6 2" xfId="5308"/>
    <cellStyle name="Input 6 3" xfId="5309"/>
    <cellStyle name="Input 7" xfId="5310"/>
    <cellStyle name="Input 8" xfId="5311"/>
    <cellStyle name="Input Cells" xfId="5312"/>
    <cellStyle name="Input Cells 2" xfId="5313"/>
    <cellStyle name="Input Cells 2 2" xfId="5314"/>
    <cellStyle name="Input Cells 2 3" xfId="5315"/>
    <cellStyle name="Input Cells 3" xfId="5316"/>
    <cellStyle name="Input Cells 3 2" xfId="5317"/>
    <cellStyle name="Input Cells 3 3" xfId="5318"/>
    <cellStyle name="Input Cells 4" xfId="5319"/>
    <cellStyle name="Input Cells 4 2" xfId="5320"/>
    <cellStyle name="Input Cells 4 3" xfId="5321"/>
    <cellStyle name="Input Cells 5" xfId="5322"/>
    <cellStyle name="Input Cells 6" xfId="5323"/>
    <cellStyle name="Input_(draft) WH602 V016 voy cancellation" xfId="5324"/>
    <cellStyle name="Lien hypertexte" xfId="5325"/>
    <cellStyle name="Lien hypertexte 2" xfId="5326"/>
    <cellStyle name="Lien hypertexte 2 2" xfId="5327"/>
    <cellStyle name="Lien hypertexte 2 3" xfId="5328"/>
    <cellStyle name="Lien hypertexte 3" xfId="5329"/>
    <cellStyle name="Lien hypertexte 3 2" xfId="5330"/>
    <cellStyle name="Lien hypertexte 3 3" xfId="5331"/>
    <cellStyle name="Lien hypertexte 4" xfId="5332"/>
    <cellStyle name="Lien hypertexte 5" xfId="5333"/>
    <cellStyle name="LineTableCell" xfId="5334"/>
    <cellStyle name="Linked Cell" xfId="5335"/>
    <cellStyle name="Linked Cell 2" xfId="5336"/>
    <cellStyle name="Linked Cell 2 2" xfId="5337"/>
    <cellStyle name="Linked Cell 2 3" xfId="5338"/>
    <cellStyle name="Linked Cell 3" xfId="5339"/>
    <cellStyle name="Linked Cell 3 2" xfId="5340"/>
    <cellStyle name="Linked Cell 3 3" xfId="5341"/>
    <cellStyle name="Linked Cell 4" xfId="5342"/>
    <cellStyle name="Linked Cell 4 2" xfId="5343"/>
    <cellStyle name="Linked Cell 4 3" xfId="5344"/>
    <cellStyle name="Linked Cell 5" xfId="5345"/>
    <cellStyle name="Linked Cell 5 2" xfId="5346"/>
    <cellStyle name="Linked Cell 5 3" xfId="5347"/>
    <cellStyle name="Linked Cell 6" xfId="5348"/>
    <cellStyle name="Linked Cell 7" xfId="5349"/>
    <cellStyle name="Linked Cell_2012_1st_Qtr_SKD_Review" xfId="5350"/>
    <cellStyle name="Linked Cells" xfId="5351"/>
    <cellStyle name="Linked Cells 2" xfId="5352"/>
    <cellStyle name="Linked Cells 2 2" xfId="5353"/>
    <cellStyle name="Linked Cells 2 3" xfId="5354"/>
    <cellStyle name="Linked Cells 3" xfId="5355"/>
    <cellStyle name="Linked Cells 3 2" xfId="5356"/>
    <cellStyle name="Linked Cells 3 3" xfId="5357"/>
    <cellStyle name="Linked Cells 4" xfId="5358"/>
    <cellStyle name="Linked Cells 4 2" xfId="5359"/>
    <cellStyle name="Linked Cells 4 3" xfId="5360"/>
    <cellStyle name="Linked Cells 5" xfId="5361"/>
    <cellStyle name="Linked Cells 6" xfId="5362"/>
    <cellStyle name="Margen" xfId="5363"/>
    <cellStyle name="Margen 2" xfId="5364"/>
    <cellStyle name="Margen 3" xfId="5365"/>
    <cellStyle name="Margen 4" xfId="5366"/>
    <cellStyle name="Milliers [0]_!!!GO" xfId="5367"/>
    <cellStyle name="Milliers_!!!GO" xfId="5368"/>
    <cellStyle name="Moeda [0]_aola" xfId="5369"/>
    <cellStyle name="Moeda_aola" xfId="5370"/>
    <cellStyle name="Mon?aire [0]_AR1194" xfId="5371"/>
    <cellStyle name="Mon?aire_AR1194" xfId="5372"/>
    <cellStyle name="Monetaire [0]_!!!GO" xfId="5373"/>
    <cellStyle name="Monétaire [0]_!!!GO" xfId="5374"/>
    <cellStyle name="Monetaire_!!!GO" xfId="5375"/>
    <cellStyle name="Monétaire_!!!GO" xfId="5376"/>
    <cellStyle name="Mon騁aire [0]_!!!GO" xfId="5377"/>
    <cellStyle name="Mon騁aire_!!!GO" xfId="5378"/>
    <cellStyle name="Mon閠aire [0]_AR1194H" xfId="13008"/>
    <cellStyle name="Mon閠aire_AR1194M" xfId="13009"/>
    <cellStyle name="Mystyle" xfId="5379"/>
    <cellStyle name="N" xfId="5380"/>
    <cellStyle name="N 2" xfId="5381"/>
    <cellStyle name="N 2 2" xfId="5382"/>
    <cellStyle name="N 2 3" xfId="5383"/>
    <cellStyle name="N 3" xfId="5384"/>
    <cellStyle name="N 3 2" xfId="5385"/>
    <cellStyle name="N 3 3" xfId="5386"/>
    <cellStyle name="N 4" xfId="5387"/>
    <cellStyle name="N 4 2" xfId="5388"/>
    <cellStyle name="N 4 3" xfId="5389"/>
    <cellStyle name="N 5" xfId="5390"/>
    <cellStyle name="N 6" xfId="5391"/>
    <cellStyle name="Neutral" xfId="5392"/>
    <cellStyle name="Neutral 2" xfId="5393"/>
    <cellStyle name="Neutral 2 2" xfId="5394"/>
    <cellStyle name="Neutral 2 3" xfId="5395"/>
    <cellStyle name="Neutral 3" xfId="5396"/>
    <cellStyle name="Neutral 3 2" xfId="5397"/>
    <cellStyle name="Neutral 3 3" xfId="5398"/>
    <cellStyle name="Neutral 4" xfId="5399"/>
    <cellStyle name="Neutral 4 2" xfId="5400"/>
    <cellStyle name="Neutral 4 3" xfId="5401"/>
    <cellStyle name="Neutral 5" xfId="5402"/>
    <cellStyle name="Neutral 5 2" xfId="5403"/>
    <cellStyle name="Neutral 5 3" xfId="5404"/>
    <cellStyle name="Neutral 6" xfId="5405"/>
    <cellStyle name="Neutral 7" xfId="5406"/>
    <cellStyle name="Neutral_2012_1st_Qtr_SKD_Review" xfId="5407"/>
    <cellStyle name="no dec" xfId="5408"/>
    <cellStyle name="no dec 2" xfId="5409"/>
    <cellStyle name="Normal - Style1" xfId="5410"/>
    <cellStyle name="Normal - Style1 2" xfId="5411"/>
    <cellStyle name="Normal - Style1 3" xfId="5412"/>
    <cellStyle name="Normal - Style1 4" xfId="5413"/>
    <cellStyle name="Normal - Style1 5" xfId="5414"/>
    <cellStyle name="Normal - Style1 6" xfId="5415"/>
    <cellStyle name="Normal - Style1 7" xfId="13010"/>
    <cellStyle name="Normal - Style1_(RVS)中東線運價獲利分析-2013預估" xfId="5416"/>
    <cellStyle name="Normal - Style2" xfId="5417"/>
    <cellStyle name="Normal - Style2 2" xfId="5418"/>
    <cellStyle name="Normal - Style2 2 2" xfId="5419"/>
    <cellStyle name="Normal - Style2 2 3" xfId="5420"/>
    <cellStyle name="Normal - Style2 3" xfId="5421"/>
    <cellStyle name="Normal - Style2 4" xfId="5422"/>
    <cellStyle name="Normal - Style3" xfId="5423"/>
    <cellStyle name="Normal - Style3 2" xfId="5424"/>
    <cellStyle name="Normal - Style3 2 2" xfId="5425"/>
    <cellStyle name="Normal - Style3 2 3" xfId="5426"/>
    <cellStyle name="Normal - Style3 3" xfId="5427"/>
    <cellStyle name="Normal - Style3 4" xfId="5428"/>
    <cellStyle name="Normal - Style4" xfId="5429"/>
    <cellStyle name="Normal - Style4 2" xfId="5430"/>
    <cellStyle name="Normal - Style4 2 2" xfId="5431"/>
    <cellStyle name="Normal - Style4 2 3" xfId="5432"/>
    <cellStyle name="Normal - Style4 3" xfId="5433"/>
    <cellStyle name="Normal - Style4 4" xfId="5434"/>
    <cellStyle name="Normal - Style5" xfId="5435"/>
    <cellStyle name="Normal - Style5 2" xfId="5436"/>
    <cellStyle name="Normal - Style5 2 2" xfId="5437"/>
    <cellStyle name="Normal - Style5 2 3" xfId="5438"/>
    <cellStyle name="Normal - Style5 3" xfId="5439"/>
    <cellStyle name="Normal - Style5 4" xfId="5440"/>
    <cellStyle name="Normal - Style6" xfId="5441"/>
    <cellStyle name="Normal - Style6 2" xfId="5442"/>
    <cellStyle name="Normal - Style6 2 2" xfId="5443"/>
    <cellStyle name="Normal - Style6 2 3" xfId="5444"/>
    <cellStyle name="Normal - Style6 3" xfId="5445"/>
    <cellStyle name="Normal - Style6 4" xfId="5446"/>
    <cellStyle name="Normal - Style7" xfId="5447"/>
    <cellStyle name="Normal - Style7 2" xfId="5448"/>
    <cellStyle name="Normal - Style7 2 2" xfId="5449"/>
    <cellStyle name="Normal - Style7 2 3" xfId="5450"/>
    <cellStyle name="Normal - Style7 3" xfId="5451"/>
    <cellStyle name="Normal - Style7 4" xfId="5452"/>
    <cellStyle name="Normal - Style8" xfId="5453"/>
    <cellStyle name="Normal - Style8 2" xfId="5454"/>
    <cellStyle name="Normal - Style8 2 2" xfId="5455"/>
    <cellStyle name="Normal - Style8 2 3" xfId="5456"/>
    <cellStyle name="Normal - Style8 3" xfId="5457"/>
    <cellStyle name="Normal - Style8 4" xfId="5458"/>
    <cellStyle name="Normal 11 2" xfId="5459"/>
    <cellStyle name="Normal 11 2 2" xfId="5460"/>
    <cellStyle name="Normal 11 2 2 2" xfId="5461"/>
    <cellStyle name="Normal 11 2 2 3" xfId="5462"/>
    <cellStyle name="Normal 11 2 3" xfId="5463"/>
    <cellStyle name="Normal 11 2 4" xfId="5464"/>
    <cellStyle name="Normal 12" xfId="5465"/>
    <cellStyle name="Normal 12 2" xfId="12940"/>
    <cellStyle name="Normal 12 3" xfId="12973"/>
    <cellStyle name="Normal 14" xfId="5466"/>
    <cellStyle name="Normal 14 2" xfId="12941"/>
    <cellStyle name="Normal 14 3" xfId="12974"/>
    <cellStyle name="Normal 2" xfId="5467"/>
    <cellStyle name="Normal 2 10" xfId="5468"/>
    <cellStyle name="Normal 2 10 2" xfId="5469"/>
    <cellStyle name="Normal 2 10 3" xfId="5470"/>
    <cellStyle name="Normal 2 11" xfId="5471"/>
    <cellStyle name="Normal 2 11 2" xfId="5472"/>
    <cellStyle name="Normal 2 11 3" xfId="5473"/>
    <cellStyle name="Normal 2 12" xfId="5474"/>
    <cellStyle name="Normal 2 12 2" xfId="5475"/>
    <cellStyle name="Normal 2 12 3" xfId="5476"/>
    <cellStyle name="Normal 2 13" xfId="5477"/>
    <cellStyle name="Normal 2 13 2" xfId="5478"/>
    <cellStyle name="Normal 2 13 3" xfId="5479"/>
    <cellStyle name="Normal 2 14" xfId="5480"/>
    <cellStyle name="Normal 2 14 2" xfId="5481"/>
    <cellStyle name="Normal 2 14 3" xfId="5482"/>
    <cellStyle name="Normal 2 15" xfId="5483"/>
    <cellStyle name="Normal 2 15 2" xfId="5484"/>
    <cellStyle name="Normal 2 15 3" xfId="5485"/>
    <cellStyle name="Normal 2 16" xfId="5486"/>
    <cellStyle name="Normal 2 16 2" xfId="5487"/>
    <cellStyle name="Normal 2 16 3" xfId="5488"/>
    <cellStyle name="Normal 2 17" xfId="5489"/>
    <cellStyle name="Normal 2 17 2" xfId="5490"/>
    <cellStyle name="Normal 2 17 3" xfId="5491"/>
    <cellStyle name="Normal 2 18" xfId="5492"/>
    <cellStyle name="Normal 2 18 2" xfId="5493"/>
    <cellStyle name="Normal 2 18 3" xfId="5494"/>
    <cellStyle name="Normal 2 19" xfId="5495"/>
    <cellStyle name="Normal 2 19 2" xfId="5496"/>
    <cellStyle name="Normal 2 19 3" xfId="5497"/>
    <cellStyle name="Normal 2 2" xfId="5498"/>
    <cellStyle name="Normal 2 2 10" xfId="13012"/>
    <cellStyle name="Normal 2 2 2" xfId="5499"/>
    <cellStyle name="Normal 2 2 2 2" xfId="5500"/>
    <cellStyle name="Normal 2 2 2 2 2" xfId="5501"/>
    <cellStyle name="Normal 2 2 2 2 3" xfId="5502"/>
    <cellStyle name="Normal 2 2 2 2 4" xfId="5503"/>
    <cellStyle name="Normal 2 2 2 2 5" xfId="5504"/>
    <cellStyle name="Normal 2 2 2 3" xfId="5505"/>
    <cellStyle name="Normal 2 2 2 4" xfId="5506"/>
    <cellStyle name="Normal 2 2 2 5" xfId="5507"/>
    <cellStyle name="Normal 2 2 3" xfId="5508"/>
    <cellStyle name="Normal 2 2 3 2" xfId="5509"/>
    <cellStyle name="Normal 2 2 3 3" xfId="5510"/>
    <cellStyle name="Normal 2 2 4" xfId="5511"/>
    <cellStyle name="Normal 2 2 4 2" xfId="5512"/>
    <cellStyle name="Normal 2 2 4 3" xfId="5513"/>
    <cellStyle name="Normal 2 2 5" xfId="5514"/>
    <cellStyle name="Normal 2 2 6" xfId="5515"/>
    <cellStyle name="Normal 2 2 7" xfId="5516"/>
    <cellStyle name="Normal 2 2 8" xfId="12943"/>
    <cellStyle name="Normal 2 2 9" xfId="12976"/>
    <cellStyle name="Normal 2 20" xfId="5517"/>
    <cellStyle name="Normal 2 21" xfId="5518"/>
    <cellStyle name="Normal 2 22" xfId="5519"/>
    <cellStyle name="Normal 2 23" xfId="12942"/>
    <cellStyle name="Normal 2 24" xfId="12975"/>
    <cellStyle name="Normal 2 25" xfId="13011"/>
    <cellStyle name="Normal 2 3" xfId="5520"/>
    <cellStyle name="Normal 2 3 2" xfId="5521"/>
    <cellStyle name="Normal 2 3 3" xfId="5522"/>
    <cellStyle name="Normal 2 3 4" xfId="5523"/>
    <cellStyle name="Normal 2 3 5" xfId="5524"/>
    <cellStyle name="Normal 2 4" xfId="5525"/>
    <cellStyle name="Normal 2 4 2" xfId="5526"/>
    <cellStyle name="Normal 2 4 3" xfId="5527"/>
    <cellStyle name="Normal 2 5" xfId="5528"/>
    <cellStyle name="Normal 2 5 2" xfId="5529"/>
    <cellStyle name="Normal 2 5 3" xfId="5530"/>
    <cellStyle name="Normal 2 6" xfId="5531"/>
    <cellStyle name="Normal 2 6 2" xfId="5532"/>
    <cellStyle name="Normal 2 6 3" xfId="5533"/>
    <cellStyle name="Normal 2 7" xfId="5534"/>
    <cellStyle name="Normal 2 7 2" xfId="5535"/>
    <cellStyle name="Normal 2 7 3" xfId="5536"/>
    <cellStyle name="Normal 2 8" xfId="5537"/>
    <cellStyle name="Normal 2 8 2" xfId="5538"/>
    <cellStyle name="Normal 2 8 3" xfId="5539"/>
    <cellStyle name="Normal 2 9" xfId="5540"/>
    <cellStyle name="Normal 2 9 2" xfId="5541"/>
    <cellStyle name="Normal 2 9 3" xfId="5542"/>
    <cellStyle name="Normal 2_(RVS)中東線運價獲利分析-2013預估" xfId="5543"/>
    <cellStyle name="Normal 3" xfId="5544"/>
    <cellStyle name="Normal 3 2" xfId="5545"/>
    <cellStyle name="Normal 3 2 2" xfId="5546"/>
    <cellStyle name="Normal 3 2 3" xfId="5547"/>
    <cellStyle name="Normal 3 2 4" xfId="5548"/>
    <cellStyle name="Normal 3 2 5" xfId="5549"/>
    <cellStyle name="Normal 3 2 6" xfId="12945"/>
    <cellStyle name="Normal 3 2 7" xfId="12978"/>
    <cellStyle name="Normal 3 3" xfId="5550"/>
    <cellStyle name="Normal 3 3 2" xfId="5551"/>
    <cellStyle name="Normal 3 3 3" xfId="5552"/>
    <cellStyle name="Normal 3 3 4" xfId="5553"/>
    <cellStyle name="Normal 3 3 5" xfId="5554"/>
    <cellStyle name="Normal 3 4" xfId="5555"/>
    <cellStyle name="Normal 3 5" xfId="5556"/>
    <cellStyle name="Normal 3 6" xfId="5557"/>
    <cellStyle name="Normal 3 7" xfId="12944"/>
    <cellStyle name="Normal 3 8" xfId="12977"/>
    <cellStyle name="Normal 3 9" xfId="13013"/>
    <cellStyle name="Normal 4" xfId="5558"/>
    <cellStyle name="Normal 4 2" xfId="5559"/>
    <cellStyle name="Normal 4 3" xfId="5560"/>
    <cellStyle name="Normal 4 4" xfId="5561"/>
    <cellStyle name="Normal 4 5" xfId="5562"/>
    <cellStyle name="Normal 4 6" xfId="12946"/>
    <cellStyle name="Normal 4 7" xfId="12979"/>
    <cellStyle name="Normal 4 8" xfId="13014"/>
    <cellStyle name="Normal 5" xfId="5563"/>
    <cellStyle name="Normal 5 2" xfId="5564"/>
    <cellStyle name="Normal 5 2 2" xfId="5565"/>
    <cellStyle name="Normal 5 2 2 2" xfId="12949"/>
    <cellStyle name="Normal 5 2 2 3" xfId="12982"/>
    <cellStyle name="Normal 5 2 3" xfId="12948"/>
    <cellStyle name="Normal 5 2 4" xfId="12981"/>
    <cellStyle name="Normal 5 3" xfId="5566"/>
    <cellStyle name="Normal 5 3 2" xfId="5567"/>
    <cellStyle name="Normal 5 3 2 2" xfId="12951"/>
    <cellStyle name="Normal 5 3 2 3" xfId="12984"/>
    <cellStyle name="Normal 5 3 3" xfId="5568"/>
    <cellStyle name="Normal 5 3 3 2" xfId="5569"/>
    <cellStyle name="Normal 5 3 3 2 2" xfId="12953"/>
    <cellStyle name="Normal 5 3 3 2 3" xfId="12986"/>
    <cellStyle name="Normal 5 3 3 3" xfId="5570"/>
    <cellStyle name="Normal 5 3 3 3 2" xfId="12954"/>
    <cellStyle name="Normal 5 3 3 3 3" xfId="12987"/>
    <cellStyle name="Normal 5 3 3 4" xfId="12952"/>
    <cellStyle name="Normal 5 3 3 5" xfId="12985"/>
    <cellStyle name="Normal 5 3 4" xfId="5571"/>
    <cellStyle name="Normal 5 3 4 2" xfId="12955"/>
    <cellStyle name="Normal 5 3 4 3" xfId="12988"/>
    <cellStyle name="Normal 5 3 5" xfId="12950"/>
    <cellStyle name="Normal 5 3 6" xfId="12983"/>
    <cellStyle name="Normal 5 4" xfId="12947"/>
    <cellStyle name="Normal 5 5" xfId="12980"/>
    <cellStyle name="Normal 5 6" xfId="13015"/>
    <cellStyle name="Normal 6" xfId="5572"/>
    <cellStyle name="Normal 6 2" xfId="5573"/>
    <cellStyle name="Normal 6 2 2" xfId="5574"/>
    <cellStyle name="Normal 6 2 3" xfId="5575"/>
    <cellStyle name="Normal 6 3" xfId="5576"/>
    <cellStyle name="Normal 6 3 2" xfId="5577"/>
    <cellStyle name="Normal 6 3 3" xfId="5578"/>
    <cellStyle name="Normal 6 4" xfId="5579"/>
    <cellStyle name="Normal 6 5" xfId="5580"/>
    <cellStyle name="Normal 6 6" xfId="5581"/>
    <cellStyle name="Normal 6 7" xfId="12956"/>
    <cellStyle name="Normal 6 8" xfId="12989"/>
    <cellStyle name="Normal 7" xfId="5582"/>
    <cellStyle name="Normal 7 2" xfId="5583"/>
    <cellStyle name="Normal 7 3" xfId="5584"/>
    <cellStyle name="Normal 7 4" xfId="5585"/>
    <cellStyle name="Normal 7 5" xfId="5586"/>
    <cellStyle name="Normal 7 6" xfId="12957"/>
    <cellStyle name="Normal 7 7" xfId="12990"/>
    <cellStyle name="Normal 8" xfId="5587"/>
    <cellStyle name="Normal 8 2" xfId="12958"/>
    <cellStyle name="Normal 8 3" xfId="12991"/>
    <cellStyle name="Normal 9" xfId="5588"/>
    <cellStyle name="Normal 9 2" xfId="5589"/>
    <cellStyle name="Normal 9 3" xfId="5590"/>
    <cellStyle name="Normal_#10-Headcount" xfId="5591"/>
    <cellStyle name="Normal_Book1_Phase in-out (01 09)" xfId="12934"/>
    <cellStyle name="Normal_SAS Feb'08" xfId="12935"/>
    <cellStyle name="Normale_RESULTS" xfId="5592"/>
    <cellStyle name="Note" xfId="5593"/>
    <cellStyle name="Note 2" xfId="5594"/>
    <cellStyle name="Note 2 2" xfId="5595"/>
    <cellStyle name="Note 2 3" xfId="5596"/>
    <cellStyle name="Note 3" xfId="5597"/>
    <cellStyle name="Note 3 2" xfId="5598"/>
    <cellStyle name="Note 3 3" xfId="5599"/>
    <cellStyle name="Note 4" xfId="5600"/>
    <cellStyle name="Note 4 2" xfId="5601"/>
    <cellStyle name="Note 4 3" xfId="5602"/>
    <cellStyle name="Note 5" xfId="5603"/>
    <cellStyle name="Note 5 2" xfId="5604"/>
    <cellStyle name="Note 5 3" xfId="5605"/>
    <cellStyle name="Note 6" xfId="5606"/>
    <cellStyle name="Note 7" xfId="5607"/>
    <cellStyle name="Œ…‹æØ‚è [0.00]_PRODUCT DETAIL Q1" xfId="5608"/>
    <cellStyle name="Œ…‹æØ‚è_PRODUCT DETAIL Q1" xfId="5609"/>
    <cellStyle name="Output" xfId="5610"/>
    <cellStyle name="Output 2" xfId="5611"/>
    <cellStyle name="Output 2 2" xfId="5612"/>
    <cellStyle name="Output 2 3" xfId="5613"/>
    <cellStyle name="Output 3" xfId="5614"/>
    <cellStyle name="Output 3 2" xfId="5615"/>
    <cellStyle name="Output 3 3" xfId="5616"/>
    <cellStyle name="Output 4" xfId="5617"/>
    <cellStyle name="Output 4 2" xfId="5618"/>
    <cellStyle name="Output 4 3" xfId="5619"/>
    <cellStyle name="Output 5" xfId="5620"/>
    <cellStyle name="Output 5 2" xfId="5621"/>
    <cellStyle name="Output 5 3" xfId="5622"/>
    <cellStyle name="Output 6" xfId="5623"/>
    <cellStyle name="Output 7" xfId="5624"/>
    <cellStyle name="Output_012-(KMX) BTL Schedules for KHH_Cebu" xfId="5625"/>
    <cellStyle name="per.style" xfId="5626"/>
    <cellStyle name="Percent [2]" xfId="5627"/>
    <cellStyle name="Percent [2] 2" xfId="13016"/>
    <cellStyle name="Percent 2" xfId="5628"/>
    <cellStyle name="Percent 2 2" xfId="5629"/>
    <cellStyle name="Percent 2 3" xfId="5630"/>
    <cellStyle name="Percent 2 4" xfId="5631"/>
    <cellStyle name="PERCENTAGE" xfId="5632"/>
    <cellStyle name="PERCENTAGE 2" xfId="5633"/>
    <cellStyle name="PERCENTAGE 3" xfId="13017"/>
    <cellStyle name="Pourcentage 2" xfId="13018"/>
    <cellStyle name="pricing" xfId="5634"/>
    <cellStyle name="pricing 2" xfId="5635"/>
    <cellStyle name="pricing 2 2" xfId="5636"/>
    <cellStyle name="pricing 2 3" xfId="5637"/>
    <cellStyle name="pricing 3" xfId="5638"/>
    <cellStyle name="pricing 3 2" xfId="5639"/>
    <cellStyle name="pricing 3 3" xfId="5640"/>
    <cellStyle name="pricing 4" xfId="5641"/>
    <cellStyle name="pricing 4 2" xfId="5642"/>
    <cellStyle name="pricing 4 3" xfId="5643"/>
    <cellStyle name="PSChar" xfId="5644"/>
    <cellStyle name="PSChar 2" xfId="5645"/>
    <cellStyle name="PSChar 2 2" xfId="5646"/>
    <cellStyle name="PSChar 2 3" xfId="5647"/>
    <cellStyle name="PSChar 3" xfId="5648"/>
    <cellStyle name="PSChar 3 2" xfId="5649"/>
    <cellStyle name="PSChar 3 3" xfId="5650"/>
    <cellStyle name="PSChar 4" xfId="5651"/>
    <cellStyle name="PSChar 4 2" xfId="5652"/>
    <cellStyle name="PSChar 4 3" xfId="5653"/>
    <cellStyle name="PSChar 5" xfId="5654"/>
    <cellStyle name="PSChar 6" xfId="5655"/>
    <cellStyle name="RevList" xfId="5656"/>
    <cellStyle name="RevList 2" xfId="5657"/>
    <cellStyle name="RevList 3" xfId="5658"/>
    <cellStyle name="RevList 4" xfId="5659"/>
    <cellStyle name="Separador de milhares [0]_Person" xfId="5660"/>
    <cellStyle name="Separador de milhares_Person" xfId="5661"/>
    <cellStyle name="Sombra" xfId="5662"/>
    <cellStyle name="Sombra 2" xfId="5663"/>
    <cellStyle name="Sombra 3" xfId="5664"/>
    <cellStyle name="Sombra1" xfId="5665"/>
    <cellStyle name="Sombra1 2" xfId="5666"/>
    <cellStyle name="Sombra1 2 2" xfId="5667"/>
    <cellStyle name="Sombra1 2 3" xfId="5668"/>
    <cellStyle name="Sombra1 3" xfId="5669"/>
    <cellStyle name="Sombra1 3 2" xfId="5670"/>
    <cellStyle name="Sombra1 3 3" xfId="5671"/>
    <cellStyle name="Sombra1 4" xfId="5672"/>
    <cellStyle name="Sombra1 4 2" xfId="5673"/>
    <cellStyle name="Sombra1 4 3" xfId="5674"/>
    <cellStyle name="Sombra1 5" xfId="5675"/>
    <cellStyle name="Sombra1 6" xfId="5676"/>
    <cellStyle name="Sombra2" xfId="5677"/>
    <cellStyle name="Sombra2 2" xfId="5678"/>
    <cellStyle name="Sombra2 2 2" xfId="5679"/>
    <cellStyle name="Sombra2 2 3" xfId="5680"/>
    <cellStyle name="Sombra2 3" xfId="5681"/>
    <cellStyle name="Sombra2 3 2" xfId="5682"/>
    <cellStyle name="Sombra2 3 3" xfId="5683"/>
    <cellStyle name="Sombra2 4" xfId="5684"/>
    <cellStyle name="Sombra2 4 2" xfId="5685"/>
    <cellStyle name="Sombra2 4 3" xfId="5686"/>
    <cellStyle name="Sombra2 5" xfId="5687"/>
    <cellStyle name="Sombra2 6" xfId="5688"/>
    <cellStyle name="Standard_2001" xfId="5689"/>
    <cellStyle name="Style 1" xfId="5690"/>
    <cellStyle name="Style 1 2" xfId="5691"/>
    <cellStyle name="Style 1 3" xfId="5692"/>
    <cellStyle name="Subtotal" xfId="5693"/>
    <cellStyle name="Subtotal 2" xfId="5694"/>
    <cellStyle name="Title" xfId="5695"/>
    <cellStyle name="Title 2" xfId="5696"/>
    <cellStyle name="Title 2 2" xfId="5697"/>
    <cellStyle name="Title 2 3" xfId="5698"/>
    <cellStyle name="Title 3" xfId="5699"/>
    <cellStyle name="Title 3 2" xfId="5700"/>
    <cellStyle name="Title 3 3" xfId="5701"/>
    <cellStyle name="Title 4" xfId="5702"/>
    <cellStyle name="Title 4 2" xfId="5703"/>
    <cellStyle name="Title 4 3" xfId="5704"/>
    <cellStyle name="Title 5" xfId="5705"/>
    <cellStyle name="Title 5 2" xfId="5706"/>
    <cellStyle name="Title 5 3" xfId="5707"/>
    <cellStyle name="Title 6" xfId="5708"/>
    <cellStyle name="Title 7" xfId="5709"/>
    <cellStyle name="Title_012-(KMX) BTL Schedules for KHH_Cebu" xfId="5710"/>
    <cellStyle name="Total" xfId="5711"/>
    <cellStyle name="Total 2" xfId="5712"/>
    <cellStyle name="Total 2 2" xfId="5713"/>
    <cellStyle name="Total 2 3" xfId="5714"/>
    <cellStyle name="Total 3" xfId="5715"/>
    <cellStyle name="Total 3 2" xfId="5716"/>
    <cellStyle name="Total 3 3" xfId="5717"/>
    <cellStyle name="Total 4" xfId="5718"/>
    <cellStyle name="Total 4 2" xfId="5719"/>
    <cellStyle name="Total 4 3" xfId="5720"/>
    <cellStyle name="Total 5" xfId="5721"/>
    <cellStyle name="Total 5 2" xfId="5722"/>
    <cellStyle name="Total 5 3" xfId="5723"/>
    <cellStyle name="Total 6" xfId="5724"/>
    <cellStyle name="Total 6 2" xfId="5725"/>
    <cellStyle name="Total 6 3" xfId="5726"/>
    <cellStyle name="Total 7" xfId="5727"/>
    <cellStyle name="Total 8" xfId="5728"/>
    <cellStyle name="Total_012-(KMX) BTL Schedules for KHH_Cebu" xfId="5729"/>
    <cellStyle name="Tusenskille_RESULTS" xfId="5730"/>
    <cellStyle name="ûóÆÞï`" xfId="5731"/>
    <cellStyle name="ûóÆÞï` 2" xfId="5732"/>
    <cellStyle name="ûóÆÞï` 3" xfId="5733"/>
    <cellStyle name="Valuta (0)_RESULTS" xfId="5734"/>
    <cellStyle name="Valuta [0]_RESULTS" xfId="5735"/>
    <cellStyle name="Valuta_RESULTS" xfId="5736"/>
    <cellStyle name="Währung [0]_2001" xfId="5737"/>
    <cellStyle name="Währung_2001" xfId="5738"/>
    <cellStyle name="Warning Text" xfId="5739"/>
    <cellStyle name="Warning Text 2" xfId="5740"/>
    <cellStyle name="Warning Text 2 2" xfId="5741"/>
    <cellStyle name="Warning Text 2 3" xfId="5742"/>
    <cellStyle name="Warning Text 3" xfId="5743"/>
    <cellStyle name="Warning Text 3 2" xfId="5744"/>
    <cellStyle name="Warning Text 3 3" xfId="5745"/>
    <cellStyle name="Warning Text 4" xfId="5746"/>
    <cellStyle name="Warning Text 4 2" xfId="5747"/>
    <cellStyle name="Warning Text 4 3" xfId="5748"/>
    <cellStyle name="Warning Text 5" xfId="5749"/>
    <cellStyle name="Warning Text 5 2" xfId="5750"/>
    <cellStyle name="Warning Text 5 3" xfId="5751"/>
    <cellStyle name="Warning Text 6" xfId="5752"/>
    <cellStyle name="Warning Text 7" xfId="5753"/>
    <cellStyle name="Warning Text_2012_1st_Qtr_SKD_Review" xfId="5754"/>
    <cellStyle name="Акцент1" xfId="5755"/>
    <cellStyle name="Акцент1 2" xfId="5756"/>
    <cellStyle name="Акцент1 3" xfId="5757"/>
    <cellStyle name="Акцент2" xfId="5758"/>
    <cellStyle name="Акцент2 2" xfId="5759"/>
    <cellStyle name="Акцент2 3" xfId="5760"/>
    <cellStyle name="Акцент3" xfId="5761"/>
    <cellStyle name="Акцент3 2" xfId="5762"/>
    <cellStyle name="Акцент3 3" xfId="5763"/>
    <cellStyle name="Акцент4" xfId="5764"/>
    <cellStyle name="Акцент4 2" xfId="5765"/>
    <cellStyle name="Акцент4 3" xfId="5766"/>
    <cellStyle name="Акцент5" xfId="5767"/>
    <cellStyle name="Акцент5 2" xfId="5768"/>
    <cellStyle name="Акцент5 3" xfId="5769"/>
    <cellStyle name="Акцент6" xfId="5770"/>
    <cellStyle name="Акцент6 2" xfId="5771"/>
    <cellStyle name="Акцент6 3" xfId="5772"/>
    <cellStyle name="Ввод " xfId="5773"/>
    <cellStyle name="Ввод  2" xfId="5774"/>
    <cellStyle name="Ввод  3" xfId="5775"/>
    <cellStyle name="Вывод" xfId="5776"/>
    <cellStyle name="Вывод 2" xfId="5777"/>
    <cellStyle name="Вывод 3" xfId="5778"/>
    <cellStyle name="Вычисление" xfId="5779"/>
    <cellStyle name="Вычисление 2" xfId="5780"/>
    <cellStyle name="Вычисление 3" xfId="5781"/>
    <cellStyle name="Заголовок 1" xfId="5782"/>
    <cellStyle name="Заголовок 1 2" xfId="5783"/>
    <cellStyle name="Заголовок 1 3" xfId="5784"/>
    <cellStyle name="Заголовок 2" xfId="5785"/>
    <cellStyle name="Заголовок 2 2" xfId="5786"/>
    <cellStyle name="Заголовок 2 3" xfId="5787"/>
    <cellStyle name="Заголовок 3" xfId="5788"/>
    <cellStyle name="Заголовок 3 2" xfId="5789"/>
    <cellStyle name="Заголовок 3 3" xfId="5790"/>
    <cellStyle name="Заголовок 4" xfId="5791"/>
    <cellStyle name="Заголовок 4 2" xfId="5792"/>
    <cellStyle name="Заголовок 4 3" xfId="5793"/>
    <cellStyle name="Итог" xfId="5794"/>
    <cellStyle name="Итог 2" xfId="5795"/>
    <cellStyle name="Итог 3" xfId="5796"/>
    <cellStyle name="Контрольная ячейка" xfId="5797"/>
    <cellStyle name="Контрольная ячейка 2" xfId="5798"/>
    <cellStyle name="Контрольная ячейка 3" xfId="5799"/>
    <cellStyle name="Название" xfId="5800"/>
    <cellStyle name="Название 2" xfId="5801"/>
    <cellStyle name="Название 3" xfId="5802"/>
    <cellStyle name="Нейтральный" xfId="5803"/>
    <cellStyle name="Нейтральный 2" xfId="5804"/>
    <cellStyle name="Нейтральный 3" xfId="5805"/>
    <cellStyle name="Плохой" xfId="5806"/>
    <cellStyle name="Плохой 2" xfId="5807"/>
    <cellStyle name="Плохой 3" xfId="5808"/>
    <cellStyle name="Пояснение" xfId="5809"/>
    <cellStyle name="Пояснение 2" xfId="5810"/>
    <cellStyle name="Пояснение 3" xfId="5811"/>
    <cellStyle name="Примечание" xfId="5812"/>
    <cellStyle name="Примечание 2" xfId="5813"/>
    <cellStyle name="Примечание 3" xfId="5814"/>
    <cellStyle name="Связанная ячейка" xfId="5815"/>
    <cellStyle name="Связанная ячейка 2" xfId="5816"/>
    <cellStyle name="Связанная ячейка 3" xfId="5817"/>
    <cellStyle name="Текст предупреждения" xfId="5818"/>
    <cellStyle name="Текст предупреждения 2" xfId="5819"/>
    <cellStyle name="Текст предупреждения 3" xfId="5820"/>
    <cellStyle name="Хороший" xfId="5821"/>
    <cellStyle name="Хороший 2" xfId="5822"/>
    <cellStyle name="Хороший 3" xfId="5823"/>
    <cellStyle name="アクセント 1" xfId="5824"/>
    <cellStyle name="アクセント 1 2" xfId="5825"/>
    <cellStyle name="アクセント 1 2 2" xfId="5826"/>
    <cellStyle name="アクセント 1 2 3" xfId="5827"/>
    <cellStyle name="アクセント 1 3" xfId="5828"/>
    <cellStyle name="アクセント 1 3 2" xfId="5829"/>
    <cellStyle name="アクセント 1 3 3" xfId="5830"/>
    <cellStyle name="アクセント 1 4" xfId="5831"/>
    <cellStyle name="アクセント 1 4 2" xfId="5832"/>
    <cellStyle name="アクセント 1 4 3" xfId="5833"/>
    <cellStyle name="アクセント 1 5" xfId="5834"/>
    <cellStyle name="アクセント 1 6" xfId="5835"/>
    <cellStyle name="アクセント 2" xfId="5836"/>
    <cellStyle name="アクセント 2 2" xfId="5837"/>
    <cellStyle name="アクセント 2 2 2" xfId="5838"/>
    <cellStyle name="アクセント 2 2 3" xfId="5839"/>
    <cellStyle name="アクセント 2 3" xfId="5840"/>
    <cellStyle name="アクセント 2 3 2" xfId="5841"/>
    <cellStyle name="アクセント 2 3 3" xfId="5842"/>
    <cellStyle name="アクセント 2 4" xfId="5843"/>
    <cellStyle name="アクセント 2 4 2" xfId="5844"/>
    <cellStyle name="アクセント 2 4 3" xfId="5845"/>
    <cellStyle name="アクセント 2 5" xfId="5846"/>
    <cellStyle name="アクセント 2 6" xfId="5847"/>
    <cellStyle name="アクセント 3" xfId="5848"/>
    <cellStyle name="アクセント 3 2" xfId="5849"/>
    <cellStyle name="アクセント 3 2 2" xfId="5850"/>
    <cellStyle name="アクセント 3 2 3" xfId="5851"/>
    <cellStyle name="アクセント 3 3" xfId="5852"/>
    <cellStyle name="アクセント 3 3 2" xfId="5853"/>
    <cellStyle name="アクセント 3 3 3" xfId="5854"/>
    <cellStyle name="アクセント 3 4" xfId="5855"/>
    <cellStyle name="アクセント 3 4 2" xfId="5856"/>
    <cellStyle name="アクセント 3 4 3" xfId="5857"/>
    <cellStyle name="アクセント 3 5" xfId="5858"/>
    <cellStyle name="アクセント 3 6" xfId="5859"/>
    <cellStyle name="アクセント 4" xfId="5860"/>
    <cellStyle name="アクセント 4 2" xfId="5861"/>
    <cellStyle name="アクセント 4 2 2" xfId="5862"/>
    <cellStyle name="アクセント 4 2 3" xfId="5863"/>
    <cellStyle name="アクセント 4 3" xfId="5864"/>
    <cellStyle name="アクセント 4 3 2" xfId="5865"/>
    <cellStyle name="アクセント 4 3 3" xfId="5866"/>
    <cellStyle name="アクセント 4 4" xfId="5867"/>
    <cellStyle name="アクセント 4 4 2" xfId="5868"/>
    <cellStyle name="アクセント 4 4 3" xfId="5869"/>
    <cellStyle name="アクセント 4 5" xfId="5870"/>
    <cellStyle name="アクセント 4 6" xfId="5871"/>
    <cellStyle name="アクセント 5" xfId="5872"/>
    <cellStyle name="アクセント 5 2" xfId="5873"/>
    <cellStyle name="アクセント 5 2 2" xfId="5874"/>
    <cellStyle name="アクセント 5 2 3" xfId="5875"/>
    <cellStyle name="アクセント 5 3" xfId="5876"/>
    <cellStyle name="アクセント 5 3 2" xfId="5877"/>
    <cellStyle name="アクセント 5 3 3" xfId="5878"/>
    <cellStyle name="アクセント 5 4" xfId="5879"/>
    <cellStyle name="アクセント 5 4 2" xfId="5880"/>
    <cellStyle name="アクセント 5 4 3" xfId="5881"/>
    <cellStyle name="アクセント 5 5" xfId="5882"/>
    <cellStyle name="アクセント 5 6" xfId="5883"/>
    <cellStyle name="アクセント 6" xfId="5884"/>
    <cellStyle name="アクセント 6 2" xfId="5885"/>
    <cellStyle name="アクセント 6 2 2" xfId="5886"/>
    <cellStyle name="アクセント 6 2 3" xfId="5887"/>
    <cellStyle name="アクセント 6 3" xfId="5888"/>
    <cellStyle name="アクセント 6 3 2" xfId="5889"/>
    <cellStyle name="アクセント 6 3 3" xfId="5890"/>
    <cellStyle name="アクセント 6 4" xfId="5891"/>
    <cellStyle name="アクセント 6 4 2" xfId="5892"/>
    <cellStyle name="アクセント 6 4 3" xfId="5893"/>
    <cellStyle name="アクセント 6 5" xfId="5894"/>
    <cellStyle name="アクセント 6 6" xfId="5895"/>
    <cellStyle name="スタイル 1" xfId="5896"/>
    <cellStyle name="スタイル 1 2" xfId="5897"/>
    <cellStyle name="スタイル 1 3" xfId="5898"/>
    <cellStyle name="タイトル" xfId="5899"/>
    <cellStyle name="タイトル 2" xfId="5900"/>
    <cellStyle name="タイトル 2 2" xfId="5901"/>
    <cellStyle name="タイトル 2 3" xfId="5902"/>
    <cellStyle name="タイトル 3" xfId="5903"/>
    <cellStyle name="タイトル 3 2" xfId="5904"/>
    <cellStyle name="タイトル 3 3" xfId="5905"/>
    <cellStyle name="タイトル 4" xfId="5906"/>
    <cellStyle name="タイトル 4 2" xfId="5907"/>
    <cellStyle name="タイトル 4 3" xfId="5908"/>
    <cellStyle name="タイトル 5" xfId="5909"/>
    <cellStyle name="タイトル 6" xfId="5910"/>
    <cellStyle name="チェック セル" xfId="5911"/>
    <cellStyle name="チェック セル 2" xfId="5912"/>
    <cellStyle name="チェック セル 2 2" xfId="5913"/>
    <cellStyle name="チェック セル 2 3" xfId="5914"/>
    <cellStyle name="チェック セル 3" xfId="5915"/>
    <cellStyle name="チェック セル 3 2" xfId="5916"/>
    <cellStyle name="チェック セル 3 3" xfId="5917"/>
    <cellStyle name="チェック セル 4" xfId="5918"/>
    <cellStyle name="チェック セル 4 2" xfId="5919"/>
    <cellStyle name="チェック セル 4 3" xfId="5920"/>
    <cellStyle name="チェック セル 5" xfId="5921"/>
    <cellStyle name="チェック セル 6" xfId="5922"/>
    <cellStyle name="ﾄﾞｸｶ [0]_pldt" xfId="5923"/>
    <cellStyle name="ﾄﾞｸｶ_pldt" xfId="5924"/>
    <cellStyle name="どちらでもない" xfId="5925"/>
    <cellStyle name="どちらでもない 2" xfId="5926"/>
    <cellStyle name="どちらでもない 2 2" xfId="5927"/>
    <cellStyle name="どちらでもない 2 3" xfId="5928"/>
    <cellStyle name="どちらでもない 3" xfId="5929"/>
    <cellStyle name="どちらでもない 3 2" xfId="5930"/>
    <cellStyle name="どちらでもない 3 3" xfId="5931"/>
    <cellStyle name="どちらでもない 4" xfId="5932"/>
    <cellStyle name="どちらでもない 4 2" xfId="5933"/>
    <cellStyle name="どちらでもない 4 3" xfId="5934"/>
    <cellStyle name="どちらでもない 5" xfId="5935"/>
    <cellStyle name="どちらでもない 6" xfId="5936"/>
    <cellStyle name="ﾅ・ｭ [0]_pldt" xfId="5937"/>
    <cellStyle name="ﾅ・ｭ_pldt" xfId="5938"/>
    <cellStyle name="ﾇ･ﾁﾘ_laroux" xfId="5939"/>
    <cellStyle name="メモ" xfId="5940"/>
    <cellStyle name="メモ 2" xfId="5941"/>
    <cellStyle name="メモ 2 2" xfId="5942"/>
    <cellStyle name="メモ 2 3" xfId="5943"/>
    <cellStyle name="メモ 3" xfId="5944"/>
    <cellStyle name="メモ 3 2" xfId="5945"/>
    <cellStyle name="メモ 3 3" xfId="5946"/>
    <cellStyle name="メモ 4" xfId="5947"/>
    <cellStyle name="メモ 4 2" xfId="5948"/>
    <cellStyle name="メモ 4 3" xfId="5949"/>
    <cellStyle name="メモ 5" xfId="5950"/>
    <cellStyle name="メモ 6" xfId="5951"/>
    <cellStyle name="リンク セル" xfId="5952"/>
    <cellStyle name="リンク セル 2" xfId="5953"/>
    <cellStyle name="リンク セル 2 2" xfId="5954"/>
    <cellStyle name="リンク セル 2 3" xfId="5955"/>
    <cellStyle name="リンク セル 3" xfId="5956"/>
    <cellStyle name="リンク セル 3 2" xfId="5957"/>
    <cellStyle name="リンク セル 3 3" xfId="5958"/>
    <cellStyle name="リンク セル 4" xfId="5959"/>
    <cellStyle name="リンク セル 4 2" xfId="5960"/>
    <cellStyle name="リンク セル 4 3" xfId="5961"/>
    <cellStyle name="リンク セル 5" xfId="5962"/>
    <cellStyle name="リンク セル 6" xfId="5963"/>
    <cellStyle name="เครื่องหมายจุลภาค [0]_N1222H#" xfId="5964"/>
    <cellStyle name="เครื่องหมายจุลภาค_N1222H#" xfId="5965"/>
    <cellStyle name="เครื่องหมายสกุลเงิน [0]_N1222H#" xfId="5966"/>
    <cellStyle name="เครื่องหมายสกุลเงิน_N1222H#" xfId="5967"/>
    <cellStyle name="ปกติ_N1222H#" xfId="5968"/>
    <cellStyle name="_JUN97" xfId="5969"/>
    <cellStyle name="?[0]_HKG" xfId="5970"/>
    <cellStyle name="?_HKG" xfId="5971"/>
    <cellStyle name="遽_94褒瞳 (2)" xfId="5972"/>
    <cellStyle name="강조색1" xfId="5973"/>
    <cellStyle name="강조색1 2" xfId="5974"/>
    <cellStyle name="강조색1 2 2" xfId="5975"/>
    <cellStyle name="강조색1 2 2 2" xfId="5976"/>
    <cellStyle name="강조색1 2 2 2 2" xfId="5977"/>
    <cellStyle name="강조색1 2 2 2 3" xfId="5978"/>
    <cellStyle name="강조색1 2 2 3" xfId="5979"/>
    <cellStyle name="강조색1 2 2 3 2" xfId="5980"/>
    <cellStyle name="강조색1 2 2 3 3" xfId="5981"/>
    <cellStyle name="강조색1 2 2 4" xfId="5982"/>
    <cellStyle name="강조색1 2 2 5" xfId="5983"/>
    <cellStyle name="강조색1 2 3" xfId="5984"/>
    <cellStyle name="강조색1 2 3 2" xfId="5985"/>
    <cellStyle name="강조색1 2 3 3" xfId="5986"/>
    <cellStyle name="강조색1 2 4" xfId="5987"/>
    <cellStyle name="강조색1 2 4 2" xfId="5988"/>
    <cellStyle name="강조색1 2 4 3" xfId="5989"/>
    <cellStyle name="강조색1 2 5" xfId="5990"/>
    <cellStyle name="강조색1 2 6" xfId="5991"/>
    <cellStyle name="강조색1 3" xfId="5992"/>
    <cellStyle name="강조색1 3 2" xfId="5993"/>
    <cellStyle name="강조색1 3 3" xfId="5994"/>
    <cellStyle name="강조색1 4" xfId="5995"/>
    <cellStyle name="강조색1 4 2" xfId="5996"/>
    <cellStyle name="강조색1 4 3" xfId="5997"/>
    <cellStyle name="강조색1 5" xfId="5998"/>
    <cellStyle name="강조색1 5 2" xfId="5999"/>
    <cellStyle name="강조색1 5 3" xfId="6000"/>
    <cellStyle name="강조색1 6" xfId="6001"/>
    <cellStyle name="강조색1 7" xfId="6002"/>
    <cellStyle name="강조색2" xfId="6003"/>
    <cellStyle name="강조색2 2" xfId="6004"/>
    <cellStyle name="강조색2 2 2" xfId="6005"/>
    <cellStyle name="강조색2 2 2 2" xfId="6006"/>
    <cellStyle name="강조색2 2 2 2 2" xfId="6007"/>
    <cellStyle name="강조색2 2 2 2 3" xfId="6008"/>
    <cellStyle name="강조색2 2 2 3" xfId="6009"/>
    <cellStyle name="강조색2 2 2 3 2" xfId="6010"/>
    <cellStyle name="강조색2 2 2 3 3" xfId="6011"/>
    <cellStyle name="강조색2 2 2 4" xfId="6012"/>
    <cellStyle name="강조색2 2 2 5" xfId="6013"/>
    <cellStyle name="강조색2 2 3" xfId="6014"/>
    <cellStyle name="강조색2 2 3 2" xfId="6015"/>
    <cellStyle name="강조색2 2 3 3" xfId="6016"/>
    <cellStyle name="강조색2 2 4" xfId="6017"/>
    <cellStyle name="강조색2 2 4 2" xfId="6018"/>
    <cellStyle name="강조색2 2 4 3" xfId="6019"/>
    <cellStyle name="강조색2 2 5" xfId="6020"/>
    <cellStyle name="강조색2 2 6" xfId="6021"/>
    <cellStyle name="강조색2 3" xfId="6022"/>
    <cellStyle name="강조색2 3 2" xfId="6023"/>
    <cellStyle name="강조색2 3 3" xfId="6024"/>
    <cellStyle name="강조색2 4" xfId="6025"/>
    <cellStyle name="강조색2 4 2" xfId="6026"/>
    <cellStyle name="강조색2 4 3" xfId="6027"/>
    <cellStyle name="강조색2 5" xfId="6028"/>
    <cellStyle name="강조색2 5 2" xfId="6029"/>
    <cellStyle name="강조색2 5 3" xfId="6030"/>
    <cellStyle name="강조색2 6" xfId="6031"/>
    <cellStyle name="강조색2 7" xfId="6032"/>
    <cellStyle name="강조색3" xfId="6033"/>
    <cellStyle name="강조색3 2" xfId="6034"/>
    <cellStyle name="강조색3 2 2" xfId="6035"/>
    <cellStyle name="강조색3 2 2 2" xfId="6036"/>
    <cellStyle name="강조색3 2 2 2 2" xfId="6037"/>
    <cellStyle name="강조색3 2 2 2 3" xfId="6038"/>
    <cellStyle name="강조색3 2 2 3" xfId="6039"/>
    <cellStyle name="강조색3 2 2 3 2" xfId="6040"/>
    <cellStyle name="강조색3 2 2 3 3" xfId="6041"/>
    <cellStyle name="강조색3 2 2 4" xfId="6042"/>
    <cellStyle name="강조색3 2 2 5" xfId="6043"/>
    <cellStyle name="강조색3 2 3" xfId="6044"/>
    <cellStyle name="강조색3 2 3 2" xfId="6045"/>
    <cellStyle name="강조색3 2 3 3" xfId="6046"/>
    <cellStyle name="강조색3 2 4" xfId="6047"/>
    <cellStyle name="강조색3 2 4 2" xfId="6048"/>
    <cellStyle name="강조색3 2 4 3" xfId="6049"/>
    <cellStyle name="강조색3 2 5" xfId="6050"/>
    <cellStyle name="강조색3 2 6" xfId="6051"/>
    <cellStyle name="강조색3 3" xfId="6052"/>
    <cellStyle name="강조색3 3 2" xfId="6053"/>
    <cellStyle name="강조색3 3 3" xfId="6054"/>
    <cellStyle name="강조색3 4" xfId="6055"/>
    <cellStyle name="강조색3 4 2" xfId="6056"/>
    <cellStyle name="강조색3 4 3" xfId="6057"/>
    <cellStyle name="강조색3 5" xfId="6058"/>
    <cellStyle name="강조색3 5 2" xfId="6059"/>
    <cellStyle name="강조색3 5 3" xfId="6060"/>
    <cellStyle name="강조색3 6" xfId="6061"/>
    <cellStyle name="강조색3 7" xfId="6062"/>
    <cellStyle name="강조색4" xfId="6063"/>
    <cellStyle name="강조색4 2" xfId="6064"/>
    <cellStyle name="강조색4 2 2" xfId="6065"/>
    <cellStyle name="강조색4 2 2 2" xfId="6066"/>
    <cellStyle name="강조색4 2 2 2 2" xfId="6067"/>
    <cellStyle name="강조색4 2 2 2 3" xfId="6068"/>
    <cellStyle name="강조색4 2 2 3" xfId="6069"/>
    <cellStyle name="강조색4 2 2 3 2" xfId="6070"/>
    <cellStyle name="강조색4 2 2 3 3" xfId="6071"/>
    <cellStyle name="강조색4 2 2 4" xfId="6072"/>
    <cellStyle name="강조색4 2 2 5" xfId="6073"/>
    <cellStyle name="강조색4 2 3" xfId="6074"/>
    <cellStyle name="강조색4 2 3 2" xfId="6075"/>
    <cellStyle name="강조색4 2 3 3" xfId="6076"/>
    <cellStyle name="강조색4 2 4" xfId="6077"/>
    <cellStyle name="강조색4 2 4 2" xfId="6078"/>
    <cellStyle name="강조색4 2 4 3" xfId="6079"/>
    <cellStyle name="강조색4 2 5" xfId="6080"/>
    <cellStyle name="강조색4 2 6" xfId="6081"/>
    <cellStyle name="강조색4 3" xfId="6082"/>
    <cellStyle name="강조색4 3 2" xfId="6083"/>
    <cellStyle name="강조색4 3 3" xfId="6084"/>
    <cellStyle name="강조색4 4" xfId="6085"/>
    <cellStyle name="강조색4 4 2" xfId="6086"/>
    <cellStyle name="강조색4 4 3" xfId="6087"/>
    <cellStyle name="강조색4 5" xfId="6088"/>
    <cellStyle name="강조색4 5 2" xfId="6089"/>
    <cellStyle name="강조색4 5 3" xfId="6090"/>
    <cellStyle name="강조색4 6" xfId="6091"/>
    <cellStyle name="강조색4 7" xfId="6092"/>
    <cellStyle name="강조색5" xfId="6093"/>
    <cellStyle name="강조색5 2" xfId="6094"/>
    <cellStyle name="강조색5 2 2" xfId="6095"/>
    <cellStyle name="강조색5 2 2 2" xfId="6096"/>
    <cellStyle name="강조색5 2 2 2 2" xfId="6097"/>
    <cellStyle name="강조색5 2 2 2 3" xfId="6098"/>
    <cellStyle name="강조색5 2 2 3" xfId="6099"/>
    <cellStyle name="강조색5 2 2 3 2" xfId="6100"/>
    <cellStyle name="강조색5 2 2 3 3" xfId="6101"/>
    <cellStyle name="강조색5 2 2 4" xfId="6102"/>
    <cellStyle name="강조색5 2 2 5" xfId="6103"/>
    <cellStyle name="강조색5 2 3" xfId="6104"/>
    <cellStyle name="강조색5 2 3 2" xfId="6105"/>
    <cellStyle name="강조색5 2 3 3" xfId="6106"/>
    <cellStyle name="강조색5 2 4" xfId="6107"/>
    <cellStyle name="강조색5 2 4 2" xfId="6108"/>
    <cellStyle name="강조색5 2 4 3" xfId="6109"/>
    <cellStyle name="강조색5 2 5" xfId="6110"/>
    <cellStyle name="강조색5 2 6" xfId="6111"/>
    <cellStyle name="강조색5 3" xfId="6112"/>
    <cellStyle name="강조색5 3 2" xfId="6113"/>
    <cellStyle name="강조색5 3 3" xfId="6114"/>
    <cellStyle name="강조색5 4" xfId="6115"/>
    <cellStyle name="강조색5 4 2" xfId="6116"/>
    <cellStyle name="강조색5 4 3" xfId="6117"/>
    <cellStyle name="강조색5 5" xfId="6118"/>
    <cellStyle name="강조색5 5 2" xfId="6119"/>
    <cellStyle name="강조색5 5 3" xfId="6120"/>
    <cellStyle name="강조색5 6" xfId="6121"/>
    <cellStyle name="강조색5 7" xfId="6122"/>
    <cellStyle name="강조색6" xfId="6123"/>
    <cellStyle name="강조색6 2" xfId="6124"/>
    <cellStyle name="강조색6 2 2" xfId="6125"/>
    <cellStyle name="강조색6 2 2 2" xfId="6126"/>
    <cellStyle name="강조색6 2 2 2 2" xfId="6127"/>
    <cellStyle name="강조색6 2 2 2 3" xfId="6128"/>
    <cellStyle name="강조색6 2 2 3" xfId="6129"/>
    <cellStyle name="강조색6 2 2 3 2" xfId="6130"/>
    <cellStyle name="강조색6 2 2 3 3" xfId="6131"/>
    <cellStyle name="강조색6 2 2 4" xfId="6132"/>
    <cellStyle name="강조색6 2 2 5" xfId="6133"/>
    <cellStyle name="강조색6 2 3" xfId="6134"/>
    <cellStyle name="강조색6 2 3 2" xfId="6135"/>
    <cellStyle name="강조색6 2 3 3" xfId="6136"/>
    <cellStyle name="강조색6 2 4" xfId="6137"/>
    <cellStyle name="강조색6 2 4 2" xfId="6138"/>
    <cellStyle name="강조색6 2 4 3" xfId="6139"/>
    <cellStyle name="강조색6 2 5" xfId="6140"/>
    <cellStyle name="강조색6 2 6" xfId="6141"/>
    <cellStyle name="강조색6 3" xfId="6142"/>
    <cellStyle name="강조색6 3 2" xfId="6143"/>
    <cellStyle name="강조색6 3 3" xfId="6144"/>
    <cellStyle name="강조색6 4" xfId="6145"/>
    <cellStyle name="강조색6 4 2" xfId="6146"/>
    <cellStyle name="강조색6 4 3" xfId="6147"/>
    <cellStyle name="강조색6 5" xfId="6148"/>
    <cellStyle name="강조색6 5 2" xfId="6149"/>
    <cellStyle name="강조색6 5 3" xfId="6150"/>
    <cellStyle name="강조색6 6" xfId="6151"/>
    <cellStyle name="강조색6 7" xfId="6152"/>
    <cellStyle name="百分比 2 2" xfId="6153"/>
    <cellStyle name="百分比 2 3" xfId="6154"/>
    <cellStyle name="百分比 2 4" xfId="6155"/>
    <cellStyle name="百分比 2 5" xfId="6156"/>
    <cellStyle name="百分比 2 6" xfId="6157"/>
    <cellStyle name="百分比 2 7" xfId="6158"/>
    <cellStyle name="百分比 256" xfId="6159"/>
    <cellStyle name="百分比 256 2" xfId="6160"/>
    <cellStyle name="百分比 256 3" xfId="6161"/>
    <cellStyle name="百分比 3 2" xfId="6162"/>
    <cellStyle name="百分比 3 3" xfId="6163"/>
    <cellStyle name="百分比 3 4" xfId="6164"/>
    <cellStyle name="備註" xfId="6165"/>
    <cellStyle name="備註 2" xfId="6166"/>
    <cellStyle name="備註 2 2" xfId="6167"/>
    <cellStyle name="備註 2 3" xfId="6168"/>
    <cellStyle name="備註 3" xfId="6169"/>
    <cellStyle name="備註 3 2" xfId="6170"/>
    <cellStyle name="備註 3 3" xfId="6171"/>
    <cellStyle name="備註 4" xfId="6172"/>
    <cellStyle name="備註 4 2" xfId="6173"/>
    <cellStyle name="備註 4 3" xfId="6174"/>
    <cellStyle name="備註 5" xfId="6175"/>
    <cellStyle name="備註 6" xfId="6176"/>
    <cellStyle name="标题" xfId="6177" builtinId="15" customBuiltin="1"/>
    <cellStyle name="标题 1" xfId="6178" builtinId="16" customBuiltin="1"/>
    <cellStyle name="标题 1 2" xfId="6179"/>
    <cellStyle name="标题 1 2 2" xfId="6180"/>
    <cellStyle name="标题 1 2 2 2" xfId="6181"/>
    <cellStyle name="标题 1 2 2 3" xfId="6182"/>
    <cellStyle name="标题 1 2 3" xfId="6183"/>
    <cellStyle name="标题 1 2 3 2" xfId="6184"/>
    <cellStyle name="标题 1 2 3 3" xfId="6185"/>
    <cellStyle name="标题 1 2 4" xfId="6186"/>
    <cellStyle name="标题 1 2 4 2" xfId="6187"/>
    <cellStyle name="标题 1 2 4 3" xfId="6188"/>
    <cellStyle name="标题 1 2 5" xfId="6189"/>
    <cellStyle name="标题 1 2 6" xfId="6190"/>
    <cellStyle name="标题 1 3" xfId="6191"/>
    <cellStyle name="标题 1 3 2" xfId="6192"/>
    <cellStyle name="标题 1 3 2 2" xfId="6193"/>
    <cellStyle name="标题 1 3 2 3" xfId="6194"/>
    <cellStyle name="标题 1 3 3" xfId="6195"/>
    <cellStyle name="标题 1 3 3 2" xfId="6196"/>
    <cellStyle name="标题 1 3 3 3" xfId="6197"/>
    <cellStyle name="标题 1 3 4" xfId="6198"/>
    <cellStyle name="标题 1 3 5" xfId="6199"/>
    <cellStyle name="标题 2" xfId="6200" builtinId="17" customBuiltin="1"/>
    <cellStyle name="标题 2 2" xfId="6201"/>
    <cellStyle name="标题 2 2 2" xfId="6202"/>
    <cellStyle name="标题 2 2 2 2" xfId="6203"/>
    <cellStyle name="标题 2 2 2 3" xfId="6204"/>
    <cellStyle name="标题 2 2 3" xfId="6205"/>
    <cellStyle name="标题 2 2 3 2" xfId="6206"/>
    <cellStyle name="标题 2 2 3 3" xfId="6207"/>
    <cellStyle name="标题 2 2 4" xfId="6208"/>
    <cellStyle name="标题 2 2 4 2" xfId="6209"/>
    <cellStyle name="标题 2 2 4 3" xfId="6210"/>
    <cellStyle name="标题 2 2 5" xfId="6211"/>
    <cellStyle name="标题 2 2 6" xfId="6212"/>
    <cellStyle name="标题 2 3" xfId="6213"/>
    <cellStyle name="标题 2 3 2" xfId="6214"/>
    <cellStyle name="标题 2 3 2 2" xfId="6215"/>
    <cellStyle name="标题 2 3 2 3" xfId="6216"/>
    <cellStyle name="标题 2 3 3" xfId="6217"/>
    <cellStyle name="标题 2 3 3 2" xfId="6218"/>
    <cellStyle name="标题 2 3 3 3" xfId="6219"/>
    <cellStyle name="标题 2 3 4" xfId="6220"/>
    <cellStyle name="标题 2 3 5" xfId="6221"/>
    <cellStyle name="标题 3" xfId="6222" builtinId="18" customBuiltin="1"/>
    <cellStyle name="标题 3 2" xfId="6223"/>
    <cellStyle name="标题 3 2 2" xfId="6224"/>
    <cellStyle name="标题 3 2 2 2" xfId="6225"/>
    <cellStyle name="标题 3 2 2 3" xfId="6226"/>
    <cellStyle name="标题 3 2 3" xfId="6227"/>
    <cellStyle name="标题 3 2 3 2" xfId="6228"/>
    <cellStyle name="标题 3 2 3 3" xfId="6229"/>
    <cellStyle name="标题 3 2 4" xfId="6230"/>
    <cellStyle name="标题 3 2 4 2" xfId="6231"/>
    <cellStyle name="标题 3 2 4 3" xfId="6232"/>
    <cellStyle name="标题 3 2 5" xfId="6233"/>
    <cellStyle name="标题 3 2 6" xfId="6234"/>
    <cellStyle name="标题 4" xfId="6235" builtinId="19" customBuiltin="1"/>
    <cellStyle name="标题 4 2" xfId="6236"/>
    <cellStyle name="标题 4 2 2" xfId="6237"/>
    <cellStyle name="标题 4 2 2 2" xfId="6238"/>
    <cellStyle name="标题 4 2 2 3" xfId="6239"/>
    <cellStyle name="标题 4 2 3" xfId="6240"/>
    <cellStyle name="标题 4 2 3 2" xfId="6241"/>
    <cellStyle name="标题 4 2 3 3" xfId="6242"/>
    <cellStyle name="标题 4 2 4" xfId="6243"/>
    <cellStyle name="标题 4 2 4 2" xfId="6244"/>
    <cellStyle name="标题 4 2 4 3" xfId="6245"/>
    <cellStyle name="标题 4 2 5" xfId="6246"/>
    <cellStyle name="标题 4 2 6" xfId="6247"/>
    <cellStyle name="标题 5" xfId="6248"/>
    <cellStyle name="标题 5 2" xfId="6249"/>
    <cellStyle name="标题 5 2 2" xfId="6250"/>
    <cellStyle name="标题 5 2 3" xfId="6251"/>
    <cellStyle name="标题 5 3" xfId="6252"/>
    <cellStyle name="标题 5 3 2" xfId="6253"/>
    <cellStyle name="标题 5 3 3" xfId="6254"/>
    <cellStyle name="标题 5 4" xfId="6255"/>
    <cellStyle name="标题 5 4 2" xfId="6256"/>
    <cellStyle name="标题 5 4 3" xfId="6257"/>
    <cellStyle name="标题 5 5" xfId="6258"/>
    <cellStyle name="标题 5 6" xfId="6259"/>
    <cellStyle name="標題" xfId="6260"/>
    <cellStyle name="標題 1" xfId="6261"/>
    <cellStyle name="標題 1 2" xfId="6262"/>
    <cellStyle name="標題 1 2 2" xfId="6263"/>
    <cellStyle name="標題 1 2 3" xfId="6264"/>
    <cellStyle name="標題 1 3" xfId="6265"/>
    <cellStyle name="標題 1 3 2" xfId="6266"/>
    <cellStyle name="標題 1 3 3" xfId="6267"/>
    <cellStyle name="標題 1 4" xfId="6268"/>
    <cellStyle name="標題 1 5" xfId="6269"/>
    <cellStyle name="標題 2" xfId="6270"/>
    <cellStyle name="標題 2 2" xfId="6271"/>
    <cellStyle name="標題 2 2 2" xfId="6272"/>
    <cellStyle name="標題 2 2 3" xfId="6273"/>
    <cellStyle name="標題 2 3" xfId="6274"/>
    <cellStyle name="標題 2 3 2" xfId="6275"/>
    <cellStyle name="標題 2 3 3" xfId="6276"/>
    <cellStyle name="標題 2 4" xfId="6277"/>
    <cellStyle name="標題 2 5" xfId="6278"/>
    <cellStyle name="標題 3" xfId="6279"/>
    <cellStyle name="標題 3 2" xfId="6280"/>
    <cellStyle name="標題 3 2 2" xfId="6281"/>
    <cellStyle name="標題 3 2 3" xfId="6282"/>
    <cellStyle name="標題 3 3" xfId="6283"/>
    <cellStyle name="標題 3 3 2" xfId="6284"/>
    <cellStyle name="標題 3 3 3" xfId="6285"/>
    <cellStyle name="標題 3 4" xfId="6286"/>
    <cellStyle name="標題 3 5" xfId="6287"/>
    <cellStyle name="標題 4" xfId="6288"/>
    <cellStyle name="標題 4 2" xfId="6289"/>
    <cellStyle name="標題 4 2 2" xfId="6290"/>
    <cellStyle name="標題 4 2 3" xfId="6291"/>
    <cellStyle name="標題 4 3" xfId="6292"/>
    <cellStyle name="標題 4 3 2" xfId="6293"/>
    <cellStyle name="標題 4 3 3" xfId="6294"/>
    <cellStyle name="標題 4 4" xfId="6295"/>
    <cellStyle name="標題 4 5" xfId="6296"/>
    <cellStyle name="標題 5" xfId="6297"/>
    <cellStyle name="標題 5 2" xfId="6298"/>
    <cellStyle name="標題 5 3" xfId="6299"/>
    <cellStyle name="標題 6" xfId="6300"/>
    <cellStyle name="標題 6 2" xfId="6301"/>
    <cellStyle name="標題 6 3" xfId="6302"/>
    <cellStyle name="標題 7" xfId="6303"/>
    <cellStyle name="標題 8" xfId="6304"/>
    <cellStyle name="標準 2" xfId="6305"/>
    <cellStyle name="標準 2 2" xfId="6306"/>
    <cellStyle name="標準 2 3" xfId="6307"/>
    <cellStyle name="標準_20071212 RSS System" xfId="6308"/>
    <cellStyle name="경고문" xfId="6309"/>
    <cellStyle name="경고문 2" xfId="6310"/>
    <cellStyle name="경고문 2 2" xfId="6311"/>
    <cellStyle name="경고문 2 2 2" xfId="6312"/>
    <cellStyle name="경고문 2 2 2 2" xfId="6313"/>
    <cellStyle name="경고문 2 2 2 3" xfId="6314"/>
    <cellStyle name="경고문 2 2 3" xfId="6315"/>
    <cellStyle name="경고문 2 2 3 2" xfId="6316"/>
    <cellStyle name="경고문 2 2 3 3" xfId="6317"/>
    <cellStyle name="경고문 2 2 4" xfId="6318"/>
    <cellStyle name="경고문 2 2 5" xfId="6319"/>
    <cellStyle name="경고문 2 3" xfId="6320"/>
    <cellStyle name="경고문 2 3 2" xfId="6321"/>
    <cellStyle name="경고문 2 3 3" xfId="6322"/>
    <cellStyle name="경고문 2 4" xfId="6323"/>
    <cellStyle name="경고문 2 4 2" xfId="6324"/>
    <cellStyle name="경고문 2 4 3" xfId="6325"/>
    <cellStyle name="경고문 2 5" xfId="6326"/>
    <cellStyle name="경고문 2 6" xfId="6327"/>
    <cellStyle name="경고문 3" xfId="6328"/>
    <cellStyle name="경고문 3 2" xfId="6329"/>
    <cellStyle name="경고문 3 3" xfId="6330"/>
    <cellStyle name="경고문 4" xfId="6331"/>
    <cellStyle name="경고문 4 2" xfId="6332"/>
    <cellStyle name="경고문 4 3" xfId="6333"/>
    <cellStyle name="경고문 5" xfId="6334"/>
    <cellStyle name="경고문 5 2" xfId="6335"/>
    <cellStyle name="경고문 5 3" xfId="6336"/>
    <cellStyle name="경고문 6" xfId="6337"/>
    <cellStyle name="경고문 7" xfId="6338"/>
    <cellStyle name="계산" xfId="6339"/>
    <cellStyle name="계산 2" xfId="6340"/>
    <cellStyle name="계산 2 2" xfId="6341"/>
    <cellStyle name="계산 2 2 2" xfId="6342"/>
    <cellStyle name="계산 2 2 2 2" xfId="6343"/>
    <cellStyle name="계산 2 2 2 3" xfId="6344"/>
    <cellStyle name="계산 2 2 3" xfId="6345"/>
    <cellStyle name="계산 2 2 3 2" xfId="6346"/>
    <cellStyle name="계산 2 2 3 3" xfId="6347"/>
    <cellStyle name="계산 2 2 4" xfId="6348"/>
    <cellStyle name="계산 2 2 5" xfId="6349"/>
    <cellStyle name="계산 2 3" xfId="6350"/>
    <cellStyle name="계산 2 3 2" xfId="6351"/>
    <cellStyle name="계산 2 3 3" xfId="6352"/>
    <cellStyle name="계산 2 4" xfId="6353"/>
    <cellStyle name="계산 2 4 2" xfId="6354"/>
    <cellStyle name="계산 2 4 3" xfId="6355"/>
    <cellStyle name="계산 2 5" xfId="6356"/>
    <cellStyle name="계산 2 6" xfId="6357"/>
    <cellStyle name="계산 3" xfId="6358"/>
    <cellStyle name="계산 3 2" xfId="6359"/>
    <cellStyle name="계산 3 3" xfId="6360"/>
    <cellStyle name="계산 4" xfId="6361"/>
    <cellStyle name="계산 4 2" xfId="6362"/>
    <cellStyle name="계산 4 3" xfId="6363"/>
    <cellStyle name="계산 5" xfId="6364"/>
    <cellStyle name="계산 5 2" xfId="6365"/>
    <cellStyle name="계산 5 3" xfId="6366"/>
    <cellStyle name="계산 6" xfId="6367"/>
    <cellStyle name="계산 7" xfId="6368"/>
    <cellStyle name="差" xfId="6369" builtinId="27" customBuiltin="1"/>
    <cellStyle name="差 2" xfId="6370"/>
    <cellStyle name="差 2 2" xfId="6371"/>
    <cellStyle name="差 2 2 2" xfId="6372"/>
    <cellStyle name="差 2 2 3" xfId="6373"/>
    <cellStyle name="差 2 3" xfId="6374"/>
    <cellStyle name="差 2 3 2" xfId="6375"/>
    <cellStyle name="差 2 3 3" xfId="6376"/>
    <cellStyle name="差 2 4" xfId="6377"/>
    <cellStyle name="差 2 4 2" xfId="6378"/>
    <cellStyle name="差 2 4 3" xfId="6379"/>
    <cellStyle name="差 2 5" xfId="6380"/>
    <cellStyle name="差 2 6" xfId="6381"/>
    <cellStyle name="差_1004 MAL II線" xfId="6382"/>
    <cellStyle name="差_1004 MAL II線 2" xfId="6383"/>
    <cellStyle name="差_1004 MAL II線 3" xfId="6384"/>
    <cellStyle name="差_2012_1st_Qtr_SKD_Review" xfId="6385"/>
    <cellStyle name="差_2012_1st_Qtr_SKD_Review 2" xfId="6386"/>
    <cellStyle name="差_2012_1st_Qtr_SKD_Review 3" xfId="6387"/>
    <cellStyle name="差_2012_1st_Qtr_SKD_Review_B50306CVI" xfId="6388"/>
    <cellStyle name="差_2012_1st_Qtr_SKD_Review_B50306CVI 2" xfId="6389"/>
    <cellStyle name="差_2012_1st_Qtr_SKD_Review_B50306CVI 3" xfId="6390"/>
    <cellStyle name="差_2012Q1" xfId="6391"/>
    <cellStyle name="差_2012Q1 2" xfId="6392"/>
    <cellStyle name="差_2012Q1 3" xfId="6393"/>
    <cellStyle name="差_2012Q1_B50306CVI" xfId="6394"/>
    <cellStyle name="差_2012Q1_B50306CVI 2" xfId="6395"/>
    <cellStyle name="差_2012Q1_B50306CVI 3" xfId="6396"/>
    <cellStyle name="差_2013 JP Golden Week 試算" xfId="6397"/>
    <cellStyle name="差_2013 JP Golden Week 試算 2" xfId="6398"/>
    <cellStyle name="差_2013 JP Golden Week 試算 3" xfId="6399"/>
    <cellStyle name="差_2013 JP Golden Week 試算rvs" xfId="6400"/>
    <cellStyle name="差_2013 JP Golden Week 試算rvs 2" xfId="6401"/>
    <cellStyle name="差_2013 JP Golden Week 試算rvs 3" xfId="6402"/>
    <cellStyle name="差_JSH-20130416" xfId="6403"/>
    <cellStyle name="差_JSH-20130416 2" xfId="6404"/>
    <cellStyle name="差_JSH-20130416 3" xfId="6405"/>
    <cellStyle name="差_JSH-20130416_B50306CVI" xfId="6406"/>
    <cellStyle name="差_JSH-20130416_B50306CVI 2" xfId="6407"/>
    <cellStyle name="差_JSH-20130416_B50306CVI 3" xfId="6408"/>
    <cellStyle name="差_JTP 與 Coscon CNP 互換 - 20130415" xfId="6409"/>
    <cellStyle name="差_JTP 與 Coscon CNP 互換 - 20130415 2" xfId="6410"/>
    <cellStyle name="差_JTP 與 Coscon CNP 互換 - 20130415 3" xfId="6411"/>
    <cellStyle name="差_JTP 與 Coscon CNP 互換 - 20130415_B50306CVI" xfId="6412"/>
    <cellStyle name="差_JTP 與 Coscon CNP 互換 - 20130415_B50306CVI 2" xfId="6413"/>
    <cellStyle name="差_JTP 與 Coscon CNP 互換 - 20130415_B50306CVI 3" xfId="6414"/>
    <cellStyle name="差_LMD PA2 study" xfId="6415"/>
    <cellStyle name="差_LMD PA2 study (2)" xfId="6416"/>
    <cellStyle name="差_LMD PA2 study (2) 2" xfId="6417"/>
    <cellStyle name="差_LMD PA2 study (2) 3" xfId="6418"/>
    <cellStyle name="差_LMD PA2 study 2" xfId="6419"/>
    <cellStyle name="差_LMD PA2 study 3" xfId="6420"/>
    <cellStyle name="差_MOL - CHS 3 Service j v study" xfId="6421"/>
    <cellStyle name="差_MOL - CHS 3 Service j v study 2" xfId="6422"/>
    <cellStyle name="差_MOL - CHS 3 Service j v study 3" xfId="6423"/>
    <cellStyle name="差_PA2 1xWH50 無NGB加SKU-20130123" xfId="6424"/>
    <cellStyle name="差_PA2 1xWH50 無NGB加SKU-20130123 2" xfId="6425"/>
    <cellStyle name="差_PA2 1xWH50 無NGB加SKU-20130123 3" xfId="6426"/>
    <cellStyle name="差_PA2 1xWH50 無NGB加SKU-20130123_B50306CVI" xfId="6427"/>
    <cellStyle name="差_PA2 1xWH50 無NGB加SKU-20130123_B50306CVI 2" xfId="6428"/>
    <cellStyle name="差_PA2 1xWH50 無NGB加SKU-20130123_B50306CVI 3" xfId="6429"/>
    <cellStyle name="差_Slottage for 4250 v.s. 4500 Teu" xfId="6430"/>
    <cellStyle name="差_Slottage for 4250 v.s. 4500 Teu 2" xfId="6431"/>
    <cellStyle name="差_Slottage for 4250 v.s. 4500 Teu 3" xfId="6432"/>
    <cellStyle name="差_TPS TISPROFORMA120917A (2)" xfId="6433"/>
    <cellStyle name="差_TPS TISPROFORMA120917A (2) 2" xfId="6434"/>
    <cellStyle name="差_TPS TISPROFORMA120917A (2) 3" xfId="6435"/>
    <cellStyle name="差_航發會100810A" xfId="6436"/>
    <cellStyle name="差_航發會100810A 2" xfId="6437"/>
    <cellStyle name="差_航發會100810A 3" xfId="6438"/>
    <cellStyle name="差_麥寮二線研究HK 版" xfId="6439"/>
    <cellStyle name="差_麥寮二線研究HK 版 2" xfId="6440"/>
    <cellStyle name="差_麥寮二線研究HK 版 3" xfId="6441"/>
    <cellStyle name="常?_pldt" xfId="6442"/>
    <cellStyle name="常规" xfId="0" builtinId="0"/>
    <cellStyle name="常规 10" xfId="12959"/>
    <cellStyle name="常规 10 10" xfId="6443"/>
    <cellStyle name="常规 10 11" xfId="6444"/>
    <cellStyle name="常规 10 12" xfId="6445"/>
    <cellStyle name="常规 10 13" xfId="6446"/>
    <cellStyle name="常规 10 2" xfId="6447"/>
    <cellStyle name="常规 10 2 2" xfId="6448"/>
    <cellStyle name="常规 10 2 2 2" xfId="6449"/>
    <cellStyle name="常规 10 2 2 3" xfId="6450"/>
    <cellStyle name="常规 10 2 2 4" xfId="13055"/>
    <cellStyle name="常规 10 2 2 5" xfId="13082"/>
    <cellStyle name="常规 10 2 3" xfId="6451"/>
    <cellStyle name="常规 10 2 3 2" xfId="13054"/>
    <cellStyle name="常规 10 2 4" xfId="6452"/>
    <cellStyle name="常规 10 2 4 2" xfId="13080"/>
    <cellStyle name="常规 10 2 5" xfId="6453"/>
    <cellStyle name="常规 10 2 6" xfId="13044"/>
    <cellStyle name="常规 10 2 7" xfId="13067"/>
    <cellStyle name="常规 10 2 8" xfId="13070"/>
    <cellStyle name="常规 10 2 9" xfId="13079"/>
    <cellStyle name="常规 10 3" xfId="6454"/>
    <cellStyle name="常规 10 3 2" xfId="6455"/>
    <cellStyle name="常规 10 3 2 2" xfId="6456"/>
    <cellStyle name="常规 10 3 2 3" xfId="6457"/>
    <cellStyle name="常规 10 3 2 4" xfId="6458"/>
    <cellStyle name="常规 10 3 2 5" xfId="6459"/>
    <cellStyle name="常规 10 3 3" xfId="6460"/>
    <cellStyle name="常规 10 3 4" xfId="6461"/>
    <cellStyle name="常规 10 3 5" xfId="6462"/>
    <cellStyle name="常规 10 3 6" xfId="6463"/>
    <cellStyle name="常规 10 4" xfId="6464"/>
    <cellStyle name="常规 10 4 2" xfId="6465"/>
    <cellStyle name="常规 10 4 3" xfId="6466"/>
    <cellStyle name="常规 10 4 4" xfId="6467"/>
    <cellStyle name="常规 10 4 5" xfId="6468"/>
    <cellStyle name="常规 10 5" xfId="6469"/>
    <cellStyle name="常规 10 5 2" xfId="6470"/>
    <cellStyle name="常规 10 5 2 2" xfId="6471"/>
    <cellStyle name="常规 10 5 2 3" xfId="6472"/>
    <cellStyle name="常规 10 5 3" xfId="6473"/>
    <cellStyle name="常规 10 5 3 2" xfId="6474"/>
    <cellStyle name="常规 10 5 3 3" xfId="6475"/>
    <cellStyle name="常规 10 5 4" xfId="6476"/>
    <cellStyle name="常规 10 5 4 2" xfId="6477"/>
    <cellStyle name="常规 10 5 4 3" xfId="6478"/>
    <cellStyle name="常规 10 5 5" xfId="6479"/>
    <cellStyle name="常规 10 5 6" xfId="6480"/>
    <cellStyle name="常规 10 5 7" xfId="6481"/>
    <cellStyle name="常规 10 6" xfId="6482"/>
    <cellStyle name="常规 10 6 2" xfId="6483"/>
    <cellStyle name="常规 10 6 3" xfId="6484"/>
    <cellStyle name="常规 10 6 4" xfId="6485"/>
    <cellStyle name="常规 10 6 5" xfId="6486"/>
    <cellStyle name="常规 10 7" xfId="6487"/>
    <cellStyle name="常规 10 7 2" xfId="6488"/>
    <cellStyle name="常规 10 7 3" xfId="6489"/>
    <cellStyle name="常规 10 7 4" xfId="6490"/>
    <cellStyle name="常规 10 7 5" xfId="6491"/>
    <cellStyle name="常规 10 8" xfId="6492"/>
    <cellStyle name="常规 10 8 2" xfId="6493"/>
    <cellStyle name="常规 10 8 2 2" xfId="6494"/>
    <cellStyle name="常规 10 8 2 3" xfId="6495"/>
    <cellStyle name="常规 10 8 3" xfId="6496"/>
    <cellStyle name="常规 10 8 3 2" xfId="6497"/>
    <cellStyle name="常规 10 8 3 3" xfId="6498"/>
    <cellStyle name="常规 10 8 4" xfId="6499"/>
    <cellStyle name="常规 10 8 4 2" xfId="6500"/>
    <cellStyle name="常规 10 8 4 3" xfId="6501"/>
    <cellStyle name="常规 10 8 5" xfId="6502"/>
    <cellStyle name="常规 10 8 6" xfId="6503"/>
    <cellStyle name="常规 10 8 7" xfId="6504"/>
    <cellStyle name="常规 10 9" xfId="6505"/>
    <cellStyle name="常规 10 9 2" xfId="6506"/>
    <cellStyle name="常规 10 9 3" xfId="6507"/>
    <cellStyle name="常规 10 9 4" xfId="6508"/>
    <cellStyle name="常规 10 9 5" xfId="6509"/>
    <cellStyle name="常规 11" xfId="6510"/>
    <cellStyle name="常规 11 2" xfId="6511"/>
    <cellStyle name="常规 11 2 2" xfId="6512"/>
    <cellStyle name="常规 11 2 3" xfId="6513"/>
    <cellStyle name="常规 11 3" xfId="6514"/>
    <cellStyle name="常规 11 3 2" xfId="6515"/>
    <cellStyle name="常规 11 3 3" xfId="6516"/>
    <cellStyle name="常规 11 4" xfId="6517"/>
    <cellStyle name="常规 11 4 2" xfId="6518"/>
    <cellStyle name="常规 11 4 3" xfId="6519"/>
    <cellStyle name="常规 11 5" xfId="6520"/>
    <cellStyle name="常规 11 5 2" xfId="6521"/>
    <cellStyle name="常规 11 5 3" xfId="6522"/>
    <cellStyle name="常规 11 6" xfId="6523"/>
    <cellStyle name="常规 11 7" xfId="6524"/>
    <cellStyle name="常规 11 8" xfId="6525"/>
    <cellStyle name="常规 12" xfId="13039"/>
    <cellStyle name="常规 12 2" xfId="6526"/>
    <cellStyle name="常规 12 2 2" xfId="6527"/>
    <cellStyle name="常规 12 2 3" xfId="6528"/>
    <cellStyle name="常规 12 2 4" xfId="6529"/>
    <cellStyle name="常规 12 2 5" xfId="6530"/>
    <cellStyle name="常规 12 3" xfId="6531"/>
    <cellStyle name="常规 12 3 2" xfId="6532"/>
    <cellStyle name="常规 12 3 3" xfId="6533"/>
    <cellStyle name="常规 12 4" xfId="6534"/>
    <cellStyle name="常规 12 4 2" xfId="6535"/>
    <cellStyle name="常规 12 4 3" xfId="6536"/>
    <cellStyle name="常规 12 5" xfId="6537"/>
    <cellStyle name="常规 12 5 2" xfId="6538"/>
    <cellStyle name="常规 12 5 3" xfId="6539"/>
    <cellStyle name="常规 12 6" xfId="6540"/>
    <cellStyle name="常规 12 7" xfId="6541"/>
    <cellStyle name="常规 12 8" xfId="6542"/>
    <cellStyle name="常规 13" xfId="13058"/>
    <cellStyle name="常规 13 2" xfId="6543"/>
    <cellStyle name="常规 13 3" xfId="6544"/>
    <cellStyle name="常规 13 4" xfId="6545"/>
    <cellStyle name="常规 13 5" xfId="6546"/>
    <cellStyle name="常规 133" xfId="13057"/>
    <cellStyle name="常规 14" xfId="13068"/>
    <cellStyle name="常规 14 2" xfId="6547"/>
    <cellStyle name="常规 14 2 2" xfId="6548"/>
    <cellStyle name="常规 14 2 3" xfId="6549"/>
    <cellStyle name="常规 14 3" xfId="6550"/>
    <cellStyle name="常规 14 3 2" xfId="6551"/>
    <cellStyle name="常规 14 3 3" xfId="6552"/>
    <cellStyle name="常规 14 4" xfId="6553"/>
    <cellStyle name="常规 14 4 2" xfId="6554"/>
    <cellStyle name="常规 14 4 3" xfId="6555"/>
    <cellStyle name="常规 14 5" xfId="6556"/>
    <cellStyle name="常规 14 5 2" xfId="6557"/>
    <cellStyle name="常规 14 5 3" xfId="6558"/>
    <cellStyle name="常规 14 6" xfId="6559"/>
    <cellStyle name="常规 14 7" xfId="6560"/>
    <cellStyle name="常规 14 8" xfId="6561"/>
    <cellStyle name="常规 15" xfId="13074"/>
    <cellStyle name="常规 15 10" xfId="6562"/>
    <cellStyle name="常规 15 11" xfId="13083"/>
    <cellStyle name="常规 15 2" xfId="6563"/>
    <cellStyle name="常规 15 2 2" xfId="6564"/>
    <cellStyle name="常规 15 2 2 2" xfId="6565"/>
    <cellStyle name="常规 15 2 2 3" xfId="6566"/>
    <cellStyle name="常规 15 2 3" xfId="6567"/>
    <cellStyle name="常规 15 2 4" xfId="6568"/>
    <cellStyle name="常规 15 3" xfId="6569"/>
    <cellStyle name="常规 15 3 2" xfId="6570"/>
    <cellStyle name="常规 15 3 2 2" xfId="6571"/>
    <cellStyle name="常规 15 3 2 3" xfId="6572"/>
    <cellStyle name="常规 15 3 3" xfId="6573"/>
    <cellStyle name="常规 15 3 4" xfId="6574"/>
    <cellStyle name="常规 15 4" xfId="6575"/>
    <cellStyle name="常规 15 4 2" xfId="6576"/>
    <cellStyle name="常规 15 4 2 2" xfId="6577"/>
    <cellStyle name="常规 15 4 2 3" xfId="6578"/>
    <cellStyle name="常规 15 4 3" xfId="6579"/>
    <cellStyle name="常规 15 4 4" xfId="6580"/>
    <cellStyle name="常规 15 5" xfId="6581"/>
    <cellStyle name="常规 15 5 2" xfId="6582"/>
    <cellStyle name="常规 15 5 3" xfId="6583"/>
    <cellStyle name="常规 15 6" xfId="6584"/>
    <cellStyle name="常规 15 6 2" xfId="6585"/>
    <cellStyle name="常规 15 6 3" xfId="6586"/>
    <cellStyle name="常规 15 7" xfId="6587"/>
    <cellStyle name="常规 15 7 2" xfId="6588"/>
    <cellStyle name="常规 15 7 3" xfId="6589"/>
    <cellStyle name="常规 15 8" xfId="6590"/>
    <cellStyle name="常规 15 9" xfId="6591"/>
    <cellStyle name="常规 16 10" xfId="6592"/>
    <cellStyle name="常规 16 10 2" xfId="6593"/>
    <cellStyle name="常规 16 10 3" xfId="6594"/>
    <cellStyle name="常规 16 11" xfId="6595"/>
    <cellStyle name="常规 16 11 2" xfId="6596"/>
    <cellStyle name="常规 16 11 3" xfId="6597"/>
    <cellStyle name="常规 16 12" xfId="6598"/>
    <cellStyle name="常规 16 13" xfId="6599"/>
    <cellStyle name="常规 16 14" xfId="6600"/>
    <cellStyle name="常规 16 2" xfId="6601"/>
    <cellStyle name="常规 16 2 2" xfId="6602"/>
    <cellStyle name="常规 16 2 2 2" xfId="6603"/>
    <cellStyle name="常规 16 2 2 3" xfId="6604"/>
    <cellStyle name="常规 16 2 3" xfId="6605"/>
    <cellStyle name="常规 16 2 4" xfId="6606"/>
    <cellStyle name="常规 16 3" xfId="6607"/>
    <cellStyle name="常规 16 3 2" xfId="6608"/>
    <cellStyle name="常规 16 3 2 2" xfId="6609"/>
    <cellStyle name="常规 16 3 2 3" xfId="6610"/>
    <cellStyle name="常规 16 3 3" xfId="6611"/>
    <cellStyle name="常规 16 3 4" xfId="6612"/>
    <cellStyle name="常规 16 4" xfId="6613"/>
    <cellStyle name="常规 16 4 2" xfId="6614"/>
    <cellStyle name="常规 16 4 2 2" xfId="6615"/>
    <cellStyle name="常规 16 4 2 3" xfId="6616"/>
    <cellStyle name="常规 16 4 3" xfId="6617"/>
    <cellStyle name="常规 16 4 4" xfId="6618"/>
    <cellStyle name="常规 16 5" xfId="6619"/>
    <cellStyle name="常规 16 5 2" xfId="6620"/>
    <cellStyle name="常规 16 5 3" xfId="6621"/>
    <cellStyle name="常规 16 6" xfId="6622"/>
    <cellStyle name="常规 16 6 2" xfId="6623"/>
    <cellStyle name="常规 16 6 3" xfId="6624"/>
    <cellStyle name="常规 16 7" xfId="6625"/>
    <cellStyle name="常规 16 7 2" xfId="6626"/>
    <cellStyle name="常规 16 7 3" xfId="6627"/>
    <cellStyle name="常规 16 8" xfId="6628"/>
    <cellStyle name="常规 16 8 2" xfId="6629"/>
    <cellStyle name="常规 16 8 3" xfId="6630"/>
    <cellStyle name="常规 16 9" xfId="6631"/>
    <cellStyle name="常规 16 9 2" xfId="6632"/>
    <cellStyle name="常规 16 9 3" xfId="6633"/>
    <cellStyle name="常规 17 2" xfId="6634"/>
    <cellStyle name="常规 17 2 2" xfId="6635"/>
    <cellStyle name="常规 17 2 3" xfId="6636"/>
    <cellStyle name="常规 17 2 4" xfId="6637"/>
    <cellStyle name="常规 17 2 5" xfId="6638"/>
    <cellStyle name="常规 17 3" xfId="6639"/>
    <cellStyle name="常规 17 3 2" xfId="6640"/>
    <cellStyle name="常规 17 3 3" xfId="6641"/>
    <cellStyle name="常规 17 4" xfId="6642"/>
    <cellStyle name="常规 17 4 2" xfId="6643"/>
    <cellStyle name="常规 17 4 3" xfId="6644"/>
    <cellStyle name="常规 17 5" xfId="6645"/>
    <cellStyle name="常规 17 5 2" xfId="6646"/>
    <cellStyle name="常规 17 5 3" xfId="6647"/>
    <cellStyle name="常规 17 6" xfId="6648"/>
    <cellStyle name="常规 17 7" xfId="6649"/>
    <cellStyle name="常规 17 8" xfId="6650"/>
    <cellStyle name="常规 18" xfId="6651"/>
    <cellStyle name="常规 18 10" xfId="6652"/>
    <cellStyle name="常规 18 10 2" xfId="6653"/>
    <cellStyle name="常规 18 10 3" xfId="6654"/>
    <cellStyle name="常规 18 11" xfId="6655"/>
    <cellStyle name="常规 18 11 2" xfId="6656"/>
    <cellStyle name="常规 18 11 3" xfId="6657"/>
    <cellStyle name="常规 18 12" xfId="6658"/>
    <cellStyle name="常规 18 12 2" xfId="6659"/>
    <cellStyle name="常规 18 12 3" xfId="6660"/>
    <cellStyle name="常规 18 13" xfId="6661"/>
    <cellStyle name="常规 18 13 2" xfId="6662"/>
    <cellStyle name="常规 18 13 3" xfId="6663"/>
    <cellStyle name="常规 18 14" xfId="6664"/>
    <cellStyle name="常规 18 15" xfId="6665"/>
    <cellStyle name="常规 18 16" xfId="6666"/>
    <cellStyle name="常规 18 2" xfId="6667"/>
    <cellStyle name="常规 18 2 10" xfId="6668"/>
    <cellStyle name="常规 18 2 11" xfId="6669"/>
    <cellStyle name="常规 18 2 2" xfId="6670"/>
    <cellStyle name="常规 18 2 2 2" xfId="6671"/>
    <cellStyle name="常规 18 2 2 2 2" xfId="6672"/>
    <cellStyle name="常规 18 2 2 2 3" xfId="6673"/>
    <cellStyle name="常规 18 2 2 3" xfId="6674"/>
    <cellStyle name="常规 18 2 2 4" xfId="6675"/>
    <cellStyle name="常规 18 2 3" xfId="6676"/>
    <cellStyle name="常规 18 2 3 2" xfId="6677"/>
    <cellStyle name="常规 18 2 3 3" xfId="6678"/>
    <cellStyle name="常规 18 2 4" xfId="6679"/>
    <cellStyle name="常规 18 2 4 2" xfId="6680"/>
    <cellStyle name="常规 18 2 4 3" xfId="6681"/>
    <cellStyle name="常规 18 2 5" xfId="6682"/>
    <cellStyle name="常规 18 2 5 2" xfId="6683"/>
    <cellStyle name="常规 18 2 5 3" xfId="6684"/>
    <cellStyle name="常规 18 2 6" xfId="6685"/>
    <cellStyle name="常规 18 2 6 2" xfId="6686"/>
    <cellStyle name="常规 18 2 6 3" xfId="6687"/>
    <cellStyle name="常规 18 2 7" xfId="6688"/>
    <cellStyle name="常规 18 2 7 2" xfId="6689"/>
    <cellStyle name="常规 18 2 7 3" xfId="6690"/>
    <cellStyle name="常规 18 2 8" xfId="6691"/>
    <cellStyle name="常规 18 2 8 2" xfId="6692"/>
    <cellStyle name="常规 18 2 8 3" xfId="6693"/>
    <cellStyle name="常规 18 2 9" xfId="6694"/>
    <cellStyle name="常规 18 2 9 2" xfId="6695"/>
    <cellStyle name="常规 18 2 9 3" xfId="6696"/>
    <cellStyle name="常规 18 3" xfId="6697"/>
    <cellStyle name="常规 18 3 10" xfId="6698"/>
    <cellStyle name="常规 18 3 11" xfId="6699"/>
    <cellStyle name="常规 18 3 2" xfId="6700"/>
    <cellStyle name="常规 18 3 2 2" xfId="6701"/>
    <cellStyle name="常规 18 3 2 2 2" xfId="6702"/>
    <cellStyle name="常规 18 3 2 2 3" xfId="6703"/>
    <cellStyle name="常规 18 3 2 3" xfId="6704"/>
    <cellStyle name="常规 18 3 2 4" xfId="6705"/>
    <cellStyle name="常规 18 3 3" xfId="6706"/>
    <cellStyle name="常规 18 3 3 2" xfId="6707"/>
    <cellStyle name="常规 18 3 3 3" xfId="6708"/>
    <cellStyle name="常规 18 3 4" xfId="6709"/>
    <cellStyle name="常规 18 3 4 2" xfId="6710"/>
    <cellStyle name="常规 18 3 4 3" xfId="6711"/>
    <cellStyle name="常规 18 3 5" xfId="6712"/>
    <cellStyle name="常规 18 3 5 2" xfId="6713"/>
    <cellStyle name="常规 18 3 5 3" xfId="6714"/>
    <cellStyle name="常规 18 3 6" xfId="6715"/>
    <cellStyle name="常规 18 3 6 2" xfId="6716"/>
    <cellStyle name="常规 18 3 6 3" xfId="6717"/>
    <cellStyle name="常规 18 3 7" xfId="6718"/>
    <cellStyle name="常规 18 3 7 2" xfId="6719"/>
    <cellStyle name="常规 18 3 7 3" xfId="6720"/>
    <cellStyle name="常规 18 3 8" xfId="6721"/>
    <cellStyle name="常规 18 3 8 2" xfId="6722"/>
    <cellStyle name="常规 18 3 8 3" xfId="6723"/>
    <cellStyle name="常规 18 3 9" xfId="6724"/>
    <cellStyle name="常规 18 3 9 2" xfId="6725"/>
    <cellStyle name="常规 18 3 9 3" xfId="6726"/>
    <cellStyle name="常规 18 4" xfId="6727"/>
    <cellStyle name="常规 18 4 10" xfId="6728"/>
    <cellStyle name="常规 18 4 11" xfId="6729"/>
    <cellStyle name="常规 18 4 2" xfId="6730"/>
    <cellStyle name="常规 18 4 2 2" xfId="6731"/>
    <cellStyle name="常规 18 4 2 2 2" xfId="6732"/>
    <cellStyle name="常规 18 4 2 2 3" xfId="6733"/>
    <cellStyle name="常规 18 4 2 3" xfId="6734"/>
    <cellStyle name="常规 18 4 2 4" xfId="6735"/>
    <cellStyle name="常规 18 4 3" xfId="6736"/>
    <cellStyle name="常规 18 4 3 2" xfId="6737"/>
    <cellStyle name="常规 18 4 3 3" xfId="6738"/>
    <cellStyle name="常规 18 4 4" xfId="6739"/>
    <cellStyle name="常规 18 4 4 2" xfId="6740"/>
    <cellStyle name="常规 18 4 4 3" xfId="6741"/>
    <cellStyle name="常规 18 4 5" xfId="6742"/>
    <cellStyle name="常规 18 4 5 2" xfId="6743"/>
    <cellStyle name="常规 18 4 5 3" xfId="6744"/>
    <cellStyle name="常规 18 4 6" xfId="6745"/>
    <cellStyle name="常规 18 4 6 2" xfId="6746"/>
    <cellStyle name="常规 18 4 6 3" xfId="6747"/>
    <cellStyle name="常规 18 4 7" xfId="6748"/>
    <cellStyle name="常规 18 4 7 2" xfId="6749"/>
    <cellStyle name="常规 18 4 7 3" xfId="6750"/>
    <cellStyle name="常规 18 4 8" xfId="6751"/>
    <cellStyle name="常规 18 4 8 2" xfId="6752"/>
    <cellStyle name="常规 18 4 8 3" xfId="6753"/>
    <cellStyle name="常规 18 4 9" xfId="6754"/>
    <cellStyle name="常规 18 4 9 2" xfId="6755"/>
    <cellStyle name="常规 18 4 9 3" xfId="6756"/>
    <cellStyle name="常规 18 5" xfId="6757"/>
    <cellStyle name="常规 18 5 10" xfId="6758"/>
    <cellStyle name="常规 18 5 11" xfId="6759"/>
    <cellStyle name="常规 18 5 2" xfId="6760"/>
    <cellStyle name="常规 18 5 2 2" xfId="6761"/>
    <cellStyle name="常规 18 5 2 2 2" xfId="6762"/>
    <cellStyle name="常规 18 5 2 2 3" xfId="6763"/>
    <cellStyle name="常规 18 5 2 3" xfId="6764"/>
    <cellStyle name="常规 18 5 2 4" xfId="6765"/>
    <cellStyle name="常规 18 5 3" xfId="6766"/>
    <cellStyle name="常规 18 5 3 2" xfId="6767"/>
    <cellStyle name="常规 18 5 3 3" xfId="6768"/>
    <cellStyle name="常规 18 5 4" xfId="6769"/>
    <cellStyle name="常规 18 5 4 2" xfId="6770"/>
    <cellStyle name="常规 18 5 4 3" xfId="6771"/>
    <cellStyle name="常规 18 5 5" xfId="6772"/>
    <cellStyle name="常规 18 5 5 2" xfId="6773"/>
    <cellStyle name="常规 18 5 5 3" xfId="6774"/>
    <cellStyle name="常规 18 5 6" xfId="6775"/>
    <cellStyle name="常规 18 5 6 2" xfId="6776"/>
    <cellStyle name="常规 18 5 6 3" xfId="6777"/>
    <cellStyle name="常规 18 5 7" xfId="6778"/>
    <cellStyle name="常规 18 5 7 2" xfId="6779"/>
    <cellStyle name="常规 18 5 7 3" xfId="6780"/>
    <cellStyle name="常规 18 5 8" xfId="6781"/>
    <cellStyle name="常规 18 5 8 2" xfId="6782"/>
    <cellStyle name="常规 18 5 8 3" xfId="6783"/>
    <cellStyle name="常规 18 5 9" xfId="6784"/>
    <cellStyle name="常规 18 5 9 2" xfId="6785"/>
    <cellStyle name="常规 18 5 9 3" xfId="6786"/>
    <cellStyle name="常规 18 6" xfId="6787"/>
    <cellStyle name="常规 18 6 2" xfId="6788"/>
    <cellStyle name="常规 18 6 3" xfId="6789"/>
    <cellStyle name="常规 18 7" xfId="6790"/>
    <cellStyle name="常规 18 7 2" xfId="6791"/>
    <cellStyle name="常规 18 7 3" xfId="6792"/>
    <cellStyle name="常规 18 8" xfId="6793"/>
    <cellStyle name="常规 18 8 2" xfId="6794"/>
    <cellStyle name="常规 18 8 3" xfId="6795"/>
    <cellStyle name="常规 18 9" xfId="6796"/>
    <cellStyle name="常规 18 9 2" xfId="6797"/>
    <cellStyle name="常规 18 9 3" xfId="6798"/>
    <cellStyle name="常规 19 10" xfId="6799"/>
    <cellStyle name="常规 19 10 2" xfId="6800"/>
    <cellStyle name="常规 19 10 3" xfId="6801"/>
    <cellStyle name="常规 19 11" xfId="6802"/>
    <cellStyle name="常规 19 11 2" xfId="6803"/>
    <cellStyle name="常规 19 11 3" xfId="6804"/>
    <cellStyle name="常规 19 12" xfId="6805"/>
    <cellStyle name="常规 19 12 2" xfId="6806"/>
    <cellStyle name="常规 19 12 3" xfId="6807"/>
    <cellStyle name="常规 19 13" xfId="6808"/>
    <cellStyle name="常规 19 13 2" xfId="6809"/>
    <cellStyle name="常规 19 13 3" xfId="6810"/>
    <cellStyle name="常规 19 14" xfId="6811"/>
    <cellStyle name="常规 19 15" xfId="6812"/>
    <cellStyle name="常规 19 16" xfId="6813"/>
    <cellStyle name="常规 19 2" xfId="6814"/>
    <cellStyle name="常规 19 2 2" xfId="6815"/>
    <cellStyle name="常规 19 2 2 2" xfId="6816"/>
    <cellStyle name="常规 19 2 2 3" xfId="6817"/>
    <cellStyle name="常规 19 2 2 4" xfId="6818"/>
    <cellStyle name="常规 19 2 2 5" xfId="6819"/>
    <cellStyle name="常规 19 2 3" xfId="6820"/>
    <cellStyle name="常规 19 2 4" xfId="6821"/>
    <cellStyle name="常规 19 2 5" xfId="6822"/>
    <cellStyle name="常规 19 3" xfId="6823"/>
    <cellStyle name="常规 19 3 2" xfId="6824"/>
    <cellStyle name="常规 19 3 3" xfId="6825"/>
    <cellStyle name="常规 19 4" xfId="6826"/>
    <cellStyle name="常规 19 4 2" xfId="6827"/>
    <cellStyle name="常规 19 4 3" xfId="6828"/>
    <cellStyle name="常规 19 5" xfId="6829"/>
    <cellStyle name="常规 19 5 2" xfId="6830"/>
    <cellStyle name="常规 19 5 2 2" xfId="6831"/>
    <cellStyle name="常规 19 5 2 3" xfId="6832"/>
    <cellStyle name="常规 19 5 3" xfId="6833"/>
    <cellStyle name="常规 19 5 3 2" xfId="6834"/>
    <cellStyle name="常规 19 5 3 3" xfId="6835"/>
    <cellStyle name="常规 19 5 4" xfId="6836"/>
    <cellStyle name="常规 19 5 4 2" xfId="6837"/>
    <cellStyle name="常规 19 5 4 3" xfId="6838"/>
    <cellStyle name="常规 19 5 5" xfId="6839"/>
    <cellStyle name="常规 19 5 6" xfId="6840"/>
    <cellStyle name="常规 19 6" xfId="6841"/>
    <cellStyle name="常规 19 6 2" xfId="6842"/>
    <cellStyle name="常规 19 6 3" xfId="6843"/>
    <cellStyle name="常规 19 7" xfId="6844"/>
    <cellStyle name="常规 19 7 2" xfId="6845"/>
    <cellStyle name="常规 19 7 3" xfId="6846"/>
    <cellStyle name="常规 19 8" xfId="6847"/>
    <cellStyle name="常规 19 8 2" xfId="6848"/>
    <cellStyle name="常规 19 8 3" xfId="6849"/>
    <cellStyle name="常规 19 9" xfId="6850"/>
    <cellStyle name="常规 19 9 2" xfId="6851"/>
    <cellStyle name="常规 19 9 3" xfId="6852"/>
    <cellStyle name="常规 2" xfId="6853"/>
    <cellStyle name="常规 2 10" xfId="6854"/>
    <cellStyle name="常规 2 10 10" xfId="6855"/>
    <cellStyle name="常规 2 10 11" xfId="6856"/>
    <cellStyle name="常规 2 10 12" xfId="6857"/>
    <cellStyle name="常规 2 10 2" xfId="6858"/>
    <cellStyle name="常规 2 10 2 2" xfId="6859"/>
    <cellStyle name="常规 2 10 2 3" xfId="6860"/>
    <cellStyle name="常规 2 10 3" xfId="6861"/>
    <cellStyle name="常规 2 10 3 2" xfId="6862"/>
    <cellStyle name="常规 2 10 3 3" xfId="6863"/>
    <cellStyle name="常规 2 10 4" xfId="6864"/>
    <cellStyle name="常规 2 10 4 2" xfId="6865"/>
    <cellStyle name="常规 2 10 4 3" xfId="6866"/>
    <cellStyle name="常规 2 10 5" xfId="6867"/>
    <cellStyle name="常规 2 10 5 2" xfId="6868"/>
    <cellStyle name="常规 2 10 5 3" xfId="6869"/>
    <cellStyle name="常规 2 10 6" xfId="6870"/>
    <cellStyle name="常规 2 10 6 2" xfId="6871"/>
    <cellStyle name="常规 2 10 6 3" xfId="6872"/>
    <cellStyle name="常规 2 10 7" xfId="6873"/>
    <cellStyle name="常规 2 10 7 2" xfId="6874"/>
    <cellStyle name="常规 2 10 7 3" xfId="6875"/>
    <cellStyle name="常规 2 10 8" xfId="6876"/>
    <cellStyle name="常规 2 10 8 2" xfId="6877"/>
    <cellStyle name="常规 2 10 8 3" xfId="6878"/>
    <cellStyle name="常规 2 10 9" xfId="6879"/>
    <cellStyle name="常规 2 10 9 2" xfId="6880"/>
    <cellStyle name="常规 2 10 9 3" xfId="6881"/>
    <cellStyle name="常规 2 11" xfId="6882"/>
    <cellStyle name="常规 2 11 10" xfId="6883"/>
    <cellStyle name="常规 2 11 11" xfId="6884"/>
    <cellStyle name="常规 2 11 2" xfId="6885"/>
    <cellStyle name="常规 2 11 2 2" xfId="6886"/>
    <cellStyle name="常规 2 11 2 2 2" xfId="6887"/>
    <cellStyle name="常规 2 11 2 2 3" xfId="6888"/>
    <cellStyle name="常规 2 11 2 3" xfId="6889"/>
    <cellStyle name="常规 2 11 2 4" xfId="6890"/>
    <cellStyle name="常规 2 11 3" xfId="6891"/>
    <cellStyle name="常规 2 11 3 2" xfId="6892"/>
    <cellStyle name="常规 2 11 3 3" xfId="6893"/>
    <cellStyle name="常规 2 11 4" xfId="6894"/>
    <cellStyle name="常规 2 11 4 2" xfId="6895"/>
    <cellStyle name="常规 2 11 4 3" xfId="6896"/>
    <cellStyle name="常规 2 11 5" xfId="6897"/>
    <cellStyle name="常规 2 11 5 2" xfId="6898"/>
    <cellStyle name="常规 2 11 5 3" xfId="6899"/>
    <cellStyle name="常规 2 11 6" xfId="6900"/>
    <cellStyle name="常规 2 11 6 2" xfId="6901"/>
    <cellStyle name="常规 2 11 6 3" xfId="6902"/>
    <cellStyle name="常规 2 11 7" xfId="6903"/>
    <cellStyle name="常规 2 11 7 2" xfId="6904"/>
    <cellStyle name="常规 2 11 7 3" xfId="6905"/>
    <cellStyle name="常规 2 11 8" xfId="6906"/>
    <cellStyle name="常规 2 11 8 2" xfId="6907"/>
    <cellStyle name="常规 2 11 8 3" xfId="6908"/>
    <cellStyle name="常规 2 11 9" xfId="6909"/>
    <cellStyle name="常规 2 11 9 2" xfId="6910"/>
    <cellStyle name="常规 2 11 9 3" xfId="6911"/>
    <cellStyle name="常规 2 12" xfId="6912"/>
    <cellStyle name="常规 2 12 2" xfId="6913"/>
    <cellStyle name="常规 2 12 2 2" xfId="6914"/>
    <cellStyle name="常规 2 12 2 3" xfId="6915"/>
    <cellStyle name="常规 2 12 3" xfId="6916"/>
    <cellStyle name="常规 2 12 4" xfId="6917"/>
    <cellStyle name="常规 2 13" xfId="6918"/>
    <cellStyle name="常规 2 13 2" xfId="6919"/>
    <cellStyle name="常规 2 13 2 2" xfId="6920"/>
    <cellStyle name="常规 2 13 2 3" xfId="6921"/>
    <cellStyle name="常规 2 13 3" xfId="6922"/>
    <cellStyle name="常规 2 13 4" xfId="6923"/>
    <cellStyle name="常规 2 14" xfId="6924"/>
    <cellStyle name="常规 2 14 2" xfId="6925"/>
    <cellStyle name="常规 2 14 2 2" xfId="6926"/>
    <cellStyle name="常规 2 14 2 3" xfId="6927"/>
    <cellStyle name="常规 2 14 3" xfId="6928"/>
    <cellStyle name="常规 2 14 4" xfId="6929"/>
    <cellStyle name="常规 2 15" xfId="6930"/>
    <cellStyle name="常规 2 15 2" xfId="6931"/>
    <cellStyle name="常规 2 15 2 2" xfId="6932"/>
    <cellStyle name="常规 2 15 2 3" xfId="6933"/>
    <cellStyle name="常规 2 15 3" xfId="6934"/>
    <cellStyle name="常规 2 15 4" xfId="6935"/>
    <cellStyle name="常规 2 16" xfId="6936"/>
    <cellStyle name="常规 2 16 2" xfId="6937"/>
    <cellStyle name="常规 2 16 2 2" xfId="6938"/>
    <cellStyle name="常规 2 16 2 3" xfId="6939"/>
    <cellStyle name="常规 2 16 3" xfId="6940"/>
    <cellStyle name="常规 2 16 4" xfId="6941"/>
    <cellStyle name="常规 2 17" xfId="6942"/>
    <cellStyle name="常规 2 17 10" xfId="6943"/>
    <cellStyle name="常规 2 17 11" xfId="6944"/>
    <cellStyle name="常规 2 17 12" xfId="6945"/>
    <cellStyle name="常规 2 17 2" xfId="6946"/>
    <cellStyle name="常规 2 17 2 2" xfId="6947"/>
    <cellStyle name="常规 2 17 2 2 2" xfId="6948"/>
    <cellStyle name="常规 2 17 2 2 3" xfId="6949"/>
    <cellStyle name="常规 2 17 2 3" xfId="6950"/>
    <cellStyle name="常规 2 17 2 4" xfId="6951"/>
    <cellStyle name="常规 2 17 3" xfId="6952"/>
    <cellStyle name="常规 2 17 3 2" xfId="6953"/>
    <cellStyle name="常规 2 17 3 3" xfId="6954"/>
    <cellStyle name="常规 2 17 4" xfId="6955"/>
    <cellStyle name="常规 2 17 4 2" xfId="6956"/>
    <cellStyle name="常规 2 17 4 3" xfId="6957"/>
    <cellStyle name="常规 2 17 5" xfId="6958"/>
    <cellStyle name="常规 2 17 5 2" xfId="6959"/>
    <cellStyle name="常规 2 17 5 3" xfId="6960"/>
    <cellStyle name="常规 2 17 6" xfId="6961"/>
    <cellStyle name="常规 2 17 6 2" xfId="6962"/>
    <cellStyle name="常规 2 17 6 3" xfId="6963"/>
    <cellStyle name="常规 2 17 7" xfId="6964"/>
    <cellStyle name="常规 2 17 7 2" xfId="6965"/>
    <cellStyle name="常规 2 17 7 3" xfId="6966"/>
    <cellStyle name="常规 2 17 8" xfId="6967"/>
    <cellStyle name="常规 2 17 8 2" xfId="6968"/>
    <cellStyle name="常规 2 17 8 3" xfId="6969"/>
    <cellStyle name="常规 2 17 9" xfId="6970"/>
    <cellStyle name="常规 2 17 9 2" xfId="6971"/>
    <cellStyle name="常规 2 17 9 3" xfId="6972"/>
    <cellStyle name="常规 2 18" xfId="6973"/>
    <cellStyle name="常规 2 18 10" xfId="6974"/>
    <cellStyle name="常规 2 18 11" xfId="6975"/>
    <cellStyle name="常规 2 18 2" xfId="6976"/>
    <cellStyle name="常规 2 18 2 2" xfId="6977"/>
    <cellStyle name="常规 2 18 2 3" xfId="6978"/>
    <cellStyle name="常规 2 18 3" xfId="6979"/>
    <cellStyle name="常规 2 18 3 2" xfId="6980"/>
    <cellStyle name="常规 2 18 3 3" xfId="6981"/>
    <cellStyle name="常规 2 18 4" xfId="6982"/>
    <cellStyle name="常规 2 18 4 2" xfId="6983"/>
    <cellStyle name="常规 2 18 4 3" xfId="6984"/>
    <cellStyle name="常规 2 18 5" xfId="6985"/>
    <cellStyle name="常规 2 18 5 2" xfId="6986"/>
    <cellStyle name="常规 2 18 5 3" xfId="6987"/>
    <cellStyle name="常规 2 18 6" xfId="6988"/>
    <cellStyle name="常规 2 18 6 2" xfId="6989"/>
    <cellStyle name="常规 2 18 6 3" xfId="6990"/>
    <cellStyle name="常规 2 18 7" xfId="6991"/>
    <cellStyle name="常规 2 18 7 2" xfId="6992"/>
    <cellStyle name="常规 2 18 7 3" xfId="6993"/>
    <cellStyle name="常规 2 18 8" xfId="6994"/>
    <cellStyle name="常规 2 18 8 2" xfId="6995"/>
    <cellStyle name="常规 2 18 8 3" xfId="6996"/>
    <cellStyle name="常规 2 18 9" xfId="6997"/>
    <cellStyle name="常规 2 18 9 2" xfId="6998"/>
    <cellStyle name="常规 2 18 9 3" xfId="6999"/>
    <cellStyle name="常规 2 19" xfId="7000"/>
    <cellStyle name="常规 2 19 10" xfId="7001"/>
    <cellStyle name="常规 2 19 11" xfId="7002"/>
    <cellStyle name="常规 2 19 2" xfId="7003"/>
    <cellStyle name="常规 2 19 2 2" xfId="7004"/>
    <cellStyle name="常规 2 19 2 3" xfId="7005"/>
    <cellStyle name="常规 2 19 3" xfId="7006"/>
    <cellStyle name="常规 2 19 3 2" xfId="7007"/>
    <cellStyle name="常规 2 19 3 3" xfId="7008"/>
    <cellStyle name="常规 2 19 4" xfId="7009"/>
    <cellStyle name="常规 2 19 4 2" xfId="7010"/>
    <cellStyle name="常规 2 19 4 3" xfId="7011"/>
    <cellStyle name="常规 2 19 5" xfId="7012"/>
    <cellStyle name="常规 2 19 5 2" xfId="7013"/>
    <cellStyle name="常规 2 19 5 3" xfId="7014"/>
    <cellStyle name="常规 2 19 6" xfId="7015"/>
    <cellStyle name="常规 2 19 6 2" xfId="7016"/>
    <cellStyle name="常规 2 19 6 3" xfId="7017"/>
    <cellStyle name="常规 2 19 7" xfId="7018"/>
    <cellStyle name="常规 2 19 7 2" xfId="7019"/>
    <cellStyle name="常规 2 19 7 3" xfId="7020"/>
    <cellStyle name="常规 2 19 8" xfId="7021"/>
    <cellStyle name="常规 2 19 8 2" xfId="7022"/>
    <cellStyle name="常规 2 19 8 3" xfId="7023"/>
    <cellStyle name="常规 2 19 9" xfId="7024"/>
    <cellStyle name="常规 2 19 9 2" xfId="7025"/>
    <cellStyle name="常规 2 19 9 3" xfId="7026"/>
    <cellStyle name="常规 2 2" xfId="7027"/>
    <cellStyle name="常规 2 2 10" xfId="7028"/>
    <cellStyle name="常规 2 2 10 2" xfId="7029"/>
    <cellStyle name="常规 2 2 10 3" xfId="7030"/>
    <cellStyle name="常规 2 2 11" xfId="7031"/>
    <cellStyle name="常规 2 2 11 2" xfId="7032"/>
    <cellStyle name="常规 2 2 11 3" xfId="7033"/>
    <cellStyle name="常规 2 2 12" xfId="7034"/>
    <cellStyle name="常规 2 2 12 2" xfId="7035"/>
    <cellStyle name="常规 2 2 12 3" xfId="7036"/>
    <cellStyle name="常规 2 2 13" xfId="7037"/>
    <cellStyle name="常规 2 2 13 2" xfId="7038"/>
    <cellStyle name="常规 2 2 13 3" xfId="7039"/>
    <cellStyle name="常规 2 2 14" xfId="7040"/>
    <cellStyle name="常规 2 2 14 2" xfId="7041"/>
    <cellStyle name="常规 2 2 14 3" xfId="7042"/>
    <cellStyle name="常规 2 2 15" xfId="7043"/>
    <cellStyle name="常规 2 2 15 2" xfId="7044"/>
    <cellStyle name="常规 2 2 15 3" xfId="7045"/>
    <cellStyle name="常规 2 2 16" xfId="7046"/>
    <cellStyle name="常规 2 2 16 2" xfId="7047"/>
    <cellStyle name="常规 2 2 16 3" xfId="7048"/>
    <cellStyle name="常规 2 2 17" xfId="7049"/>
    <cellStyle name="常规 2 2 17 2" xfId="7050"/>
    <cellStyle name="常规 2 2 17 3" xfId="7051"/>
    <cellStyle name="常规 2 2 18" xfId="7052"/>
    <cellStyle name="常规 2 2 18 2" xfId="7053"/>
    <cellStyle name="常规 2 2 18 3" xfId="7054"/>
    <cellStyle name="常规 2 2 19" xfId="7055"/>
    <cellStyle name="常规 2 2 19 2" xfId="7056"/>
    <cellStyle name="常规 2 2 19 3" xfId="7057"/>
    <cellStyle name="常规 2 2 2" xfId="7058"/>
    <cellStyle name="常规 2 2 2 10" xfId="7059"/>
    <cellStyle name="常规 2 2 2 10 2" xfId="7060"/>
    <cellStyle name="常规 2 2 2 10 3" xfId="7061"/>
    <cellStyle name="常规 2 2 2 11" xfId="7062"/>
    <cellStyle name="常规 2 2 2 11 2" xfId="7063"/>
    <cellStyle name="常规 2 2 2 11 3" xfId="7064"/>
    <cellStyle name="常规 2 2 2 12" xfId="7065"/>
    <cellStyle name="常规 2 2 2 12 2" xfId="7066"/>
    <cellStyle name="常规 2 2 2 12 3" xfId="7067"/>
    <cellStyle name="常规 2 2 2 13" xfId="7068"/>
    <cellStyle name="常规 2 2 2 13 2" xfId="7069"/>
    <cellStyle name="常规 2 2 2 13 3" xfId="7070"/>
    <cellStyle name="常规 2 2 2 14" xfId="7071"/>
    <cellStyle name="常规 2 2 2 14 2" xfId="7072"/>
    <cellStyle name="常规 2 2 2 14 3" xfId="7073"/>
    <cellStyle name="常规 2 2 2 15" xfId="7074"/>
    <cellStyle name="常规 2 2 2 16" xfId="7075"/>
    <cellStyle name="常规 2 2 2 17" xfId="7076"/>
    <cellStyle name="常规 2 2 2 2" xfId="7077"/>
    <cellStyle name="常规 2 2 2 2 10" xfId="7078"/>
    <cellStyle name="常规 2 2 2 2 11" xfId="7079"/>
    <cellStyle name="常规 2 2 2 2 2" xfId="7080"/>
    <cellStyle name="常规 2 2 2 2 2 2" xfId="7081"/>
    <cellStyle name="常规 2 2 2 2 2 3" xfId="7082"/>
    <cellStyle name="常规 2 2 2 2 3" xfId="7083"/>
    <cellStyle name="常规 2 2 2 2 3 2" xfId="7084"/>
    <cellStyle name="常规 2 2 2 2 3 3" xfId="7085"/>
    <cellStyle name="常规 2 2 2 2 4" xfId="7086"/>
    <cellStyle name="常规 2 2 2 2 4 2" xfId="7087"/>
    <cellStyle name="常规 2 2 2 2 4 3" xfId="7088"/>
    <cellStyle name="常规 2 2 2 2 5" xfId="7089"/>
    <cellStyle name="常规 2 2 2 2 5 2" xfId="7090"/>
    <cellStyle name="常规 2 2 2 2 5 3" xfId="7091"/>
    <cellStyle name="常规 2 2 2 2 6" xfId="7092"/>
    <cellStyle name="常规 2 2 2 2 6 2" xfId="7093"/>
    <cellStyle name="常规 2 2 2 2 6 3" xfId="7094"/>
    <cellStyle name="常规 2 2 2 2 7" xfId="7095"/>
    <cellStyle name="常规 2 2 2 2 7 2" xfId="7096"/>
    <cellStyle name="常规 2 2 2 2 7 3" xfId="7097"/>
    <cellStyle name="常规 2 2 2 2 8" xfId="7098"/>
    <cellStyle name="常规 2 2 2 2 8 2" xfId="7099"/>
    <cellStyle name="常规 2 2 2 2 8 3" xfId="7100"/>
    <cellStyle name="常规 2 2 2 2 9" xfId="7101"/>
    <cellStyle name="常规 2 2 2 2 9 2" xfId="7102"/>
    <cellStyle name="常规 2 2 2 2 9 3" xfId="7103"/>
    <cellStyle name="常规 2 2 2 3" xfId="7104"/>
    <cellStyle name="常规 2 2 2 3 2" xfId="7105"/>
    <cellStyle name="常规 2 2 2 3 2 2" xfId="7106"/>
    <cellStyle name="常规 2 2 2 3 2 3" xfId="7107"/>
    <cellStyle name="常规 2 2 2 3 3" xfId="7108"/>
    <cellStyle name="常规 2 2 2 3 4" xfId="7109"/>
    <cellStyle name="常规 2 2 2 4" xfId="7110"/>
    <cellStyle name="常规 2 2 2 4 2" xfId="7111"/>
    <cellStyle name="常规 2 2 2 4 3" xfId="7112"/>
    <cellStyle name="常规 2 2 2 5" xfId="7113"/>
    <cellStyle name="常规 2 2 2 5 2" xfId="7114"/>
    <cellStyle name="常规 2 2 2 5 3" xfId="7115"/>
    <cellStyle name="常规 2 2 2 6" xfId="7116"/>
    <cellStyle name="常规 2 2 2 6 2" xfId="7117"/>
    <cellStyle name="常规 2 2 2 6 3" xfId="7118"/>
    <cellStyle name="常规 2 2 2 7" xfId="7119"/>
    <cellStyle name="常规 2 2 2 7 2" xfId="7120"/>
    <cellStyle name="常规 2 2 2 7 3" xfId="7121"/>
    <cellStyle name="常规 2 2 2 8" xfId="7122"/>
    <cellStyle name="常规 2 2 2 8 2" xfId="7123"/>
    <cellStyle name="常规 2 2 2 8 3" xfId="7124"/>
    <cellStyle name="常规 2 2 2 9" xfId="7125"/>
    <cellStyle name="常规 2 2 2 9 2" xfId="7126"/>
    <cellStyle name="常规 2 2 2 9 3" xfId="7127"/>
    <cellStyle name="常规 2 2 20" xfId="7128"/>
    <cellStyle name="常规 2 2 20 2" xfId="7129"/>
    <cellStyle name="常规 2 2 20 3" xfId="7130"/>
    <cellStyle name="常规 2 2 21" xfId="7131"/>
    <cellStyle name="常规 2 2 21 2" xfId="7132"/>
    <cellStyle name="常规 2 2 21 3" xfId="7133"/>
    <cellStyle name="常规 2 2 22" xfId="7134"/>
    <cellStyle name="常规 2 2 22 2" xfId="7135"/>
    <cellStyle name="常规 2 2 22 3" xfId="7136"/>
    <cellStyle name="常规 2 2 23" xfId="7137"/>
    <cellStyle name="常规 2 2 23 2" xfId="7138"/>
    <cellStyle name="常规 2 2 23 3" xfId="7139"/>
    <cellStyle name="常规 2 2 24" xfId="7140"/>
    <cellStyle name="常规 2 2 25" xfId="7141"/>
    <cellStyle name="常规 2 2 26" xfId="7142"/>
    <cellStyle name="常规 2 2 27" xfId="12961"/>
    <cellStyle name="常规 2 2 28" xfId="12993"/>
    <cellStyle name="常规 2 2 29" xfId="13065"/>
    <cellStyle name="常规 2 2 3" xfId="7143"/>
    <cellStyle name="常规 2 2 3 10" xfId="7144"/>
    <cellStyle name="常规 2 2 3 10 2" xfId="7145"/>
    <cellStyle name="常规 2 2 3 10 3" xfId="7146"/>
    <cellStyle name="常规 2 2 3 11" xfId="7147"/>
    <cellStyle name="常规 2 2 3 12" xfId="7148"/>
    <cellStyle name="常规 2 2 3 13" xfId="7149"/>
    <cellStyle name="常规 2 2 3 2" xfId="7150"/>
    <cellStyle name="常规 2 2 3 2 2" xfId="7151"/>
    <cellStyle name="常规 2 2 3 2 2 2" xfId="7152"/>
    <cellStyle name="常规 2 2 3 2 2 3" xfId="7153"/>
    <cellStyle name="常规 2 2 3 2 3" xfId="7154"/>
    <cellStyle name="常规 2 2 3 2 4" xfId="7155"/>
    <cellStyle name="常规 2 2 3 3" xfId="7156"/>
    <cellStyle name="常规 2 2 3 3 2" xfId="7157"/>
    <cellStyle name="常规 2 2 3 3 3" xfId="7158"/>
    <cellStyle name="常规 2 2 3 4" xfId="7159"/>
    <cellStyle name="常规 2 2 3 4 2" xfId="7160"/>
    <cellStyle name="常规 2 2 3 4 3" xfId="7161"/>
    <cellStyle name="常规 2 2 3 5" xfId="7162"/>
    <cellStyle name="常规 2 2 3 5 2" xfId="7163"/>
    <cellStyle name="常规 2 2 3 5 3" xfId="7164"/>
    <cellStyle name="常规 2 2 3 6" xfId="7165"/>
    <cellStyle name="常规 2 2 3 6 2" xfId="7166"/>
    <cellStyle name="常规 2 2 3 6 3" xfId="7167"/>
    <cellStyle name="常规 2 2 3 7" xfId="7168"/>
    <cellStyle name="常规 2 2 3 7 2" xfId="7169"/>
    <cellStyle name="常规 2 2 3 7 3" xfId="7170"/>
    <cellStyle name="常规 2 2 3 8" xfId="7171"/>
    <cellStyle name="常规 2 2 3 8 2" xfId="7172"/>
    <cellStyle name="常规 2 2 3 8 3" xfId="7173"/>
    <cellStyle name="常规 2 2 3 9" xfId="7174"/>
    <cellStyle name="常规 2 2 3 9 2" xfId="7175"/>
    <cellStyle name="常规 2 2 3 9 3" xfId="7176"/>
    <cellStyle name="常规 2 2 30" xfId="13075"/>
    <cellStyle name="常规 2 2 4" xfId="7177"/>
    <cellStyle name="常规 2 2 4 10" xfId="7178"/>
    <cellStyle name="常规 2 2 4 10 2" xfId="7179"/>
    <cellStyle name="常规 2 2 4 10 3" xfId="7180"/>
    <cellStyle name="常规 2 2 4 11" xfId="7181"/>
    <cellStyle name="常规 2 2 4 11 2" xfId="7182"/>
    <cellStyle name="常规 2 2 4 11 3" xfId="7183"/>
    <cellStyle name="常规 2 2 4 12" xfId="7184"/>
    <cellStyle name="常规 2 2 4 12 2" xfId="7185"/>
    <cellStyle name="常规 2 2 4 12 3" xfId="7186"/>
    <cellStyle name="常规 2 2 4 13" xfId="7187"/>
    <cellStyle name="常规 2 2 4 13 2" xfId="7188"/>
    <cellStyle name="常规 2 2 4 13 3" xfId="7189"/>
    <cellStyle name="常规 2 2 4 14" xfId="7190"/>
    <cellStyle name="常规 2 2 4 14 2" xfId="7191"/>
    <cellStyle name="常规 2 2 4 14 3" xfId="7192"/>
    <cellStyle name="常规 2 2 4 15" xfId="7193"/>
    <cellStyle name="常规 2 2 4 16" xfId="7194"/>
    <cellStyle name="常规 2 2 4 17" xfId="7195"/>
    <cellStyle name="常规 2 2 4 2" xfId="7196"/>
    <cellStyle name="常规 2 2 4 2 10" xfId="7197"/>
    <cellStyle name="常规 2 2 4 2 11" xfId="7198"/>
    <cellStyle name="常规 2 2 4 2 2" xfId="7199"/>
    <cellStyle name="常规 2 2 4 2 2 2" xfId="7200"/>
    <cellStyle name="常规 2 2 4 2 2 2 2" xfId="7201"/>
    <cellStyle name="常规 2 2 4 2 2 2 3" xfId="7202"/>
    <cellStyle name="常规 2 2 4 2 2 3" xfId="7203"/>
    <cellStyle name="常规 2 2 4 2 2 4" xfId="7204"/>
    <cellStyle name="常规 2 2 4 2 3" xfId="7205"/>
    <cellStyle name="常规 2 2 4 2 3 2" xfId="7206"/>
    <cellStyle name="常规 2 2 4 2 3 3" xfId="7207"/>
    <cellStyle name="常规 2 2 4 2 4" xfId="7208"/>
    <cellStyle name="常规 2 2 4 2 4 2" xfId="7209"/>
    <cellStyle name="常规 2 2 4 2 4 3" xfId="7210"/>
    <cellStyle name="常规 2 2 4 2 5" xfId="7211"/>
    <cellStyle name="常规 2 2 4 2 5 2" xfId="7212"/>
    <cellStyle name="常规 2 2 4 2 5 3" xfId="7213"/>
    <cellStyle name="常规 2 2 4 2 6" xfId="7214"/>
    <cellStyle name="常规 2 2 4 2 6 2" xfId="7215"/>
    <cellStyle name="常规 2 2 4 2 6 3" xfId="7216"/>
    <cellStyle name="常规 2 2 4 2 7" xfId="7217"/>
    <cellStyle name="常规 2 2 4 2 7 2" xfId="7218"/>
    <cellStyle name="常规 2 2 4 2 7 3" xfId="7219"/>
    <cellStyle name="常规 2 2 4 2 8" xfId="7220"/>
    <cellStyle name="常规 2 2 4 2 8 2" xfId="7221"/>
    <cellStyle name="常规 2 2 4 2 8 3" xfId="7222"/>
    <cellStyle name="常规 2 2 4 2 9" xfId="7223"/>
    <cellStyle name="常规 2 2 4 2 9 2" xfId="7224"/>
    <cellStyle name="常规 2 2 4 2 9 3" xfId="7225"/>
    <cellStyle name="常规 2 2 4 3" xfId="7226"/>
    <cellStyle name="常规 2 2 4 3 10" xfId="7227"/>
    <cellStyle name="常规 2 2 4 3 11" xfId="7228"/>
    <cellStyle name="常规 2 2 4 3 2" xfId="7229"/>
    <cellStyle name="常规 2 2 4 3 2 2" xfId="7230"/>
    <cellStyle name="常规 2 2 4 3 2 2 2" xfId="7231"/>
    <cellStyle name="常规 2 2 4 3 2 2 3" xfId="7232"/>
    <cellStyle name="常规 2 2 4 3 2 3" xfId="7233"/>
    <cellStyle name="常规 2 2 4 3 2 4" xfId="7234"/>
    <cellStyle name="常规 2 2 4 3 3" xfId="7235"/>
    <cellStyle name="常规 2 2 4 3 3 2" xfId="7236"/>
    <cellStyle name="常规 2 2 4 3 3 3" xfId="7237"/>
    <cellStyle name="常规 2 2 4 3 4" xfId="7238"/>
    <cellStyle name="常规 2 2 4 3 4 2" xfId="7239"/>
    <cellStyle name="常规 2 2 4 3 4 3" xfId="7240"/>
    <cellStyle name="常规 2 2 4 3 5" xfId="7241"/>
    <cellStyle name="常规 2 2 4 3 5 2" xfId="7242"/>
    <cellStyle name="常规 2 2 4 3 5 3" xfId="7243"/>
    <cellStyle name="常规 2 2 4 3 6" xfId="7244"/>
    <cellStyle name="常规 2 2 4 3 6 2" xfId="7245"/>
    <cellStyle name="常规 2 2 4 3 6 3" xfId="7246"/>
    <cellStyle name="常规 2 2 4 3 7" xfId="7247"/>
    <cellStyle name="常规 2 2 4 3 7 2" xfId="7248"/>
    <cellStyle name="常规 2 2 4 3 7 3" xfId="7249"/>
    <cellStyle name="常规 2 2 4 3 8" xfId="7250"/>
    <cellStyle name="常规 2 2 4 3 8 2" xfId="7251"/>
    <cellStyle name="常规 2 2 4 3 8 3" xfId="7252"/>
    <cellStyle name="常规 2 2 4 3 9" xfId="7253"/>
    <cellStyle name="常规 2 2 4 3 9 2" xfId="7254"/>
    <cellStyle name="常规 2 2 4 3 9 3" xfId="7255"/>
    <cellStyle name="常规 2 2 4 4" xfId="7256"/>
    <cellStyle name="常规 2 2 4 4 10" xfId="7257"/>
    <cellStyle name="常规 2 2 4 4 11" xfId="7258"/>
    <cellStyle name="常规 2 2 4 4 2" xfId="7259"/>
    <cellStyle name="常规 2 2 4 4 2 2" xfId="7260"/>
    <cellStyle name="常规 2 2 4 4 2 2 2" xfId="7261"/>
    <cellStyle name="常规 2 2 4 4 2 2 3" xfId="7262"/>
    <cellStyle name="常规 2 2 4 4 2 3" xfId="7263"/>
    <cellStyle name="常规 2 2 4 4 2 4" xfId="7264"/>
    <cellStyle name="常规 2 2 4 4 3" xfId="7265"/>
    <cellStyle name="常规 2 2 4 4 3 2" xfId="7266"/>
    <cellStyle name="常规 2 2 4 4 3 3" xfId="7267"/>
    <cellStyle name="常规 2 2 4 4 4" xfId="7268"/>
    <cellStyle name="常规 2 2 4 4 4 2" xfId="7269"/>
    <cellStyle name="常规 2 2 4 4 4 3" xfId="7270"/>
    <cellStyle name="常规 2 2 4 4 5" xfId="7271"/>
    <cellStyle name="常规 2 2 4 4 5 2" xfId="7272"/>
    <cellStyle name="常规 2 2 4 4 5 3" xfId="7273"/>
    <cellStyle name="常规 2 2 4 4 6" xfId="7274"/>
    <cellStyle name="常规 2 2 4 4 6 2" xfId="7275"/>
    <cellStyle name="常规 2 2 4 4 6 3" xfId="7276"/>
    <cellStyle name="常规 2 2 4 4 7" xfId="7277"/>
    <cellStyle name="常规 2 2 4 4 7 2" xfId="7278"/>
    <cellStyle name="常规 2 2 4 4 7 3" xfId="7279"/>
    <cellStyle name="常规 2 2 4 4 8" xfId="7280"/>
    <cellStyle name="常规 2 2 4 4 8 2" xfId="7281"/>
    <cellStyle name="常规 2 2 4 4 8 3" xfId="7282"/>
    <cellStyle name="常规 2 2 4 4 9" xfId="7283"/>
    <cellStyle name="常规 2 2 4 4 9 2" xfId="7284"/>
    <cellStyle name="常规 2 2 4 4 9 3" xfId="7285"/>
    <cellStyle name="常规 2 2 4 5" xfId="7286"/>
    <cellStyle name="常规 2 2 4 5 2" xfId="7287"/>
    <cellStyle name="常规 2 2 4 5 2 2" xfId="7288"/>
    <cellStyle name="常规 2 2 4 5 2 3" xfId="7289"/>
    <cellStyle name="常规 2 2 4 5 3" xfId="7290"/>
    <cellStyle name="常规 2 2 4 5 4" xfId="7291"/>
    <cellStyle name="常规 2 2 4 6" xfId="7292"/>
    <cellStyle name="常规 2 2 4 6 2" xfId="7293"/>
    <cellStyle name="常规 2 2 4 6 3" xfId="7294"/>
    <cellStyle name="常规 2 2 4 7" xfId="7295"/>
    <cellStyle name="常规 2 2 4 7 2" xfId="7296"/>
    <cellStyle name="常规 2 2 4 7 3" xfId="7297"/>
    <cellStyle name="常规 2 2 4 8" xfId="7298"/>
    <cellStyle name="常规 2 2 4 8 2" xfId="7299"/>
    <cellStyle name="常规 2 2 4 8 3" xfId="7300"/>
    <cellStyle name="常规 2 2 4 9" xfId="7301"/>
    <cellStyle name="常规 2 2 4 9 2" xfId="7302"/>
    <cellStyle name="常规 2 2 4 9 3" xfId="7303"/>
    <cellStyle name="常规 2 2 5" xfId="7304"/>
    <cellStyle name="常规 2 2 5 10" xfId="7305"/>
    <cellStyle name="常规 2 2 5 11" xfId="7306"/>
    <cellStyle name="常规 2 2 5 12" xfId="7307"/>
    <cellStyle name="常规 2 2 5 2" xfId="7308"/>
    <cellStyle name="常规 2 2 5 2 2" xfId="7309"/>
    <cellStyle name="常规 2 2 5 2 2 2" xfId="7310"/>
    <cellStyle name="常规 2 2 5 2 2 3" xfId="7311"/>
    <cellStyle name="常规 2 2 5 2 3" xfId="7312"/>
    <cellStyle name="常规 2 2 5 2 4" xfId="7313"/>
    <cellStyle name="常规 2 2 5 3" xfId="7314"/>
    <cellStyle name="常规 2 2 5 3 2" xfId="7315"/>
    <cellStyle name="常规 2 2 5 3 3" xfId="7316"/>
    <cellStyle name="常规 2 2 5 4" xfId="7317"/>
    <cellStyle name="常规 2 2 5 4 2" xfId="7318"/>
    <cellStyle name="常规 2 2 5 4 3" xfId="7319"/>
    <cellStyle name="常规 2 2 5 5" xfId="7320"/>
    <cellStyle name="常规 2 2 5 5 2" xfId="7321"/>
    <cellStyle name="常规 2 2 5 5 3" xfId="7322"/>
    <cellStyle name="常规 2 2 5 6" xfId="7323"/>
    <cellStyle name="常规 2 2 5 6 2" xfId="7324"/>
    <cellStyle name="常规 2 2 5 6 3" xfId="7325"/>
    <cellStyle name="常规 2 2 5 7" xfId="7326"/>
    <cellStyle name="常规 2 2 5 7 2" xfId="7327"/>
    <cellStyle name="常规 2 2 5 7 3" xfId="7328"/>
    <cellStyle name="常规 2 2 5 8" xfId="7329"/>
    <cellStyle name="常规 2 2 5 8 2" xfId="7330"/>
    <cellStyle name="常规 2 2 5 8 3" xfId="7331"/>
    <cellStyle name="常规 2 2 5 9" xfId="7332"/>
    <cellStyle name="常规 2 2 5 9 2" xfId="7333"/>
    <cellStyle name="常规 2 2 5 9 3" xfId="7334"/>
    <cellStyle name="常规 2 2 6" xfId="7335"/>
    <cellStyle name="常规 2 2 6 10" xfId="7336"/>
    <cellStyle name="常规 2 2 6 11" xfId="7337"/>
    <cellStyle name="常规 2 2 6 12" xfId="7338"/>
    <cellStyle name="常规 2 2 6 2" xfId="7339"/>
    <cellStyle name="常规 2 2 6 2 2" xfId="7340"/>
    <cellStyle name="常规 2 2 6 2 2 2" xfId="7341"/>
    <cellStyle name="常规 2 2 6 2 2 3" xfId="7342"/>
    <cellStyle name="常规 2 2 6 2 3" xfId="7343"/>
    <cellStyle name="常规 2 2 6 2 4" xfId="7344"/>
    <cellStyle name="常规 2 2 6 3" xfId="7345"/>
    <cellStyle name="常规 2 2 6 3 2" xfId="7346"/>
    <cellStyle name="常规 2 2 6 3 3" xfId="7347"/>
    <cellStyle name="常规 2 2 6 4" xfId="7348"/>
    <cellStyle name="常规 2 2 6 4 2" xfId="7349"/>
    <cellStyle name="常规 2 2 6 4 3" xfId="7350"/>
    <cellStyle name="常规 2 2 6 5" xfId="7351"/>
    <cellStyle name="常规 2 2 6 5 2" xfId="7352"/>
    <cellStyle name="常规 2 2 6 5 3" xfId="7353"/>
    <cellStyle name="常规 2 2 6 6" xfId="7354"/>
    <cellStyle name="常规 2 2 6 6 2" xfId="7355"/>
    <cellStyle name="常规 2 2 6 6 3" xfId="7356"/>
    <cellStyle name="常规 2 2 6 7" xfId="7357"/>
    <cellStyle name="常规 2 2 6 7 2" xfId="7358"/>
    <cellStyle name="常规 2 2 6 7 3" xfId="7359"/>
    <cellStyle name="常规 2 2 6 8" xfId="7360"/>
    <cellStyle name="常规 2 2 6 8 2" xfId="7361"/>
    <cellStyle name="常规 2 2 6 8 3" xfId="7362"/>
    <cellStyle name="常规 2 2 6 9" xfId="7363"/>
    <cellStyle name="常规 2 2 6 9 2" xfId="7364"/>
    <cellStyle name="常规 2 2 6 9 3" xfId="7365"/>
    <cellStyle name="常规 2 2 7" xfId="7366"/>
    <cellStyle name="常规 2 2 7 10" xfId="7367"/>
    <cellStyle name="常规 2 2 7 11" xfId="7368"/>
    <cellStyle name="常规 2 2 7 12" xfId="7369"/>
    <cellStyle name="常规 2 2 7 2" xfId="7370"/>
    <cellStyle name="常规 2 2 7 2 2" xfId="7371"/>
    <cellStyle name="常规 2 2 7 2 2 2" xfId="7372"/>
    <cellStyle name="常规 2 2 7 2 2 3" xfId="7373"/>
    <cellStyle name="常规 2 2 7 2 3" xfId="7374"/>
    <cellStyle name="常规 2 2 7 2 4" xfId="7375"/>
    <cellStyle name="常规 2 2 7 3" xfId="7376"/>
    <cellStyle name="常规 2 2 7 3 2" xfId="7377"/>
    <cellStyle name="常规 2 2 7 3 3" xfId="7378"/>
    <cellStyle name="常规 2 2 7 4" xfId="7379"/>
    <cellStyle name="常规 2 2 7 4 2" xfId="7380"/>
    <cellStyle name="常规 2 2 7 4 3" xfId="7381"/>
    <cellStyle name="常规 2 2 7 5" xfId="7382"/>
    <cellStyle name="常规 2 2 7 5 2" xfId="7383"/>
    <cellStyle name="常规 2 2 7 5 3" xfId="7384"/>
    <cellStyle name="常规 2 2 7 6" xfId="7385"/>
    <cellStyle name="常规 2 2 7 6 2" xfId="7386"/>
    <cellStyle name="常规 2 2 7 6 3" xfId="7387"/>
    <cellStyle name="常规 2 2 7 7" xfId="7388"/>
    <cellStyle name="常规 2 2 7 7 2" xfId="7389"/>
    <cellStyle name="常规 2 2 7 7 3" xfId="7390"/>
    <cellStyle name="常规 2 2 7 8" xfId="7391"/>
    <cellStyle name="常规 2 2 7 8 2" xfId="7392"/>
    <cellStyle name="常规 2 2 7 8 3" xfId="7393"/>
    <cellStyle name="常规 2 2 7 9" xfId="7394"/>
    <cellStyle name="常规 2 2 7 9 2" xfId="7395"/>
    <cellStyle name="常规 2 2 7 9 3" xfId="7396"/>
    <cellStyle name="常规 2 2 8" xfId="7397"/>
    <cellStyle name="常规 2 2 8 10" xfId="7398"/>
    <cellStyle name="常规 2 2 8 11" xfId="7399"/>
    <cellStyle name="常规 2 2 8 12" xfId="7400"/>
    <cellStyle name="常规 2 2 8 2" xfId="7401"/>
    <cellStyle name="常规 2 2 8 2 2" xfId="7402"/>
    <cellStyle name="常规 2 2 8 2 2 2" xfId="7403"/>
    <cellStyle name="常规 2 2 8 2 2 3" xfId="7404"/>
    <cellStyle name="常规 2 2 8 2 3" xfId="7405"/>
    <cellStyle name="常规 2 2 8 2 4" xfId="7406"/>
    <cellStyle name="常规 2 2 8 3" xfId="7407"/>
    <cellStyle name="常规 2 2 8 3 2" xfId="7408"/>
    <cellStyle name="常规 2 2 8 3 3" xfId="7409"/>
    <cellStyle name="常规 2 2 8 4" xfId="7410"/>
    <cellStyle name="常规 2 2 8 4 2" xfId="7411"/>
    <cellStyle name="常规 2 2 8 4 3" xfId="7412"/>
    <cellStyle name="常规 2 2 8 5" xfId="7413"/>
    <cellStyle name="常规 2 2 8 5 2" xfId="7414"/>
    <cellStyle name="常规 2 2 8 5 3" xfId="7415"/>
    <cellStyle name="常规 2 2 8 6" xfId="7416"/>
    <cellStyle name="常规 2 2 8 6 2" xfId="7417"/>
    <cellStyle name="常规 2 2 8 6 3" xfId="7418"/>
    <cellStyle name="常规 2 2 8 7" xfId="7419"/>
    <cellStyle name="常规 2 2 8 7 2" xfId="7420"/>
    <cellStyle name="常规 2 2 8 7 3" xfId="7421"/>
    <cellStyle name="常规 2 2 8 8" xfId="7422"/>
    <cellStyle name="常规 2 2 8 8 2" xfId="7423"/>
    <cellStyle name="常规 2 2 8 8 3" xfId="7424"/>
    <cellStyle name="常规 2 2 8 9" xfId="7425"/>
    <cellStyle name="常规 2 2 8 9 2" xfId="7426"/>
    <cellStyle name="常规 2 2 8 9 3" xfId="7427"/>
    <cellStyle name="常规 2 2 9" xfId="7428"/>
    <cellStyle name="常规 2 2 9 2" xfId="7429"/>
    <cellStyle name="常规 2 2 9 3" xfId="7430"/>
    <cellStyle name="常规 2 2 9 4" xfId="7431"/>
    <cellStyle name="常规 2 2 9 5" xfId="7432"/>
    <cellStyle name="常规 2 20" xfId="7433"/>
    <cellStyle name="常规 2 20 10" xfId="7434"/>
    <cellStyle name="常规 2 20 11" xfId="7435"/>
    <cellStyle name="常规 2 20 2" xfId="7436"/>
    <cellStyle name="常规 2 20 2 2" xfId="7437"/>
    <cellStyle name="常规 2 20 2 2 2" xfId="7438"/>
    <cellStyle name="常规 2 20 2 2 3" xfId="7439"/>
    <cellStyle name="常规 2 20 2 3" xfId="7440"/>
    <cellStyle name="常规 2 20 2 4" xfId="7441"/>
    <cellStyle name="常规 2 20 3" xfId="7442"/>
    <cellStyle name="常规 2 20 3 2" xfId="7443"/>
    <cellStyle name="常规 2 20 3 3" xfId="7444"/>
    <cellStyle name="常规 2 20 4" xfId="7445"/>
    <cellStyle name="常规 2 20 4 2" xfId="7446"/>
    <cellStyle name="常规 2 20 4 3" xfId="7447"/>
    <cellStyle name="常规 2 20 5" xfId="7448"/>
    <cellStyle name="常规 2 20 5 2" xfId="7449"/>
    <cellStyle name="常规 2 20 5 3" xfId="7450"/>
    <cellStyle name="常规 2 20 6" xfId="7451"/>
    <cellStyle name="常规 2 20 6 2" xfId="7452"/>
    <cellStyle name="常规 2 20 6 3" xfId="7453"/>
    <cellStyle name="常规 2 20 7" xfId="7454"/>
    <cellStyle name="常规 2 20 7 2" xfId="7455"/>
    <cellStyle name="常规 2 20 7 3" xfId="7456"/>
    <cellStyle name="常规 2 20 8" xfId="7457"/>
    <cellStyle name="常规 2 20 8 2" xfId="7458"/>
    <cellStyle name="常规 2 20 8 3" xfId="7459"/>
    <cellStyle name="常规 2 20 9" xfId="7460"/>
    <cellStyle name="常规 2 20 9 2" xfId="7461"/>
    <cellStyle name="常规 2 20 9 3" xfId="7462"/>
    <cellStyle name="常规 2 21" xfId="7463"/>
    <cellStyle name="常规 2 21 10" xfId="7464"/>
    <cellStyle name="常规 2 21 11" xfId="7465"/>
    <cellStyle name="常规 2 21 2" xfId="7466"/>
    <cellStyle name="常规 2 21 2 2" xfId="7467"/>
    <cellStyle name="常规 2 21 2 2 2" xfId="7468"/>
    <cellStyle name="常规 2 21 2 2 3" xfId="7469"/>
    <cellStyle name="常规 2 21 2 3" xfId="7470"/>
    <cellStyle name="常规 2 21 2 4" xfId="7471"/>
    <cellStyle name="常规 2 21 3" xfId="7472"/>
    <cellStyle name="常规 2 21 3 2" xfId="7473"/>
    <cellStyle name="常规 2 21 3 3" xfId="7474"/>
    <cellStyle name="常规 2 21 4" xfId="7475"/>
    <cellStyle name="常规 2 21 4 2" xfId="7476"/>
    <cellStyle name="常规 2 21 4 3" xfId="7477"/>
    <cellStyle name="常规 2 21 5" xfId="7478"/>
    <cellStyle name="常规 2 21 5 2" xfId="7479"/>
    <cellStyle name="常规 2 21 5 3" xfId="7480"/>
    <cellStyle name="常规 2 21 6" xfId="7481"/>
    <cellStyle name="常规 2 21 6 2" xfId="7482"/>
    <cellStyle name="常规 2 21 6 3" xfId="7483"/>
    <cellStyle name="常规 2 21 7" xfId="7484"/>
    <cellStyle name="常规 2 21 7 2" xfId="7485"/>
    <cellStyle name="常规 2 21 7 3" xfId="7486"/>
    <cellStyle name="常规 2 21 8" xfId="7487"/>
    <cellStyle name="常规 2 21 8 2" xfId="7488"/>
    <cellStyle name="常规 2 21 8 3" xfId="7489"/>
    <cellStyle name="常规 2 21 9" xfId="7490"/>
    <cellStyle name="常规 2 21 9 2" xfId="7491"/>
    <cellStyle name="常规 2 21 9 3" xfId="7492"/>
    <cellStyle name="常规 2 22" xfId="7493"/>
    <cellStyle name="常规 2 22 10" xfId="7494"/>
    <cellStyle name="常规 2 22 11" xfId="7495"/>
    <cellStyle name="常规 2 22 2" xfId="7496"/>
    <cellStyle name="常规 2 22 2 2" xfId="7497"/>
    <cellStyle name="常规 2 22 2 2 2" xfId="7498"/>
    <cellStyle name="常规 2 22 2 2 3" xfId="7499"/>
    <cellStyle name="常规 2 22 2 3" xfId="7500"/>
    <cellStyle name="常规 2 22 2 4" xfId="7501"/>
    <cellStyle name="常规 2 22 3" xfId="7502"/>
    <cellStyle name="常规 2 22 3 2" xfId="7503"/>
    <cellStyle name="常规 2 22 3 3" xfId="7504"/>
    <cellStyle name="常规 2 22 4" xfId="7505"/>
    <cellStyle name="常规 2 22 4 2" xfId="7506"/>
    <cellStyle name="常规 2 22 4 3" xfId="7507"/>
    <cellStyle name="常规 2 22 5" xfId="7508"/>
    <cellStyle name="常规 2 22 5 2" xfId="7509"/>
    <cellStyle name="常规 2 22 5 3" xfId="7510"/>
    <cellStyle name="常规 2 22 6" xfId="7511"/>
    <cellStyle name="常规 2 22 6 2" xfId="7512"/>
    <cellStyle name="常规 2 22 6 3" xfId="7513"/>
    <cellStyle name="常规 2 22 7" xfId="7514"/>
    <cellStyle name="常规 2 22 7 2" xfId="7515"/>
    <cellStyle name="常规 2 22 7 3" xfId="7516"/>
    <cellStyle name="常规 2 22 8" xfId="7517"/>
    <cellStyle name="常规 2 22 8 2" xfId="7518"/>
    <cellStyle name="常规 2 22 8 3" xfId="7519"/>
    <cellStyle name="常规 2 22 9" xfId="7520"/>
    <cellStyle name="常规 2 22 9 2" xfId="7521"/>
    <cellStyle name="常规 2 22 9 3" xfId="7522"/>
    <cellStyle name="常规 2 23" xfId="7523"/>
    <cellStyle name="常规 2 23 2" xfId="7524"/>
    <cellStyle name="常规 2 23 2 2" xfId="7525"/>
    <cellStyle name="常规 2 23 2 3" xfId="7526"/>
    <cellStyle name="常规 2 23 3" xfId="7527"/>
    <cellStyle name="常规 2 23 4" xfId="7528"/>
    <cellStyle name="常规 2 24" xfId="7529"/>
    <cellStyle name="常规 2 24 2" xfId="7530"/>
    <cellStyle name="常规 2 24 2 2" xfId="7531"/>
    <cellStyle name="常规 2 24 2 3" xfId="7532"/>
    <cellStyle name="常规 2 24 3" xfId="7533"/>
    <cellStyle name="常规 2 24 4" xfId="7534"/>
    <cellStyle name="常规 2 25" xfId="7535"/>
    <cellStyle name="常规 2 25 10" xfId="7536"/>
    <cellStyle name="常规 2 25 11" xfId="7537"/>
    <cellStyle name="常规 2 25 2" xfId="7538"/>
    <cellStyle name="常规 2 25 2 2" xfId="7539"/>
    <cellStyle name="常规 2 25 2 2 2" xfId="7540"/>
    <cellStyle name="常规 2 25 2 2 3" xfId="7541"/>
    <cellStyle name="常规 2 25 2 3" xfId="7542"/>
    <cellStyle name="常规 2 25 2 4" xfId="7543"/>
    <cellStyle name="常规 2 25 3" xfId="7544"/>
    <cellStyle name="常规 2 25 3 2" xfId="7545"/>
    <cellStyle name="常规 2 25 3 3" xfId="7546"/>
    <cellStyle name="常规 2 25 4" xfId="7547"/>
    <cellStyle name="常规 2 25 4 2" xfId="7548"/>
    <cellStyle name="常规 2 25 4 3" xfId="7549"/>
    <cellStyle name="常规 2 25 5" xfId="7550"/>
    <cellStyle name="常规 2 25 5 2" xfId="7551"/>
    <cellStyle name="常规 2 25 5 3" xfId="7552"/>
    <cellStyle name="常规 2 25 6" xfId="7553"/>
    <cellStyle name="常规 2 25 6 2" xfId="7554"/>
    <cellStyle name="常规 2 25 6 3" xfId="7555"/>
    <cellStyle name="常规 2 25 7" xfId="7556"/>
    <cellStyle name="常规 2 25 7 2" xfId="7557"/>
    <cellStyle name="常规 2 25 7 3" xfId="7558"/>
    <cellStyle name="常规 2 25 8" xfId="7559"/>
    <cellStyle name="常规 2 25 8 2" xfId="7560"/>
    <cellStyle name="常规 2 25 8 3" xfId="7561"/>
    <cellStyle name="常规 2 25 9" xfId="7562"/>
    <cellStyle name="常规 2 25 9 2" xfId="7563"/>
    <cellStyle name="常规 2 25 9 3" xfId="7564"/>
    <cellStyle name="常规 2 26" xfId="7565"/>
    <cellStyle name="常规 2 26 10" xfId="7566"/>
    <cellStyle name="常规 2 26 11" xfId="7567"/>
    <cellStyle name="常规 2 26 2" xfId="7568"/>
    <cellStyle name="常规 2 26 2 2" xfId="7569"/>
    <cellStyle name="常规 2 26 2 2 2" xfId="7570"/>
    <cellStyle name="常规 2 26 2 2 3" xfId="7571"/>
    <cellStyle name="常规 2 26 2 3" xfId="7572"/>
    <cellStyle name="常规 2 26 2 4" xfId="7573"/>
    <cellStyle name="常规 2 26 3" xfId="7574"/>
    <cellStyle name="常规 2 26 3 2" xfId="7575"/>
    <cellStyle name="常规 2 26 3 3" xfId="7576"/>
    <cellStyle name="常规 2 26 4" xfId="7577"/>
    <cellStyle name="常规 2 26 4 2" xfId="7578"/>
    <cellStyle name="常规 2 26 4 3" xfId="7579"/>
    <cellStyle name="常规 2 26 5" xfId="7580"/>
    <cellStyle name="常规 2 26 5 2" xfId="7581"/>
    <cellStyle name="常规 2 26 5 3" xfId="7582"/>
    <cellStyle name="常规 2 26 6" xfId="7583"/>
    <cellStyle name="常规 2 26 6 2" xfId="7584"/>
    <cellStyle name="常规 2 26 6 3" xfId="7585"/>
    <cellStyle name="常规 2 26 7" xfId="7586"/>
    <cellStyle name="常规 2 26 7 2" xfId="7587"/>
    <cellStyle name="常规 2 26 7 3" xfId="7588"/>
    <cellStyle name="常规 2 26 8" xfId="7589"/>
    <cellStyle name="常规 2 26 8 2" xfId="7590"/>
    <cellStyle name="常规 2 26 8 3" xfId="7591"/>
    <cellStyle name="常规 2 26 9" xfId="7592"/>
    <cellStyle name="常规 2 26 9 2" xfId="7593"/>
    <cellStyle name="常规 2 26 9 3" xfId="7594"/>
    <cellStyle name="常规 2 27" xfId="7595"/>
    <cellStyle name="常规 2 27 10" xfId="7596"/>
    <cellStyle name="常规 2 27 11" xfId="7597"/>
    <cellStyle name="常规 2 27 2" xfId="7598"/>
    <cellStyle name="常规 2 27 2 2" xfId="7599"/>
    <cellStyle name="常规 2 27 2 2 2" xfId="7600"/>
    <cellStyle name="常规 2 27 2 2 3" xfId="7601"/>
    <cellStyle name="常规 2 27 2 3" xfId="7602"/>
    <cellStyle name="常规 2 27 2 4" xfId="7603"/>
    <cellStyle name="常规 2 27 3" xfId="7604"/>
    <cellStyle name="常规 2 27 3 2" xfId="7605"/>
    <cellStyle name="常规 2 27 3 3" xfId="7606"/>
    <cellStyle name="常规 2 27 4" xfId="7607"/>
    <cellStyle name="常规 2 27 4 2" xfId="7608"/>
    <cellStyle name="常规 2 27 4 3" xfId="7609"/>
    <cellStyle name="常规 2 27 5" xfId="7610"/>
    <cellStyle name="常规 2 27 5 2" xfId="7611"/>
    <cellStyle name="常规 2 27 5 3" xfId="7612"/>
    <cellStyle name="常规 2 27 6" xfId="7613"/>
    <cellStyle name="常规 2 27 6 2" xfId="7614"/>
    <cellStyle name="常规 2 27 6 3" xfId="7615"/>
    <cellStyle name="常规 2 27 7" xfId="7616"/>
    <cellStyle name="常规 2 27 7 2" xfId="7617"/>
    <cellStyle name="常规 2 27 7 3" xfId="7618"/>
    <cellStyle name="常规 2 27 8" xfId="7619"/>
    <cellStyle name="常规 2 27 8 2" xfId="7620"/>
    <cellStyle name="常规 2 27 8 3" xfId="7621"/>
    <cellStyle name="常规 2 27 9" xfId="7622"/>
    <cellStyle name="常规 2 27 9 2" xfId="7623"/>
    <cellStyle name="常规 2 27 9 3" xfId="7624"/>
    <cellStyle name="常规 2 28" xfId="7625"/>
    <cellStyle name="常规 2 28 10" xfId="7626"/>
    <cellStyle name="常规 2 28 11" xfId="7627"/>
    <cellStyle name="常规 2 28 2" xfId="7628"/>
    <cellStyle name="常规 2 28 2 2" xfId="7629"/>
    <cellStyle name="常规 2 28 2 2 2" xfId="7630"/>
    <cellStyle name="常规 2 28 2 2 3" xfId="7631"/>
    <cellStyle name="常规 2 28 2 3" xfId="7632"/>
    <cellStyle name="常规 2 28 2 4" xfId="7633"/>
    <cellStyle name="常规 2 28 3" xfId="7634"/>
    <cellStyle name="常规 2 28 3 2" xfId="7635"/>
    <cellStyle name="常规 2 28 3 3" xfId="7636"/>
    <cellStyle name="常规 2 28 4" xfId="7637"/>
    <cellStyle name="常规 2 28 4 2" xfId="7638"/>
    <cellStyle name="常规 2 28 4 3" xfId="7639"/>
    <cellStyle name="常规 2 28 5" xfId="7640"/>
    <cellStyle name="常规 2 28 5 2" xfId="7641"/>
    <cellStyle name="常规 2 28 5 3" xfId="7642"/>
    <cellStyle name="常规 2 28 6" xfId="7643"/>
    <cellStyle name="常规 2 28 6 2" xfId="7644"/>
    <cellStyle name="常规 2 28 6 3" xfId="7645"/>
    <cellStyle name="常规 2 28 7" xfId="7646"/>
    <cellStyle name="常规 2 28 7 2" xfId="7647"/>
    <cellStyle name="常规 2 28 7 3" xfId="7648"/>
    <cellStyle name="常规 2 28 8" xfId="7649"/>
    <cellStyle name="常规 2 28 8 2" xfId="7650"/>
    <cellStyle name="常规 2 28 8 3" xfId="7651"/>
    <cellStyle name="常规 2 28 9" xfId="7652"/>
    <cellStyle name="常规 2 28 9 2" xfId="7653"/>
    <cellStyle name="常规 2 28 9 3" xfId="7654"/>
    <cellStyle name="常规 2 29" xfId="7655"/>
    <cellStyle name="常规 2 29 2" xfId="7656"/>
    <cellStyle name="常规 2 29 2 2" xfId="7657"/>
    <cellStyle name="常规 2 29 2 3" xfId="7658"/>
    <cellStyle name="常规 2 29 3" xfId="7659"/>
    <cellStyle name="常规 2 29 4" xfId="7660"/>
    <cellStyle name="常规 2 3" xfId="7661"/>
    <cellStyle name="常规 2 3 10" xfId="7662"/>
    <cellStyle name="常规 2 3 10 2" xfId="7663"/>
    <cellStyle name="常规 2 3 10 3" xfId="7664"/>
    <cellStyle name="常规 2 3 11" xfId="7665"/>
    <cellStyle name="常规 2 3 11 2" xfId="7666"/>
    <cellStyle name="常规 2 3 11 2 2" xfId="7667"/>
    <cellStyle name="常规 2 3 11 2 3" xfId="7668"/>
    <cellStyle name="常规 2 3 11 3" xfId="7669"/>
    <cellStyle name="常规 2 3 11 3 2" xfId="7670"/>
    <cellStyle name="常规 2 3 11 3 3" xfId="7671"/>
    <cellStyle name="常规 2 3 11 4" xfId="7672"/>
    <cellStyle name="常规 2 3 11 4 2" xfId="7673"/>
    <cellStyle name="常规 2 3 11 4 3" xfId="7674"/>
    <cellStyle name="常规 2 3 11 5" xfId="7675"/>
    <cellStyle name="常规 2 3 11 6" xfId="7676"/>
    <cellStyle name="常规 2 3 11 7" xfId="7677"/>
    <cellStyle name="常规 2 3 12" xfId="7678"/>
    <cellStyle name="常规 2 3 12 2" xfId="7679"/>
    <cellStyle name="常规 2 3 12 3" xfId="7680"/>
    <cellStyle name="常规 2 3 13" xfId="7681"/>
    <cellStyle name="常规 2 3 13 2" xfId="7682"/>
    <cellStyle name="常规 2 3 13 3" xfId="7683"/>
    <cellStyle name="常规 2 3 14" xfId="7684"/>
    <cellStyle name="常规 2 3 14 2" xfId="7685"/>
    <cellStyle name="常规 2 3 14 3" xfId="7686"/>
    <cellStyle name="常规 2 3 15" xfId="7687"/>
    <cellStyle name="常规 2 3 15 2" xfId="7688"/>
    <cellStyle name="常规 2 3 15 3" xfId="7689"/>
    <cellStyle name="常规 2 3 16" xfId="7690"/>
    <cellStyle name="常规 2 3 16 2" xfId="7691"/>
    <cellStyle name="常规 2 3 16 3" xfId="7692"/>
    <cellStyle name="常规 2 3 17" xfId="7693"/>
    <cellStyle name="常规 2 3 17 2" xfId="7694"/>
    <cellStyle name="常规 2 3 17 3" xfId="7695"/>
    <cellStyle name="常规 2 3 18" xfId="7696"/>
    <cellStyle name="常规 2 3 18 2" xfId="7697"/>
    <cellStyle name="常规 2 3 18 3" xfId="7698"/>
    <cellStyle name="常规 2 3 19" xfId="7699"/>
    <cellStyle name="常规 2 3 19 2" xfId="7700"/>
    <cellStyle name="常规 2 3 19 3" xfId="7701"/>
    <cellStyle name="常规 2 3 2" xfId="7702"/>
    <cellStyle name="常规 2 3 2 10" xfId="7703"/>
    <cellStyle name="常规 2 3 2 10 2" xfId="7704"/>
    <cellStyle name="常规 2 3 2 10 3" xfId="7705"/>
    <cellStyle name="常规 2 3 2 11" xfId="7706"/>
    <cellStyle name="常规 2 3 2 12" xfId="7707"/>
    <cellStyle name="常规 2 3 2 2" xfId="7708"/>
    <cellStyle name="常规 2 3 2 2 10" xfId="7709"/>
    <cellStyle name="常规 2 3 2 2 11" xfId="7710"/>
    <cellStyle name="常规 2 3 2 2 2" xfId="7711"/>
    <cellStyle name="常规 2 3 2 2 2 2" xfId="7712"/>
    <cellStyle name="常规 2 3 2 2 2 3" xfId="7713"/>
    <cellStyle name="常规 2 3 2 2 3" xfId="7714"/>
    <cellStyle name="常规 2 3 2 2 3 2" xfId="7715"/>
    <cellStyle name="常规 2 3 2 2 3 3" xfId="7716"/>
    <cellStyle name="常规 2 3 2 2 4" xfId="7717"/>
    <cellStyle name="常规 2 3 2 2 4 2" xfId="7718"/>
    <cellStyle name="常规 2 3 2 2 4 3" xfId="7719"/>
    <cellStyle name="常规 2 3 2 2 5" xfId="7720"/>
    <cellStyle name="常规 2 3 2 2 5 2" xfId="7721"/>
    <cellStyle name="常规 2 3 2 2 5 3" xfId="7722"/>
    <cellStyle name="常规 2 3 2 2 6" xfId="7723"/>
    <cellStyle name="常规 2 3 2 2 6 2" xfId="7724"/>
    <cellStyle name="常规 2 3 2 2 6 3" xfId="7725"/>
    <cellStyle name="常规 2 3 2 2 7" xfId="7726"/>
    <cellStyle name="常规 2 3 2 2 7 2" xfId="7727"/>
    <cellStyle name="常规 2 3 2 2 7 3" xfId="7728"/>
    <cellStyle name="常规 2 3 2 2 8" xfId="7729"/>
    <cellStyle name="常规 2 3 2 2 8 2" xfId="7730"/>
    <cellStyle name="常规 2 3 2 2 8 3" xfId="7731"/>
    <cellStyle name="常规 2 3 2 2 9" xfId="7732"/>
    <cellStyle name="常规 2 3 2 2 9 2" xfId="7733"/>
    <cellStyle name="常规 2 3 2 2 9 3" xfId="7734"/>
    <cellStyle name="常规 2 3 2 3" xfId="7735"/>
    <cellStyle name="常规 2 3 2 3 2" xfId="7736"/>
    <cellStyle name="常规 2 3 2 3 2 2" xfId="7737"/>
    <cellStyle name="常规 2 3 2 3 2 3" xfId="7738"/>
    <cellStyle name="常规 2 3 2 3 3" xfId="7739"/>
    <cellStyle name="常规 2 3 2 3 4" xfId="7740"/>
    <cellStyle name="常规 2 3 2 4" xfId="7741"/>
    <cellStyle name="常规 2 3 2 4 2" xfId="7742"/>
    <cellStyle name="常规 2 3 2 4 3" xfId="7743"/>
    <cellStyle name="常规 2 3 2 5" xfId="7744"/>
    <cellStyle name="常规 2 3 2 5 2" xfId="7745"/>
    <cellStyle name="常规 2 3 2 5 3" xfId="7746"/>
    <cellStyle name="常规 2 3 2 6" xfId="7747"/>
    <cellStyle name="常规 2 3 2 6 2" xfId="7748"/>
    <cellStyle name="常规 2 3 2 6 3" xfId="7749"/>
    <cellStyle name="常规 2 3 2 7" xfId="7750"/>
    <cellStyle name="常规 2 3 2 7 2" xfId="7751"/>
    <cellStyle name="常规 2 3 2 7 3" xfId="7752"/>
    <cellStyle name="常规 2 3 2 8" xfId="7753"/>
    <cellStyle name="常规 2 3 2 8 2" xfId="7754"/>
    <cellStyle name="常规 2 3 2 8 3" xfId="7755"/>
    <cellStyle name="常规 2 3 2 9" xfId="7756"/>
    <cellStyle name="常规 2 3 2 9 2" xfId="7757"/>
    <cellStyle name="常规 2 3 2 9 3" xfId="7758"/>
    <cellStyle name="常规 2 3 20" xfId="7759"/>
    <cellStyle name="常规 2 3 20 2" xfId="7760"/>
    <cellStyle name="常规 2 3 20 3" xfId="7761"/>
    <cellStyle name="常规 2 3 21" xfId="7762"/>
    <cellStyle name="常规 2 3 22" xfId="7763"/>
    <cellStyle name="常规 2 3 23" xfId="7764"/>
    <cellStyle name="常规 2 3 24" xfId="13062"/>
    <cellStyle name="常规 2 3 3" xfId="7765"/>
    <cellStyle name="常规 2 3 3 10" xfId="7766"/>
    <cellStyle name="常规 2 3 3 11" xfId="7767"/>
    <cellStyle name="常规 2 3 3 2" xfId="7768"/>
    <cellStyle name="常规 2 3 3 2 2" xfId="7769"/>
    <cellStyle name="常规 2 3 3 2 2 2" xfId="7770"/>
    <cellStyle name="常规 2 3 3 2 2 3" xfId="7771"/>
    <cellStyle name="常规 2 3 3 2 3" xfId="7772"/>
    <cellStyle name="常规 2 3 3 2 4" xfId="7773"/>
    <cellStyle name="常规 2 3 3 3" xfId="7774"/>
    <cellStyle name="常规 2 3 3 3 2" xfId="7775"/>
    <cellStyle name="常规 2 3 3 3 3" xfId="7776"/>
    <cellStyle name="常规 2 3 3 4" xfId="7777"/>
    <cellStyle name="常规 2 3 3 4 2" xfId="7778"/>
    <cellStyle name="常规 2 3 3 4 3" xfId="7779"/>
    <cellStyle name="常规 2 3 3 5" xfId="7780"/>
    <cellStyle name="常规 2 3 3 5 2" xfId="7781"/>
    <cellStyle name="常规 2 3 3 5 3" xfId="7782"/>
    <cellStyle name="常规 2 3 3 6" xfId="7783"/>
    <cellStyle name="常规 2 3 3 6 2" xfId="7784"/>
    <cellStyle name="常规 2 3 3 6 3" xfId="7785"/>
    <cellStyle name="常规 2 3 3 7" xfId="7786"/>
    <cellStyle name="常规 2 3 3 7 2" xfId="7787"/>
    <cellStyle name="常规 2 3 3 7 3" xfId="7788"/>
    <cellStyle name="常规 2 3 3 8" xfId="7789"/>
    <cellStyle name="常规 2 3 3 8 2" xfId="7790"/>
    <cellStyle name="常规 2 3 3 8 3" xfId="7791"/>
    <cellStyle name="常规 2 3 3 9" xfId="7792"/>
    <cellStyle name="常规 2 3 3 9 2" xfId="7793"/>
    <cellStyle name="常规 2 3 3 9 3" xfId="7794"/>
    <cellStyle name="常规 2 3 4" xfId="7795"/>
    <cellStyle name="常规 2 3 4 10" xfId="7796"/>
    <cellStyle name="常规 2 3 4 11" xfId="7797"/>
    <cellStyle name="常规 2 3 4 2" xfId="7798"/>
    <cellStyle name="常规 2 3 4 2 2" xfId="7799"/>
    <cellStyle name="常规 2 3 4 2 2 2" xfId="7800"/>
    <cellStyle name="常规 2 3 4 2 2 3" xfId="7801"/>
    <cellStyle name="常规 2 3 4 2 3" xfId="7802"/>
    <cellStyle name="常规 2 3 4 2 4" xfId="7803"/>
    <cellStyle name="常规 2 3 4 3" xfId="7804"/>
    <cellStyle name="常规 2 3 4 3 2" xfId="7805"/>
    <cellStyle name="常规 2 3 4 3 3" xfId="7806"/>
    <cellStyle name="常规 2 3 4 4" xfId="7807"/>
    <cellStyle name="常规 2 3 4 4 2" xfId="7808"/>
    <cellStyle name="常规 2 3 4 4 3" xfId="7809"/>
    <cellStyle name="常规 2 3 4 5" xfId="7810"/>
    <cellStyle name="常规 2 3 4 5 2" xfId="7811"/>
    <cellStyle name="常规 2 3 4 5 3" xfId="7812"/>
    <cellStyle name="常规 2 3 4 6" xfId="7813"/>
    <cellStyle name="常规 2 3 4 6 2" xfId="7814"/>
    <cellStyle name="常规 2 3 4 6 3" xfId="7815"/>
    <cellStyle name="常规 2 3 4 7" xfId="7816"/>
    <cellStyle name="常规 2 3 4 7 2" xfId="7817"/>
    <cellStyle name="常规 2 3 4 7 3" xfId="7818"/>
    <cellStyle name="常规 2 3 4 8" xfId="7819"/>
    <cellStyle name="常规 2 3 4 8 2" xfId="7820"/>
    <cellStyle name="常规 2 3 4 8 3" xfId="7821"/>
    <cellStyle name="常规 2 3 4 9" xfId="7822"/>
    <cellStyle name="常规 2 3 4 9 2" xfId="7823"/>
    <cellStyle name="常规 2 3 4 9 3" xfId="7824"/>
    <cellStyle name="常规 2 3 5" xfId="7825"/>
    <cellStyle name="常规 2 3 5 10" xfId="7826"/>
    <cellStyle name="常规 2 3 5 11" xfId="7827"/>
    <cellStyle name="常规 2 3 5 2" xfId="7828"/>
    <cellStyle name="常规 2 3 5 2 2" xfId="7829"/>
    <cellStyle name="常规 2 3 5 2 2 2" xfId="7830"/>
    <cellStyle name="常规 2 3 5 2 2 3" xfId="7831"/>
    <cellStyle name="常规 2 3 5 2 3" xfId="7832"/>
    <cellStyle name="常规 2 3 5 2 4" xfId="7833"/>
    <cellStyle name="常规 2 3 5 3" xfId="7834"/>
    <cellStyle name="常规 2 3 5 3 2" xfId="7835"/>
    <cellStyle name="常规 2 3 5 3 3" xfId="7836"/>
    <cellStyle name="常规 2 3 5 4" xfId="7837"/>
    <cellStyle name="常规 2 3 5 4 2" xfId="7838"/>
    <cellStyle name="常规 2 3 5 4 3" xfId="7839"/>
    <cellStyle name="常规 2 3 5 5" xfId="7840"/>
    <cellStyle name="常规 2 3 5 5 2" xfId="7841"/>
    <cellStyle name="常规 2 3 5 5 3" xfId="7842"/>
    <cellStyle name="常规 2 3 5 6" xfId="7843"/>
    <cellStyle name="常规 2 3 5 6 2" xfId="7844"/>
    <cellStyle name="常规 2 3 5 6 3" xfId="7845"/>
    <cellStyle name="常规 2 3 5 7" xfId="7846"/>
    <cellStyle name="常规 2 3 5 7 2" xfId="7847"/>
    <cellStyle name="常规 2 3 5 7 3" xfId="7848"/>
    <cellStyle name="常规 2 3 5 8" xfId="7849"/>
    <cellStyle name="常规 2 3 5 8 2" xfId="7850"/>
    <cellStyle name="常规 2 3 5 8 3" xfId="7851"/>
    <cellStyle name="常规 2 3 5 9" xfId="7852"/>
    <cellStyle name="常规 2 3 5 9 2" xfId="7853"/>
    <cellStyle name="常规 2 3 5 9 3" xfId="7854"/>
    <cellStyle name="常规 2 3 6" xfId="7855"/>
    <cellStyle name="常规 2 3 6 10" xfId="7856"/>
    <cellStyle name="常规 2 3 6 11" xfId="7857"/>
    <cellStyle name="常规 2 3 6 2" xfId="7858"/>
    <cellStyle name="常规 2 3 6 2 2" xfId="7859"/>
    <cellStyle name="常规 2 3 6 2 2 2" xfId="7860"/>
    <cellStyle name="常规 2 3 6 2 2 3" xfId="7861"/>
    <cellStyle name="常规 2 3 6 2 3" xfId="7862"/>
    <cellStyle name="常规 2 3 6 2 4" xfId="7863"/>
    <cellStyle name="常规 2 3 6 3" xfId="7864"/>
    <cellStyle name="常规 2 3 6 3 2" xfId="7865"/>
    <cellStyle name="常规 2 3 6 3 3" xfId="7866"/>
    <cellStyle name="常规 2 3 6 4" xfId="7867"/>
    <cellStyle name="常规 2 3 6 4 2" xfId="7868"/>
    <cellStyle name="常规 2 3 6 4 3" xfId="7869"/>
    <cellStyle name="常规 2 3 6 5" xfId="7870"/>
    <cellStyle name="常规 2 3 6 5 2" xfId="7871"/>
    <cellStyle name="常规 2 3 6 5 3" xfId="7872"/>
    <cellStyle name="常规 2 3 6 6" xfId="7873"/>
    <cellStyle name="常规 2 3 6 6 2" xfId="7874"/>
    <cellStyle name="常规 2 3 6 6 3" xfId="7875"/>
    <cellStyle name="常规 2 3 6 7" xfId="7876"/>
    <cellStyle name="常规 2 3 6 7 2" xfId="7877"/>
    <cellStyle name="常规 2 3 6 7 3" xfId="7878"/>
    <cellStyle name="常规 2 3 6 8" xfId="7879"/>
    <cellStyle name="常规 2 3 6 8 2" xfId="7880"/>
    <cellStyle name="常规 2 3 6 8 3" xfId="7881"/>
    <cellStyle name="常规 2 3 6 9" xfId="7882"/>
    <cellStyle name="常规 2 3 6 9 2" xfId="7883"/>
    <cellStyle name="常规 2 3 6 9 3" xfId="7884"/>
    <cellStyle name="常规 2 3 7" xfId="7885"/>
    <cellStyle name="常规 2 3 7 10" xfId="7886"/>
    <cellStyle name="常规 2 3 7 11" xfId="7887"/>
    <cellStyle name="常规 2 3 7 12" xfId="7888"/>
    <cellStyle name="常规 2 3 7 2" xfId="7889"/>
    <cellStyle name="常规 2 3 7 2 2" xfId="7890"/>
    <cellStyle name="常规 2 3 7 2 2 2" xfId="7891"/>
    <cellStyle name="常规 2 3 7 2 2 3" xfId="7892"/>
    <cellStyle name="常规 2 3 7 2 3" xfId="7893"/>
    <cellStyle name="常规 2 3 7 2 4" xfId="7894"/>
    <cellStyle name="常规 2 3 7 3" xfId="7895"/>
    <cellStyle name="常规 2 3 7 3 2" xfId="7896"/>
    <cellStyle name="常规 2 3 7 3 3" xfId="7897"/>
    <cellStyle name="常规 2 3 7 4" xfId="7898"/>
    <cellStyle name="常规 2 3 7 4 2" xfId="7899"/>
    <cellStyle name="常规 2 3 7 4 3" xfId="7900"/>
    <cellStyle name="常规 2 3 7 5" xfId="7901"/>
    <cellStyle name="常规 2 3 7 5 2" xfId="7902"/>
    <cellStyle name="常规 2 3 7 5 3" xfId="7903"/>
    <cellStyle name="常规 2 3 7 6" xfId="7904"/>
    <cellStyle name="常规 2 3 7 6 2" xfId="7905"/>
    <cellStyle name="常规 2 3 7 6 3" xfId="7906"/>
    <cellStyle name="常规 2 3 7 7" xfId="7907"/>
    <cellStyle name="常规 2 3 7 7 2" xfId="7908"/>
    <cellStyle name="常规 2 3 7 7 3" xfId="7909"/>
    <cellStyle name="常规 2 3 7 8" xfId="7910"/>
    <cellStyle name="常规 2 3 7 8 2" xfId="7911"/>
    <cellStyle name="常规 2 3 7 8 3" xfId="7912"/>
    <cellStyle name="常规 2 3 7 9" xfId="7913"/>
    <cellStyle name="常规 2 3 7 9 2" xfId="7914"/>
    <cellStyle name="常规 2 3 7 9 3" xfId="7915"/>
    <cellStyle name="常规 2 3 8" xfId="7916"/>
    <cellStyle name="常规 2 3 8 10" xfId="7917"/>
    <cellStyle name="常规 2 3 8 11" xfId="7918"/>
    <cellStyle name="常规 2 3 8 2" xfId="7919"/>
    <cellStyle name="常规 2 3 8 2 2" xfId="7920"/>
    <cellStyle name="常规 2 3 8 2 2 2" xfId="7921"/>
    <cellStyle name="常规 2 3 8 2 2 3" xfId="7922"/>
    <cellStyle name="常规 2 3 8 2 3" xfId="7923"/>
    <cellStyle name="常规 2 3 8 2 4" xfId="7924"/>
    <cellStyle name="常规 2 3 8 3" xfId="7925"/>
    <cellStyle name="常规 2 3 8 3 2" xfId="7926"/>
    <cellStyle name="常规 2 3 8 3 3" xfId="7927"/>
    <cellStyle name="常规 2 3 8 4" xfId="7928"/>
    <cellStyle name="常规 2 3 8 4 2" xfId="7929"/>
    <cellStyle name="常规 2 3 8 4 3" xfId="7930"/>
    <cellStyle name="常规 2 3 8 5" xfId="7931"/>
    <cellStyle name="常规 2 3 8 5 2" xfId="7932"/>
    <cellStyle name="常规 2 3 8 5 3" xfId="7933"/>
    <cellStyle name="常规 2 3 8 6" xfId="7934"/>
    <cellStyle name="常规 2 3 8 6 2" xfId="7935"/>
    <cellStyle name="常规 2 3 8 6 3" xfId="7936"/>
    <cellStyle name="常规 2 3 8 7" xfId="7937"/>
    <cellStyle name="常规 2 3 8 7 2" xfId="7938"/>
    <cellStyle name="常规 2 3 8 7 3" xfId="7939"/>
    <cellStyle name="常规 2 3 8 8" xfId="7940"/>
    <cellStyle name="常规 2 3 8 8 2" xfId="7941"/>
    <cellStyle name="常规 2 3 8 8 3" xfId="7942"/>
    <cellStyle name="常规 2 3 8 9" xfId="7943"/>
    <cellStyle name="常规 2 3 8 9 2" xfId="7944"/>
    <cellStyle name="常规 2 3 8 9 3" xfId="7945"/>
    <cellStyle name="常规 2 3 9" xfId="7946"/>
    <cellStyle name="常规 2 3 9 2" xfId="7947"/>
    <cellStyle name="常规 2 3 9 2 2" xfId="7948"/>
    <cellStyle name="常规 2 3 9 2 3" xfId="7949"/>
    <cellStyle name="常规 2 3 9 3" xfId="7950"/>
    <cellStyle name="常规 2 3 9 3 2" xfId="7951"/>
    <cellStyle name="常规 2 3 9 3 3" xfId="7952"/>
    <cellStyle name="常规 2 3 9 4" xfId="7953"/>
    <cellStyle name="常规 2 3 9 4 2" xfId="7954"/>
    <cellStyle name="常规 2 3 9 4 3" xfId="7955"/>
    <cellStyle name="常规 2 3 9 5" xfId="7956"/>
    <cellStyle name="常规 2 3 9 6" xfId="7957"/>
    <cellStyle name="常规 2 30" xfId="7958"/>
    <cellStyle name="常规 2 30 2" xfId="7959"/>
    <cellStyle name="常规 2 30 2 2" xfId="7960"/>
    <cellStyle name="常规 2 30 2 3" xfId="7961"/>
    <cellStyle name="常规 2 30 3" xfId="7962"/>
    <cellStyle name="常规 2 30 4" xfId="7963"/>
    <cellStyle name="常规 2 31" xfId="7964"/>
    <cellStyle name="常规 2 31 10" xfId="7965"/>
    <cellStyle name="常规 2 31 11" xfId="7966"/>
    <cellStyle name="常规 2 31 2" xfId="7967"/>
    <cellStyle name="常规 2 31 2 2" xfId="7968"/>
    <cellStyle name="常规 2 31 2 3" xfId="7969"/>
    <cellStyle name="常规 2 31 3" xfId="7970"/>
    <cellStyle name="常规 2 31 3 2" xfId="7971"/>
    <cellStyle name="常规 2 31 3 3" xfId="7972"/>
    <cellStyle name="常规 2 31 4" xfId="7973"/>
    <cellStyle name="常规 2 31 4 2" xfId="7974"/>
    <cellStyle name="常规 2 31 4 3" xfId="7975"/>
    <cellStyle name="常规 2 31 5" xfId="7976"/>
    <cellStyle name="常规 2 31 5 2" xfId="7977"/>
    <cellStyle name="常规 2 31 5 3" xfId="7978"/>
    <cellStyle name="常规 2 31 6" xfId="7979"/>
    <cellStyle name="常规 2 31 6 2" xfId="7980"/>
    <cellStyle name="常规 2 31 6 3" xfId="7981"/>
    <cellStyle name="常规 2 31 7" xfId="7982"/>
    <cellStyle name="常规 2 31 7 2" xfId="7983"/>
    <cellStyle name="常规 2 31 7 3" xfId="7984"/>
    <cellStyle name="常规 2 31 8" xfId="7985"/>
    <cellStyle name="常规 2 31 8 2" xfId="7986"/>
    <cellStyle name="常规 2 31 8 3" xfId="7987"/>
    <cellStyle name="常规 2 31 9" xfId="7988"/>
    <cellStyle name="常规 2 31 9 2" xfId="7989"/>
    <cellStyle name="常规 2 31 9 3" xfId="7990"/>
    <cellStyle name="常规 2 32" xfId="7991"/>
    <cellStyle name="常规 2 32 10" xfId="7992"/>
    <cellStyle name="常规 2 32 11" xfId="7993"/>
    <cellStyle name="常规 2 32 2" xfId="7994"/>
    <cellStyle name="常规 2 32 2 2" xfId="7995"/>
    <cellStyle name="常规 2 32 2 3" xfId="7996"/>
    <cellStyle name="常规 2 32 3" xfId="7997"/>
    <cellStyle name="常规 2 32 3 2" xfId="7998"/>
    <cellStyle name="常规 2 32 3 3" xfId="7999"/>
    <cellStyle name="常规 2 32 4" xfId="8000"/>
    <cellStyle name="常规 2 32 4 2" xfId="8001"/>
    <cellStyle name="常规 2 32 4 3" xfId="8002"/>
    <cellStyle name="常规 2 32 5" xfId="8003"/>
    <cellStyle name="常规 2 32 5 2" xfId="8004"/>
    <cellStyle name="常规 2 32 5 3" xfId="8005"/>
    <cellStyle name="常规 2 32 6" xfId="8006"/>
    <cellStyle name="常规 2 32 6 2" xfId="8007"/>
    <cellStyle name="常规 2 32 6 3" xfId="8008"/>
    <cellStyle name="常规 2 32 7" xfId="8009"/>
    <cellStyle name="常规 2 32 7 2" xfId="8010"/>
    <cellStyle name="常规 2 32 7 3" xfId="8011"/>
    <cellStyle name="常规 2 32 8" xfId="8012"/>
    <cellStyle name="常规 2 32 8 2" xfId="8013"/>
    <cellStyle name="常规 2 32 8 3" xfId="8014"/>
    <cellStyle name="常规 2 32 9" xfId="8015"/>
    <cellStyle name="常规 2 32 9 2" xfId="8016"/>
    <cellStyle name="常规 2 32 9 3" xfId="8017"/>
    <cellStyle name="常规 2 33" xfId="8018"/>
    <cellStyle name="常规 2 33 10" xfId="8019"/>
    <cellStyle name="常规 2 33 11" xfId="8020"/>
    <cellStyle name="常规 2 33 2" xfId="8021"/>
    <cellStyle name="常规 2 33 2 2" xfId="8022"/>
    <cellStyle name="常规 2 33 2 2 2" xfId="8023"/>
    <cellStyle name="常规 2 33 2 2 3" xfId="8024"/>
    <cellStyle name="常规 2 33 2 3" xfId="8025"/>
    <cellStyle name="常规 2 33 2 4" xfId="8026"/>
    <cellStyle name="常规 2 33 3" xfId="8027"/>
    <cellStyle name="常规 2 33 3 2" xfId="8028"/>
    <cellStyle name="常规 2 33 3 3" xfId="8029"/>
    <cellStyle name="常规 2 33 4" xfId="8030"/>
    <cellStyle name="常规 2 33 4 2" xfId="8031"/>
    <cellStyle name="常规 2 33 4 3" xfId="8032"/>
    <cellStyle name="常规 2 33 5" xfId="8033"/>
    <cellStyle name="常规 2 33 5 2" xfId="8034"/>
    <cellStyle name="常规 2 33 5 3" xfId="8035"/>
    <cellStyle name="常规 2 33 6" xfId="8036"/>
    <cellStyle name="常规 2 33 6 2" xfId="8037"/>
    <cellStyle name="常规 2 33 6 3" xfId="8038"/>
    <cellStyle name="常规 2 33 7" xfId="8039"/>
    <cellStyle name="常规 2 33 7 2" xfId="8040"/>
    <cellStyle name="常规 2 33 7 3" xfId="8041"/>
    <cellStyle name="常规 2 33 8" xfId="8042"/>
    <cellStyle name="常规 2 33 8 2" xfId="8043"/>
    <cellStyle name="常规 2 33 8 3" xfId="8044"/>
    <cellStyle name="常规 2 33 9" xfId="8045"/>
    <cellStyle name="常规 2 33 9 2" xfId="8046"/>
    <cellStyle name="常规 2 33 9 3" xfId="8047"/>
    <cellStyle name="常规 2 34" xfId="8048"/>
    <cellStyle name="常规 2 34 2" xfId="8049"/>
    <cellStyle name="常规 2 34 2 2" xfId="8050"/>
    <cellStyle name="常规 2 34 2 3" xfId="8051"/>
    <cellStyle name="常规 2 34 3" xfId="8052"/>
    <cellStyle name="常规 2 34 4" xfId="8053"/>
    <cellStyle name="常规 2 35" xfId="8054"/>
    <cellStyle name="常规 2 35 2" xfId="8055"/>
    <cellStyle name="常规 2 35 2 2" xfId="8056"/>
    <cellStyle name="常规 2 35 2 3" xfId="8057"/>
    <cellStyle name="常规 2 35 3" xfId="8058"/>
    <cellStyle name="常规 2 35 4" xfId="8059"/>
    <cellStyle name="常规 2 36" xfId="8060"/>
    <cellStyle name="常规 2 36 2" xfId="8061"/>
    <cellStyle name="常规 2 36 2 2" xfId="8062"/>
    <cellStyle name="常规 2 36 2 3" xfId="8063"/>
    <cellStyle name="常规 2 36 3" xfId="8064"/>
    <cellStyle name="常规 2 36 3 2" xfId="8065"/>
    <cellStyle name="常规 2 36 3 3" xfId="8066"/>
    <cellStyle name="常规 2 36 4" xfId="8067"/>
    <cellStyle name="常规 2 36 4 2" xfId="8068"/>
    <cellStyle name="常规 2 36 4 3" xfId="8069"/>
    <cellStyle name="常规 2 36 5" xfId="8070"/>
    <cellStyle name="常规 2 36 5 2" xfId="8071"/>
    <cellStyle name="常规 2 36 5 3" xfId="8072"/>
    <cellStyle name="常规 2 36 5 4" xfId="8073"/>
    <cellStyle name="常规 2 36 5 5" xfId="8074"/>
    <cellStyle name="常规 2 36 6" xfId="8075"/>
    <cellStyle name="常规 2 36 7" xfId="8076"/>
    <cellStyle name="常规 2 36 8" xfId="8077"/>
    <cellStyle name="常规 2 37" xfId="8078"/>
    <cellStyle name="常规 2 37 2" xfId="8079"/>
    <cellStyle name="常规 2 37 2 2" xfId="8080"/>
    <cellStyle name="常规 2 37 2 3" xfId="8081"/>
    <cellStyle name="常规 2 37 3" xfId="8082"/>
    <cellStyle name="常规 2 37 3 2" xfId="8083"/>
    <cellStyle name="常规 2 37 3 3" xfId="8084"/>
    <cellStyle name="常规 2 37 4" xfId="8085"/>
    <cellStyle name="常规 2 37 4 2" xfId="8086"/>
    <cellStyle name="常规 2 37 4 3" xfId="8087"/>
    <cellStyle name="常规 2 37 5" xfId="8088"/>
    <cellStyle name="常规 2 37 6" xfId="8089"/>
    <cellStyle name="常规 2 38" xfId="8090"/>
    <cellStyle name="常规 2 38 2" xfId="8091"/>
    <cellStyle name="常规 2 38 3" xfId="8092"/>
    <cellStyle name="常规 2 39" xfId="8093"/>
    <cellStyle name="常规 2 39 2" xfId="8094"/>
    <cellStyle name="常规 2 39 3" xfId="8095"/>
    <cellStyle name="常规 2 4" xfId="8096"/>
    <cellStyle name="常规 2 4 10" xfId="8097"/>
    <cellStyle name="常规 2 4 10 2" xfId="8098"/>
    <cellStyle name="常规 2 4 10 3" xfId="8099"/>
    <cellStyle name="常规 2 4 11" xfId="8100"/>
    <cellStyle name="常规 2 4 11 2" xfId="8101"/>
    <cellStyle name="常规 2 4 11 3" xfId="8102"/>
    <cellStyle name="常规 2 4 12" xfId="8103"/>
    <cellStyle name="常规 2 4 12 2" xfId="8104"/>
    <cellStyle name="常规 2 4 12 3" xfId="8105"/>
    <cellStyle name="常规 2 4 13" xfId="8106"/>
    <cellStyle name="常规 2 4 13 2" xfId="8107"/>
    <cellStyle name="常规 2 4 13 3" xfId="8108"/>
    <cellStyle name="常规 2 4 14" xfId="8109"/>
    <cellStyle name="常规 2 4 14 2" xfId="8110"/>
    <cellStyle name="常规 2 4 14 3" xfId="8111"/>
    <cellStyle name="常规 2 4 15" xfId="8112"/>
    <cellStyle name="常规 2 4 15 2" xfId="8113"/>
    <cellStyle name="常规 2 4 15 3" xfId="8114"/>
    <cellStyle name="常规 2 4 16" xfId="8115"/>
    <cellStyle name="常规 2 4 16 2" xfId="8116"/>
    <cellStyle name="常规 2 4 16 3" xfId="8117"/>
    <cellStyle name="常规 2 4 17" xfId="8118"/>
    <cellStyle name="常规 2 4 17 2" xfId="8119"/>
    <cellStyle name="常规 2 4 17 3" xfId="8120"/>
    <cellStyle name="常规 2 4 18" xfId="8121"/>
    <cellStyle name="常规 2 4 18 2" xfId="8122"/>
    <cellStyle name="常规 2 4 18 3" xfId="8123"/>
    <cellStyle name="常规 2 4 19" xfId="8124"/>
    <cellStyle name="常规 2 4 19 2" xfId="8125"/>
    <cellStyle name="常规 2 4 19 3" xfId="8126"/>
    <cellStyle name="常规 2 4 2" xfId="8127"/>
    <cellStyle name="常规 2 4 2 10" xfId="8128"/>
    <cellStyle name="常规 2 4 2 10 2" xfId="8129"/>
    <cellStyle name="常规 2 4 2 10 3" xfId="8130"/>
    <cellStyle name="常规 2 4 2 11" xfId="8131"/>
    <cellStyle name="常规 2 4 2 12" xfId="8132"/>
    <cellStyle name="常规 2 4 2 13" xfId="8133"/>
    <cellStyle name="常规 2 4 2 2" xfId="8134"/>
    <cellStyle name="常规 2 4 2 2 10" xfId="8135"/>
    <cellStyle name="常规 2 4 2 2 11" xfId="8136"/>
    <cellStyle name="常规 2 4 2 2 2" xfId="8137"/>
    <cellStyle name="常规 2 4 2 2 2 2" xfId="8138"/>
    <cellStyle name="常规 2 4 2 2 2 3" xfId="8139"/>
    <cellStyle name="常规 2 4 2 2 3" xfId="8140"/>
    <cellStyle name="常规 2 4 2 2 3 2" xfId="8141"/>
    <cellStyle name="常规 2 4 2 2 3 3" xfId="8142"/>
    <cellStyle name="常规 2 4 2 2 4" xfId="8143"/>
    <cellStyle name="常规 2 4 2 2 4 2" xfId="8144"/>
    <cellStyle name="常规 2 4 2 2 4 3" xfId="8145"/>
    <cellStyle name="常规 2 4 2 2 5" xfId="8146"/>
    <cellStyle name="常规 2 4 2 2 5 2" xfId="8147"/>
    <cellStyle name="常规 2 4 2 2 5 3" xfId="8148"/>
    <cellStyle name="常规 2 4 2 2 6" xfId="8149"/>
    <cellStyle name="常规 2 4 2 2 6 2" xfId="8150"/>
    <cellStyle name="常规 2 4 2 2 6 3" xfId="8151"/>
    <cellStyle name="常规 2 4 2 2 7" xfId="8152"/>
    <cellStyle name="常规 2 4 2 2 7 2" xfId="8153"/>
    <cellStyle name="常规 2 4 2 2 7 3" xfId="8154"/>
    <cellStyle name="常规 2 4 2 2 8" xfId="8155"/>
    <cellStyle name="常规 2 4 2 2 8 2" xfId="8156"/>
    <cellStyle name="常规 2 4 2 2 8 3" xfId="8157"/>
    <cellStyle name="常规 2 4 2 2 9" xfId="8158"/>
    <cellStyle name="常规 2 4 2 2 9 2" xfId="8159"/>
    <cellStyle name="常规 2 4 2 2 9 3" xfId="8160"/>
    <cellStyle name="常规 2 4 2 3" xfId="8161"/>
    <cellStyle name="常规 2 4 2 3 2" xfId="8162"/>
    <cellStyle name="常规 2 4 2 3 2 2" xfId="8163"/>
    <cellStyle name="常规 2 4 2 3 2 3" xfId="8164"/>
    <cellStyle name="常规 2 4 2 3 3" xfId="8165"/>
    <cellStyle name="常规 2 4 2 3 4" xfId="8166"/>
    <cellStyle name="常规 2 4 2 4" xfId="8167"/>
    <cellStyle name="常规 2 4 2 4 2" xfId="8168"/>
    <cellStyle name="常规 2 4 2 4 3" xfId="8169"/>
    <cellStyle name="常规 2 4 2 5" xfId="8170"/>
    <cellStyle name="常规 2 4 2 5 2" xfId="8171"/>
    <cellStyle name="常规 2 4 2 5 3" xfId="8172"/>
    <cellStyle name="常规 2 4 2 6" xfId="8173"/>
    <cellStyle name="常规 2 4 2 6 2" xfId="8174"/>
    <cellStyle name="常规 2 4 2 6 3" xfId="8175"/>
    <cellStyle name="常规 2 4 2 7" xfId="8176"/>
    <cellStyle name="常规 2 4 2 7 2" xfId="8177"/>
    <cellStyle name="常规 2 4 2 7 3" xfId="8178"/>
    <cellStyle name="常规 2 4 2 8" xfId="8179"/>
    <cellStyle name="常规 2 4 2 8 2" xfId="8180"/>
    <cellStyle name="常规 2 4 2 8 3" xfId="8181"/>
    <cellStyle name="常规 2 4 2 9" xfId="8182"/>
    <cellStyle name="常规 2 4 2 9 2" xfId="8183"/>
    <cellStyle name="常规 2 4 2 9 3" xfId="8184"/>
    <cellStyle name="常规 2 4 20" xfId="8185"/>
    <cellStyle name="常规 2 4 21" xfId="8186"/>
    <cellStyle name="常规 2 4 22" xfId="8187"/>
    <cellStyle name="常规 2 4 3" xfId="8188"/>
    <cellStyle name="常规 2 4 3 10" xfId="8189"/>
    <cellStyle name="常规 2 4 3 11" xfId="8190"/>
    <cellStyle name="常规 2 4 3 2" xfId="8191"/>
    <cellStyle name="常规 2 4 3 2 2" xfId="8192"/>
    <cellStyle name="常规 2 4 3 2 2 2" xfId="8193"/>
    <cellStyle name="常规 2 4 3 2 2 3" xfId="8194"/>
    <cellStyle name="常规 2 4 3 2 3" xfId="8195"/>
    <cellStyle name="常规 2 4 3 2 4" xfId="8196"/>
    <cellStyle name="常规 2 4 3 3" xfId="8197"/>
    <cellStyle name="常规 2 4 3 3 2" xfId="8198"/>
    <cellStyle name="常规 2 4 3 3 3" xfId="8199"/>
    <cellStyle name="常规 2 4 3 4" xfId="8200"/>
    <cellStyle name="常规 2 4 3 4 2" xfId="8201"/>
    <cellStyle name="常规 2 4 3 4 3" xfId="8202"/>
    <cellStyle name="常规 2 4 3 5" xfId="8203"/>
    <cellStyle name="常规 2 4 3 5 2" xfId="8204"/>
    <cellStyle name="常规 2 4 3 5 3" xfId="8205"/>
    <cellStyle name="常规 2 4 3 6" xfId="8206"/>
    <cellStyle name="常规 2 4 3 6 2" xfId="8207"/>
    <cellStyle name="常规 2 4 3 6 3" xfId="8208"/>
    <cellStyle name="常规 2 4 3 7" xfId="8209"/>
    <cellStyle name="常规 2 4 3 7 2" xfId="8210"/>
    <cellStyle name="常规 2 4 3 7 3" xfId="8211"/>
    <cellStyle name="常规 2 4 3 8" xfId="8212"/>
    <cellStyle name="常规 2 4 3 8 2" xfId="8213"/>
    <cellStyle name="常规 2 4 3 8 3" xfId="8214"/>
    <cellStyle name="常规 2 4 3 9" xfId="8215"/>
    <cellStyle name="常规 2 4 3 9 2" xfId="8216"/>
    <cellStyle name="常规 2 4 3 9 3" xfId="8217"/>
    <cellStyle name="常规 2 4 4" xfId="8218"/>
    <cellStyle name="常规 2 4 4 10" xfId="8219"/>
    <cellStyle name="常规 2 4 4 11" xfId="8220"/>
    <cellStyle name="常规 2 4 4 2" xfId="8221"/>
    <cellStyle name="常规 2 4 4 2 2" xfId="8222"/>
    <cellStyle name="常规 2 4 4 2 2 2" xfId="8223"/>
    <cellStyle name="常规 2 4 4 2 2 3" xfId="8224"/>
    <cellStyle name="常规 2 4 4 2 3" xfId="8225"/>
    <cellStyle name="常规 2 4 4 2 4" xfId="8226"/>
    <cellStyle name="常规 2 4 4 3" xfId="8227"/>
    <cellStyle name="常规 2 4 4 3 2" xfId="8228"/>
    <cellStyle name="常规 2 4 4 3 3" xfId="8229"/>
    <cellStyle name="常规 2 4 4 4" xfId="8230"/>
    <cellStyle name="常规 2 4 4 4 2" xfId="8231"/>
    <cellStyle name="常规 2 4 4 4 3" xfId="8232"/>
    <cellStyle name="常规 2 4 4 5" xfId="8233"/>
    <cellStyle name="常规 2 4 4 5 2" xfId="8234"/>
    <cellStyle name="常规 2 4 4 5 3" xfId="8235"/>
    <cellStyle name="常规 2 4 4 6" xfId="8236"/>
    <cellStyle name="常规 2 4 4 6 2" xfId="8237"/>
    <cellStyle name="常规 2 4 4 6 3" xfId="8238"/>
    <cellStyle name="常规 2 4 4 7" xfId="8239"/>
    <cellStyle name="常规 2 4 4 7 2" xfId="8240"/>
    <cellStyle name="常规 2 4 4 7 3" xfId="8241"/>
    <cellStyle name="常规 2 4 4 8" xfId="8242"/>
    <cellStyle name="常规 2 4 4 8 2" xfId="8243"/>
    <cellStyle name="常规 2 4 4 8 3" xfId="8244"/>
    <cellStyle name="常规 2 4 4 9" xfId="8245"/>
    <cellStyle name="常规 2 4 4 9 2" xfId="8246"/>
    <cellStyle name="常规 2 4 4 9 3" xfId="8247"/>
    <cellStyle name="常规 2 4 5" xfId="8248"/>
    <cellStyle name="常规 2 4 5 10" xfId="8249"/>
    <cellStyle name="常规 2 4 5 11" xfId="8250"/>
    <cellStyle name="常规 2 4 5 2" xfId="8251"/>
    <cellStyle name="常规 2 4 5 2 2" xfId="8252"/>
    <cellStyle name="常规 2 4 5 2 2 2" xfId="8253"/>
    <cellStyle name="常规 2 4 5 2 2 3" xfId="8254"/>
    <cellStyle name="常规 2 4 5 2 3" xfId="8255"/>
    <cellStyle name="常规 2 4 5 2 4" xfId="8256"/>
    <cellStyle name="常规 2 4 5 3" xfId="8257"/>
    <cellStyle name="常规 2 4 5 3 2" xfId="8258"/>
    <cellStyle name="常规 2 4 5 3 3" xfId="8259"/>
    <cellStyle name="常规 2 4 5 4" xfId="8260"/>
    <cellStyle name="常规 2 4 5 4 2" xfId="8261"/>
    <cellStyle name="常规 2 4 5 4 3" xfId="8262"/>
    <cellStyle name="常规 2 4 5 5" xfId="8263"/>
    <cellStyle name="常规 2 4 5 5 2" xfId="8264"/>
    <cellStyle name="常规 2 4 5 5 3" xfId="8265"/>
    <cellStyle name="常规 2 4 5 6" xfId="8266"/>
    <cellStyle name="常规 2 4 5 6 2" xfId="8267"/>
    <cellStyle name="常规 2 4 5 6 3" xfId="8268"/>
    <cellStyle name="常规 2 4 5 7" xfId="8269"/>
    <cellStyle name="常规 2 4 5 7 2" xfId="8270"/>
    <cellStyle name="常规 2 4 5 7 3" xfId="8271"/>
    <cellStyle name="常规 2 4 5 8" xfId="8272"/>
    <cellStyle name="常规 2 4 5 8 2" xfId="8273"/>
    <cellStyle name="常规 2 4 5 8 3" xfId="8274"/>
    <cellStyle name="常规 2 4 5 9" xfId="8275"/>
    <cellStyle name="常规 2 4 5 9 2" xfId="8276"/>
    <cellStyle name="常规 2 4 5 9 3" xfId="8277"/>
    <cellStyle name="常规 2 4 6" xfId="8278"/>
    <cellStyle name="常规 2 4 6 10" xfId="8279"/>
    <cellStyle name="常规 2 4 6 11" xfId="8280"/>
    <cellStyle name="常规 2 4 6 2" xfId="8281"/>
    <cellStyle name="常规 2 4 6 2 2" xfId="8282"/>
    <cellStyle name="常规 2 4 6 2 2 2" xfId="8283"/>
    <cellStyle name="常规 2 4 6 2 2 3" xfId="8284"/>
    <cellStyle name="常规 2 4 6 2 3" xfId="8285"/>
    <cellStyle name="常规 2 4 6 2 4" xfId="8286"/>
    <cellStyle name="常规 2 4 6 3" xfId="8287"/>
    <cellStyle name="常规 2 4 6 3 2" xfId="8288"/>
    <cellStyle name="常规 2 4 6 3 3" xfId="8289"/>
    <cellStyle name="常规 2 4 6 4" xfId="8290"/>
    <cellStyle name="常规 2 4 6 4 2" xfId="8291"/>
    <cellStyle name="常规 2 4 6 4 3" xfId="8292"/>
    <cellStyle name="常规 2 4 6 5" xfId="8293"/>
    <cellStyle name="常规 2 4 6 5 2" xfId="8294"/>
    <cellStyle name="常规 2 4 6 5 3" xfId="8295"/>
    <cellStyle name="常规 2 4 6 6" xfId="8296"/>
    <cellStyle name="常规 2 4 6 6 2" xfId="8297"/>
    <cellStyle name="常规 2 4 6 6 3" xfId="8298"/>
    <cellStyle name="常规 2 4 6 7" xfId="8299"/>
    <cellStyle name="常规 2 4 6 7 2" xfId="8300"/>
    <cellStyle name="常规 2 4 6 7 3" xfId="8301"/>
    <cellStyle name="常规 2 4 6 8" xfId="8302"/>
    <cellStyle name="常规 2 4 6 8 2" xfId="8303"/>
    <cellStyle name="常规 2 4 6 8 3" xfId="8304"/>
    <cellStyle name="常规 2 4 6 9" xfId="8305"/>
    <cellStyle name="常规 2 4 6 9 2" xfId="8306"/>
    <cellStyle name="常规 2 4 6 9 3" xfId="8307"/>
    <cellStyle name="常规 2 4 7" xfId="8308"/>
    <cellStyle name="常规 2 4 7 10" xfId="8309"/>
    <cellStyle name="常规 2 4 7 11" xfId="8310"/>
    <cellStyle name="常规 2 4 7 2" xfId="8311"/>
    <cellStyle name="常规 2 4 7 2 2" xfId="8312"/>
    <cellStyle name="常规 2 4 7 2 2 2" xfId="8313"/>
    <cellStyle name="常规 2 4 7 2 2 3" xfId="8314"/>
    <cellStyle name="常规 2 4 7 2 3" xfId="8315"/>
    <cellStyle name="常规 2 4 7 2 4" xfId="8316"/>
    <cellStyle name="常规 2 4 7 3" xfId="8317"/>
    <cellStyle name="常规 2 4 7 3 2" xfId="8318"/>
    <cellStyle name="常规 2 4 7 3 3" xfId="8319"/>
    <cellStyle name="常规 2 4 7 4" xfId="8320"/>
    <cellStyle name="常规 2 4 7 4 2" xfId="8321"/>
    <cellStyle name="常规 2 4 7 4 3" xfId="8322"/>
    <cellStyle name="常规 2 4 7 5" xfId="8323"/>
    <cellStyle name="常规 2 4 7 5 2" xfId="8324"/>
    <cellStyle name="常规 2 4 7 5 3" xfId="8325"/>
    <cellStyle name="常规 2 4 7 6" xfId="8326"/>
    <cellStyle name="常规 2 4 7 6 2" xfId="8327"/>
    <cellStyle name="常规 2 4 7 6 3" xfId="8328"/>
    <cellStyle name="常规 2 4 7 7" xfId="8329"/>
    <cellStyle name="常规 2 4 7 7 2" xfId="8330"/>
    <cellStyle name="常规 2 4 7 7 3" xfId="8331"/>
    <cellStyle name="常规 2 4 7 8" xfId="8332"/>
    <cellStyle name="常规 2 4 7 8 2" xfId="8333"/>
    <cellStyle name="常规 2 4 7 8 3" xfId="8334"/>
    <cellStyle name="常规 2 4 7 9" xfId="8335"/>
    <cellStyle name="常规 2 4 7 9 2" xfId="8336"/>
    <cellStyle name="常规 2 4 7 9 3" xfId="8337"/>
    <cellStyle name="常规 2 4 8" xfId="8338"/>
    <cellStyle name="常规 2 4 8 10" xfId="8339"/>
    <cellStyle name="常规 2 4 8 11" xfId="8340"/>
    <cellStyle name="常规 2 4 8 2" xfId="8341"/>
    <cellStyle name="常规 2 4 8 2 2" xfId="8342"/>
    <cellStyle name="常规 2 4 8 2 2 2" xfId="8343"/>
    <cellStyle name="常规 2 4 8 2 2 3" xfId="8344"/>
    <cellStyle name="常规 2 4 8 2 3" xfId="8345"/>
    <cellStyle name="常规 2 4 8 2 4" xfId="8346"/>
    <cellStyle name="常规 2 4 8 3" xfId="8347"/>
    <cellStyle name="常规 2 4 8 3 2" xfId="8348"/>
    <cellStyle name="常规 2 4 8 3 3" xfId="8349"/>
    <cellStyle name="常规 2 4 8 4" xfId="8350"/>
    <cellStyle name="常规 2 4 8 4 2" xfId="8351"/>
    <cellStyle name="常规 2 4 8 4 3" xfId="8352"/>
    <cellStyle name="常规 2 4 8 5" xfId="8353"/>
    <cellStyle name="常规 2 4 8 5 2" xfId="8354"/>
    <cellStyle name="常规 2 4 8 5 3" xfId="8355"/>
    <cellStyle name="常规 2 4 8 6" xfId="8356"/>
    <cellStyle name="常规 2 4 8 6 2" xfId="8357"/>
    <cellStyle name="常规 2 4 8 6 3" xfId="8358"/>
    <cellStyle name="常规 2 4 8 7" xfId="8359"/>
    <cellStyle name="常规 2 4 8 7 2" xfId="8360"/>
    <cellStyle name="常规 2 4 8 7 3" xfId="8361"/>
    <cellStyle name="常规 2 4 8 8" xfId="8362"/>
    <cellStyle name="常规 2 4 8 8 2" xfId="8363"/>
    <cellStyle name="常规 2 4 8 8 3" xfId="8364"/>
    <cellStyle name="常规 2 4 8 9" xfId="8365"/>
    <cellStyle name="常规 2 4 8 9 2" xfId="8366"/>
    <cellStyle name="常规 2 4 8 9 3" xfId="8367"/>
    <cellStyle name="常规 2 4 9" xfId="8368"/>
    <cellStyle name="常规 2 4 9 2" xfId="8369"/>
    <cellStyle name="常规 2 4 9 3" xfId="8370"/>
    <cellStyle name="常规 2 40" xfId="8371"/>
    <cellStyle name="常规 2 40 2" xfId="8372"/>
    <cellStyle name="常规 2 40 3" xfId="8373"/>
    <cellStyle name="常规 2 41" xfId="8374"/>
    <cellStyle name="常规 2 41 2" xfId="8375"/>
    <cellStyle name="常规 2 41 3" xfId="8376"/>
    <cellStyle name="常规 2 42" xfId="8377"/>
    <cellStyle name="常规 2 42 2" xfId="8378"/>
    <cellStyle name="常规 2 42 3" xfId="8379"/>
    <cellStyle name="常规 2 43" xfId="8380"/>
    <cellStyle name="常规 2 43 2" xfId="8381"/>
    <cellStyle name="常规 2 43 3" xfId="8382"/>
    <cellStyle name="常规 2 44" xfId="8383"/>
    <cellStyle name="常规 2 44 2" xfId="8384"/>
    <cellStyle name="常规 2 44 3" xfId="8385"/>
    <cellStyle name="常规 2 45" xfId="8386"/>
    <cellStyle name="常规 2 45 2" xfId="8387"/>
    <cellStyle name="常规 2 45 3" xfId="8388"/>
    <cellStyle name="常规 2 46" xfId="8389"/>
    <cellStyle name="常规 2 46 2" xfId="8390"/>
    <cellStyle name="常规 2 46 3" xfId="8391"/>
    <cellStyle name="常规 2 47" xfId="8392"/>
    <cellStyle name="常规 2 47 2" xfId="8393"/>
    <cellStyle name="常规 2 47 3" xfId="8394"/>
    <cellStyle name="常规 2 48" xfId="8395"/>
    <cellStyle name="常规 2 48 2" xfId="8396"/>
    <cellStyle name="常规 2 48 3" xfId="8397"/>
    <cellStyle name="常规 2 49" xfId="8398"/>
    <cellStyle name="常规 2 49 2" xfId="8399"/>
    <cellStyle name="常规 2 49 3" xfId="8400"/>
    <cellStyle name="常规 2 5" xfId="8401"/>
    <cellStyle name="常规 2 5 10" xfId="8402"/>
    <cellStyle name="常规 2 5 11" xfId="8403"/>
    <cellStyle name="常规 2 5 12" xfId="8404"/>
    <cellStyle name="常规 2 5 13" xfId="13048"/>
    <cellStyle name="常规 2 5 2" xfId="8405"/>
    <cellStyle name="常规 2 5 2 2" xfId="8406"/>
    <cellStyle name="常规 2 5 2 3" xfId="8407"/>
    <cellStyle name="常规 2 5 3" xfId="8408"/>
    <cellStyle name="常规 2 5 3 2" xfId="8409"/>
    <cellStyle name="常规 2 5 3 3" xfId="8410"/>
    <cellStyle name="常规 2 5 4" xfId="8411"/>
    <cellStyle name="常规 2 5 4 2" xfId="8412"/>
    <cellStyle name="常规 2 5 4 3" xfId="8413"/>
    <cellStyle name="常规 2 5 5" xfId="8414"/>
    <cellStyle name="常规 2 5 5 2" xfId="8415"/>
    <cellStyle name="常规 2 5 5 3" xfId="8416"/>
    <cellStyle name="常规 2 5 6" xfId="8417"/>
    <cellStyle name="常规 2 5 6 2" xfId="8418"/>
    <cellStyle name="常规 2 5 6 3" xfId="8419"/>
    <cellStyle name="常规 2 5 7" xfId="8420"/>
    <cellStyle name="常规 2 5 7 2" xfId="8421"/>
    <cellStyle name="常规 2 5 7 3" xfId="8422"/>
    <cellStyle name="常规 2 5 8" xfId="8423"/>
    <cellStyle name="常规 2 5 8 2" xfId="8424"/>
    <cellStyle name="常规 2 5 8 3" xfId="8425"/>
    <cellStyle name="常规 2 5 9" xfId="8426"/>
    <cellStyle name="常规 2 5 9 2" xfId="8427"/>
    <cellStyle name="常规 2 5 9 3" xfId="8428"/>
    <cellStyle name="常规 2 50" xfId="8429"/>
    <cellStyle name="常规 2 50 2" xfId="8430"/>
    <cellStyle name="常规 2 50 3" xfId="8431"/>
    <cellStyle name="常规 2 51" xfId="8432"/>
    <cellStyle name="常规 2 51 2" xfId="8433"/>
    <cellStyle name="常规 2 51 3" xfId="8434"/>
    <cellStyle name="常规 2 52" xfId="8435"/>
    <cellStyle name="常规 2 52 2" xfId="8436"/>
    <cellStyle name="常规 2 52 3" xfId="8437"/>
    <cellStyle name="常规 2 53" xfId="8438"/>
    <cellStyle name="常规 2 53 2" xfId="8439"/>
    <cellStyle name="常规 2 53 3" xfId="8440"/>
    <cellStyle name="常规 2 54" xfId="8441"/>
    <cellStyle name="常规 2 54 2" xfId="8442"/>
    <cellStyle name="常规 2 54 3" xfId="8443"/>
    <cellStyle name="常规 2 55" xfId="8444"/>
    <cellStyle name="常规 2 55 2" xfId="8445"/>
    <cellStyle name="常规 2 55 3" xfId="8446"/>
    <cellStyle name="常规 2 56" xfId="8447"/>
    <cellStyle name="常规 2 56 2" xfId="8448"/>
    <cellStyle name="常规 2 56 3" xfId="8449"/>
    <cellStyle name="常规 2 57" xfId="8450"/>
    <cellStyle name="常规 2 57 2" xfId="8451"/>
    <cellStyle name="常规 2 57 3" xfId="8452"/>
    <cellStyle name="常规 2 58" xfId="8453"/>
    <cellStyle name="常规 2 58 2" xfId="8454"/>
    <cellStyle name="常规 2 58 3" xfId="8455"/>
    <cellStyle name="常规 2 59" xfId="8456"/>
    <cellStyle name="常规 2 59 2" xfId="8457"/>
    <cellStyle name="常规 2 59 3" xfId="8458"/>
    <cellStyle name="常规 2 6" xfId="8459"/>
    <cellStyle name="常规 2 6 10" xfId="8460"/>
    <cellStyle name="常规 2 6 10 2" xfId="8461"/>
    <cellStyle name="常规 2 6 10 3" xfId="8462"/>
    <cellStyle name="常规 2 6 11" xfId="8463"/>
    <cellStyle name="常规 2 6 11 2" xfId="8464"/>
    <cellStyle name="常规 2 6 11 3" xfId="8465"/>
    <cellStyle name="常规 2 6 12" xfId="8466"/>
    <cellStyle name="常规 2 6 12 2" xfId="8467"/>
    <cellStyle name="常规 2 6 12 3" xfId="8468"/>
    <cellStyle name="常规 2 6 13" xfId="8469"/>
    <cellStyle name="常规 2 6 13 2" xfId="8470"/>
    <cellStyle name="常规 2 6 13 3" xfId="8471"/>
    <cellStyle name="常规 2 6 14" xfId="8472"/>
    <cellStyle name="常规 2 6 14 2" xfId="8473"/>
    <cellStyle name="常规 2 6 14 3" xfId="8474"/>
    <cellStyle name="常规 2 6 15" xfId="8475"/>
    <cellStyle name="常规 2 6 15 2" xfId="8476"/>
    <cellStyle name="常规 2 6 15 3" xfId="8477"/>
    <cellStyle name="常规 2 6 16" xfId="8478"/>
    <cellStyle name="常规 2 6 17" xfId="8479"/>
    <cellStyle name="常规 2 6 18" xfId="8480"/>
    <cellStyle name="常规 2 6 2" xfId="8481"/>
    <cellStyle name="常规 2 6 2 10" xfId="8482"/>
    <cellStyle name="常规 2 6 2 11" xfId="8483"/>
    <cellStyle name="常规 2 6 2 2" xfId="8484"/>
    <cellStyle name="常规 2 6 2 2 2" xfId="8485"/>
    <cellStyle name="常规 2 6 2 2 3" xfId="8486"/>
    <cellStyle name="常规 2 6 2 3" xfId="8487"/>
    <cellStyle name="常规 2 6 2 3 2" xfId="8488"/>
    <cellStyle name="常规 2 6 2 3 3" xfId="8489"/>
    <cellStyle name="常规 2 6 2 4" xfId="8490"/>
    <cellStyle name="常规 2 6 2 4 2" xfId="8491"/>
    <cellStyle name="常规 2 6 2 4 3" xfId="8492"/>
    <cellStyle name="常规 2 6 2 5" xfId="8493"/>
    <cellStyle name="常规 2 6 2 5 2" xfId="8494"/>
    <cellStyle name="常规 2 6 2 5 3" xfId="8495"/>
    <cellStyle name="常规 2 6 2 6" xfId="8496"/>
    <cellStyle name="常规 2 6 2 6 2" xfId="8497"/>
    <cellStyle name="常规 2 6 2 6 3" xfId="8498"/>
    <cellStyle name="常规 2 6 2 7" xfId="8499"/>
    <cellStyle name="常规 2 6 2 7 2" xfId="8500"/>
    <cellStyle name="常规 2 6 2 7 3" xfId="8501"/>
    <cellStyle name="常规 2 6 2 8" xfId="8502"/>
    <cellStyle name="常规 2 6 2 8 2" xfId="8503"/>
    <cellStyle name="常规 2 6 2 8 3" xfId="8504"/>
    <cellStyle name="常规 2 6 2 9" xfId="8505"/>
    <cellStyle name="常规 2 6 2 9 2" xfId="8506"/>
    <cellStyle name="常规 2 6 2 9 3" xfId="8507"/>
    <cellStyle name="常规 2 6 3" xfId="8508"/>
    <cellStyle name="常规 2 6 3 10" xfId="8509"/>
    <cellStyle name="常规 2 6 3 11" xfId="8510"/>
    <cellStyle name="常规 2 6 3 2" xfId="8511"/>
    <cellStyle name="常规 2 6 3 2 2" xfId="8512"/>
    <cellStyle name="常规 2 6 3 2 2 2" xfId="8513"/>
    <cellStyle name="常规 2 6 3 2 2 3" xfId="8514"/>
    <cellStyle name="常规 2 6 3 2 3" xfId="8515"/>
    <cellStyle name="常规 2 6 3 2 4" xfId="8516"/>
    <cellStyle name="常规 2 6 3 3" xfId="8517"/>
    <cellStyle name="常规 2 6 3 3 2" xfId="8518"/>
    <cellStyle name="常规 2 6 3 3 3" xfId="8519"/>
    <cellStyle name="常规 2 6 3 4" xfId="8520"/>
    <cellStyle name="常规 2 6 3 4 2" xfId="8521"/>
    <cellStyle name="常规 2 6 3 4 3" xfId="8522"/>
    <cellStyle name="常规 2 6 3 5" xfId="8523"/>
    <cellStyle name="常规 2 6 3 5 2" xfId="8524"/>
    <cellStyle name="常规 2 6 3 5 3" xfId="8525"/>
    <cellStyle name="常规 2 6 3 6" xfId="8526"/>
    <cellStyle name="常规 2 6 3 6 2" xfId="8527"/>
    <cellStyle name="常规 2 6 3 6 3" xfId="8528"/>
    <cellStyle name="常规 2 6 3 7" xfId="8529"/>
    <cellStyle name="常规 2 6 3 7 2" xfId="8530"/>
    <cellStyle name="常规 2 6 3 7 3" xfId="8531"/>
    <cellStyle name="常规 2 6 3 8" xfId="8532"/>
    <cellStyle name="常规 2 6 3 8 2" xfId="8533"/>
    <cellStyle name="常规 2 6 3 8 3" xfId="8534"/>
    <cellStyle name="常规 2 6 3 9" xfId="8535"/>
    <cellStyle name="常规 2 6 3 9 2" xfId="8536"/>
    <cellStyle name="常规 2 6 3 9 3" xfId="8537"/>
    <cellStyle name="常规 2 6 4" xfId="8538"/>
    <cellStyle name="常规 2 6 4 10" xfId="8539"/>
    <cellStyle name="常规 2 6 4 11" xfId="8540"/>
    <cellStyle name="常规 2 6 4 2" xfId="8541"/>
    <cellStyle name="常规 2 6 4 2 2" xfId="8542"/>
    <cellStyle name="常规 2 6 4 2 2 2" xfId="8543"/>
    <cellStyle name="常规 2 6 4 2 2 3" xfId="8544"/>
    <cellStyle name="常规 2 6 4 2 3" xfId="8545"/>
    <cellStyle name="常规 2 6 4 2 4" xfId="8546"/>
    <cellStyle name="常规 2 6 4 3" xfId="8547"/>
    <cellStyle name="常规 2 6 4 3 2" xfId="8548"/>
    <cellStyle name="常规 2 6 4 3 3" xfId="8549"/>
    <cellStyle name="常规 2 6 4 4" xfId="8550"/>
    <cellStyle name="常规 2 6 4 4 2" xfId="8551"/>
    <cellStyle name="常规 2 6 4 4 3" xfId="8552"/>
    <cellStyle name="常规 2 6 4 5" xfId="8553"/>
    <cellStyle name="常规 2 6 4 5 2" xfId="8554"/>
    <cellStyle name="常规 2 6 4 5 3" xfId="8555"/>
    <cellStyle name="常规 2 6 4 6" xfId="8556"/>
    <cellStyle name="常规 2 6 4 6 2" xfId="8557"/>
    <cellStyle name="常规 2 6 4 6 3" xfId="8558"/>
    <cellStyle name="常规 2 6 4 7" xfId="8559"/>
    <cellStyle name="常规 2 6 4 7 2" xfId="8560"/>
    <cellStyle name="常规 2 6 4 7 3" xfId="8561"/>
    <cellStyle name="常规 2 6 4 8" xfId="8562"/>
    <cellStyle name="常规 2 6 4 8 2" xfId="8563"/>
    <cellStyle name="常规 2 6 4 8 3" xfId="8564"/>
    <cellStyle name="常规 2 6 4 9" xfId="8565"/>
    <cellStyle name="常规 2 6 4 9 2" xfId="8566"/>
    <cellStyle name="常规 2 6 4 9 3" xfId="8567"/>
    <cellStyle name="常规 2 6 5" xfId="8568"/>
    <cellStyle name="常规 2 6 5 10" xfId="8569"/>
    <cellStyle name="常规 2 6 5 11" xfId="8570"/>
    <cellStyle name="常规 2 6 5 2" xfId="8571"/>
    <cellStyle name="常规 2 6 5 2 2" xfId="8572"/>
    <cellStyle name="常规 2 6 5 2 2 2" xfId="8573"/>
    <cellStyle name="常规 2 6 5 2 2 3" xfId="8574"/>
    <cellStyle name="常规 2 6 5 2 3" xfId="8575"/>
    <cellStyle name="常规 2 6 5 2 4" xfId="8576"/>
    <cellStyle name="常规 2 6 5 3" xfId="8577"/>
    <cellStyle name="常规 2 6 5 3 2" xfId="8578"/>
    <cellStyle name="常规 2 6 5 3 3" xfId="8579"/>
    <cellStyle name="常规 2 6 5 4" xfId="8580"/>
    <cellStyle name="常规 2 6 5 4 2" xfId="8581"/>
    <cellStyle name="常规 2 6 5 4 3" xfId="8582"/>
    <cellStyle name="常规 2 6 5 5" xfId="8583"/>
    <cellStyle name="常规 2 6 5 5 2" xfId="8584"/>
    <cellStyle name="常规 2 6 5 5 3" xfId="8585"/>
    <cellStyle name="常规 2 6 5 6" xfId="8586"/>
    <cellStyle name="常规 2 6 5 6 2" xfId="8587"/>
    <cellStyle name="常规 2 6 5 6 3" xfId="8588"/>
    <cellStyle name="常规 2 6 5 7" xfId="8589"/>
    <cellStyle name="常规 2 6 5 7 2" xfId="8590"/>
    <cellStyle name="常规 2 6 5 7 3" xfId="8591"/>
    <cellStyle name="常规 2 6 5 8" xfId="8592"/>
    <cellStyle name="常规 2 6 5 8 2" xfId="8593"/>
    <cellStyle name="常规 2 6 5 8 3" xfId="8594"/>
    <cellStyle name="常规 2 6 5 9" xfId="8595"/>
    <cellStyle name="常规 2 6 5 9 2" xfId="8596"/>
    <cellStyle name="常规 2 6 5 9 3" xfId="8597"/>
    <cellStyle name="常规 2 6 6" xfId="8598"/>
    <cellStyle name="常规 2 6 6 10" xfId="8599"/>
    <cellStyle name="常规 2 6 6 11" xfId="8600"/>
    <cellStyle name="常规 2 6 6 2" xfId="8601"/>
    <cellStyle name="常规 2 6 6 2 2" xfId="8602"/>
    <cellStyle name="常规 2 6 6 2 2 2" xfId="8603"/>
    <cellStyle name="常规 2 6 6 2 2 3" xfId="8604"/>
    <cellStyle name="常规 2 6 6 2 3" xfId="8605"/>
    <cellStyle name="常规 2 6 6 2 4" xfId="8606"/>
    <cellStyle name="常规 2 6 6 3" xfId="8607"/>
    <cellStyle name="常规 2 6 6 3 2" xfId="8608"/>
    <cellStyle name="常规 2 6 6 3 3" xfId="8609"/>
    <cellStyle name="常规 2 6 6 4" xfId="8610"/>
    <cellStyle name="常规 2 6 6 4 2" xfId="8611"/>
    <cellStyle name="常规 2 6 6 4 3" xfId="8612"/>
    <cellStyle name="常规 2 6 6 5" xfId="8613"/>
    <cellStyle name="常规 2 6 6 5 2" xfId="8614"/>
    <cellStyle name="常规 2 6 6 5 3" xfId="8615"/>
    <cellStyle name="常规 2 6 6 6" xfId="8616"/>
    <cellStyle name="常规 2 6 6 6 2" xfId="8617"/>
    <cellStyle name="常规 2 6 6 6 3" xfId="8618"/>
    <cellStyle name="常规 2 6 6 7" xfId="8619"/>
    <cellStyle name="常规 2 6 6 7 2" xfId="8620"/>
    <cellStyle name="常规 2 6 6 7 3" xfId="8621"/>
    <cellStyle name="常规 2 6 6 8" xfId="8622"/>
    <cellStyle name="常规 2 6 6 8 2" xfId="8623"/>
    <cellStyle name="常规 2 6 6 8 3" xfId="8624"/>
    <cellStyle name="常规 2 6 6 9" xfId="8625"/>
    <cellStyle name="常规 2 6 6 9 2" xfId="8626"/>
    <cellStyle name="常规 2 6 6 9 3" xfId="8627"/>
    <cellStyle name="常规 2 6 7" xfId="8628"/>
    <cellStyle name="常规 2 6 7 10" xfId="8629"/>
    <cellStyle name="常规 2 6 7 11" xfId="8630"/>
    <cellStyle name="常规 2 6 7 2" xfId="8631"/>
    <cellStyle name="常规 2 6 7 2 2" xfId="8632"/>
    <cellStyle name="常规 2 6 7 2 2 2" xfId="8633"/>
    <cellStyle name="常规 2 6 7 2 2 3" xfId="8634"/>
    <cellStyle name="常规 2 6 7 2 3" xfId="8635"/>
    <cellStyle name="常规 2 6 7 2 4" xfId="8636"/>
    <cellStyle name="常规 2 6 7 3" xfId="8637"/>
    <cellStyle name="常规 2 6 7 3 2" xfId="8638"/>
    <cellStyle name="常规 2 6 7 3 3" xfId="8639"/>
    <cellStyle name="常规 2 6 7 4" xfId="8640"/>
    <cellStyle name="常规 2 6 7 4 2" xfId="8641"/>
    <cellStyle name="常规 2 6 7 4 3" xfId="8642"/>
    <cellStyle name="常规 2 6 7 5" xfId="8643"/>
    <cellStyle name="常规 2 6 7 5 2" xfId="8644"/>
    <cellStyle name="常规 2 6 7 5 3" xfId="8645"/>
    <cellStyle name="常规 2 6 7 6" xfId="8646"/>
    <cellStyle name="常规 2 6 7 6 2" xfId="8647"/>
    <cellStyle name="常规 2 6 7 6 3" xfId="8648"/>
    <cellStyle name="常规 2 6 7 7" xfId="8649"/>
    <cellStyle name="常规 2 6 7 7 2" xfId="8650"/>
    <cellStyle name="常规 2 6 7 7 3" xfId="8651"/>
    <cellStyle name="常规 2 6 7 8" xfId="8652"/>
    <cellStyle name="常规 2 6 7 8 2" xfId="8653"/>
    <cellStyle name="常规 2 6 7 8 3" xfId="8654"/>
    <cellStyle name="常规 2 6 7 9" xfId="8655"/>
    <cellStyle name="常规 2 6 7 9 2" xfId="8656"/>
    <cellStyle name="常规 2 6 7 9 3" xfId="8657"/>
    <cellStyle name="常规 2 6 8" xfId="8658"/>
    <cellStyle name="常规 2 6 8 2" xfId="8659"/>
    <cellStyle name="常规 2 6 8 2 2" xfId="8660"/>
    <cellStyle name="常规 2 6 8 2 3" xfId="8661"/>
    <cellStyle name="常规 2 6 8 3" xfId="8662"/>
    <cellStyle name="常规 2 6 8 4" xfId="8663"/>
    <cellStyle name="常规 2 6 9" xfId="8664"/>
    <cellStyle name="常规 2 6 9 2" xfId="8665"/>
    <cellStyle name="常规 2 6 9 3" xfId="8666"/>
    <cellStyle name="常规 2 60" xfId="8667"/>
    <cellStyle name="常规 2 61" xfId="8668"/>
    <cellStyle name="常规 2 62" xfId="8669"/>
    <cellStyle name="常规 2 63" xfId="12960"/>
    <cellStyle name="常规 2 64" xfId="12992"/>
    <cellStyle name="常规 2 65" xfId="13020"/>
    <cellStyle name="常规 2 66" xfId="13060"/>
    <cellStyle name="常规 2 67" xfId="13077"/>
    <cellStyle name="常规 2 7" xfId="8670"/>
    <cellStyle name="常规 2 7 2" xfId="8671"/>
    <cellStyle name="常规 2 7 2 2" xfId="8672"/>
    <cellStyle name="常规 2 7 2 3" xfId="8673"/>
    <cellStyle name="常规 2 7 3" xfId="8674"/>
    <cellStyle name="常规 2 7 4" xfId="8675"/>
    <cellStyle name="常规 2 7 5" xfId="8676"/>
    <cellStyle name="常规 2 8" xfId="8677"/>
    <cellStyle name="常规 2 8 2" xfId="8678"/>
    <cellStyle name="常规 2 8 2 2" xfId="8679"/>
    <cellStyle name="常规 2 8 2 3" xfId="8680"/>
    <cellStyle name="常规 2 8 3" xfId="8681"/>
    <cellStyle name="常规 2 8 4" xfId="8682"/>
    <cellStyle name="常规 2 8 5" xfId="8683"/>
    <cellStyle name="常规 2 9" xfId="8684"/>
    <cellStyle name="常规 2 9 10" xfId="8685"/>
    <cellStyle name="常规 2 9 11" xfId="8686"/>
    <cellStyle name="常规 2 9 12" xfId="8687"/>
    <cellStyle name="常规 2 9 2" xfId="8688"/>
    <cellStyle name="常规 2 9 2 2" xfId="8689"/>
    <cellStyle name="常规 2 9 2 3" xfId="8690"/>
    <cellStyle name="常规 2 9 3" xfId="8691"/>
    <cellStyle name="常规 2 9 3 2" xfId="8692"/>
    <cellStyle name="常规 2 9 3 3" xfId="8693"/>
    <cellStyle name="常规 2 9 4" xfId="8694"/>
    <cellStyle name="常规 2 9 4 2" xfId="8695"/>
    <cellStyle name="常规 2 9 4 3" xfId="8696"/>
    <cellStyle name="常规 2 9 5" xfId="8697"/>
    <cellStyle name="常规 2 9 5 2" xfId="8698"/>
    <cellStyle name="常规 2 9 5 3" xfId="8699"/>
    <cellStyle name="常规 2 9 6" xfId="8700"/>
    <cellStyle name="常规 2 9 6 2" xfId="8701"/>
    <cellStyle name="常规 2 9 6 3" xfId="8702"/>
    <cellStyle name="常规 2 9 7" xfId="8703"/>
    <cellStyle name="常规 2 9 7 2" xfId="8704"/>
    <cellStyle name="常规 2 9 7 3" xfId="8705"/>
    <cellStyle name="常规 2 9 8" xfId="8706"/>
    <cellStyle name="常规 2 9 8 2" xfId="8707"/>
    <cellStyle name="常规 2 9 8 3" xfId="8708"/>
    <cellStyle name="常规 2 9 9" xfId="8709"/>
    <cellStyle name="常规 2 9 9 2" xfId="8710"/>
    <cellStyle name="常规 2 9 9 3" xfId="8711"/>
    <cellStyle name="常规 2_上海口岸船期表" xfId="8712"/>
    <cellStyle name="常规 20 10" xfId="8713"/>
    <cellStyle name="常规 20 10 2" xfId="8714"/>
    <cellStyle name="常规 20 10 3" xfId="8715"/>
    <cellStyle name="常规 20 11" xfId="8716"/>
    <cellStyle name="常规 20 12" xfId="8717"/>
    <cellStyle name="常规 20 13" xfId="8718"/>
    <cellStyle name="常规 20 2" xfId="8719"/>
    <cellStyle name="常规 20 2 2" xfId="8720"/>
    <cellStyle name="常规 20 2 2 2" xfId="8721"/>
    <cellStyle name="常规 20 2 2 3" xfId="8722"/>
    <cellStyle name="常规 20 2 2 4" xfId="8723"/>
    <cellStyle name="常规 20 2 2 5" xfId="8724"/>
    <cellStyle name="常规 20 2 3" xfId="8725"/>
    <cellStyle name="常规 20 2 4" xfId="8726"/>
    <cellStyle name="常规 20 2 5" xfId="8727"/>
    <cellStyle name="常规 20 3" xfId="8728"/>
    <cellStyle name="常规 20 3 2" xfId="8729"/>
    <cellStyle name="常规 20 3 3" xfId="8730"/>
    <cellStyle name="常规 20 4" xfId="8731"/>
    <cellStyle name="常规 20 4 2" xfId="8732"/>
    <cellStyle name="常规 20 4 3" xfId="8733"/>
    <cellStyle name="常规 20 5" xfId="8734"/>
    <cellStyle name="常规 20 5 2" xfId="8735"/>
    <cellStyle name="常规 20 5 3" xfId="8736"/>
    <cellStyle name="常规 20 6" xfId="8737"/>
    <cellStyle name="常规 20 6 2" xfId="8738"/>
    <cellStyle name="常规 20 6 3" xfId="8739"/>
    <cellStyle name="常规 20 7" xfId="8740"/>
    <cellStyle name="常规 20 7 2" xfId="8741"/>
    <cellStyle name="常规 20 7 3" xfId="8742"/>
    <cellStyle name="常规 20 8" xfId="8743"/>
    <cellStyle name="常规 20 8 2" xfId="8744"/>
    <cellStyle name="常规 20 8 3" xfId="8745"/>
    <cellStyle name="常规 20 9" xfId="8746"/>
    <cellStyle name="常规 20 9 2" xfId="8747"/>
    <cellStyle name="常规 20 9 3" xfId="8748"/>
    <cellStyle name="常规 21" xfId="8749"/>
    <cellStyle name="常规 21 2" xfId="8750"/>
    <cellStyle name="常规 21 2 2" xfId="8751"/>
    <cellStyle name="常规 21 2 2 2" xfId="8752"/>
    <cellStyle name="常规 21 2 2 2 2" xfId="8753"/>
    <cellStyle name="常规 21 2 2 2 2 3" xfId="13029"/>
    <cellStyle name="常规 21 2 2 2 3" xfId="8754"/>
    <cellStyle name="常规 21 2 2 3" xfId="8755"/>
    <cellStyle name="常规 21 2 2 4" xfId="8756"/>
    <cellStyle name="常规 21 2 3" xfId="8757"/>
    <cellStyle name="常规 21 2 3 2" xfId="8758"/>
    <cellStyle name="常规 21 2 3 3" xfId="8759"/>
    <cellStyle name="常规 21 2 4" xfId="8760"/>
    <cellStyle name="常规 21 2 4 2" xfId="8761"/>
    <cellStyle name="常规 21 2 4 3" xfId="8762"/>
    <cellStyle name="常规 21 2 5" xfId="8763"/>
    <cellStyle name="常规 21 2 6" xfId="8764"/>
    <cellStyle name="常规 21 3" xfId="8765"/>
    <cellStyle name="常规 21 3 2" xfId="8766"/>
    <cellStyle name="常规 21 3 3" xfId="8767"/>
    <cellStyle name="常规 21 4" xfId="8768"/>
    <cellStyle name="常规 21 4 2" xfId="8769"/>
    <cellStyle name="常规 21 4 3" xfId="8770"/>
    <cellStyle name="常规 21 5" xfId="8771"/>
    <cellStyle name="常规 21 5 2" xfId="8772"/>
    <cellStyle name="常规 21 5 3" xfId="8773"/>
    <cellStyle name="常规 21 6" xfId="8774"/>
    <cellStyle name="常规 21 6 2" xfId="8775"/>
    <cellStyle name="常规 21 6 3" xfId="8776"/>
    <cellStyle name="常规 21 7" xfId="8777"/>
    <cellStyle name="常规 21 8" xfId="8778"/>
    <cellStyle name="常规 22 2" xfId="8779"/>
    <cellStyle name="常规 22 2 2" xfId="8780"/>
    <cellStyle name="常规 22 2 3" xfId="8781"/>
    <cellStyle name="常规 22 3" xfId="8782"/>
    <cellStyle name="常规 22 3 2" xfId="8783"/>
    <cellStyle name="常规 22 3 3" xfId="8784"/>
    <cellStyle name="常规 22 4" xfId="8785"/>
    <cellStyle name="常规 22 4 2" xfId="8786"/>
    <cellStyle name="常规 22 4 3" xfId="8787"/>
    <cellStyle name="常规 23 2" xfId="8788"/>
    <cellStyle name="常规 23 3" xfId="8789"/>
    <cellStyle name="常规 23 4" xfId="8790"/>
    <cellStyle name="常规 23 5" xfId="8791"/>
    <cellStyle name="常规 25" xfId="8792"/>
    <cellStyle name="常规 25 2" xfId="8793"/>
    <cellStyle name="常规 25 3" xfId="8794"/>
    <cellStyle name="常规 26" xfId="13025"/>
    <cellStyle name="常规 29" xfId="8795"/>
    <cellStyle name="常规 29 2" xfId="8796"/>
    <cellStyle name="常规 29 3" xfId="8797"/>
    <cellStyle name="常规 3" xfId="8798"/>
    <cellStyle name="常规 3 10" xfId="8799"/>
    <cellStyle name="常规 3 10 10" xfId="8800"/>
    <cellStyle name="常规 3 10 11" xfId="8801"/>
    <cellStyle name="常规 3 10 2" xfId="8802"/>
    <cellStyle name="常规 3 10 2 2" xfId="8803"/>
    <cellStyle name="常规 3 10 2 3" xfId="8804"/>
    <cellStyle name="常规 3 10 3" xfId="8805"/>
    <cellStyle name="常规 3 10 3 2" xfId="8806"/>
    <cellStyle name="常规 3 10 3 3" xfId="8807"/>
    <cellStyle name="常规 3 10 4" xfId="8808"/>
    <cellStyle name="常规 3 10 4 2" xfId="8809"/>
    <cellStyle name="常规 3 10 4 3" xfId="8810"/>
    <cellStyle name="常规 3 10 5" xfId="8811"/>
    <cellStyle name="常规 3 10 5 2" xfId="8812"/>
    <cellStyle name="常规 3 10 5 3" xfId="8813"/>
    <cellStyle name="常规 3 10 6" xfId="8814"/>
    <cellStyle name="常规 3 10 6 2" xfId="8815"/>
    <cellStyle name="常规 3 10 6 3" xfId="8816"/>
    <cellStyle name="常规 3 10 7" xfId="8817"/>
    <cellStyle name="常规 3 10 7 2" xfId="8818"/>
    <cellStyle name="常规 3 10 7 3" xfId="8819"/>
    <cellStyle name="常规 3 10 8" xfId="8820"/>
    <cellStyle name="常规 3 10 8 2" xfId="8821"/>
    <cellStyle name="常规 3 10 8 3" xfId="8822"/>
    <cellStyle name="常规 3 10 9" xfId="8823"/>
    <cellStyle name="常规 3 10 9 2" xfId="8824"/>
    <cellStyle name="常规 3 10 9 3" xfId="8825"/>
    <cellStyle name="常规 3 11" xfId="8826"/>
    <cellStyle name="常规 3 11 10" xfId="8827"/>
    <cellStyle name="常规 3 11 11" xfId="8828"/>
    <cellStyle name="常规 3 11 2" xfId="8829"/>
    <cellStyle name="常规 3 11 2 2" xfId="8830"/>
    <cellStyle name="常规 3 11 2 2 2" xfId="8831"/>
    <cellStyle name="常规 3 11 2 2 3" xfId="8832"/>
    <cellStyle name="常规 3 11 2 3" xfId="8833"/>
    <cellStyle name="常规 3 11 2 4" xfId="8834"/>
    <cellStyle name="常规 3 11 3" xfId="8835"/>
    <cellStyle name="常规 3 11 3 2" xfId="8836"/>
    <cellStyle name="常规 3 11 3 3" xfId="8837"/>
    <cellStyle name="常规 3 11 4" xfId="8838"/>
    <cellStyle name="常规 3 11 4 2" xfId="8839"/>
    <cellStyle name="常规 3 11 4 3" xfId="8840"/>
    <cellStyle name="常规 3 11 5" xfId="8841"/>
    <cellStyle name="常规 3 11 5 2" xfId="8842"/>
    <cellStyle name="常规 3 11 5 3" xfId="8843"/>
    <cellStyle name="常规 3 11 6" xfId="8844"/>
    <cellStyle name="常规 3 11 6 2" xfId="8845"/>
    <cellStyle name="常规 3 11 6 3" xfId="8846"/>
    <cellStyle name="常规 3 11 7" xfId="8847"/>
    <cellStyle name="常规 3 11 7 2" xfId="8848"/>
    <cellStyle name="常规 3 11 7 3" xfId="8849"/>
    <cellStyle name="常规 3 11 8" xfId="8850"/>
    <cellStyle name="常规 3 11 8 2" xfId="8851"/>
    <cellStyle name="常规 3 11 8 3" xfId="8852"/>
    <cellStyle name="常规 3 11 9" xfId="8853"/>
    <cellStyle name="常规 3 11 9 2" xfId="8854"/>
    <cellStyle name="常规 3 11 9 3" xfId="8855"/>
    <cellStyle name="常规 3 12" xfId="8856"/>
    <cellStyle name="常规 3 12 10" xfId="8857"/>
    <cellStyle name="常规 3 12 11" xfId="8858"/>
    <cellStyle name="常规 3 12 2" xfId="8859"/>
    <cellStyle name="常规 3 12 2 2" xfId="8860"/>
    <cellStyle name="常规 3 12 2 2 2" xfId="8861"/>
    <cellStyle name="常规 3 12 2 2 3" xfId="8862"/>
    <cellStyle name="常规 3 12 2 3" xfId="8863"/>
    <cellStyle name="常规 3 12 2 4" xfId="8864"/>
    <cellStyle name="常规 3 12 3" xfId="8865"/>
    <cellStyle name="常规 3 12 3 2" xfId="8866"/>
    <cellStyle name="常规 3 12 3 3" xfId="8867"/>
    <cellStyle name="常规 3 12 4" xfId="8868"/>
    <cellStyle name="常规 3 12 4 2" xfId="8869"/>
    <cellStyle name="常规 3 12 4 3" xfId="8870"/>
    <cellStyle name="常规 3 12 5" xfId="8871"/>
    <cellStyle name="常规 3 12 5 2" xfId="8872"/>
    <cellStyle name="常规 3 12 5 3" xfId="8873"/>
    <cellStyle name="常规 3 12 6" xfId="8874"/>
    <cellStyle name="常规 3 12 6 2" xfId="8875"/>
    <cellStyle name="常规 3 12 6 3" xfId="8876"/>
    <cellStyle name="常规 3 12 7" xfId="8877"/>
    <cellStyle name="常规 3 12 7 2" xfId="8878"/>
    <cellStyle name="常规 3 12 7 3" xfId="8879"/>
    <cellStyle name="常规 3 12 8" xfId="8880"/>
    <cellStyle name="常规 3 12 8 2" xfId="8881"/>
    <cellStyle name="常规 3 12 8 3" xfId="8882"/>
    <cellStyle name="常规 3 12 9" xfId="8883"/>
    <cellStyle name="常规 3 12 9 2" xfId="8884"/>
    <cellStyle name="常规 3 12 9 3" xfId="8885"/>
    <cellStyle name="常规 3 13" xfId="8886"/>
    <cellStyle name="常规 3 13 10" xfId="8887"/>
    <cellStyle name="常规 3 13 11" xfId="8888"/>
    <cellStyle name="常规 3 13 2" xfId="8889"/>
    <cellStyle name="常规 3 13 2 2" xfId="8890"/>
    <cellStyle name="常规 3 13 2 2 2" xfId="8891"/>
    <cellStyle name="常规 3 13 2 2 3" xfId="8892"/>
    <cellStyle name="常规 3 13 2 3" xfId="8893"/>
    <cellStyle name="常规 3 13 2 4" xfId="8894"/>
    <cellStyle name="常规 3 13 3" xfId="8895"/>
    <cellStyle name="常规 3 13 3 2" xfId="8896"/>
    <cellStyle name="常规 3 13 3 3" xfId="8897"/>
    <cellStyle name="常规 3 13 4" xfId="8898"/>
    <cellStyle name="常规 3 13 4 2" xfId="8899"/>
    <cellStyle name="常规 3 13 4 3" xfId="8900"/>
    <cellStyle name="常规 3 13 5" xfId="8901"/>
    <cellStyle name="常规 3 13 5 2" xfId="8902"/>
    <cellStyle name="常规 3 13 5 3" xfId="8903"/>
    <cellStyle name="常规 3 13 6" xfId="8904"/>
    <cellStyle name="常规 3 13 6 2" xfId="8905"/>
    <cellStyle name="常规 3 13 6 3" xfId="8906"/>
    <cellStyle name="常规 3 13 7" xfId="8907"/>
    <cellStyle name="常规 3 13 7 2" xfId="8908"/>
    <cellStyle name="常规 3 13 7 3" xfId="8909"/>
    <cellStyle name="常规 3 13 8" xfId="8910"/>
    <cellStyle name="常规 3 13 8 2" xfId="8911"/>
    <cellStyle name="常规 3 13 8 3" xfId="8912"/>
    <cellStyle name="常规 3 13 9" xfId="8913"/>
    <cellStyle name="常规 3 13 9 2" xfId="8914"/>
    <cellStyle name="常规 3 13 9 3" xfId="8915"/>
    <cellStyle name="常规 3 14" xfId="8916"/>
    <cellStyle name="常规 3 14 10" xfId="8917"/>
    <cellStyle name="常规 3 14 11" xfId="8918"/>
    <cellStyle name="常规 3 14 2" xfId="8919"/>
    <cellStyle name="常规 3 14 2 2" xfId="8920"/>
    <cellStyle name="常规 3 14 2 2 2" xfId="8921"/>
    <cellStyle name="常规 3 14 2 2 3" xfId="8922"/>
    <cellStyle name="常规 3 14 2 3" xfId="8923"/>
    <cellStyle name="常规 3 14 2 4" xfId="8924"/>
    <cellStyle name="常规 3 14 3" xfId="8925"/>
    <cellStyle name="常规 3 14 3 2" xfId="8926"/>
    <cellStyle name="常规 3 14 3 3" xfId="8927"/>
    <cellStyle name="常规 3 14 4" xfId="8928"/>
    <cellStyle name="常规 3 14 4 2" xfId="8929"/>
    <cellStyle name="常规 3 14 4 3" xfId="8930"/>
    <cellStyle name="常规 3 14 5" xfId="8931"/>
    <cellStyle name="常规 3 14 5 2" xfId="8932"/>
    <cellStyle name="常规 3 14 5 3" xfId="8933"/>
    <cellStyle name="常规 3 14 6" xfId="8934"/>
    <cellStyle name="常规 3 14 6 2" xfId="8935"/>
    <cellStyle name="常规 3 14 6 3" xfId="8936"/>
    <cellStyle name="常规 3 14 7" xfId="8937"/>
    <cellStyle name="常规 3 14 7 2" xfId="8938"/>
    <cellStyle name="常规 3 14 7 3" xfId="8939"/>
    <cellStyle name="常规 3 14 8" xfId="8940"/>
    <cellStyle name="常规 3 14 8 2" xfId="8941"/>
    <cellStyle name="常规 3 14 8 3" xfId="8942"/>
    <cellStyle name="常规 3 14 9" xfId="8943"/>
    <cellStyle name="常规 3 14 9 2" xfId="8944"/>
    <cellStyle name="常规 3 14 9 3" xfId="8945"/>
    <cellStyle name="常规 3 15" xfId="8946"/>
    <cellStyle name="常规 3 15 10" xfId="8947"/>
    <cellStyle name="常规 3 15 11" xfId="8948"/>
    <cellStyle name="常规 3 15 2" xfId="8949"/>
    <cellStyle name="常规 3 15 2 2" xfId="8950"/>
    <cellStyle name="常规 3 15 2 2 2" xfId="8951"/>
    <cellStyle name="常规 3 15 2 2 3" xfId="8952"/>
    <cellStyle name="常规 3 15 2 3" xfId="8953"/>
    <cellStyle name="常规 3 15 2 4" xfId="8954"/>
    <cellStyle name="常规 3 15 3" xfId="8955"/>
    <cellStyle name="常规 3 15 3 2" xfId="8956"/>
    <cellStyle name="常规 3 15 3 3" xfId="8957"/>
    <cellStyle name="常规 3 15 4" xfId="8958"/>
    <cellStyle name="常规 3 15 4 2" xfId="8959"/>
    <cellStyle name="常规 3 15 4 3" xfId="8960"/>
    <cellStyle name="常规 3 15 5" xfId="8961"/>
    <cellStyle name="常规 3 15 5 2" xfId="8962"/>
    <cellStyle name="常规 3 15 5 3" xfId="8963"/>
    <cellStyle name="常规 3 15 6" xfId="8964"/>
    <cellStyle name="常规 3 15 6 2" xfId="8965"/>
    <cellStyle name="常规 3 15 6 3" xfId="8966"/>
    <cellStyle name="常规 3 15 7" xfId="8967"/>
    <cellStyle name="常规 3 15 7 2" xfId="8968"/>
    <cellStyle name="常规 3 15 7 3" xfId="8969"/>
    <cellStyle name="常规 3 15 8" xfId="8970"/>
    <cellStyle name="常规 3 15 8 2" xfId="8971"/>
    <cellStyle name="常规 3 15 8 3" xfId="8972"/>
    <cellStyle name="常规 3 15 9" xfId="8973"/>
    <cellStyle name="常规 3 15 9 2" xfId="8974"/>
    <cellStyle name="常规 3 15 9 3" xfId="8975"/>
    <cellStyle name="常规 3 16" xfId="8976"/>
    <cellStyle name="常规 3 16 10" xfId="8977"/>
    <cellStyle name="常规 3 16 11" xfId="8978"/>
    <cellStyle name="常规 3 16 2" xfId="8979"/>
    <cellStyle name="常规 3 16 2 2" xfId="8980"/>
    <cellStyle name="常规 3 16 2 3" xfId="8981"/>
    <cellStyle name="常规 3 16 3" xfId="8982"/>
    <cellStyle name="常规 3 16 3 2" xfId="8983"/>
    <cellStyle name="常规 3 16 3 3" xfId="8984"/>
    <cellStyle name="常规 3 16 4" xfId="8985"/>
    <cellStyle name="常规 3 16 4 2" xfId="8986"/>
    <cellStyle name="常规 3 16 4 3" xfId="8987"/>
    <cellStyle name="常规 3 16 5" xfId="8988"/>
    <cellStyle name="常规 3 16 5 2" xfId="8989"/>
    <cellStyle name="常规 3 16 5 3" xfId="8990"/>
    <cellStyle name="常规 3 16 6" xfId="8991"/>
    <cellStyle name="常规 3 16 6 2" xfId="8992"/>
    <cellStyle name="常规 3 16 6 3" xfId="8993"/>
    <cellStyle name="常规 3 16 7" xfId="8994"/>
    <cellStyle name="常规 3 16 7 2" xfId="8995"/>
    <cellStyle name="常规 3 16 7 3" xfId="8996"/>
    <cellStyle name="常规 3 16 8" xfId="8997"/>
    <cellStyle name="常规 3 16 8 2" xfId="8998"/>
    <cellStyle name="常规 3 16 8 3" xfId="8999"/>
    <cellStyle name="常规 3 16 9" xfId="9000"/>
    <cellStyle name="常规 3 16 9 2" xfId="9001"/>
    <cellStyle name="常规 3 16 9 3" xfId="9002"/>
    <cellStyle name="常规 3 17" xfId="9003"/>
    <cellStyle name="常规 3 17 10" xfId="9004"/>
    <cellStyle name="常规 3 17 11" xfId="9005"/>
    <cellStyle name="常规 3 17 2" xfId="9006"/>
    <cellStyle name="常规 3 17 2 2" xfId="9007"/>
    <cellStyle name="常规 3 17 2 3" xfId="9008"/>
    <cellStyle name="常规 3 17 3" xfId="9009"/>
    <cellStyle name="常规 3 17 3 2" xfId="9010"/>
    <cellStyle name="常规 3 17 3 3" xfId="9011"/>
    <cellStyle name="常规 3 17 4" xfId="9012"/>
    <cellStyle name="常规 3 17 4 2" xfId="9013"/>
    <cellStyle name="常规 3 17 4 3" xfId="9014"/>
    <cellStyle name="常规 3 17 5" xfId="9015"/>
    <cellStyle name="常规 3 17 5 2" xfId="9016"/>
    <cellStyle name="常规 3 17 5 3" xfId="9017"/>
    <cellStyle name="常规 3 17 6" xfId="9018"/>
    <cellStyle name="常规 3 17 6 2" xfId="9019"/>
    <cellStyle name="常规 3 17 6 3" xfId="9020"/>
    <cellStyle name="常规 3 17 7" xfId="9021"/>
    <cellStyle name="常规 3 17 7 2" xfId="9022"/>
    <cellStyle name="常规 3 17 7 3" xfId="9023"/>
    <cellStyle name="常规 3 17 8" xfId="9024"/>
    <cellStyle name="常规 3 17 8 2" xfId="9025"/>
    <cellStyle name="常规 3 17 8 3" xfId="9026"/>
    <cellStyle name="常规 3 17 9" xfId="9027"/>
    <cellStyle name="常规 3 17 9 2" xfId="9028"/>
    <cellStyle name="常规 3 17 9 3" xfId="9029"/>
    <cellStyle name="常规 3 18" xfId="9030"/>
    <cellStyle name="常规 3 18 10" xfId="9031"/>
    <cellStyle name="常规 3 18 11" xfId="9032"/>
    <cellStyle name="常规 3 18 2" xfId="9033"/>
    <cellStyle name="常规 3 18 2 2" xfId="9034"/>
    <cellStyle name="常规 3 18 2 3" xfId="9035"/>
    <cellStyle name="常规 3 18 3" xfId="9036"/>
    <cellStyle name="常规 3 18 3 2" xfId="9037"/>
    <cellStyle name="常规 3 18 3 3" xfId="9038"/>
    <cellStyle name="常规 3 18 4" xfId="9039"/>
    <cellStyle name="常规 3 18 4 2" xfId="9040"/>
    <cellStyle name="常规 3 18 4 3" xfId="9041"/>
    <cellStyle name="常规 3 18 5" xfId="9042"/>
    <cellStyle name="常规 3 18 5 2" xfId="9043"/>
    <cellStyle name="常规 3 18 5 3" xfId="9044"/>
    <cellStyle name="常规 3 18 6" xfId="9045"/>
    <cellStyle name="常规 3 18 6 2" xfId="9046"/>
    <cellStyle name="常规 3 18 6 3" xfId="9047"/>
    <cellStyle name="常规 3 18 7" xfId="9048"/>
    <cellStyle name="常规 3 18 7 2" xfId="9049"/>
    <cellStyle name="常规 3 18 7 3" xfId="9050"/>
    <cellStyle name="常规 3 18 8" xfId="9051"/>
    <cellStyle name="常规 3 18 8 2" xfId="9052"/>
    <cellStyle name="常规 3 18 8 3" xfId="9053"/>
    <cellStyle name="常规 3 18 9" xfId="9054"/>
    <cellStyle name="常规 3 18 9 2" xfId="9055"/>
    <cellStyle name="常规 3 18 9 3" xfId="9056"/>
    <cellStyle name="常规 3 19" xfId="9057"/>
    <cellStyle name="常规 3 19 2" xfId="9058"/>
    <cellStyle name="常规 3 19 2 2" xfId="9059"/>
    <cellStyle name="常规 3 19 2 3" xfId="9060"/>
    <cellStyle name="常规 3 19 3" xfId="9061"/>
    <cellStyle name="常规 3 19 4" xfId="9062"/>
    <cellStyle name="常规 3 2" xfId="9063"/>
    <cellStyle name="常规 3 2 10" xfId="9064"/>
    <cellStyle name="常规 3 2 10 2" xfId="9065"/>
    <cellStyle name="常规 3 2 10 3" xfId="9066"/>
    <cellStyle name="常规 3 2 11" xfId="9067"/>
    <cellStyle name="常规 3 2 11 2" xfId="9068"/>
    <cellStyle name="常规 3 2 11 3" xfId="9069"/>
    <cellStyle name="常规 3 2 12" xfId="9070"/>
    <cellStyle name="常规 3 2 12 2" xfId="9071"/>
    <cellStyle name="常规 3 2 12 3" xfId="9072"/>
    <cellStyle name="常规 3 2 13" xfId="9073"/>
    <cellStyle name="常规 3 2 14" xfId="9074"/>
    <cellStyle name="常规 3 2 15" xfId="9075"/>
    <cellStyle name="常规 3 2 16" xfId="12963"/>
    <cellStyle name="常规 3 2 17" xfId="12995"/>
    <cellStyle name="常规 3 2 2" xfId="9076"/>
    <cellStyle name="常规 3 2 2 2" xfId="9077"/>
    <cellStyle name="常规 3 2 2 2 2" xfId="9078"/>
    <cellStyle name="常规 3 2 2 2 3" xfId="9079"/>
    <cellStyle name="常规 3 2 2 2 4" xfId="9080"/>
    <cellStyle name="常规 3 2 2 2 5" xfId="9081"/>
    <cellStyle name="常规 3 2 2 3" xfId="9082"/>
    <cellStyle name="常规 3 2 2 4" xfId="9083"/>
    <cellStyle name="常规 3 2 3" xfId="9084"/>
    <cellStyle name="常规 3 2 3 2" xfId="9085"/>
    <cellStyle name="常规 3 2 3 3" xfId="9086"/>
    <cellStyle name="常规 3 2 4" xfId="9087"/>
    <cellStyle name="常规 3 2 4 2" xfId="9088"/>
    <cellStyle name="常规 3 2 4 3" xfId="9089"/>
    <cellStyle name="常规 3 2 5" xfId="9090"/>
    <cellStyle name="常规 3 2 5 2" xfId="9091"/>
    <cellStyle name="常规 3 2 5 3" xfId="9092"/>
    <cellStyle name="常规 3 2 6" xfId="9093"/>
    <cellStyle name="常规 3 2 6 2" xfId="9094"/>
    <cellStyle name="常规 3 2 6 3" xfId="9095"/>
    <cellStyle name="常规 3 2 7" xfId="9096"/>
    <cellStyle name="常规 3 2 7 2" xfId="9097"/>
    <cellStyle name="常规 3 2 7 3" xfId="9098"/>
    <cellStyle name="常规 3 2 8" xfId="9099"/>
    <cellStyle name="常规 3 2 8 2" xfId="9100"/>
    <cellStyle name="常规 3 2 8 3" xfId="9101"/>
    <cellStyle name="常规 3 2 9" xfId="9102"/>
    <cellStyle name="常规 3 2 9 2" xfId="9103"/>
    <cellStyle name="常规 3 2 9 3" xfId="9104"/>
    <cellStyle name="常规 3 20" xfId="9105"/>
    <cellStyle name="常规 3 20 2" xfId="9106"/>
    <cellStyle name="常规 3 20 3" xfId="9107"/>
    <cellStyle name="常规 3 21" xfId="9108"/>
    <cellStyle name="常规 3 21 2" xfId="9109"/>
    <cellStyle name="常规 3 21 3" xfId="9110"/>
    <cellStyle name="常规 3 22" xfId="9111"/>
    <cellStyle name="常规 3 22 2" xfId="9112"/>
    <cellStyle name="常规 3 22 3" xfId="9113"/>
    <cellStyle name="常规 3 23" xfId="9114"/>
    <cellStyle name="常规 3 23 2" xfId="9115"/>
    <cellStyle name="常规 3 23 3" xfId="9116"/>
    <cellStyle name="常规 3 24" xfId="9117"/>
    <cellStyle name="常规 3 24 2" xfId="9118"/>
    <cellStyle name="常规 3 24 3" xfId="9119"/>
    <cellStyle name="常规 3 25" xfId="9120"/>
    <cellStyle name="常规 3 25 2" xfId="9121"/>
    <cellStyle name="常规 3 25 3" xfId="9122"/>
    <cellStyle name="常规 3 26" xfId="9123"/>
    <cellStyle name="常规 3 26 2" xfId="9124"/>
    <cellStyle name="常规 3 26 3" xfId="9125"/>
    <cellStyle name="常规 3 27" xfId="9126"/>
    <cellStyle name="常规 3 27 2" xfId="9127"/>
    <cellStyle name="常规 3 27 3" xfId="9128"/>
    <cellStyle name="常规 3 28" xfId="9129"/>
    <cellStyle name="常规 3 28 2" xfId="9130"/>
    <cellStyle name="常规 3 28 3" xfId="9131"/>
    <cellStyle name="常规 3 29" xfId="9132"/>
    <cellStyle name="常规 3 29 2" xfId="9133"/>
    <cellStyle name="常规 3 29 3" xfId="9134"/>
    <cellStyle name="常规 3 3" xfId="9135"/>
    <cellStyle name="常规 3 3 10" xfId="9136"/>
    <cellStyle name="常规 3 3 11" xfId="9137"/>
    <cellStyle name="常规 3 3 12" xfId="9138"/>
    <cellStyle name="常规 3 3 13" xfId="12964"/>
    <cellStyle name="常规 3 3 14" xfId="12996"/>
    <cellStyle name="常规 3 3 2" xfId="9139"/>
    <cellStyle name="常规 3 3 2 2" xfId="9140"/>
    <cellStyle name="常规 3 3 2 3" xfId="9141"/>
    <cellStyle name="常规 3 3 2 4" xfId="9142"/>
    <cellStyle name="常规 3 3 2 5" xfId="9143"/>
    <cellStyle name="常规 3 3 3" xfId="9144"/>
    <cellStyle name="常规 3 3 3 2" xfId="9145"/>
    <cellStyle name="常规 3 3 3 3" xfId="9146"/>
    <cellStyle name="常规 3 3 3 4" xfId="9147"/>
    <cellStyle name="常规 3 3 3 5" xfId="9148"/>
    <cellStyle name="常规 3 3 4" xfId="9149"/>
    <cellStyle name="常规 3 3 4 2" xfId="9150"/>
    <cellStyle name="常规 3 3 4 3" xfId="9151"/>
    <cellStyle name="常规 3 3 4 4" xfId="9152"/>
    <cellStyle name="常规 3 3 4 5" xfId="9153"/>
    <cellStyle name="常规 3 3 5" xfId="9154"/>
    <cellStyle name="常规 3 3 5 2" xfId="9155"/>
    <cellStyle name="常规 3 3 5 3" xfId="9156"/>
    <cellStyle name="常规 3 3 5 4" xfId="9157"/>
    <cellStyle name="常规 3 3 5 5" xfId="9158"/>
    <cellStyle name="常规 3 3 6" xfId="9159"/>
    <cellStyle name="常规 3 3 6 2" xfId="9160"/>
    <cellStyle name="常规 3 3 6 3" xfId="9161"/>
    <cellStyle name="常规 3 3 6 4" xfId="9162"/>
    <cellStyle name="常规 3 3 6 5" xfId="9163"/>
    <cellStyle name="常规 3 3 7" xfId="9164"/>
    <cellStyle name="常规 3 3 7 2" xfId="9165"/>
    <cellStyle name="常规 3 3 7 3" xfId="9166"/>
    <cellStyle name="常规 3 3 7 4" xfId="9167"/>
    <cellStyle name="常规 3 3 7 5" xfId="9168"/>
    <cellStyle name="常规 3 3 8" xfId="9169"/>
    <cellStyle name="常规 3 3 8 2" xfId="9170"/>
    <cellStyle name="常规 3 3 8 3" xfId="9171"/>
    <cellStyle name="常规 3 3 8 4" xfId="9172"/>
    <cellStyle name="常规 3 3 8 5" xfId="9173"/>
    <cellStyle name="常规 3 3 9" xfId="9174"/>
    <cellStyle name="常规 3 3 9 2" xfId="9175"/>
    <cellStyle name="常规 3 3 9 3" xfId="9176"/>
    <cellStyle name="常规 3 30" xfId="9177"/>
    <cellStyle name="常规 3 30 2" xfId="9178"/>
    <cellStyle name="常规 3 30 3" xfId="9179"/>
    <cellStyle name="常规 3 31" xfId="9180"/>
    <cellStyle name="常规 3 31 2" xfId="9181"/>
    <cellStyle name="常规 3 31 3" xfId="9182"/>
    <cellStyle name="常规 3 32" xfId="9183"/>
    <cellStyle name="常规 3 32 2" xfId="9184"/>
    <cellStyle name="常规 3 32 3" xfId="9185"/>
    <cellStyle name="常规 3 33" xfId="9186"/>
    <cellStyle name="常规 3 33 2" xfId="9187"/>
    <cellStyle name="常规 3 33 3" xfId="9188"/>
    <cellStyle name="常规 3 34" xfId="9189"/>
    <cellStyle name="常规 3 34 2" xfId="9190"/>
    <cellStyle name="常规 3 34 3" xfId="9191"/>
    <cellStyle name="常规 3 35" xfId="9192"/>
    <cellStyle name="常规 3 35 2" xfId="9193"/>
    <cellStyle name="常规 3 35 3" xfId="9194"/>
    <cellStyle name="常规 3 36" xfId="9195"/>
    <cellStyle name="常规 3 36 2" xfId="9196"/>
    <cellStyle name="常规 3 36 3" xfId="9197"/>
    <cellStyle name="常规 3 37" xfId="9198"/>
    <cellStyle name="常规 3 37 2" xfId="9199"/>
    <cellStyle name="常规 3 37 3" xfId="9200"/>
    <cellStyle name="常规 3 38" xfId="9201"/>
    <cellStyle name="常规 3 38 2" xfId="9202"/>
    <cellStyle name="常规 3 38 3" xfId="9203"/>
    <cellStyle name="常规 3 39" xfId="9204"/>
    <cellStyle name="常规 3 39 2" xfId="9205"/>
    <cellStyle name="常规 3 39 3" xfId="9206"/>
    <cellStyle name="常规 3 4" xfId="9207"/>
    <cellStyle name="常规 3 4 10" xfId="9208"/>
    <cellStyle name="常规 3 4 11" xfId="9209"/>
    <cellStyle name="常规 3 4 12" xfId="9210"/>
    <cellStyle name="常规 3 4 13" xfId="12965"/>
    <cellStyle name="常规 3 4 14" xfId="12997"/>
    <cellStyle name="常规 3 4 2" xfId="9211"/>
    <cellStyle name="常规 3 4 2 2" xfId="9212"/>
    <cellStyle name="常规 3 4 2 3" xfId="9213"/>
    <cellStyle name="常规 3 4 3" xfId="9214"/>
    <cellStyle name="常规 3 4 3 2" xfId="9215"/>
    <cellStyle name="常规 3 4 3 3" xfId="9216"/>
    <cellStyle name="常规 3 4 4" xfId="9217"/>
    <cellStyle name="常规 3 4 4 2" xfId="9218"/>
    <cellStyle name="常规 3 4 4 3" xfId="9219"/>
    <cellStyle name="常规 3 4 5" xfId="9220"/>
    <cellStyle name="常规 3 4 5 2" xfId="9221"/>
    <cellStyle name="常规 3 4 5 3" xfId="9222"/>
    <cellStyle name="常规 3 4 6" xfId="9223"/>
    <cellStyle name="常规 3 4 6 2" xfId="9224"/>
    <cellStyle name="常规 3 4 6 3" xfId="9225"/>
    <cellStyle name="常规 3 4 7" xfId="9226"/>
    <cellStyle name="常规 3 4 7 2" xfId="9227"/>
    <cellStyle name="常规 3 4 7 3" xfId="9228"/>
    <cellStyle name="常规 3 4 8" xfId="9229"/>
    <cellStyle name="常规 3 4 8 2" xfId="9230"/>
    <cellStyle name="常规 3 4 8 3" xfId="9231"/>
    <cellStyle name="常规 3 4 9" xfId="9232"/>
    <cellStyle name="常规 3 4 9 2" xfId="9233"/>
    <cellStyle name="常规 3 4 9 3" xfId="9234"/>
    <cellStyle name="常规 3 40" xfId="9235"/>
    <cellStyle name="常规 3 40 2" xfId="9236"/>
    <cellStyle name="常规 3 40 3" xfId="9237"/>
    <cellStyle name="常规 3 41" xfId="9238"/>
    <cellStyle name="常规 3 41 2" xfId="9239"/>
    <cellStyle name="常规 3 41 3" xfId="9240"/>
    <cellStyle name="常规 3 42" xfId="9241"/>
    <cellStyle name="常规 3 43" xfId="9242"/>
    <cellStyle name="常规 3 44" xfId="9243"/>
    <cellStyle name="常规 3 45" xfId="12962"/>
    <cellStyle name="常规 3 46" xfId="12994"/>
    <cellStyle name="常规 3 47" xfId="13021"/>
    <cellStyle name="常规 3 48" xfId="13030"/>
    <cellStyle name="常规 3 48 2" xfId="13032"/>
    <cellStyle name="常规 3 49" xfId="13045"/>
    <cellStyle name="常规 3 5" xfId="9244"/>
    <cellStyle name="常规 3 5 10" xfId="9245"/>
    <cellStyle name="常规 3 5 11" xfId="9246"/>
    <cellStyle name="常规 3 5 2" xfId="9247"/>
    <cellStyle name="常规 3 5 2 2" xfId="9248"/>
    <cellStyle name="常规 3 5 2 3" xfId="9249"/>
    <cellStyle name="常规 3 5 3" xfId="9250"/>
    <cellStyle name="常规 3 5 3 2" xfId="9251"/>
    <cellStyle name="常规 3 5 3 3" xfId="9252"/>
    <cellStyle name="常规 3 5 4" xfId="9253"/>
    <cellStyle name="常规 3 5 4 2" xfId="9254"/>
    <cellStyle name="常规 3 5 4 3" xfId="9255"/>
    <cellStyle name="常规 3 5 5" xfId="9256"/>
    <cellStyle name="常规 3 5 5 2" xfId="9257"/>
    <cellStyle name="常规 3 5 5 3" xfId="9258"/>
    <cellStyle name="常规 3 5 6" xfId="9259"/>
    <cellStyle name="常规 3 5 6 2" xfId="9260"/>
    <cellStyle name="常规 3 5 6 3" xfId="9261"/>
    <cellStyle name="常规 3 5 7" xfId="9262"/>
    <cellStyle name="常规 3 5 7 2" xfId="9263"/>
    <cellStyle name="常规 3 5 7 3" xfId="9264"/>
    <cellStyle name="常规 3 5 8" xfId="9265"/>
    <cellStyle name="常规 3 5 8 2" xfId="9266"/>
    <cellStyle name="常规 3 5 8 3" xfId="9267"/>
    <cellStyle name="常规 3 5 9" xfId="9268"/>
    <cellStyle name="常规 3 5 9 2" xfId="9269"/>
    <cellStyle name="常规 3 5 9 3" xfId="9270"/>
    <cellStyle name="常规 3 6" xfId="9271"/>
    <cellStyle name="常规 3 6 10" xfId="9272"/>
    <cellStyle name="常规 3 6 11" xfId="9273"/>
    <cellStyle name="常规 3 6 2" xfId="9274"/>
    <cellStyle name="常规 3 6 2 2" xfId="9275"/>
    <cellStyle name="常规 3 6 2 3" xfId="9276"/>
    <cellStyle name="常规 3 6 3" xfId="9277"/>
    <cellStyle name="常规 3 6 3 2" xfId="9278"/>
    <cellStyle name="常规 3 6 3 3" xfId="9279"/>
    <cellStyle name="常规 3 6 4" xfId="9280"/>
    <cellStyle name="常规 3 6 4 2" xfId="9281"/>
    <cellStyle name="常规 3 6 4 3" xfId="9282"/>
    <cellStyle name="常规 3 6 5" xfId="9283"/>
    <cellStyle name="常规 3 6 5 2" xfId="9284"/>
    <cellStyle name="常规 3 6 5 3" xfId="9285"/>
    <cellStyle name="常规 3 6 6" xfId="9286"/>
    <cellStyle name="常规 3 6 6 2" xfId="9287"/>
    <cellStyle name="常规 3 6 6 3" xfId="9288"/>
    <cellStyle name="常规 3 6 7" xfId="9289"/>
    <cellStyle name="常规 3 6 7 2" xfId="9290"/>
    <cellStyle name="常规 3 6 7 3" xfId="9291"/>
    <cellStyle name="常规 3 6 8" xfId="9292"/>
    <cellStyle name="常规 3 6 8 2" xfId="9293"/>
    <cellStyle name="常规 3 6 8 3" xfId="9294"/>
    <cellStyle name="常规 3 6 9" xfId="9295"/>
    <cellStyle name="常规 3 6 9 2" xfId="9296"/>
    <cellStyle name="常规 3 6 9 3" xfId="9297"/>
    <cellStyle name="常规 3 7" xfId="9298"/>
    <cellStyle name="常规 3 7 10" xfId="9299"/>
    <cellStyle name="常规 3 7 11" xfId="9300"/>
    <cellStyle name="常规 3 7 2" xfId="9301"/>
    <cellStyle name="常规 3 7 2 2" xfId="9302"/>
    <cellStyle name="常规 3 7 2 3" xfId="9303"/>
    <cellStyle name="常规 3 7 3" xfId="9304"/>
    <cellStyle name="常规 3 7 3 2" xfId="9305"/>
    <cellStyle name="常规 3 7 3 3" xfId="9306"/>
    <cellStyle name="常规 3 7 4" xfId="9307"/>
    <cellStyle name="常规 3 7 4 2" xfId="9308"/>
    <cellStyle name="常规 3 7 4 3" xfId="9309"/>
    <cellStyle name="常规 3 7 5" xfId="9310"/>
    <cellStyle name="常规 3 7 5 2" xfId="9311"/>
    <cellStyle name="常规 3 7 5 3" xfId="9312"/>
    <cellStyle name="常规 3 7 6" xfId="9313"/>
    <cellStyle name="常规 3 7 6 2" xfId="9314"/>
    <cellStyle name="常规 3 7 6 3" xfId="9315"/>
    <cellStyle name="常规 3 7 7" xfId="9316"/>
    <cellStyle name="常规 3 7 7 2" xfId="9317"/>
    <cellStyle name="常规 3 7 7 3" xfId="9318"/>
    <cellStyle name="常规 3 7 8" xfId="9319"/>
    <cellStyle name="常规 3 7 8 2" xfId="9320"/>
    <cellStyle name="常规 3 7 8 3" xfId="9321"/>
    <cellStyle name="常规 3 7 9" xfId="9322"/>
    <cellStyle name="常规 3 7 9 2" xfId="9323"/>
    <cellStyle name="常规 3 7 9 3" xfId="9324"/>
    <cellStyle name="常规 3 8" xfId="9325"/>
    <cellStyle name="常规 3 8 10" xfId="9326"/>
    <cellStyle name="常规 3 8 11" xfId="9327"/>
    <cellStyle name="常规 3 8 2" xfId="9328"/>
    <cellStyle name="常规 3 8 2 2" xfId="9329"/>
    <cellStyle name="常规 3 8 2 3" xfId="9330"/>
    <cellStyle name="常规 3 8 3" xfId="9331"/>
    <cellStyle name="常规 3 8 3 2" xfId="9332"/>
    <cellStyle name="常规 3 8 3 3" xfId="9333"/>
    <cellStyle name="常规 3 8 4" xfId="9334"/>
    <cellStyle name="常规 3 8 4 2" xfId="9335"/>
    <cellStyle name="常规 3 8 4 3" xfId="9336"/>
    <cellStyle name="常规 3 8 5" xfId="9337"/>
    <cellStyle name="常规 3 8 5 2" xfId="9338"/>
    <cellStyle name="常规 3 8 5 3" xfId="9339"/>
    <cellStyle name="常规 3 8 6" xfId="9340"/>
    <cellStyle name="常规 3 8 6 2" xfId="9341"/>
    <cellStyle name="常规 3 8 6 3" xfId="9342"/>
    <cellStyle name="常规 3 8 7" xfId="9343"/>
    <cellStyle name="常规 3 8 7 2" xfId="9344"/>
    <cellStyle name="常规 3 8 7 3" xfId="9345"/>
    <cellStyle name="常规 3 8 8" xfId="9346"/>
    <cellStyle name="常规 3 8 8 2" xfId="9347"/>
    <cellStyle name="常规 3 8 8 3" xfId="9348"/>
    <cellStyle name="常规 3 8 9" xfId="9349"/>
    <cellStyle name="常规 3 8 9 2" xfId="9350"/>
    <cellStyle name="常规 3 8 9 3" xfId="9351"/>
    <cellStyle name="常规 3 9" xfId="9352"/>
    <cellStyle name="常规 3 9 10" xfId="9353"/>
    <cellStyle name="常规 3 9 11" xfId="9354"/>
    <cellStyle name="常规 3 9 2" xfId="9355"/>
    <cellStyle name="常规 3 9 2 2" xfId="9356"/>
    <cellStyle name="常规 3 9 2 3" xfId="9357"/>
    <cellStyle name="常规 3 9 3" xfId="9358"/>
    <cellStyle name="常规 3 9 3 2" xfId="9359"/>
    <cellStyle name="常规 3 9 3 3" xfId="9360"/>
    <cellStyle name="常规 3 9 4" xfId="9361"/>
    <cellStyle name="常规 3 9 4 2" xfId="9362"/>
    <cellStyle name="常规 3 9 4 3" xfId="9363"/>
    <cellStyle name="常规 3 9 5" xfId="9364"/>
    <cellStyle name="常规 3 9 5 2" xfId="9365"/>
    <cellStyle name="常规 3 9 5 3" xfId="9366"/>
    <cellStyle name="常规 3 9 6" xfId="9367"/>
    <cellStyle name="常规 3 9 6 2" xfId="9368"/>
    <cellStyle name="常规 3 9 6 3" xfId="9369"/>
    <cellStyle name="常规 3 9 7" xfId="9370"/>
    <cellStyle name="常规 3 9 7 2" xfId="9371"/>
    <cellStyle name="常规 3 9 7 3" xfId="9372"/>
    <cellStyle name="常规 3 9 8" xfId="9373"/>
    <cellStyle name="常规 3 9 8 2" xfId="9374"/>
    <cellStyle name="常规 3 9 8 3" xfId="9375"/>
    <cellStyle name="常规 3 9 9" xfId="9376"/>
    <cellStyle name="常规 3 9 9 2" xfId="9377"/>
    <cellStyle name="常规 3 9 9 3" xfId="9378"/>
    <cellStyle name="常规 30" xfId="9379"/>
    <cellStyle name="常规 30 2" xfId="9380"/>
    <cellStyle name="常规 30 3" xfId="9381"/>
    <cellStyle name="常规 31" xfId="13028"/>
    <cellStyle name="常规 32" xfId="9382"/>
    <cellStyle name="常规 32 2" xfId="9383"/>
    <cellStyle name="常规 32 3" xfId="9384"/>
    <cellStyle name="常规 33" xfId="9385"/>
    <cellStyle name="常规 33 2" xfId="9386"/>
    <cellStyle name="常规 33 3" xfId="9387"/>
    <cellStyle name="常规 35" xfId="9388"/>
    <cellStyle name="常规 36" xfId="13027"/>
    <cellStyle name="常规 36 2" xfId="13038"/>
    <cellStyle name="常规 4" xfId="9389"/>
    <cellStyle name="常规 4 10" xfId="9390"/>
    <cellStyle name="常规 4 10 2" xfId="9391"/>
    <cellStyle name="常规 4 10 3" xfId="9392"/>
    <cellStyle name="常规 4 11" xfId="9393"/>
    <cellStyle name="常规 4 11 2" xfId="9394"/>
    <cellStyle name="常规 4 11 3" xfId="9395"/>
    <cellStyle name="常规 4 12" xfId="9396"/>
    <cellStyle name="常规 4 13" xfId="9397"/>
    <cellStyle name="常规 4 14" xfId="9398"/>
    <cellStyle name="常规 4 15" xfId="12966"/>
    <cellStyle name="常规 4 16" xfId="12998"/>
    <cellStyle name="常规 4 17" xfId="13022"/>
    <cellStyle name="常规 4 18" xfId="13064"/>
    <cellStyle name="常规 4 2" xfId="9399"/>
    <cellStyle name="常规 4 2 2" xfId="9400"/>
    <cellStyle name="常规 4 2 3" xfId="9401"/>
    <cellStyle name="常规 4 2 4" xfId="9402"/>
    <cellStyle name="常规 4 2 5" xfId="9403"/>
    <cellStyle name="常规 4 2 6" xfId="12967"/>
    <cellStyle name="常规 4 2 7" xfId="12999"/>
    <cellStyle name="常规 4 3" xfId="9404"/>
    <cellStyle name="常规 4 3 2" xfId="9405"/>
    <cellStyle name="常规 4 3 3" xfId="9406"/>
    <cellStyle name="常规 4 3 4" xfId="9407"/>
    <cellStyle name="常规 4 3 5" xfId="9408"/>
    <cellStyle name="常规 4 4" xfId="9409"/>
    <cellStyle name="常规 4 4 2" xfId="9410"/>
    <cellStyle name="常规 4 4 3" xfId="9411"/>
    <cellStyle name="常规 4 4 4" xfId="9412"/>
    <cellStyle name="常规 4 4 5" xfId="9413"/>
    <cellStyle name="常规 4 5" xfId="9414"/>
    <cellStyle name="常规 4 5 2" xfId="9415"/>
    <cellStyle name="常规 4 5 3" xfId="9416"/>
    <cellStyle name="常规 4 5 4" xfId="9417"/>
    <cellStyle name="常规 4 5 5" xfId="9418"/>
    <cellStyle name="常规 4 6" xfId="9419"/>
    <cellStyle name="常规 4 6 2" xfId="9420"/>
    <cellStyle name="常规 4 6 3" xfId="9421"/>
    <cellStyle name="常规 4 6 4" xfId="9422"/>
    <cellStyle name="常规 4 6 5" xfId="9423"/>
    <cellStyle name="常规 4 7" xfId="9424"/>
    <cellStyle name="常规 4 7 2" xfId="9425"/>
    <cellStyle name="常规 4 7 3" xfId="9426"/>
    <cellStyle name="常规 4 7 4" xfId="9427"/>
    <cellStyle name="常规 4 7 5" xfId="9428"/>
    <cellStyle name="常规 4 8" xfId="9429"/>
    <cellStyle name="常规 4 8 2" xfId="9430"/>
    <cellStyle name="常规 4 8 3" xfId="9431"/>
    <cellStyle name="常规 4 8 4" xfId="9432"/>
    <cellStyle name="常规 4 8 5" xfId="9433"/>
    <cellStyle name="常规 4 9" xfId="9434"/>
    <cellStyle name="常规 4 9 2" xfId="9435"/>
    <cellStyle name="常规 4 9 3" xfId="9436"/>
    <cellStyle name="常规 4 9 4" xfId="9437"/>
    <cellStyle name="常规 4 9 5" xfId="9438"/>
    <cellStyle name="常规 42" xfId="9439"/>
    <cellStyle name="常规 43" xfId="9440"/>
    <cellStyle name="常规 5" xfId="9441"/>
    <cellStyle name="常规 5 10" xfId="9442"/>
    <cellStyle name="常规 5 10 10" xfId="9443"/>
    <cellStyle name="常规 5 10 11" xfId="9444"/>
    <cellStyle name="常规 5 10 2" xfId="9445"/>
    <cellStyle name="常规 5 10 2 2" xfId="9446"/>
    <cellStyle name="常规 5 10 2 2 2" xfId="9447"/>
    <cellStyle name="常规 5 10 2 2 3" xfId="9448"/>
    <cellStyle name="常规 5 10 2 3" xfId="9449"/>
    <cellStyle name="常规 5 10 2 4" xfId="9450"/>
    <cellStyle name="常规 5 10 2 5" xfId="9451"/>
    <cellStyle name="常规 5 10 3" xfId="9452"/>
    <cellStyle name="常规 5 10 3 2" xfId="9453"/>
    <cellStyle name="常规 5 10 3 3" xfId="9454"/>
    <cellStyle name="常规 5 10 4" xfId="9455"/>
    <cellStyle name="常规 5 10 4 2" xfId="9456"/>
    <cellStyle name="常规 5 10 4 3" xfId="9457"/>
    <cellStyle name="常规 5 10 5" xfId="9458"/>
    <cellStyle name="常规 5 10 5 2" xfId="9459"/>
    <cellStyle name="常规 5 10 5 3" xfId="9460"/>
    <cellStyle name="常规 5 10 6" xfId="9461"/>
    <cellStyle name="常规 5 10 6 2" xfId="9462"/>
    <cellStyle name="常规 5 10 6 3" xfId="9463"/>
    <cellStyle name="常规 5 10 7" xfId="9464"/>
    <cellStyle name="常规 5 10 7 2" xfId="9465"/>
    <cellStyle name="常规 5 10 7 3" xfId="9466"/>
    <cellStyle name="常规 5 10 8" xfId="9467"/>
    <cellStyle name="常规 5 10 8 2" xfId="9468"/>
    <cellStyle name="常规 5 10 8 3" xfId="9469"/>
    <cellStyle name="常规 5 10 9" xfId="9470"/>
    <cellStyle name="常规 5 10 9 2" xfId="9471"/>
    <cellStyle name="常规 5 10 9 3" xfId="9472"/>
    <cellStyle name="常规 5 11" xfId="9473"/>
    <cellStyle name="常规 5 11 10" xfId="9474"/>
    <cellStyle name="常规 5 11 11" xfId="9475"/>
    <cellStyle name="常规 5 11 2" xfId="9476"/>
    <cellStyle name="常规 5 11 2 2" xfId="9477"/>
    <cellStyle name="常规 5 11 2 2 2" xfId="9478"/>
    <cellStyle name="常规 5 11 2 2 3" xfId="9479"/>
    <cellStyle name="常规 5 11 2 3" xfId="9480"/>
    <cellStyle name="常规 5 11 2 4" xfId="9481"/>
    <cellStyle name="常规 5 11 3" xfId="9482"/>
    <cellStyle name="常规 5 11 3 2" xfId="9483"/>
    <cellStyle name="常规 5 11 3 3" xfId="9484"/>
    <cellStyle name="常规 5 11 4" xfId="9485"/>
    <cellStyle name="常规 5 11 4 2" xfId="9486"/>
    <cellStyle name="常规 5 11 4 3" xfId="9487"/>
    <cellStyle name="常规 5 11 5" xfId="9488"/>
    <cellStyle name="常规 5 11 5 2" xfId="9489"/>
    <cellStyle name="常规 5 11 5 3" xfId="9490"/>
    <cellStyle name="常规 5 11 6" xfId="9491"/>
    <cellStyle name="常规 5 11 6 2" xfId="9492"/>
    <cellStyle name="常规 5 11 6 3" xfId="9493"/>
    <cellStyle name="常规 5 11 7" xfId="9494"/>
    <cellStyle name="常规 5 11 7 2" xfId="9495"/>
    <cellStyle name="常规 5 11 7 3" xfId="9496"/>
    <cellStyle name="常规 5 11 8" xfId="9497"/>
    <cellStyle name="常规 5 11 8 2" xfId="9498"/>
    <cellStyle name="常规 5 11 8 3" xfId="9499"/>
    <cellStyle name="常规 5 11 9" xfId="9500"/>
    <cellStyle name="常规 5 11 9 2" xfId="9501"/>
    <cellStyle name="常规 5 11 9 3" xfId="9502"/>
    <cellStyle name="常规 5 12" xfId="9503"/>
    <cellStyle name="常规 5 12 10" xfId="9504"/>
    <cellStyle name="常规 5 12 11" xfId="9505"/>
    <cellStyle name="常规 5 12 2" xfId="9506"/>
    <cellStyle name="常规 5 12 2 2" xfId="9507"/>
    <cellStyle name="常规 5 12 2 2 2" xfId="9508"/>
    <cellStyle name="常规 5 12 2 2 3" xfId="9509"/>
    <cellStyle name="常规 5 12 2 3" xfId="9510"/>
    <cellStyle name="常规 5 12 2 4" xfId="9511"/>
    <cellStyle name="常规 5 12 3" xfId="9512"/>
    <cellStyle name="常规 5 12 3 2" xfId="9513"/>
    <cellStyle name="常规 5 12 3 3" xfId="9514"/>
    <cellStyle name="常规 5 12 4" xfId="9515"/>
    <cellStyle name="常规 5 12 4 2" xfId="9516"/>
    <cellStyle name="常规 5 12 4 3" xfId="9517"/>
    <cellStyle name="常规 5 12 5" xfId="9518"/>
    <cellStyle name="常规 5 12 5 2" xfId="9519"/>
    <cellStyle name="常规 5 12 5 3" xfId="9520"/>
    <cellStyle name="常规 5 12 6" xfId="9521"/>
    <cellStyle name="常规 5 12 6 2" xfId="9522"/>
    <cellStyle name="常规 5 12 6 3" xfId="9523"/>
    <cellStyle name="常规 5 12 7" xfId="9524"/>
    <cellStyle name="常规 5 12 7 2" xfId="9525"/>
    <cellStyle name="常规 5 12 7 3" xfId="9526"/>
    <cellStyle name="常规 5 12 8" xfId="9527"/>
    <cellStyle name="常规 5 12 8 2" xfId="9528"/>
    <cellStyle name="常规 5 12 8 3" xfId="9529"/>
    <cellStyle name="常规 5 12 9" xfId="9530"/>
    <cellStyle name="常规 5 12 9 2" xfId="9531"/>
    <cellStyle name="常规 5 12 9 3" xfId="9532"/>
    <cellStyle name="常规 5 13" xfId="9533"/>
    <cellStyle name="常规 5 13 10" xfId="9534"/>
    <cellStyle name="常规 5 13 11" xfId="9535"/>
    <cellStyle name="常规 5 13 2" xfId="9536"/>
    <cellStyle name="常规 5 13 2 2" xfId="9537"/>
    <cellStyle name="常规 5 13 2 3" xfId="9538"/>
    <cellStyle name="常规 5 13 3" xfId="9539"/>
    <cellStyle name="常规 5 13 3 2" xfId="9540"/>
    <cellStyle name="常规 5 13 3 3" xfId="9541"/>
    <cellStyle name="常规 5 13 4" xfId="9542"/>
    <cellStyle name="常规 5 13 4 2" xfId="9543"/>
    <cellStyle name="常规 5 13 4 3" xfId="9544"/>
    <cellStyle name="常规 5 13 5" xfId="9545"/>
    <cellStyle name="常规 5 13 5 2" xfId="9546"/>
    <cellStyle name="常规 5 13 5 3" xfId="9547"/>
    <cellStyle name="常规 5 13 6" xfId="9548"/>
    <cellStyle name="常规 5 13 6 2" xfId="9549"/>
    <cellStyle name="常规 5 13 6 3" xfId="9550"/>
    <cellStyle name="常规 5 13 7" xfId="9551"/>
    <cellStyle name="常规 5 13 7 2" xfId="9552"/>
    <cellStyle name="常规 5 13 7 3" xfId="9553"/>
    <cellStyle name="常规 5 13 8" xfId="9554"/>
    <cellStyle name="常规 5 13 8 2" xfId="9555"/>
    <cellStyle name="常规 5 13 8 3" xfId="9556"/>
    <cellStyle name="常规 5 13 9" xfId="9557"/>
    <cellStyle name="常规 5 13 9 2" xfId="9558"/>
    <cellStyle name="常规 5 13 9 3" xfId="9559"/>
    <cellStyle name="常规 5 14" xfId="9560"/>
    <cellStyle name="常规 5 14 10" xfId="9561"/>
    <cellStyle name="常规 5 14 11" xfId="9562"/>
    <cellStyle name="常规 5 14 2" xfId="9563"/>
    <cellStyle name="常规 5 14 2 2" xfId="9564"/>
    <cellStyle name="常规 5 14 2 2 2" xfId="9565"/>
    <cellStyle name="常规 5 14 2 2 3" xfId="9566"/>
    <cellStyle name="常规 5 14 2 3" xfId="9567"/>
    <cellStyle name="常规 5 14 2 4" xfId="9568"/>
    <cellStyle name="常规 5 14 3" xfId="9569"/>
    <cellStyle name="常规 5 14 3 2" xfId="9570"/>
    <cellStyle name="常规 5 14 3 3" xfId="9571"/>
    <cellStyle name="常规 5 14 4" xfId="9572"/>
    <cellStyle name="常规 5 14 4 2" xfId="9573"/>
    <cellStyle name="常规 5 14 4 3" xfId="9574"/>
    <cellStyle name="常规 5 14 5" xfId="9575"/>
    <cellStyle name="常规 5 14 5 2" xfId="9576"/>
    <cellStyle name="常规 5 14 5 3" xfId="9577"/>
    <cellStyle name="常规 5 14 6" xfId="9578"/>
    <cellStyle name="常规 5 14 6 2" xfId="9579"/>
    <cellStyle name="常规 5 14 6 3" xfId="9580"/>
    <cellStyle name="常规 5 14 7" xfId="9581"/>
    <cellStyle name="常规 5 14 7 2" xfId="9582"/>
    <cellStyle name="常规 5 14 7 3" xfId="9583"/>
    <cellStyle name="常规 5 14 8" xfId="9584"/>
    <cellStyle name="常规 5 14 8 2" xfId="9585"/>
    <cellStyle name="常规 5 14 8 3" xfId="9586"/>
    <cellStyle name="常规 5 14 9" xfId="9587"/>
    <cellStyle name="常规 5 14 9 2" xfId="9588"/>
    <cellStyle name="常规 5 14 9 3" xfId="9589"/>
    <cellStyle name="常规 5 15" xfId="9590"/>
    <cellStyle name="常规 5 15 2" xfId="9591"/>
    <cellStyle name="常规 5 15 2 2" xfId="9592"/>
    <cellStyle name="常规 5 15 2 3" xfId="9593"/>
    <cellStyle name="常规 5 15 3" xfId="9594"/>
    <cellStyle name="常规 5 15 4" xfId="9595"/>
    <cellStyle name="常规 5 16" xfId="9596"/>
    <cellStyle name="常规 5 16 2" xfId="9597"/>
    <cellStyle name="常规 5 16 3" xfId="9598"/>
    <cellStyle name="常规 5 17" xfId="9599"/>
    <cellStyle name="常规 5 17 2" xfId="9600"/>
    <cellStyle name="常规 5 17 3" xfId="9601"/>
    <cellStyle name="常规 5 18" xfId="9602"/>
    <cellStyle name="常规 5 18 2" xfId="9603"/>
    <cellStyle name="常规 5 18 3" xfId="9604"/>
    <cellStyle name="常规 5 19" xfId="9605"/>
    <cellStyle name="常规 5 19 2" xfId="9606"/>
    <cellStyle name="常规 5 19 3" xfId="9607"/>
    <cellStyle name="常规 5 2" xfId="9608"/>
    <cellStyle name="常规 5 2 10" xfId="9609"/>
    <cellStyle name="常规 5 2 10 2" xfId="9610"/>
    <cellStyle name="常规 5 2 10 3" xfId="9611"/>
    <cellStyle name="常规 5 2 11" xfId="9612"/>
    <cellStyle name="常规 5 2 11 2" xfId="9613"/>
    <cellStyle name="常规 5 2 11 3" xfId="9614"/>
    <cellStyle name="常规 5 2 12" xfId="9615"/>
    <cellStyle name="常规 5 2 12 2" xfId="9616"/>
    <cellStyle name="常规 5 2 12 3" xfId="9617"/>
    <cellStyle name="常规 5 2 13" xfId="9618"/>
    <cellStyle name="常规 5 2 13 2" xfId="9619"/>
    <cellStyle name="常规 5 2 13 3" xfId="9620"/>
    <cellStyle name="常规 5 2 14" xfId="9621"/>
    <cellStyle name="常规 5 2 14 2" xfId="9622"/>
    <cellStyle name="常规 5 2 14 3" xfId="9623"/>
    <cellStyle name="常规 5 2 15" xfId="9624"/>
    <cellStyle name="常规 5 2 15 2" xfId="9625"/>
    <cellStyle name="常规 5 2 15 3" xfId="9626"/>
    <cellStyle name="常规 5 2 16" xfId="9627"/>
    <cellStyle name="常规 5 2 17" xfId="9628"/>
    <cellStyle name="常规 5 2 2" xfId="9629"/>
    <cellStyle name="常规 5 2 2 10" xfId="9630"/>
    <cellStyle name="常规 5 2 2 10 2" xfId="9631"/>
    <cellStyle name="常规 5 2 2 10 3" xfId="9632"/>
    <cellStyle name="常规 5 2 2 11" xfId="9633"/>
    <cellStyle name="常规 5 2 2 11 2" xfId="9634"/>
    <cellStyle name="常规 5 2 2 11 3" xfId="9635"/>
    <cellStyle name="常规 5 2 2 12" xfId="9636"/>
    <cellStyle name="常规 5 2 2 12 2" xfId="9637"/>
    <cellStyle name="常规 5 2 2 12 3" xfId="9638"/>
    <cellStyle name="常规 5 2 2 13" xfId="9639"/>
    <cellStyle name="常规 5 2 2 14" xfId="9640"/>
    <cellStyle name="常规 5 2 2 2" xfId="9641"/>
    <cellStyle name="常规 5 2 2 2 2" xfId="9642"/>
    <cellStyle name="常规 5 2 2 2 3" xfId="9643"/>
    <cellStyle name="常规 5 2 2 3" xfId="9644"/>
    <cellStyle name="常规 5 2 2 3 2" xfId="9645"/>
    <cellStyle name="常规 5 2 2 3 3" xfId="9646"/>
    <cellStyle name="常规 5 2 2 4" xfId="9647"/>
    <cellStyle name="常规 5 2 2 4 2" xfId="9648"/>
    <cellStyle name="常规 5 2 2 4 3" xfId="9649"/>
    <cellStyle name="常规 5 2 2 5" xfId="9650"/>
    <cellStyle name="常规 5 2 2 5 2" xfId="9651"/>
    <cellStyle name="常规 5 2 2 5 3" xfId="9652"/>
    <cellStyle name="常规 5 2 2 6" xfId="9653"/>
    <cellStyle name="常规 5 2 2 6 2" xfId="9654"/>
    <cellStyle name="常规 5 2 2 6 3" xfId="9655"/>
    <cellStyle name="常规 5 2 2 7" xfId="9656"/>
    <cellStyle name="常规 5 2 2 7 2" xfId="9657"/>
    <cellStyle name="常规 5 2 2 7 3" xfId="9658"/>
    <cellStyle name="常规 5 2 2 8" xfId="9659"/>
    <cellStyle name="常规 5 2 2 8 2" xfId="9660"/>
    <cellStyle name="常规 5 2 2 8 3" xfId="9661"/>
    <cellStyle name="常规 5 2 2 9" xfId="9662"/>
    <cellStyle name="常规 5 2 2 9 2" xfId="9663"/>
    <cellStyle name="常规 5 2 2 9 3" xfId="9664"/>
    <cellStyle name="常规 5 2 3" xfId="9665"/>
    <cellStyle name="常规 5 2 3 2" xfId="9666"/>
    <cellStyle name="常规 5 2 3 2 2" xfId="9667"/>
    <cellStyle name="常规 5 2 3 2 3" xfId="9668"/>
    <cellStyle name="常规 5 2 3 3" xfId="9669"/>
    <cellStyle name="常规 5 2 3 4" xfId="9670"/>
    <cellStyle name="常规 5 2 4" xfId="9671"/>
    <cellStyle name="常规 5 2 4 2" xfId="9672"/>
    <cellStyle name="常规 5 2 4 3" xfId="9673"/>
    <cellStyle name="常规 5 2 5" xfId="9674"/>
    <cellStyle name="常规 5 2 5 2" xfId="9675"/>
    <cellStyle name="常规 5 2 5 3" xfId="9676"/>
    <cellStyle name="常规 5 2 6" xfId="9677"/>
    <cellStyle name="常规 5 2 6 2" xfId="9678"/>
    <cellStyle name="常规 5 2 6 3" xfId="9679"/>
    <cellStyle name="常规 5 2 7" xfId="9680"/>
    <cellStyle name="常规 5 2 7 2" xfId="9681"/>
    <cellStyle name="常规 5 2 7 3" xfId="9682"/>
    <cellStyle name="常规 5 2 8" xfId="9683"/>
    <cellStyle name="常规 5 2 8 2" xfId="9684"/>
    <cellStyle name="常规 5 2 8 3" xfId="9685"/>
    <cellStyle name="常规 5 2 9" xfId="9686"/>
    <cellStyle name="常规 5 2 9 2" xfId="9687"/>
    <cellStyle name="常规 5 2 9 3" xfId="9688"/>
    <cellStyle name="常规 5 20" xfId="9689"/>
    <cellStyle name="常规 5 20 2" xfId="9690"/>
    <cellStyle name="常规 5 20 3" xfId="9691"/>
    <cellStyle name="常规 5 21" xfId="9692"/>
    <cellStyle name="常规 5 21 2" xfId="9693"/>
    <cellStyle name="常规 5 21 3" xfId="9694"/>
    <cellStyle name="常规 5 22" xfId="9695"/>
    <cellStyle name="常规 5 22 2" xfId="9696"/>
    <cellStyle name="常规 5 22 3" xfId="9697"/>
    <cellStyle name="常规 5 23" xfId="9698"/>
    <cellStyle name="常规 5 23 2" xfId="9699"/>
    <cellStyle name="常规 5 23 3" xfId="9700"/>
    <cellStyle name="常规 5 24" xfId="9701"/>
    <cellStyle name="常规 5 24 2" xfId="9702"/>
    <cellStyle name="常规 5 24 3" xfId="9703"/>
    <cellStyle name="常规 5 25" xfId="9704"/>
    <cellStyle name="常规 5 25 2" xfId="9705"/>
    <cellStyle name="常规 5 25 3" xfId="9706"/>
    <cellStyle name="常规 5 26" xfId="9707"/>
    <cellStyle name="常规 5 26 2" xfId="9708"/>
    <cellStyle name="常规 5 26 3" xfId="9709"/>
    <cellStyle name="常规 5 27" xfId="9710"/>
    <cellStyle name="常规 5 27 2" xfId="9711"/>
    <cellStyle name="常规 5 27 3" xfId="9712"/>
    <cellStyle name="常规 5 28" xfId="9713"/>
    <cellStyle name="常规 5 28 2" xfId="9714"/>
    <cellStyle name="常规 5 28 3" xfId="9715"/>
    <cellStyle name="常规 5 29" xfId="9716"/>
    <cellStyle name="常规 5 29 2" xfId="9717"/>
    <cellStyle name="常规 5 29 3" xfId="9718"/>
    <cellStyle name="常规 5 3" xfId="9719"/>
    <cellStyle name="常规 5 3 10" xfId="9720"/>
    <cellStyle name="常规 5 3 11" xfId="9721"/>
    <cellStyle name="常规 5 3 2" xfId="9722"/>
    <cellStyle name="常规 5 3 2 2" xfId="9723"/>
    <cellStyle name="常规 5 3 2 3" xfId="9724"/>
    <cellStyle name="常规 5 3 3" xfId="9725"/>
    <cellStyle name="常规 5 3 3 2" xfId="9726"/>
    <cellStyle name="常规 5 3 3 3" xfId="9727"/>
    <cellStyle name="常规 5 3 4" xfId="9728"/>
    <cellStyle name="常规 5 3 4 2" xfId="9729"/>
    <cellStyle name="常规 5 3 4 3" xfId="9730"/>
    <cellStyle name="常规 5 3 5" xfId="9731"/>
    <cellStyle name="常规 5 3 5 2" xfId="9732"/>
    <cellStyle name="常规 5 3 5 3" xfId="9733"/>
    <cellStyle name="常规 5 3 6" xfId="9734"/>
    <cellStyle name="常规 5 3 6 2" xfId="9735"/>
    <cellStyle name="常规 5 3 6 3" xfId="9736"/>
    <cellStyle name="常规 5 3 7" xfId="9737"/>
    <cellStyle name="常规 5 3 7 2" xfId="9738"/>
    <cellStyle name="常规 5 3 7 3" xfId="9739"/>
    <cellStyle name="常规 5 3 8" xfId="9740"/>
    <cellStyle name="常规 5 3 8 2" xfId="9741"/>
    <cellStyle name="常规 5 3 8 3" xfId="9742"/>
    <cellStyle name="常规 5 3 9" xfId="9743"/>
    <cellStyle name="常规 5 3 9 2" xfId="9744"/>
    <cellStyle name="常规 5 3 9 3" xfId="9745"/>
    <cellStyle name="常规 5 30" xfId="9746"/>
    <cellStyle name="常规 5 30 2" xfId="9747"/>
    <cellStyle name="常规 5 30 3" xfId="9748"/>
    <cellStyle name="常规 5 31" xfId="9749"/>
    <cellStyle name="常规 5 31 2" xfId="9750"/>
    <cellStyle name="常规 5 31 3" xfId="9751"/>
    <cellStyle name="常规 5 32" xfId="9752"/>
    <cellStyle name="常规 5 33" xfId="9753"/>
    <cellStyle name="常规 5 34" xfId="9754"/>
    <cellStyle name="常规 5 35" xfId="12968"/>
    <cellStyle name="常规 5 36" xfId="13000"/>
    <cellStyle name="常规 5 37" xfId="13023"/>
    <cellStyle name="常规 5 38" xfId="13052"/>
    <cellStyle name="常规 5 4" xfId="9755"/>
    <cellStyle name="常规 5 4 10" xfId="9756"/>
    <cellStyle name="常规 5 4 11" xfId="9757"/>
    <cellStyle name="常规 5 4 2" xfId="9758"/>
    <cellStyle name="常规 5 4 2 2" xfId="9759"/>
    <cellStyle name="常规 5 4 2 3" xfId="9760"/>
    <cellStyle name="常规 5 4 3" xfId="9761"/>
    <cellStyle name="常规 5 4 3 2" xfId="9762"/>
    <cellStyle name="常规 5 4 3 3" xfId="9763"/>
    <cellStyle name="常规 5 4 4" xfId="9764"/>
    <cellStyle name="常规 5 4 4 2" xfId="9765"/>
    <cellStyle name="常规 5 4 4 3" xfId="9766"/>
    <cellStyle name="常规 5 4 5" xfId="9767"/>
    <cellStyle name="常规 5 4 5 2" xfId="9768"/>
    <cellStyle name="常规 5 4 5 3" xfId="9769"/>
    <cellStyle name="常规 5 4 6" xfId="9770"/>
    <cellStyle name="常规 5 4 6 2" xfId="9771"/>
    <cellStyle name="常规 5 4 6 3" xfId="9772"/>
    <cellStyle name="常规 5 4 7" xfId="9773"/>
    <cellStyle name="常规 5 4 7 2" xfId="9774"/>
    <cellStyle name="常规 5 4 7 3" xfId="9775"/>
    <cellStyle name="常规 5 4 8" xfId="9776"/>
    <cellStyle name="常规 5 4 8 2" xfId="9777"/>
    <cellStyle name="常规 5 4 8 3" xfId="9778"/>
    <cellStyle name="常规 5 4 9" xfId="9779"/>
    <cellStyle name="常规 5 4 9 2" xfId="9780"/>
    <cellStyle name="常规 5 4 9 3" xfId="9781"/>
    <cellStyle name="常规 5 5" xfId="9782"/>
    <cellStyle name="常规 5 5 10" xfId="9783"/>
    <cellStyle name="常规 5 5 11" xfId="9784"/>
    <cellStyle name="常规 5 5 2" xfId="9785"/>
    <cellStyle name="常规 5 5 2 2" xfId="9786"/>
    <cellStyle name="常规 5 5 2 3" xfId="9787"/>
    <cellStyle name="常规 5 5 3" xfId="9788"/>
    <cellStyle name="常规 5 5 3 2" xfId="9789"/>
    <cellStyle name="常规 5 5 3 3" xfId="9790"/>
    <cellStyle name="常规 5 5 4" xfId="9791"/>
    <cellStyle name="常规 5 5 4 2" xfId="9792"/>
    <cellStyle name="常规 5 5 4 3" xfId="9793"/>
    <cellStyle name="常规 5 5 5" xfId="9794"/>
    <cellStyle name="常规 5 5 5 2" xfId="9795"/>
    <cellStyle name="常规 5 5 5 3" xfId="9796"/>
    <cellStyle name="常规 5 5 6" xfId="9797"/>
    <cellStyle name="常规 5 5 6 2" xfId="9798"/>
    <cellStyle name="常规 5 5 6 3" xfId="9799"/>
    <cellStyle name="常规 5 5 7" xfId="9800"/>
    <cellStyle name="常规 5 5 7 2" xfId="9801"/>
    <cellStyle name="常规 5 5 7 3" xfId="9802"/>
    <cellStyle name="常规 5 5 8" xfId="9803"/>
    <cellStyle name="常规 5 5 8 2" xfId="9804"/>
    <cellStyle name="常规 5 5 8 3" xfId="9805"/>
    <cellStyle name="常规 5 5 9" xfId="9806"/>
    <cellStyle name="常规 5 5 9 2" xfId="9807"/>
    <cellStyle name="常规 5 5 9 3" xfId="9808"/>
    <cellStyle name="常规 5 6" xfId="9809"/>
    <cellStyle name="常规 5 6 10" xfId="9810"/>
    <cellStyle name="常规 5 6 11" xfId="9811"/>
    <cellStyle name="常规 5 6 2" xfId="9812"/>
    <cellStyle name="常规 5 6 2 2" xfId="9813"/>
    <cellStyle name="常规 5 6 2 2 2" xfId="9814"/>
    <cellStyle name="常规 5 6 2 2 3" xfId="9815"/>
    <cellStyle name="常规 5 6 2 3" xfId="9816"/>
    <cellStyle name="常规 5 6 2 4" xfId="9817"/>
    <cellStyle name="常规 5 6 3" xfId="9818"/>
    <cellStyle name="常规 5 6 3 2" xfId="9819"/>
    <cellStyle name="常规 5 6 3 3" xfId="9820"/>
    <cellStyle name="常规 5 6 4" xfId="9821"/>
    <cellStyle name="常规 5 6 4 2" xfId="9822"/>
    <cellStyle name="常规 5 6 4 3" xfId="9823"/>
    <cellStyle name="常规 5 6 5" xfId="9824"/>
    <cellStyle name="常规 5 6 5 2" xfId="9825"/>
    <cellStyle name="常规 5 6 5 3" xfId="9826"/>
    <cellStyle name="常规 5 6 6" xfId="9827"/>
    <cellStyle name="常规 5 6 6 2" xfId="9828"/>
    <cellStyle name="常规 5 6 6 3" xfId="9829"/>
    <cellStyle name="常规 5 6 7" xfId="9830"/>
    <cellStyle name="常规 5 6 7 2" xfId="9831"/>
    <cellStyle name="常规 5 6 7 3" xfId="9832"/>
    <cellStyle name="常规 5 6 8" xfId="9833"/>
    <cellStyle name="常规 5 6 8 2" xfId="9834"/>
    <cellStyle name="常规 5 6 8 3" xfId="9835"/>
    <cellStyle name="常规 5 6 9" xfId="9836"/>
    <cellStyle name="常规 5 6 9 2" xfId="9837"/>
    <cellStyle name="常规 5 6 9 3" xfId="9838"/>
    <cellStyle name="常规 5 7" xfId="9839"/>
    <cellStyle name="常规 5 7 10" xfId="9840"/>
    <cellStyle name="常规 5 7 11" xfId="9841"/>
    <cellStyle name="常规 5 7 2" xfId="9842"/>
    <cellStyle name="常规 5 7 2 2" xfId="9843"/>
    <cellStyle name="常规 5 7 2 2 2" xfId="9844"/>
    <cellStyle name="常规 5 7 2 2 3" xfId="9845"/>
    <cellStyle name="常规 5 7 2 3" xfId="9846"/>
    <cellStyle name="常规 5 7 2 4" xfId="9847"/>
    <cellStyle name="常规 5 7 3" xfId="9848"/>
    <cellStyle name="常规 5 7 3 2" xfId="9849"/>
    <cellStyle name="常规 5 7 3 3" xfId="9850"/>
    <cellStyle name="常规 5 7 4" xfId="9851"/>
    <cellStyle name="常规 5 7 4 2" xfId="9852"/>
    <cellStyle name="常规 5 7 4 3" xfId="9853"/>
    <cellStyle name="常规 5 7 5" xfId="9854"/>
    <cellStyle name="常规 5 7 5 2" xfId="9855"/>
    <cellStyle name="常规 5 7 5 3" xfId="9856"/>
    <cellStyle name="常规 5 7 6" xfId="9857"/>
    <cellStyle name="常规 5 7 6 2" xfId="9858"/>
    <cellStyle name="常规 5 7 6 3" xfId="9859"/>
    <cellStyle name="常规 5 7 7" xfId="9860"/>
    <cellStyle name="常规 5 7 7 2" xfId="9861"/>
    <cellStyle name="常规 5 7 7 3" xfId="9862"/>
    <cellStyle name="常规 5 7 8" xfId="9863"/>
    <cellStyle name="常规 5 7 8 2" xfId="9864"/>
    <cellStyle name="常规 5 7 8 3" xfId="9865"/>
    <cellStyle name="常规 5 7 9" xfId="9866"/>
    <cellStyle name="常规 5 7 9 2" xfId="9867"/>
    <cellStyle name="常规 5 7 9 3" xfId="9868"/>
    <cellStyle name="常规 5 8" xfId="9869"/>
    <cellStyle name="常规 5 8 10" xfId="9870"/>
    <cellStyle name="常规 5 8 11" xfId="9871"/>
    <cellStyle name="常规 5 8 2" xfId="9872"/>
    <cellStyle name="常规 5 8 2 2" xfId="9873"/>
    <cellStyle name="常规 5 8 2 3" xfId="9874"/>
    <cellStyle name="常规 5 8 3" xfId="9875"/>
    <cellStyle name="常规 5 8 3 2" xfId="9876"/>
    <cellStyle name="常规 5 8 3 3" xfId="9877"/>
    <cellStyle name="常规 5 8 4" xfId="9878"/>
    <cellStyle name="常规 5 8 4 2" xfId="9879"/>
    <cellStyle name="常规 5 8 4 3" xfId="9880"/>
    <cellStyle name="常规 5 8 5" xfId="9881"/>
    <cellStyle name="常规 5 8 5 2" xfId="9882"/>
    <cellStyle name="常规 5 8 5 3" xfId="9883"/>
    <cellStyle name="常规 5 8 6" xfId="9884"/>
    <cellStyle name="常规 5 8 6 2" xfId="9885"/>
    <cellStyle name="常规 5 8 6 3" xfId="9886"/>
    <cellStyle name="常规 5 8 7" xfId="9887"/>
    <cellStyle name="常规 5 8 7 2" xfId="9888"/>
    <cellStyle name="常规 5 8 7 3" xfId="9889"/>
    <cellStyle name="常规 5 8 8" xfId="9890"/>
    <cellStyle name="常规 5 8 8 2" xfId="9891"/>
    <cellStyle name="常规 5 8 8 3" xfId="9892"/>
    <cellStyle name="常规 5 8 9" xfId="9893"/>
    <cellStyle name="常规 5 8 9 2" xfId="9894"/>
    <cellStyle name="常规 5 8 9 3" xfId="9895"/>
    <cellStyle name="常规 5 9" xfId="9896"/>
    <cellStyle name="常规 5 9 10" xfId="9897"/>
    <cellStyle name="常规 5 9 11" xfId="9898"/>
    <cellStyle name="常规 5 9 2" xfId="9899"/>
    <cellStyle name="常规 5 9 2 2" xfId="9900"/>
    <cellStyle name="常规 5 9 2 3" xfId="9901"/>
    <cellStyle name="常规 5 9 3" xfId="9902"/>
    <cellStyle name="常规 5 9 3 2" xfId="9903"/>
    <cellStyle name="常规 5 9 3 3" xfId="9904"/>
    <cellStyle name="常规 5 9 4" xfId="9905"/>
    <cellStyle name="常规 5 9 4 2" xfId="9906"/>
    <cellStyle name="常规 5 9 4 3" xfId="9907"/>
    <cellStyle name="常规 5 9 5" xfId="9908"/>
    <cellStyle name="常规 5 9 5 2" xfId="9909"/>
    <cellStyle name="常规 5 9 5 3" xfId="9910"/>
    <cellStyle name="常规 5 9 6" xfId="9911"/>
    <cellStyle name="常规 5 9 6 2" xfId="9912"/>
    <cellStyle name="常规 5 9 6 3" xfId="9913"/>
    <cellStyle name="常规 5 9 7" xfId="9914"/>
    <cellStyle name="常规 5 9 7 2" xfId="9915"/>
    <cellStyle name="常规 5 9 7 3" xfId="9916"/>
    <cellStyle name="常规 5 9 8" xfId="9917"/>
    <cellStyle name="常规 5 9 8 2" xfId="9918"/>
    <cellStyle name="常规 5 9 8 3" xfId="9919"/>
    <cellStyle name="常规 5 9 9" xfId="9920"/>
    <cellStyle name="常规 5 9 9 2" xfId="9921"/>
    <cellStyle name="常规 5 9 9 3" xfId="9922"/>
    <cellStyle name="常规 56" xfId="9923"/>
    <cellStyle name="常规 57" xfId="9924"/>
    <cellStyle name="常规 58" xfId="13035"/>
    <cellStyle name="常规 6" xfId="13026"/>
    <cellStyle name="常规 6 10" xfId="9925"/>
    <cellStyle name="常规 6 10 10" xfId="9926"/>
    <cellStyle name="常规 6 10 11" xfId="9927"/>
    <cellStyle name="常规 6 10 2" xfId="9928"/>
    <cellStyle name="常规 6 10 2 2" xfId="9929"/>
    <cellStyle name="常规 6 10 2 2 2" xfId="9930"/>
    <cellStyle name="常规 6 10 2 2 3" xfId="9931"/>
    <cellStyle name="常规 6 10 2 3" xfId="9932"/>
    <cellStyle name="常规 6 10 2 4" xfId="9933"/>
    <cellStyle name="常规 6 10 3" xfId="9934"/>
    <cellStyle name="常规 6 10 3 2" xfId="9935"/>
    <cellStyle name="常规 6 10 3 3" xfId="9936"/>
    <cellStyle name="常规 6 10 4" xfId="9937"/>
    <cellStyle name="常规 6 10 4 2" xfId="9938"/>
    <cellStyle name="常规 6 10 4 3" xfId="9939"/>
    <cellStyle name="常规 6 10 5" xfId="9940"/>
    <cellStyle name="常规 6 10 5 2" xfId="9941"/>
    <cellStyle name="常规 6 10 5 3" xfId="9942"/>
    <cellStyle name="常规 6 10 6" xfId="9943"/>
    <cellStyle name="常规 6 10 6 2" xfId="9944"/>
    <cellStyle name="常规 6 10 6 3" xfId="9945"/>
    <cellStyle name="常规 6 10 7" xfId="9946"/>
    <cellStyle name="常规 6 10 7 2" xfId="9947"/>
    <cellStyle name="常规 6 10 7 3" xfId="9948"/>
    <cellStyle name="常规 6 10 8" xfId="9949"/>
    <cellStyle name="常规 6 10 8 2" xfId="9950"/>
    <cellStyle name="常规 6 10 8 3" xfId="9951"/>
    <cellStyle name="常规 6 10 9" xfId="9952"/>
    <cellStyle name="常规 6 10 9 2" xfId="9953"/>
    <cellStyle name="常规 6 10 9 3" xfId="9954"/>
    <cellStyle name="常规 6 11" xfId="9955"/>
    <cellStyle name="常规 6 11 10" xfId="9956"/>
    <cellStyle name="常规 6 11 11" xfId="9957"/>
    <cellStyle name="常规 6 11 2" xfId="9958"/>
    <cellStyle name="常规 6 11 2 2" xfId="9959"/>
    <cellStyle name="常规 6 11 2 2 2" xfId="9960"/>
    <cellStyle name="常规 6 11 2 2 3" xfId="9961"/>
    <cellStyle name="常规 6 11 2 3" xfId="9962"/>
    <cellStyle name="常规 6 11 2 4" xfId="9963"/>
    <cellStyle name="常规 6 11 3" xfId="9964"/>
    <cellStyle name="常规 6 11 3 2" xfId="9965"/>
    <cellStyle name="常规 6 11 3 3" xfId="9966"/>
    <cellStyle name="常规 6 11 4" xfId="9967"/>
    <cellStyle name="常规 6 11 4 2" xfId="9968"/>
    <cellStyle name="常规 6 11 4 3" xfId="9969"/>
    <cellStyle name="常规 6 11 5" xfId="9970"/>
    <cellStyle name="常规 6 11 5 2" xfId="9971"/>
    <cellStyle name="常规 6 11 5 3" xfId="9972"/>
    <cellStyle name="常规 6 11 6" xfId="9973"/>
    <cellStyle name="常规 6 11 6 2" xfId="9974"/>
    <cellStyle name="常规 6 11 6 3" xfId="9975"/>
    <cellStyle name="常规 6 11 7" xfId="9976"/>
    <cellStyle name="常规 6 11 7 2" xfId="9977"/>
    <cellStyle name="常规 6 11 7 3" xfId="9978"/>
    <cellStyle name="常规 6 11 8" xfId="9979"/>
    <cellStyle name="常规 6 11 8 2" xfId="9980"/>
    <cellStyle name="常规 6 11 8 3" xfId="9981"/>
    <cellStyle name="常规 6 11 9" xfId="9982"/>
    <cellStyle name="常规 6 11 9 2" xfId="9983"/>
    <cellStyle name="常规 6 11 9 3" xfId="9984"/>
    <cellStyle name="常规 6 12" xfId="9985"/>
    <cellStyle name="常规 6 12 10" xfId="9986"/>
    <cellStyle name="常规 6 12 11" xfId="9987"/>
    <cellStyle name="常规 6 12 2" xfId="9988"/>
    <cellStyle name="常规 6 12 2 2" xfId="9989"/>
    <cellStyle name="常规 6 12 2 2 2" xfId="9990"/>
    <cellStyle name="常规 6 12 2 2 3" xfId="9991"/>
    <cellStyle name="常规 6 12 2 3" xfId="9992"/>
    <cellStyle name="常规 6 12 2 4" xfId="9993"/>
    <cellStyle name="常规 6 12 3" xfId="9994"/>
    <cellStyle name="常规 6 12 3 2" xfId="9995"/>
    <cellStyle name="常规 6 12 3 3" xfId="9996"/>
    <cellStyle name="常规 6 12 4" xfId="9997"/>
    <cellStyle name="常规 6 12 4 2" xfId="9998"/>
    <cellStyle name="常规 6 12 4 3" xfId="9999"/>
    <cellStyle name="常规 6 12 5" xfId="10000"/>
    <cellStyle name="常规 6 12 5 2" xfId="10001"/>
    <cellStyle name="常规 6 12 5 3" xfId="10002"/>
    <cellStyle name="常规 6 12 6" xfId="10003"/>
    <cellStyle name="常规 6 12 6 2" xfId="10004"/>
    <cellStyle name="常规 6 12 6 3" xfId="10005"/>
    <cellStyle name="常规 6 12 7" xfId="10006"/>
    <cellStyle name="常规 6 12 7 2" xfId="10007"/>
    <cellStyle name="常规 6 12 7 3" xfId="10008"/>
    <cellStyle name="常规 6 12 8" xfId="10009"/>
    <cellStyle name="常规 6 12 8 2" xfId="10010"/>
    <cellStyle name="常规 6 12 8 3" xfId="10011"/>
    <cellStyle name="常规 6 12 9" xfId="10012"/>
    <cellStyle name="常规 6 12 9 2" xfId="10013"/>
    <cellStyle name="常规 6 12 9 3" xfId="10014"/>
    <cellStyle name="常规 6 13" xfId="10015"/>
    <cellStyle name="常规 6 13 10" xfId="10016"/>
    <cellStyle name="常规 6 13 11" xfId="10017"/>
    <cellStyle name="常规 6 13 2" xfId="10018"/>
    <cellStyle name="常规 6 13 2 2" xfId="10019"/>
    <cellStyle name="常规 6 13 2 2 2" xfId="10020"/>
    <cellStyle name="常规 6 13 2 2 3" xfId="10021"/>
    <cellStyle name="常规 6 13 2 3" xfId="10022"/>
    <cellStyle name="常规 6 13 2 4" xfId="10023"/>
    <cellStyle name="常规 6 13 3" xfId="10024"/>
    <cellStyle name="常规 6 13 3 2" xfId="10025"/>
    <cellStyle name="常规 6 13 3 3" xfId="10026"/>
    <cellStyle name="常规 6 13 4" xfId="10027"/>
    <cellStyle name="常规 6 13 4 2" xfId="10028"/>
    <cellStyle name="常规 6 13 4 3" xfId="10029"/>
    <cellStyle name="常规 6 13 5" xfId="10030"/>
    <cellStyle name="常规 6 13 5 2" xfId="10031"/>
    <cellStyle name="常规 6 13 5 3" xfId="10032"/>
    <cellStyle name="常规 6 13 6" xfId="10033"/>
    <cellStyle name="常规 6 13 6 2" xfId="10034"/>
    <cellStyle name="常规 6 13 6 3" xfId="10035"/>
    <cellStyle name="常规 6 13 7" xfId="10036"/>
    <cellStyle name="常规 6 13 7 2" xfId="10037"/>
    <cellStyle name="常规 6 13 7 3" xfId="10038"/>
    <cellStyle name="常规 6 13 8" xfId="10039"/>
    <cellStyle name="常规 6 13 8 2" xfId="10040"/>
    <cellStyle name="常规 6 13 8 3" xfId="10041"/>
    <cellStyle name="常规 6 13 9" xfId="10042"/>
    <cellStyle name="常规 6 13 9 2" xfId="10043"/>
    <cellStyle name="常规 6 13 9 3" xfId="10044"/>
    <cellStyle name="常规 6 14" xfId="10045"/>
    <cellStyle name="常规 6 14 10" xfId="10046"/>
    <cellStyle name="常规 6 14 11" xfId="10047"/>
    <cellStyle name="常规 6 14 2" xfId="10048"/>
    <cellStyle name="常规 6 14 2 2" xfId="10049"/>
    <cellStyle name="常规 6 14 2 2 2" xfId="10050"/>
    <cellStyle name="常规 6 14 2 2 3" xfId="10051"/>
    <cellStyle name="常规 6 14 2 3" xfId="10052"/>
    <cellStyle name="常规 6 14 2 4" xfId="10053"/>
    <cellStyle name="常规 6 14 3" xfId="10054"/>
    <cellStyle name="常规 6 14 3 2" xfId="10055"/>
    <cellStyle name="常规 6 14 3 3" xfId="10056"/>
    <cellStyle name="常规 6 14 4" xfId="10057"/>
    <cellStyle name="常规 6 14 4 2" xfId="10058"/>
    <cellStyle name="常规 6 14 4 3" xfId="10059"/>
    <cellStyle name="常规 6 14 5" xfId="10060"/>
    <cellStyle name="常规 6 14 5 2" xfId="10061"/>
    <cellStyle name="常规 6 14 5 3" xfId="10062"/>
    <cellStyle name="常规 6 14 6" xfId="10063"/>
    <cellStyle name="常规 6 14 6 2" xfId="10064"/>
    <cellStyle name="常规 6 14 6 3" xfId="10065"/>
    <cellStyle name="常规 6 14 7" xfId="10066"/>
    <cellStyle name="常规 6 14 7 2" xfId="10067"/>
    <cellStyle name="常规 6 14 7 3" xfId="10068"/>
    <cellStyle name="常规 6 14 8" xfId="10069"/>
    <cellStyle name="常规 6 14 8 2" xfId="10070"/>
    <cellStyle name="常规 6 14 8 3" xfId="10071"/>
    <cellStyle name="常规 6 14 9" xfId="10072"/>
    <cellStyle name="常规 6 14 9 2" xfId="10073"/>
    <cellStyle name="常规 6 14 9 3" xfId="10074"/>
    <cellStyle name="常规 6 15" xfId="10075"/>
    <cellStyle name="常规 6 15 10" xfId="10076"/>
    <cellStyle name="常规 6 15 11" xfId="10077"/>
    <cellStyle name="常规 6 15 2" xfId="10078"/>
    <cellStyle name="常规 6 15 2 2" xfId="10079"/>
    <cellStyle name="常规 6 15 2 2 2" xfId="10080"/>
    <cellStyle name="常规 6 15 2 2 3" xfId="10081"/>
    <cellStyle name="常规 6 15 2 3" xfId="10082"/>
    <cellStyle name="常规 6 15 2 4" xfId="10083"/>
    <cellStyle name="常规 6 15 3" xfId="10084"/>
    <cellStyle name="常规 6 15 3 2" xfId="10085"/>
    <cellStyle name="常规 6 15 3 3" xfId="10086"/>
    <cellStyle name="常规 6 15 4" xfId="10087"/>
    <cellStyle name="常规 6 15 4 2" xfId="10088"/>
    <cellStyle name="常规 6 15 4 3" xfId="10089"/>
    <cellStyle name="常规 6 15 5" xfId="10090"/>
    <cellStyle name="常规 6 15 5 2" xfId="10091"/>
    <cellStyle name="常规 6 15 5 3" xfId="10092"/>
    <cellStyle name="常规 6 15 6" xfId="10093"/>
    <cellStyle name="常规 6 15 6 2" xfId="10094"/>
    <cellStyle name="常规 6 15 6 3" xfId="10095"/>
    <cellStyle name="常规 6 15 7" xfId="10096"/>
    <cellStyle name="常规 6 15 7 2" xfId="10097"/>
    <cellStyle name="常规 6 15 7 3" xfId="10098"/>
    <cellStyle name="常规 6 15 8" xfId="10099"/>
    <cellStyle name="常规 6 15 8 2" xfId="10100"/>
    <cellStyle name="常规 6 15 8 3" xfId="10101"/>
    <cellStyle name="常规 6 15 9" xfId="10102"/>
    <cellStyle name="常规 6 15 9 2" xfId="10103"/>
    <cellStyle name="常规 6 15 9 3" xfId="10104"/>
    <cellStyle name="常规 6 16" xfId="10105"/>
    <cellStyle name="常规 6 16 10" xfId="10106"/>
    <cellStyle name="常规 6 16 11" xfId="10107"/>
    <cellStyle name="常规 6 16 2" xfId="10108"/>
    <cellStyle name="常规 6 16 2 2" xfId="10109"/>
    <cellStyle name="常规 6 16 2 2 2" xfId="10110"/>
    <cellStyle name="常规 6 16 2 2 3" xfId="10111"/>
    <cellStyle name="常规 6 16 2 3" xfId="10112"/>
    <cellStyle name="常规 6 16 2 4" xfId="10113"/>
    <cellStyle name="常规 6 16 3" xfId="10114"/>
    <cellStyle name="常规 6 16 3 2" xfId="10115"/>
    <cellStyle name="常规 6 16 3 3" xfId="10116"/>
    <cellStyle name="常规 6 16 4" xfId="10117"/>
    <cellStyle name="常规 6 16 4 2" xfId="10118"/>
    <cellStyle name="常规 6 16 4 3" xfId="10119"/>
    <cellStyle name="常规 6 16 5" xfId="10120"/>
    <cellStyle name="常规 6 16 5 2" xfId="10121"/>
    <cellStyle name="常规 6 16 5 3" xfId="10122"/>
    <cellStyle name="常规 6 16 6" xfId="10123"/>
    <cellStyle name="常规 6 16 6 2" xfId="10124"/>
    <cellStyle name="常规 6 16 6 3" xfId="10125"/>
    <cellStyle name="常规 6 16 7" xfId="10126"/>
    <cellStyle name="常规 6 16 7 2" xfId="10127"/>
    <cellStyle name="常规 6 16 7 3" xfId="10128"/>
    <cellStyle name="常规 6 16 8" xfId="10129"/>
    <cellStyle name="常规 6 16 8 2" xfId="10130"/>
    <cellStyle name="常规 6 16 8 3" xfId="10131"/>
    <cellStyle name="常规 6 16 9" xfId="10132"/>
    <cellStyle name="常规 6 16 9 2" xfId="10133"/>
    <cellStyle name="常规 6 16 9 3" xfId="10134"/>
    <cellStyle name="常规 6 17" xfId="10135"/>
    <cellStyle name="常规 6 17 10" xfId="10136"/>
    <cellStyle name="常规 6 17 11" xfId="10137"/>
    <cellStyle name="常规 6 17 2" xfId="10138"/>
    <cellStyle name="常规 6 17 2 2" xfId="10139"/>
    <cellStyle name="常规 6 17 2 3" xfId="10140"/>
    <cellStyle name="常规 6 17 3" xfId="10141"/>
    <cellStyle name="常规 6 17 3 2" xfId="10142"/>
    <cellStyle name="常规 6 17 3 3" xfId="10143"/>
    <cellStyle name="常规 6 17 4" xfId="10144"/>
    <cellStyle name="常规 6 17 4 2" xfId="10145"/>
    <cellStyle name="常规 6 17 4 3" xfId="10146"/>
    <cellStyle name="常规 6 17 5" xfId="10147"/>
    <cellStyle name="常规 6 17 5 2" xfId="10148"/>
    <cellStyle name="常规 6 17 5 3" xfId="10149"/>
    <cellStyle name="常规 6 17 6" xfId="10150"/>
    <cellStyle name="常规 6 17 6 2" xfId="10151"/>
    <cellStyle name="常规 6 17 6 3" xfId="10152"/>
    <cellStyle name="常规 6 17 7" xfId="10153"/>
    <cellStyle name="常规 6 17 7 2" xfId="10154"/>
    <cellStyle name="常规 6 17 7 3" xfId="10155"/>
    <cellStyle name="常规 6 17 8" xfId="10156"/>
    <cellStyle name="常规 6 17 8 2" xfId="10157"/>
    <cellStyle name="常规 6 17 8 3" xfId="10158"/>
    <cellStyle name="常规 6 17 9" xfId="10159"/>
    <cellStyle name="常规 6 17 9 2" xfId="10160"/>
    <cellStyle name="常规 6 17 9 3" xfId="10161"/>
    <cellStyle name="常规 6 18" xfId="10162"/>
    <cellStyle name="常规 6 18 10" xfId="10163"/>
    <cellStyle name="常规 6 18 11" xfId="10164"/>
    <cellStyle name="常规 6 18 2" xfId="10165"/>
    <cellStyle name="常规 6 18 2 2" xfId="10166"/>
    <cellStyle name="常规 6 18 2 3" xfId="10167"/>
    <cellStyle name="常规 6 18 3" xfId="10168"/>
    <cellStyle name="常规 6 18 3 2" xfId="10169"/>
    <cellStyle name="常规 6 18 3 3" xfId="10170"/>
    <cellStyle name="常规 6 18 4" xfId="10171"/>
    <cellStyle name="常规 6 18 4 2" xfId="10172"/>
    <cellStyle name="常规 6 18 4 3" xfId="10173"/>
    <cellStyle name="常规 6 18 5" xfId="10174"/>
    <cellStyle name="常规 6 18 5 2" xfId="10175"/>
    <cellStyle name="常规 6 18 5 3" xfId="10176"/>
    <cellStyle name="常规 6 18 6" xfId="10177"/>
    <cellStyle name="常规 6 18 6 2" xfId="10178"/>
    <cellStyle name="常规 6 18 6 3" xfId="10179"/>
    <cellStyle name="常规 6 18 7" xfId="10180"/>
    <cellStyle name="常规 6 18 7 2" xfId="10181"/>
    <cellStyle name="常规 6 18 7 3" xfId="10182"/>
    <cellStyle name="常规 6 18 8" xfId="10183"/>
    <cellStyle name="常规 6 18 8 2" xfId="10184"/>
    <cellStyle name="常规 6 18 8 3" xfId="10185"/>
    <cellStyle name="常规 6 18 9" xfId="10186"/>
    <cellStyle name="常规 6 18 9 2" xfId="10187"/>
    <cellStyle name="常规 6 18 9 3" xfId="10188"/>
    <cellStyle name="常规 6 19" xfId="10189"/>
    <cellStyle name="常规 6 19 10" xfId="10190"/>
    <cellStyle name="常规 6 19 11" xfId="10191"/>
    <cellStyle name="常规 6 19 2" xfId="10192"/>
    <cellStyle name="常规 6 19 2 2" xfId="10193"/>
    <cellStyle name="常规 6 19 2 2 2" xfId="10194"/>
    <cellStyle name="常规 6 19 2 2 3" xfId="10195"/>
    <cellStyle name="常规 6 19 2 3" xfId="10196"/>
    <cellStyle name="常规 6 19 2 4" xfId="10197"/>
    <cellStyle name="常规 6 19 3" xfId="10198"/>
    <cellStyle name="常规 6 19 3 2" xfId="10199"/>
    <cellStyle name="常规 6 19 3 3" xfId="10200"/>
    <cellStyle name="常规 6 19 4" xfId="10201"/>
    <cellStyle name="常规 6 19 4 2" xfId="10202"/>
    <cellStyle name="常规 6 19 4 3" xfId="10203"/>
    <cellStyle name="常规 6 19 5" xfId="10204"/>
    <cellStyle name="常规 6 19 5 2" xfId="10205"/>
    <cellStyle name="常规 6 19 5 3" xfId="10206"/>
    <cellStyle name="常规 6 19 6" xfId="10207"/>
    <cellStyle name="常规 6 19 6 2" xfId="10208"/>
    <cellStyle name="常规 6 19 6 3" xfId="10209"/>
    <cellStyle name="常规 6 19 7" xfId="10210"/>
    <cellStyle name="常规 6 19 7 2" xfId="10211"/>
    <cellStyle name="常规 6 19 7 3" xfId="10212"/>
    <cellStyle name="常规 6 19 8" xfId="10213"/>
    <cellStyle name="常规 6 19 8 2" xfId="10214"/>
    <cellStyle name="常规 6 19 8 3" xfId="10215"/>
    <cellStyle name="常规 6 19 9" xfId="10216"/>
    <cellStyle name="常规 6 19 9 2" xfId="10217"/>
    <cellStyle name="常规 6 19 9 3" xfId="10218"/>
    <cellStyle name="常规 6 2" xfId="10219"/>
    <cellStyle name="常规 6 2 10" xfId="10220"/>
    <cellStyle name="常规 6 2 11" xfId="10221"/>
    <cellStyle name="常规 6 2 12" xfId="10222"/>
    <cellStyle name="常规 6 2 2" xfId="10223"/>
    <cellStyle name="常规 6 2 2 2" xfId="10224"/>
    <cellStyle name="常规 6 2 2 3" xfId="10225"/>
    <cellStyle name="常规 6 2 3" xfId="10226"/>
    <cellStyle name="常规 6 2 3 2" xfId="10227"/>
    <cellStyle name="常规 6 2 3 3" xfId="10228"/>
    <cellStyle name="常规 6 2 4" xfId="10229"/>
    <cellStyle name="常规 6 2 4 2" xfId="10230"/>
    <cellStyle name="常规 6 2 4 3" xfId="10231"/>
    <cellStyle name="常规 6 2 5" xfId="10232"/>
    <cellStyle name="常规 6 2 5 2" xfId="10233"/>
    <cellStyle name="常规 6 2 5 3" xfId="10234"/>
    <cellStyle name="常规 6 2 6" xfId="10235"/>
    <cellStyle name="常规 6 2 6 2" xfId="10236"/>
    <cellStyle name="常规 6 2 6 3" xfId="10237"/>
    <cellStyle name="常规 6 2 7" xfId="10238"/>
    <cellStyle name="常规 6 2 7 2" xfId="10239"/>
    <cellStyle name="常规 6 2 7 3" xfId="10240"/>
    <cellStyle name="常规 6 2 8" xfId="10241"/>
    <cellStyle name="常规 6 2 8 2" xfId="10242"/>
    <cellStyle name="常规 6 2 8 3" xfId="10243"/>
    <cellStyle name="常规 6 2 9" xfId="10244"/>
    <cellStyle name="常规 6 2 9 2" xfId="10245"/>
    <cellStyle name="常规 6 2 9 3" xfId="10246"/>
    <cellStyle name="常规 6 20" xfId="10247"/>
    <cellStyle name="常规 6 20 2" xfId="10248"/>
    <cellStyle name="常规 6 20 3" xfId="10249"/>
    <cellStyle name="常规 6 21" xfId="10250"/>
    <cellStyle name="常规 6 21 2" xfId="10251"/>
    <cellStyle name="常规 6 21 3" xfId="10252"/>
    <cellStyle name="常规 6 22" xfId="10253"/>
    <cellStyle name="常规 6 22 2" xfId="10254"/>
    <cellStyle name="常规 6 22 3" xfId="10255"/>
    <cellStyle name="常规 6 23" xfId="10256"/>
    <cellStyle name="常规 6 23 2" xfId="10257"/>
    <cellStyle name="常规 6 23 3" xfId="10258"/>
    <cellStyle name="常规 6 24" xfId="10259"/>
    <cellStyle name="常规 6 24 2" xfId="10260"/>
    <cellStyle name="常规 6 24 3" xfId="10261"/>
    <cellStyle name="常规 6 25" xfId="10262"/>
    <cellStyle name="常规 6 25 2" xfId="10263"/>
    <cellStyle name="常规 6 25 3" xfId="10264"/>
    <cellStyle name="常规 6 26" xfId="10265"/>
    <cellStyle name="常规 6 26 2" xfId="10266"/>
    <cellStyle name="常规 6 26 3" xfId="10267"/>
    <cellStyle name="常规 6 27" xfId="10268"/>
    <cellStyle name="常规 6 27 2" xfId="10269"/>
    <cellStyle name="常规 6 27 3" xfId="10270"/>
    <cellStyle name="常规 6 28" xfId="10271"/>
    <cellStyle name="常规 6 28 2" xfId="10272"/>
    <cellStyle name="常规 6 28 3" xfId="10273"/>
    <cellStyle name="常规 6 29" xfId="10274"/>
    <cellStyle name="常规 6 29 2" xfId="10275"/>
    <cellStyle name="常规 6 29 3" xfId="10276"/>
    <cellStyle name="常规 6 3" xfId="10277"/>
    <cellStyle name="常规 6 3 10" xfId="10278"/>
    <cellStyle name="常规 6 3 10 2" xfId="10279"/>
    <cellStyle name="常规 6 3 10 3" xfId="10280"/>
    <cellStyle name="常规 6 3 11" xfId="10281"/>
    <cellStyle name="常规 6 3 12" xfId="10282"/>
    <cellStyle name="常规 6 3 13" xfId="10283"/>
    <cellStyle name="常规 6 3 2" xfId="10284"/>
    <cellStyle name="常规 6 3 2 10" xfId="10285"/>
    <cellStyle name="常规 6 3 2 11" xfId="10286"/>
    <cellStyle name="常规 6 3 2 2" xfId="10287"/>
    <cellStyle name="常规 6 3 2 2 2" xfId="10288"/>
    <cellStyle name="常规 6 3 2 2 3" xfId="10289"/>
    <cellStyle name="常规 6 3 2 3" xfId="10290"/>
    <cellStyle name="常规 6 3 2 3 2" xfId="10291"/>
    <cellStyle name="常规 6 3 2 3 3" xfId="10292"/>
    <cellStyle name="常规 6 3 2 4" xfId="10293"/>
    <cellStyle name="常规 6 3 2 4 2" xfId="10294"/>
    <cellStyle name="常规 6 3 2 4 3" xfId="10295"/>
    <cellStyle name="常规 6 3 2 5" xfId="10296"/>
    <cellStyle name="常规 6 3 2 5 2" xfId="10297"/>
    <cellStyle name="常规 6 3 2 5 3" xfId="10298"/>
    <cellStyle name="常规 6 3 2 6" xfId="10299"/>
    <cellStyle name="常规 6 3 2 6 2" xfId="10300"/>
    <cellStyle name="常规 6 3 2 6 3" xfId="10301"/>
    <cellStyle name="常规 6 3 2 7" xfId="10302"/>
    <cellStyle name="常规 6 3 2 7 2" xfId="10303"/>
    <cellStyle name="常规 6 3 2 7 3" xfId="10304"/>
    <cellStyle name="常规 6 3 2 8" xfId="10305"/>
    <cellStyle name="常规 6 3 2 8 2" xfId="10306"/>
    <cellStyle name="常规 6 3 2 8 3" xfId="10307"/>
    <cellStyle name="常规 6 3 2 9" xfId="10308"/>
    <cellStyle name="常规 6 3 2 9 2" xfId="10309"/>
    <cellStyle name="常规 6 3 2 9 3" xfId="10310"/>
    <cellStyle name="常规 6 3 3" xfId="10311"/>
    <cellStyle name="常规 6 3 3 2" xfId="10312"/>
    <cellStyle name="常规 6 3 3 2 2" xfId="10313"/>
    <cellStyle name="常规 6 3 3 2 3" xfId="10314"/>
    <cellStyle name="常规 6 3 3 3" xfId="10315"/>
    <cellStyle name="常规 6 3 3 4" xfId="10316"/>
    <cellStyle name="常规 6 3 4" xfId="10317"/>
    <cellStyle name="常规 6 3 4 2" xfId="10318"/>
    <cellStyle name="常规 6 3 4 3" xfId="10319"/>
    <cellStyle name="常规 6 3 5" xfId="10320"/>
    <cellStyle name="常规 6 3 5 2" xfId="10321"/>
    <cellStyle name="常规 6 3 5 3" xfId="10322"/>
    <cellStyle name="常规 6 3 6" xfId="10323"/>
    <cellStyle name="常规 6 3 6 2" xfId="10324"/>
    <cellStyle name="常规 6 3 6 3" xfId="10325"/>
    <cellStyle name="常规 6 3 7" xfId="10326"/>
    <cellStyle name="常规 6 3 7 2" xfId="10327"/>
    <cellStyle name="常规 6 3 7 3" xfId="10328"/>
    <cellStyle name="常规 6 3 8" xfId="10329"/>
    <cellStyle name="常规 6 3 8 2" xfId="10330"/>
    <cellStyle name="常规 6 3 8 3" xfId="10331"/>
    <cellStyle name="常规 6 3 9" xfId="10332"/>
    <cellStyle name="常规 6 3 9 2" xfId="10333"/>
    <cellStyle name="常规 6 3 9 3" xfId="10334"/>
    <cellStyle name="常规 6 30" xfId="10335"/>
    <cellStyle name="常规 6 30 2" xfId="10336"/>
    <cellStyle name="常规 6 30 3" xfId="10337"/>
    <cellStyle name="常规 6 31" xfId="10338"/>
    <cellStyle name="常规 6 31 2" xfId="10339"/>
    <cellStyle name="常规 6 31 3" xfId="10340"/>
    <cellStyle name="常规 6 32" xfId="10341"/>
    <cellStyle name="常规 6 32 2" xfId="10342"/>
    <cellStyle name="常规 6 32 3" xfId="10343"/>
    <cellStyle name="常规 6 33" xfId="10344"/>
    <cellStyle name="常规 6 33 2" xfId="10345"/>
    <cellStyle name="常规 6 33 3" xfId="10346"/>
    <cellStyle name="常规 6 34" xfId="10347"/>
    <cellStyle name="常规 6 35" xfId="10348"/>
    <cellStyle name="常规 6 36" xfId="10349"/>
    <cellStyle name="常规 6 37" xfId="12969"/>
    <cellStyle name="常规 6 38" xfId="13001"/>
    <cellStyle name="常规 6 39" xfId="13024"/>
    <cellStyle name="常规 6 4" xfId="10350"/>
    <cellStyle name="常规 6 4 10" xfId="10351"/>
    <cellStyle name="常规 6 4 11" xfId="10352"/>
    <cellStyle name="常规 6 4 12" xfId="10353"/>
    <cellStyle name="常规 6 4 2" xfId="10354"/>
    <cellStyle name="常规 6 4 2 2" xfId="10355"/>
    <cellStyle name="常规 6 4 2 3" xfId="10356"/>
    <cellStyle name="常规 6 4 3" xfId="10357"/>
    <cellStyle name="常规 6 4 3 2" xfId="10358"/>
    <cellStyle name="常规 6 4 3 3" xfId="10359"/>
    <cellStyle name="常规 6 4 4" xfId="10360"/>
    <cellStyle name="常规 6 4 4 2" xfId="10361"/>
    <cellStyle name="常规 6 4 4 3" xfId="10362"/>
    <cellStyle name="常规 6 4 5" xfId="10363"/>
    <cellStyle name="常规 6 4 5 2" xfId="10364"/>
    <cellStyle name="常规 6 4 5 3" xfId="10365"/>
    <cellStyle name="常规 6 4 6" xfId="10366"/>
    <cellStyle name="常规 6 4 6 2" xfId="10367"/>
    <cellStyle name="常规 6 4 6 3" xfId="10368"/>
    <cellStyle name="常规 6 4 7" xfId="10369"/>
    <cellStyle name="常规 6 4 7 2" xfId="10370"/>
    <cellStyle name="常规 6 4 7 3" xfId="10371"/>
    <cellStyle name="常规 6 4 8" xfId="10372"/>
    <cellStyle name="常规 6 4 8 2" xfId="10373"/>
    <cellStyle name="常规 6 4 8 3" xfId="10374"/>
    <cellStyle name="常规 6 4 9" xfId="10375"/>
    <cellStyle name="常规 6 4 9 2" xfId="10376"/>
    <cellStyle name="常规 6 4 9 3" xfId="10377"/>
    <cellStyle name="常规 6 40" xfId="13037"/>
    <cellStyle name="常规 6 5" xfId="10378"/>
    <cellStyle name="常规 6 5 10" xfId="10379"/>
    <cellStyle name="常规 6 5 11" xfId="10380"/>
    <cellStyle name="常规 6 5 12" xfId="10381"/>
    <cellStyle name="常规 6 5 2" xfId="10382"/>
    <cellStyle name="常规 6 5 2 2" xfId="10383"/>
    <cellStyle name="常规 6 5 2 3" xfId="10384"/>
    <cellStyle name="常规 6 5 3" xfId="10385"/>
    <cellStyle name="常规 6 5 3 2" xfId="10386"/>
    <cellStyle name="常规 6 5 3 3" xfId="10387"/>
    <cellStyle name="常规 6 5 4" xfId="10388"/>
    <cellStyle name="常规 6 5 4 2" xfId="10389"/>
    <cellStyle name="常规 6 5 4 3" xfId="10390"/>
    <cellStyle name="常规 6 5 5" xfId="10391"/>
    <cellStyle name="常规 6 5 5 2" xfId="10392"/>
    <cellStyle name="常规 6 5 5 3" xfId="10393"/>
    <cellStyle name="常规 6 5 6" xfId="10394"/>
    <cellStyle name="常规 6 5 6 2" xfId="10395"/>
    <cellStyle name="常规 6 5 6 3" xfId="10396"/>
    <cellStyle name="常规 6 5 7" xfId="10397"/>
    <cellStyle name="常规 6 5 7 2" xfId="10398"/>
    <cellStyle name="常规 6 5 7 3" xfId="10399"/>
    <cellStyle name="常规 6 5 8" xfId="10400"/>
    <cellStyle name="常规 6 5 8 2" xfId="10401"/>
    <cellStyle name="常规 6 5 8 3" xfId="10402"/>
    <cellStyle name="常规 6 5 9" xfId="10403"/>
    <cellStyle name="常规 6 5 9 2" xfId="10404"/>
    <cellStyle name="常规 6 5 9 3" xfId="10405"/>
    <cellStyle name="常规 6 6" xfId="10406"/>
    <cellStyle name="常规 6 6 10" xfId="10407"/>
    <cellStyle name="常规 6 6 11" xfId="10408"/>
    <cellStyle name="常规 6 6 12" xfId="10409"/>
    <cellStyle name="常规 6 6 2" xfId="10410"/>
    <cellStyle name="常规 6 6 2 2" xfId="10411"/>
    <cellStyle name="常规 6 6 2 2 2" xfId="10412"/>
    <cellStyle name="常规 6 6 2 2 3" xfId="10413"/>
    <cellStyle name="常规 6 6 2 3" xfId="10414"/>
    <cellStyle name="常规 6 6 2 4" xfId="10415"/>
    <cellStyle name="常规 6 6 3" xfId="10416"/>
    <cellStyle name="常规 6 6 3 2" xfId="10417"/>
    <cellStyle name="常规 6 6 3 3" xfId="10418"/>
    <cellStyle name="常规 6 6 4" xfId="10419"/>
    <cellStyle name="常规 6 6 4 2" xfId="10420"/>
    <cellStyle name="常规 6 6 4 3" xfId="10421"/>
    <cellStyle name="常规 6 6 5" xfId="10422"/>
    <cellStyle name="常规 6 6 5 2" xfId="10423"/>
    <cellStyle name="常规 6 6 5 3" xfId="10424"/>
    <cellStyle name="常规 6 6 6" xfId="10425"/>
    <cellStyle name="常规 6 6 6 2" xfId="10426"/>
    <cellStyle name="常规 6 6 6 3" xfId="10427"/>
    <cellStyle name="常规 6 6 7" xfId="10428"/>
    <cellStyle name="常规 6 6 7 2" xfId="10429"/>
    <cellStyle name="常规 6 6 7 3" xfId="10430"/>
    <cellStyle name="常规 6 6 8" xfId="10431"/>
    <cellStyle name="常规 6 6 8 2" xfId="10432"/>
    <cellStyle name="常规 6 6 8 3" xfId="10433"/>
    <cellStyle name="常规 6 6 9" xfId="10434"/>
    <cellStyle name="常规 6 6 9 2" xfId="10435"/>
    <cellStyle name="常规 6 6 9 3" xfId="10436"/>
    <cellStyle name="常规 6 7" xfId="10437"/>
    <cellStyle name="常规 6 7 10" xfId="10438"/>
    <cellStyle name="常规 6 7 11" xfId="10439"/>
    <cellStyle name="常规 6 7 12" xfId="10440"/>
    <cellStyle name="常规 6 7 2" xfId="10441"/>
    <cellStyle name="常规 6 7 2 2" xfId="10442"/>
    <cellStyle name="常规 6 7 2 2 2" xfId="10443"/>
    <cellStyle name="常规 6 7 2 2 3" xfId="10444"/>
    <cellStyle name="常规 6 7 2 3" xfId="10445"/>
    <cellStyle name="常规 6 7 2 4" xfId="10446"/>
    <cellStyle name="常规 6 7 3" xfId="10447"/>
    <cellStyle name="常规 6 7 3 2" xfId="10448"/>
    <cellStyle name="常规 6 7 3 3" xfId="10449"/>
    <cellStyle name="常规 6 7 4" xfId="10450"/>
    <cellStyle name="常规 6 7 4 2" xfId="10451"/>
    <cellStyle name="常规 6 7 4 3" xfId="10452"/>
    <cellStyle name="常规 6 7 5" xfId="10453"/>
    <cellStyle name="常规 6 7 5 2" xfId="10454"/>
    <cellStyle name="常规 6 7 5 3" xfId="10455"/>
    <cellStyle name="常规 6 7 6" xfId="10456"/>
    <cellStyle name="常规 6 7 6 2" xfId="10457"/>
    <cellStyle name="常规 6 7 6 3" xfId="10458"/>
    <cellStyle name="常规 6 7 7" xfId="10459"/>
    <cellStyle name="常规 6 7 7 2" xfId="10460"/>
    <cellStyle name="常规 6 7 7 3" xfId="10461"/>
    <cellStyle name="常规 6 7 8" xfId="10462"/>
    <cellStyle name="常规 6 7 8 2" xfId="10463"/>
    <cellStyle name="常规 6 7 8 3" xfId="10464"/>
    <cellStyle name="常规 6 7 9" xfId="10465"/>
    <cellStyle name="常规 6 7 9 2" xfId="10466"/>
    <cellStyle name="常规 6 7 9 3" xfId="10467"/>
    <cellStyle name="常规 6 8" xfId="10468"/>
    <cellStyle name="常规 6 8 10" xfId="10469"/>
    <cellStyle name="常规 6 8 11" xfId="10470"/>
    <cellStyle name="常规 6 8 12" xfId="10471"/>
    <cellStyle name="常规 6 8 2" xfId="10472"/>
    <cellStyle name="常规 6 8 2 2" xfId="10473"/>
    <cellStyle name="常规 6 8 2 3" xfId="10474"/>
    <cellStyle name="常规 6 8 3" xfId="10475"/>
    <cellStyle name="常规 6 8 3 2" xfId="10476"/>
    <cellStyle name="常规 6 8 3 3" xfId="10477"/>
    <cellStyle name="常规 6 8 4" xfId="10478"/>
    <cellStyle name="常规 6 8 4 2" xfId="10479"/>
    <cellStyle name="常规 6 8 4 3" xfId="10480"/>
    <cellStyle name="常规 6 8 5" xfId="10481"/>
    <cellStyle name="常规 6 8 5 2" xfId="10482"/>
    <cellStyle name="常规 6 8 5 3" xfId="10483"/>
    <cellStyle name="常规 6 8 6" xfId="10484"/>
    <cellStyle name="常规 6 8 6 2" xfId="10485"/>
    <cellStyle name="常规 6 8 6 3" xfId="10486"/>
    <cellStyle name="常规 6 8 7" xfId="10487"/>
    <cellStyle name="常规 6 8 7 2" xfId="10488"/>
    <cellStyle name="常规 6 8 7 3" xfId="10489"/>
    <cellStyle name="常规 6 8 8" xfId="10490"/>
    <cellStyle name="常规 6 8 8 2" xfId="10491"/>
    <cellStyle name="常规 6 8 8 3" xfId="10492"/>
    <cellStyle name="常规 6 8 9" xfId="10493"/>
    <cellStyle name="常规 6 8 9 2" xfId="10494"/>
    <cellStyle name="常规 6 8 9 3" xfId="10495"/>
    <cellStyle name="常规 6 9" xfId="10496"/>
    <cellStyle name="常规 6 9 10" xfId="10497"/>
    <cellStyle name="常规 6 9 11" xfId="10498"/>
    <cellStyle name="常规 6 9 12" xfId="10499"/>
    <cellStyle name="常规 6 9 2" xfId="10500"/>
    <cellStyle name="常规 6 9 2 2" xfId="10501"/>
    <cellStyle name="常规 6 9 2 3" xfId="10502"/>
    <cellStyle name="常规 6 9 3" xfId="10503"/>
    <cellStyle name="常规 6 9 3 2" xfId="10504"/>
    <cellStyle name="常规 6 9 3 3" xfId="10505"/>
    <cellStyle name="常规 6 9 4" xfId="10506"/>
    <cellStyle name="常规 6 9 4 2" xfId="10507"/>
    <cellStyle name="常规 6 9 4 3" xfId="10508"/>
    <cellStyle name="常规 6 9 5" xfId="10509"/>
    <cellStyle name="常规 6 9 5 2" xfId="10510"/>
    <cellStyle name="常规 6 9 5 3" xfId="10511"/>
    <cellStyle name="常规 6 9 6" xfId="10512"/>
    <cellStyle name="常规 6 9 6 2" xfId="10513"/>
    <cellStyle name="常规 6 9 6 3" xfId="10514"/>
    <cellStyle name="常规 6 9 7" xfId="10515"/>
    <cellStyle name="常规 6 9 7 2" xfId="10516"/>
    <cellStyle name="常规 6 9 7 3" xfId="10517"/>
    <cellStyle name="常规 6 9 8" xfId="10518"/>
    <cellStyle name="常规 6 9 8 2" xfId="10519"/>
    <cellStyle name="常规 6 9 8 3" xfId="10520"/>
    <cellStyle name="常规 6 9 9" xfId="10521"/>
    <cellStyle name="常规 6 9 9 2" xfId="10522"/>
    <cellStyle name="常规 6 9 9 3" xfId="10523"/>
    <cellStyle name="常规 60" xfId="10524"/>
    <cellStyle name="常规 61" xfId="10525"/>
    <cellStyle name="常规 7" xfId="10526"/>
    <cellStyle name="常规 7 10" xfId="10527"/>
    <cellStyle name="常规 7 10 10" xfId="10528"/>
    <cellStyle name="常规 7 10 11" xfId="10529"/>
    <cellStyle name="常规 7 10 2" xfId="10530"/>
    <cellStyle name="常规 7 10 2 2" xfId="10531"/>
    <cellStyle name="常规 7 10 2 2 2" xfId="10532"/>
    <cellStyle name="常规 7 10 2 2 3" xfId="10533"/>
    <cellStyle name="常规 7 10 2 3" xfId="10534"/>
    <cellStyle name="常规 7 10 2 4" xfId="10535"/>
    <cellStyle name="常规 7 10 3" xfId="10536"/>
    <cellStyle name="常规 7 10 3 2" xfId="10537"/>
    <cellStyle name="常规 7 10 3 3" xfId="10538"/>
    <cellStyle name="常规 7 10 4" xfId="10539"/>
    <cellStyle name="常规 7 10 4 2" xfId="10540"/>
    <cellStyle name="常规 7 10 4 3" xfId="10541"/>
    <cellStyle name="常规 7 10 5" xfId="10542"/>
    <cellStyle name="常规 7 10 5 2" xfId="10543"/>
    <cellStyle name="常规 7 10 5 3" xfId="10544"/>
    <cellStyle name="常规 7 10 6" xfId="10545"/>
    <cellStyle name="常规 7 10 6 2" xfId="10546"/>
    <cellStyle name="常规 7 10 6 3" xfId="10547"/>
    <cellStyle name="常规 7 10 7" xfId="10548"/>
    <cellStyle name="常规 7 10 7 2" xfId="10549"/>
    <cellStyle name="常规 7 10 7 3" xfId="10550"/>
    <cellStyle name="常规 7 10 8" xfId="10551"/>
    <cellStyle name="常规 7 10 8 2" xfId="10552"/>
    <cellStyle name="常规 7 10 8 3" xfId="10553"/>
    <cellStyle name="常规 7 10 9" xfId="10554"/>
    <cellStyle name="常规 7 10 9 2" xfId="10555"/>
    <cellStyle name="常规 7 10 9 3" xfId="10556"/>
    <cellStyle name="常规 7 11" xfId="10557"/>
    <cellStyle name="常规 7 11 10" xfId="10558"/>
    <cellStyle name="常规 7 11 11" xfId="10559"/>
    <cellStyle name="常规 7 11 2" xfId="10560"/>
    <cellStyle name="常规 7 11 2 2" xfId="10561"/>
    <cellStyle name="常规 7 11 2 2 2" xfId="10562"/>
    <cellStyle name="常规 7 11 2 2 3" xfId="10563"/>
    <cellStyle name="常规 7 11 2 3" xfId="10564"/>
    <cellStyle name="常规 7 11 2 4" xfId="10565"/>
    <cellStyle name="常规 7 11 3" xfId="10566"/>
    <cellStyle name="常规 7 11 3 2" xfId="10567"/>
    <cellStyle name="常规 7 11 3 3" xfId="10568"/>
    <cellStyle name="常规 7 11 4" xfId="10569"/>
    <cellStyle name="常规 7 11 4 2" xfId="10570"/>
    <cellStyle name="常规 7 11 4 3" xfId="10571"/>
    <cellStyle name="常规 7 11 5" xfId="10572"/>
    <cellStyle name="常规 7 11 5 2" xfId="10573"/>
    <cellStyle name="常规 7 11 5 3" xfId="10574"/>
    <cellStyle name="常规 7 11 6" xfId="10575"/>
    <cellStyle name="常规 7 11 6 2" xfId="10576"/>
    <cellStyle name="常规 7 11 6 3" xfId="10577"/>
    <cellStyle name="常规 7 11 7" xfId="10578"/>
    <cellStyle name="常规 7 11 7 2" xfId="10579"/>
    <cellStyle name="常规 7 11 7 3" xfId="10580"/>
    <cellStyle name="常规 7 11 8" xfId="10581"/>
    <cellStyle name="常规 7 11 8 2" xfId="10582"/>
    <cellStyle name="常规 7 11 8 3" xfId="10583"/>
    <cellStyle name="常规 7 11 9" xfId="10584"/>
    <cellStyle name="常规 7 11 9 2" xfId="10585"/>
    <cellStyle name="常规 7 11 9 3" xfId="10586"/>
    <cellStyle name="常规 7 12" xfId="10587"/>
    <cellStyle name="常规 7 12 10" xfId="10588"/>
    <cellStyle name="常规 7 12 11" xfId="10589"/>
    <cellStyle name="常规 7 12 2" xfId="10590"/>
    <cellStyle name="常规 7 12 2 2" xfId="10591"/>
    <cellStyle name="常规 7 12 2 2 2" xfId="10592"/>
    <cellStyle name="常规 7 12 2 2 3" xfId="10593"/>
    <cellStyle name="常规 7 12 2 3" xfId="10594"/>
    <cellStyle name="常规 7 12 2 4" xfId="10595"/>
    <cellStyle name="常规 7 12 3" xfId="10596"/>
    <cellStyle name="常规 7 12 3 2" xfId="10597"/>
    <cellStyle name="常规 7 12 3 3" xfId="10598"/>
    <cellStyle name="常规 7 12 4" xfId="10599"/>
    <cellStyle name="常规 7 12 4 2" xfId="10600"/>
    <cellStyle name="常规 7 12 4 3" xfId="10601"/>
    <cellStyle name="常规 7 12 5" xfId="10602"/>
    <cellStyle name="常规 7 12 5 2" xfId="10603"/>
    <cellStyle name="常规 7 12 5 3" xfId="10604"/>
    <cellStyle name="常规 7 12 6" xfId="10605"/>
    <cellStyle name="常规 7 12 6 2" xfId="10606"/>
    <cellStyle name="常规 7 12 6 3" xfId="10607"/>
    <cellStyle name="常规 7 12 7" xfId="10608"/>
    <cellStyle name="常规 7 12 7 2" xfId="10609"/>
    <cellStyle name="常规 7 12 7 3" xfId="10610"/>
    <cellStyle name="常规 7 12 8" xfId="10611"/>
    <cellStyle name="常规 7 12 8 2" xfId="10612"/>
    <cellStyle name="常规 7 12 8 3" xfId="10613"/>
    <cellStyle name="常规 7 12 9" xfId="10614"/>
    <cellStyle name="常规 7 12 9 2" xfId="10615"/>
    <cellStyle name="常规 7 12 9 3" xfId="10616"/>
    <cellStyle name="常规 7 13" xfId="10617"/>
    <cellStyle name="常规 7 13 10" xfId="10618"/>
    <cellStyle name="常规 7 13 11" xfId="10619"/>
    <cellStyle name="常规 7 13 2" xfId="10620"/>
    <cellStyle name="常规 7 13 2 2" xfId="10621"/>
    <cellStyle name="常规 7 13 2 2 2" xfId="10622"/>
    <cellStyle name="常规 7 13 2 2 3" xfId="10623"/>
    <cellStyle name="常规 7 13 2 3" xfId="10624"/>
    <cellStyle name="常规 7 13 2 4" xfId="10625"/>
    <cellStyle name="常规 7 13 3" xfId="10626"/>
    <cellStyle name="常规 7 13 3 2" xfId="10627"/>
    <cellStyle name="常规 7 13 3 3" xfId="10628"/>
    <cellStyle name="常规 7 13 4" xfId="10629"/>
    <cellStyle name="常规 7 13 4 2" xfId="10630"/>
    <cellStyle name="常规 7 13 4 3" xfId="10631"/>
    <cellStyle name="常规 7 13 5" xfId="10632"/>
    <cellStyle name="常规 7 13 5 2" xfId="10633"/>
    <cellStyle name="常规 7 13 5 3" xfId="10634"/>
    <cellStyle name="常规 7 13 6" xfId="10635"/>
    <cellStyle name="常规 7 13 6 2" xfId="10636"/>
    <cellStyle name="常规 7 13 6 3" xfId="10637"/>
    <cellStyle name="常规 7 13 7" xfId="10638"/>
    <cellStyle name="常规 7 13 7 2" xfId="10639"/>
    <cellStyle name="常规 7 13 7 3" xfId="10640"/>
    <cellStyle name="常规 7 13 8" xfId="10641"/>
    <cellStyle name="常规 7 13 8 2" xfId="10642"/>
    <cellStyle name="常规 7 13 8 3" xfId="10643"/>
    <cellStyle name="常规 7 13 9" xfId="10644"/>
    <cellStyle name="常规 7 13 9 2" xfId="10645"/>
    <cellStyle name="常规 7 13 9 3" xfId="10646"/>
    <cellStyle name="常规 7 14" xfId="10647"/>
    <cellStyle name="常规 7 14 10" xfId="10648"/>
    <cellStyle name="常规 7 14 11" xfId="10649"/>
    <cellStyle name="常规 7 14 2" xfId="10650"/>
    <cellStyle name="常规 7 14 2 2" xfId="10651"/>
    <cellStyle name="常规 7 14 2 2 2" xfId="10652"/>
    <cellStyle name="常规 7 14 2 2 3" xfId="10653"/>
    <cellStyle name="常规 7 14 2 3" xfId="10654"/>
    <cellStyle name="常规 7 14 2 4" xfId="10655"/>
    <cellStyle name="常规 7 14 3" xfId="10656"/>
    <cellStyle name="常规 7 14 3 2" xfId="10657"/>
    <cellStyle name="常规 7 14 3 3" xfId="10658"/>
    <cellStyle name="常规 7 14 4" xfId="10659"/>
    <cellStyle name="常规 7 14 4 2" xfId="10660"/>
    <cellStyle name="常规 7 14 4 3" xfId="10661"/>
    <cellStyle name="常规 7 14 5" xfId="10662"/>
    <cellStyle name="常规 7 14 5 2" xfId="10663"/>
    <cellStyle name="常规 7 14 5 3" xfId="10664"/>
    <cellStyle name="常规 7 14 6" xfId="10665"/>
    <cellStyle name="常规 7 14 6 2" xfId="10666"/>
    <cellStyle name="常规 7 14 6 3" xfId="10667"/>
    <cellStyle name="常规 7 14 7" xfId="10668"/>
    <cellStyle name="常规 7 14 7 2" xfId="10669"/>
    <cellStyle name="常规 7 14 7 3" xfId="10670"/>
    <cellStyle name="常规 7 14 8" xfId="10671"/>
    <cellStyle name="常规 7 14 8 2" xfId="10672"/>
    <cellStyle name="常规 7 14 8 3" xfId="10673"/>
    <cellStyle name="常规 7 14 9" xfId="10674"/>
    <cellStyle name="常规 7 14 9 2" xfId="10675"/>
    <cellStyle name="常规 7 14 9 3" xfId="10676"/>
    <cellStyle name="常规 7 15" xfId="10677"/>
    <cellStyle name="常规 7 15 10" xfId="10678"/>
    <cellStyle name="常规 7 15 11" xfId="10679"/>
    <cellStyle name="常规 7 15 2" xfId="10680"/>
    <cellStyle name="常规 7 15 2 2" xfId="10681"/>
    <cellStyle name="常规 7 15 2 2 2" xfId="10682"/>
    <cellStyle name="常规 7 15 2 2 3" xfId="10683"/>
    <cellStyle name="常规 7 15 2 3" xfId="10684"/>
    <cellStyle name="常规 7 15 2 4" xfId="10685"/>
    <cellStyle name="常规 7 15 3" xfId="10686"/>
    <cellStyle name="常规 7 15 3 2" xfId="10687"/>
    <cellStyle name="常规 7 15 3 3" xfId="10688"/>
    <cellStyle name="常规 7 15 4" xfId="10689"/>
    <cellStyle name="常规 7 15 4 2" xfId="10690"/>
    <cellStyle name="常规 7 15 4 3" xfId="10691"/>
    <cellStyle name="常规 7 15 5" xfId="10692"/>
    <cellStyle name="常规 7 15 5 2" xfId="10693"/>
    <cellStyle name="常规 7 15 5 3" xfId="10694"/>
    <cellStyle name="常规 7 15 6" xfId="10695"/>
    <cellStyle name="常规 7 15 6 2" xfId="10696"/>
    <cellStyle name="常规 7 15 6 3" xfId="10697"/>
    <cellStyle name="常规 7 15 7" xfId="10698"/>
    <cellStyle name="常规 7 15 7 2" xfId="10699"/>
    <cellStyle name="常规 7 15 7 3" xfId="10700"/>
    <cellStyle name="常规 7 15 8" xfId="10701"/>
    <cellStyle name="常规 7 15 8 2" xfId="10702"/>
    <cellStyle name="常规 7 15 8 3" xfId="10703"/>
    <cellStyle name="常规 7 15 9" xfId="10704"/>
    <cellStyle name="常规 7 15 9 2" xfId="10705"/>
    <cellStyle name="常规 7 15 9 3" xfId="10706"/>
    <cellStyle name="常规 7 16" xfId="10707"/>
    <cellStyle name="常规 7 16 10" xfId="10708"/>
    <cellStyle name="常规 7 16 11" xfId="10709"/>
    <cellStyle name="常规 7 16 2" xfId="10710"/>
    <cellStyle name="常规 7 16 2 2" xfId="10711"/>
    <cellStyle name="常规 7 16 2 2 2" xfId="10712"/>
    <cellStyle name="常规 7 16 2 2 3" xfId="10713"/>
    <cellStyle name="常规 7 16 2 3" xfId="10714"/>
    <cellStyle name="常规 7 16 2 4" xfId="10715"/>
    <cellStyle name="常规 7 16 3" xfId="10716"/>
    <cellStyle name="常规 7 16 3 2" xfId="10717"/>
    <cellStyle name="常规 7 16 3 3" xfId="10718"/>
    <cellStyle name="常规 7 16 4" xfId="10719"/>
    <cellStyle name="常规 7 16 4 2" xfId="10720"/>
    <cellStyle name="常规 7 16 4 3" xfId="10721"/>
    <cellStyle name="常规 7 16 5" xfId="10722"/>
    <cellStyle name="常规 7 16 5 2" xfId="10723"/>
    <cellStyle name="常规 7 16 5 3" xfId="10724"/>
    <cellStyle name="常规 7 16 6" xfId="10725"/>
    <cellStyle name="常规 7 16 6 2" xfId="10726"/>
    <cellStyle name="常规 7 16 6 3" xfId="10727"/>
    <cellStyle name="常规 7 16 7" xfId="10728"/>
    <cellStyle name="常规 7 16 7 2" xfId="10729"/>
    <cellStyle name="常规 7 16 7 3" xfId="10730"/>
    <cellStyle name="常规 7 16 8" xfId="10731"/>
    <cellStyle name="常规 7 16 8 2" xfId="10732"/>
    <cellStyle name="常规 7 16 8 3" xfId="10733"/>
    <cellStyle name="常规 7 16 9" xfId="10734"/>
    <cellStyle name="常规 7 16 9 2" xfId="10735"/>
    <cellStyle name="常规 7 16 9 3" xfId="10736"/>
    <cellStyle name="常规 7 17" xfId="10737"/>
    <cellStyle name="常规 7 17 10" xfId="10738"/>
    <cellStyle name="常规 7 17 11" xfId="10739"/>
    <cellStyle name="常规 7 17 2" xfId="10740"/>
    <cellStyle name="常规 7 17 2 2" xfId="10741"/>
    <cellStyle name="常规 7 17 2 3" xfId="10742"/>
    <cellStyle name="常规 7 17 3" xfId="10743"/>
    <cellStyle name="常规 7 17 3 2" xfId="10744"/>
    <cellStyle name="常规 7 17 3 3" xfId="10745"/>
    <cellStyle name="常规 7 17 4" xfId="10746"/>
    <cellStyle name="常规 7 17 4 2" xfId="10747"/>
    <cellStyle name="常规 7 17 4 3" xfId="10748"/>
    <cellStyle name="常规 7 17 5" xfId="10749"/>
    <cellStyle name="常规 7 17 5 2" xfId="10750"/>
    <cellStyle name="常规 7 17 5 3" xfId="10751"/>
    <cellStyle name="常规 7 17 6" xfId="10752"/>
    <cellStyle name="常规 7 17 6 2" xfId="10753"/>
    <cellStyle name="常规 7 17 6 3" xfId="10754"/>
    <cellStyle name="常规 7 17 7" xfId="10755"/>
    <cellStyle name="常规 7 17 7 2" xfId="10756"/>
    <cellStyle name="常规 7 17 7 3" xfId="10757"/>
    <cellStyle name="常规 7 17 8" xfId="10758"/>
    <cellStyle name="常规 7 17 8 2" xfId="10759"/>
    <cellStyle name="常规 7 17 8 3" xfId="10760"/>
    <cellStyle name="常规 7 17 9" xfId="10761"/>
    <cellStyle name="常规 7 17 9 2" xfId="10762"/>
    <cellStyle name="常规 7 17 9 3" xfId="10763"/>
    <cellStyle name="常规 7 18" xfId="10764"/>
    <cellStyle name="常规 7 18 10" xfId="10765"/>
    <cellStyle name="常规 7 18 11" xfId="10766"/>
    <cellStyle name="常规 7 18 2" xfId="10767"/>
    <cellStyle name="常规 7 18 2 2" xfId="10768"/>
    <cellStyle name="常规 7 18 2 3" xfId="10769"/>
    <cellStyle name="常规 7 18 3" xfId="10770"/>
    <cellStyle name="常规 7 18 3 2" xfId="10771"/>
    <cellStyle name="常规 7 18 3 3" xfId="10772"/>
    <cellStyle name="常规 7 18 4" xfId="10773"/>
    <cellStyle name="常规 7 18 4 2" xfId="10774"/>
    <cellStyle name="常规 7 18 4 3" xfId="10775"/>
    <cellStyle name="常规 7 18 5" xfId="10776"/>
    <cellStyle name="常规 7 18 5 2" xfId="10777"/>
    <cellStyle name="常规 7 18 5 3" xfId="10778"/>
    <cellStyle name="常规 7 18 6" xfId="10779"/>
    <cellStyle name="常规 7 18 6 2" xfId="10780"/>
    <cellStyle name="常规 7 18 6 3" xfId="10781"/>
    <cellStyle name="常规 7 18 7" xfId="10782"/>
    <cellStyle name="常规 7 18 7 2" xfId="10783"/>
    <cellStyle name="常规 7 18 7 3" xfId="10784"/>
    <cellStyle name="常规 7 18 8" xfId="10785"/>
    <cellStyle name="常规 7 18 8 2" xfId="10786"/>
    <cellStyle name="常规 7 18 8 3" xfId="10787"/>
    <cellStyle name="常规 7 18 9" xfId="10788"/>
    <cellStyle name="常规 7 18 9 2" xfId="10789"/>
    <cellStyle name="常规 7 18 9 3" xfId="10790"/>
    <cellStyle name="常规 7 19" xfId="10791"/>
    <cellStyle name="常规 7 19 10" xfId="10792"/>
    <cellStyle name="常规 7 19 11" xfId="10793"/>
    <cellStyle name="常规 7 19 2" xfId="10794"/>
    <cellStyle name="常规 7 19 2 2" xfId="10795"/>
    <cellStyle name="常规 7 19 2 2 2" xfId="10796"/>
    <cellStyle name="常规 7 19 2 2 3" xfId="10797"/>
    <cellStyle name="常规 7 19 2 3" xfId="10798"/>
    <cellStyle name="常规 7 19 2 4" xfId="10799"/>
    <cellStyle name="常规 7 19 3" xfId="10800"/>
    <cellStyle name="常规 7 19 3 2" xfId="10801"/>
    <cellStyle name="常规 7 19 3 3" xfId="10802"/>
    <cellStyle name="常规 7 19 4" xfId="10803"/>
    <cellStyle name="常规 7 19 4 2" xfId="10804"/>
    <cellStyle name="常规 7 19 4 3" xfId="10805"/>
    <cellStyle name="常规 7 19 5" xfId="10806"/>
    <cellStyle name="常规 7 19 5 2" xfId="10807"/>
    <cellStyle name="常规 7 19 5 3" xfId="10808"/>
    <cellStyle name="常规 7 19 6" xfId="10809"/>
    <cellStyle name="常规 7 19 6 2" xfId="10810"/>
    <cellStyle name="常规 7 19 6 3" xfId="10811"/>
    <cellStyle name="常规 7 19 7" xfId="10812"/>
    <cellStyle name="常规 7 19 7 2" xfId="10813"/>
    <cellStyle name="常规 7 19 7 3" xfId="10814"/>
    <cellStyle name="常规 7 19 8" xfId="10815"/>
    <cellStyle name="常规 7 19 8 2" xfId="10816"/>
    <cellStyle name="常规 7 19 8 3" xfId="10817"/>
    <cellStyle name="常规 7 19 9" xfId="10818"/>
    <cellStyle name="常规 7 19 9 2" xfId="10819"/>
    <cellStyle name="常规 7 19 9 3" xfId="10820"/>
    <cellStyle name="常规 7 2" xfId="10821"/>
    <cellStyle name="常规 7 2 10" xfId="10822"/>
    <cellStyle name="常规 7 2 11" xfId="10823"/>
    <cellStyle name="常规 7 2 12" xfId="10824"/>
    <cellStyle name="常规 7 2 2" xfId="10825"/>
    <cellStyle name="常规 7 2 2 2" xfId="10826"/>
    <cellStyle name="常规 7 2 2 3" xfId="10827"/>
    <cellStyle name="常规 7 2 3" xfId="10828"/>
    <cellStyle name="常规 7 2 3 2" xfId="10829"/>
    <cellStyle name="常规 7 2 3 3" xfId="10830"/>
    <cellStyle name="常规 7 2 4" xfId="10831"/>
    <cellStyle name="常规 7 2 4 2" xfId="10832"/>
    <cellStyle name="常规 7 2 4 3" xfId="10833"/>
    <cellStyle name="常规 7 2 5" xfId="10834"/>
    <cellStyle name="常规 7 2 5 2" xfId="10835"/>
    <cellStyle name="常规 7 2 5 3" xfId="10836"/>
    <cellStyle name="常规 7 2 6" xfId="10837"/>
    <cellStyle name="常规 7 2 6 2" xfId="10838"/>
    <cellStyle name="常规 7 2 6 3" xfId="10839"/>
    <cellStyle name="常规 7 2 7" xfId="10840"/>
    <cellStyle name="常规 7 2 7 2" xfId="10841"/>
    <cellStyle name="常规 7 2 7 3" xfId="10842"/>
    <cellStyle name="常规 7 2 8" xfId="10843"/>
    <cellStyle name="常规 7 2 8 2" xfId="10844"/>
    <cellStyle name="常规 7 2 8 3" xfId="10845"/>
    <cellStyle name="常规 7 2 9" xfId="10846"/>
    <cellStyle name="常规 7 2 9 2" xfId="10847"/>
    <cellStyle name="常规 7 2 9 3" xfId="10848"/>
    <cellStyle name="常规 7 20" xfId="10849"/>
    <cellStyle name="常规 7 20 2" xfId="10850"/>
    <cellStyle name="常规 7 20 3" xfId="10851"/>
    <cellStyle name="常规 7 21" xfId="10852"/>
    <cellStyle name="常规 7 21 2" xfId="10853"/>
    <cellStyle name="常规 7 21 3" xfId="10854"/>
    <cellStyle name="常规 7 22" xfId="10855"/>
    <cellStyle name="常规 7 22 2" xfId="10856"/>
    <cellStyle name="常规 7 22 3" xfId="10857"/>
    <cellStyle name="常规 7 23" xfId="10858"/>
    <cellStyle name="常规 7 23 2" xfId="10859"/>
    <cellStyle name="常规 7 23 3" xfId="10860"/>
    <cellStyle name="常规 7 24" xfId="10861"/>
    <cellStyle name="常规 7 24 2" xfId="10862"/>
    <cellStyle name="常规 7 24 3" xfId="10863"/>
    <cellStyle name="常规 7 25" xfId="10864"/>
    <cellStyle name="常规 7 25 2" xfId="10865"/>
    <cellStyle name="常规 7 25 3" xfId="10866"/>
    <cellStyle name="常规 7 26" xfId="10867"/>
    <cellStyle name="常规 7 26 2" xfId="10868"/>
    <cellStyle name="常规 7 26 3" xfId="10869"/>
    <cellStyle name="常规 7 27" xfId="10870"/>
    <cellStyle name="常规 7 27 2" xfId="10871"/>
    <cellStyle name="常规 7 27 3" xfId="10872"/>
    <cellStyle name="常规 7 28" xfId="10873"/>
    <cellStyle name="常规 7 28 2" xfId="10874"/>
    <cellStyle name="常规 7 28 3" xfId="10875"/>
    <cellStyle name="常规 7 29" xfId="10876"/>
    <cellStyle name="常规 7 29 2" xfId="10877"/>
    <cellStyle name="常规 7 29 3" xfId="10878"/>
    <cellStyle name="常规 7 3" xfId="10879"/>
    <cellStyle name="常规 7 3 10" xfId="10880"/>
    <cellStyle name="常规 7 3 10 2" xfId="10881"/>
    <cellStyle name="常规 7 3 10 3" xfId="10882"/>
    <cellStyle name="常规 7 3 11" xfId="10883"/>
    <cellStyle name="常规 7 3 12" xfId="10884"/>
    <cellStyle name="常规 7 3 2" xfId="10885"/>
    <cellStyle name="常规 7 3 2 10" xfId="10886"/>
    <cellStyle name="常规 7 3 2 11" xfId="10887"/>
    <cellStyle name="常规 7 3 2 2" xfId="10888"/>
    <cellStyle name="常规 7 3 2 2 2" xfId="10889"/>
    <cellStyle name="常规 7 3 2 2 3" xfId="10890"/>
    <cellStyle name="常规 7 3 2 3" xfId="10891"/>
    <cellStyle name="常规 7 3 2 3 2" xfId="10892"/>
    <cellStyle name="常规 7 3 2 3 3" xfId="10893"/>
    <cellStyle name="常规 7 3 2 4" xfId="10894"/>
    <cellStyle name="常规 7 3 2 4 2" xfId="10895"/>
    <cellStyle name="常规 7 3 2 4 3" xfId="10896"/>
    <cellStyle name="常规 7 3 2 5" xfId="10897"/>
    <cellStyle name="常规 7 3 2 5 2" xfId="10898"/>
    <cellStyle name="常规 7 3 2 5 3" xfId="10899"/>
    <cellStyle name="常规 7 3 2 6" xfId="10900"/>
    <cellStyle name="常规 7 3 2 6 2" xfId="10901"/>
    <cellStyle name="常规 7 3 2 6 3" xfId="10902"/>
    <cellStyle name="常规 7 3 2 7" xfId="10903"/>
    <cellStyle name="常规 7 3 2 7 2" xfId="10904"/>
    <cellStyle name="常规 7 3 2 7 3" xfId="10905"/>
    <cellStyle name="常规 7 3 2 8" xfId="10906"/>
    <cellStyle name="常规 7 3 2 8 2" xfId="10907"/>
    <cellStyle name="常规 7 3 2 8 3" xfId="10908"/>
    <cellStyle name="常规 7 3 2 9" xfId="10909"/>
    <cellStyle name="常规 7 3 2 9 2" xfId="10910"/>
    <cellStyle name="常规 7 3 2 9 3" xfId="10911"/>
    <cellStyle name="常规 7 3 3" xfId="10912"/>
    <cellStyle name="常规 7 3 3 2" xfId="10913"/>
    <cellStyle name="常规 7 3 3 2 2" xfId="10914"/>
    <cellStyle name="常规 7 3 3 2 3" xfId="10915"/>
    <cellStyle name="常规 7 3 3 3" xfId="10916"/>
    <cellStyle name="常规 7 3 3 4" xfId="10917"/>
    <cellStyle name="常规 7 3 4" xfId="10918"/>
    <cellStyle name="常规 7 3 4 2" xfId="10919"/>
    <cellStyle name="常规 7 3 4 3" xfId="10920"/>
    <cellStyle name="常规 7 3 5" xfId="10921"/>
    <cellStyle name="常规 7 3 5 2" xfId="10922"/>
    <cellStyle name="常规 7 3 5 3" xfId="10923"/>
    <cellStyle name="常规 7 3 6" xfId="10924"/>
    <cellStyle name="常规 7 3 6 2" xfId="10925"/>
    <cellStyle name="常规 7 3 6 3" xfId="10926"/>
    <cellStyle name="常规 7 3 7" xfId="10927"/>
    <cellStyle name="常规 7 3 7 2" xfId="10928"/>
    <cellStyle name="常规 7 3 7 3" xfId="10929"/>
    <cellStyle name="常规 7 3 8" xfId="10930"/>
    <cellStyle name="常规 7 3 8 2" xfId="10931"/>
    <cellStyle name="常规 7 3 8 3" xfId="10932"/>
    <cellStyle name="常规 7 3 9" xfId="10933"/>
    <cellStyle name="常规 7 3 9 2" xfId="10934"/>
    <cellStyle name="常规 7 3 9 3" xfId="10935"/>
    <cellStyle name="常规 7 30" xfId="10936"/>
    <cellStyle name="常规 7 30 2" xfId="10937"/>
    <cellStyle name="常规 7 30 3" xfId="10938"/>
    <cellStyle name="常规 7 31" xfId="10939"/>
    <cellStyle name="常规 7 32" xfId="10940"/>
    <cellStyle name="常规 7 33" xfId="10941"/>
    <cellStyle name="常规 7 34" xfId="12970"/>
    <cellStyle name="常规 7 35" xfId="13002"/>
    <cellStyle name="常规 7 4" xfId="10942"/>
    <cellStyle name="常规 7 4 10" xfId="10943"/>
    <cellStyle name="常规 7 4 11" xfId="10944"/>
    <cellStyle name="常规 7 4 2" xfId="10945"/>
    <cellStyle name="常规 7 4 2 2" xfId="10946"/>
    <cellStyle name="常规 7 4 2 3" xfId="10947"/>
    <cellStyle name="常规 7 4 3" xfId="10948"/>
    <cellStyle name="常规 7 4 3 2" xfId="10949"/>
    <cellStyle name="常规 7 4 3 3" xfId="10950"/>
    <cellStyle name="常规 7 4 4" xfId="10951"/>
    <cellStyle name="常规 7 4 4 2" xfId="10952"/>
    <cellStyle name="常规 7 4 4 3" xfId="10953"/>
    <cellStyle name="常规 7 4 5" xfId="10954"/>
    <cellStyle name="常规 7 4 5 2" xfId="10955"/>
    <cellStyle name="常规 7 4 5 3" xfId="10956"/>
    <cellStyle name="常规 7 4 6" xfId="10957"/>
    <cellStyle name="常规 7 4 6 2" xfId="10958"/>
    <cellStyle name="常规 7 4 6 3" xfId="10959"/>
    <cellStyle name="常规 7 4 7" xfId="10960"/>
    <cellStyle name="常规 7 4 7 2" xfId="10961"/>
    <cellStyle name="常规 7 4 7 3" xfId="10962"/>
    <cellStyle name="常规 7 4 8" xfId="10963"/>
    <cellStyle name="常规 7 4 8 2" xfId="10964"/>
    <cellStyle name="常规 7 4 8 3" xfId="10965"/>
    <cellStyle name="常规 7 4 9" xfId="10966"/>
    <cellStyle name="常规 7 4 9 2" xfId="10967"/>
    <cellStyle name="常规 7 4 9 3" xfId="10968"/>
    <cellStyle name="常规 7 5" xfId="10969"/>
    <cellStyle name="常规 7 5 10" xfId="10970"/>
    <cellStyle name="常规 7 5 11" xfId="10971"/>
    <cellStyle name="常规 7 5 2" xfId="10972"/>
    <cellStyle name="常规 7 5 2 2" xfId="10973"/>
    <cellStyle name="常规 7 5 2 3" xfId="10974"/>
    <cellStyle name="常规 7 5 3" xfId="10975"/>
    <cellStyle name="常规 7 5 3 2" xfId="10976"/>
    <cellStyle name="常规 7 5 3 3" xfId="10977"/>
    <cellStyle name="常规 7 5 4" xfId="10978"/>
    <cellStyle name="常规 7 5 4 2" xfId="10979"/>
    <cellStyle name="常规 7 5 4 3" xfId="10980"/>
    <cellStyle name="常规 7 5 5" xfId="10981"/>
    <cellStyle name="常规 7 5 5 2" xfId="10982"/>
    <cellStyle name="常规 7 5 5 3" xfId="10983"/>
    <cellStyle name="常规 7 5 6" xfId="10984"/>
    <cellStyle name="常规 7 5 6 2" xfId="10985"/>
    <cellStyle name="常规 7 5 6 3" xfId="10986"/>
    <cellStyle name="常规 7 5 7" xfId="10987"/>
    <cellStyle name="常规 7 5 7 2" xfId="10988"/>
    <cellStyle name="常规 7 5 7 3" xfId="10989"/>
    <cellStyle name="常规 7 5 8" xfId="10990"/>
    <cellStyle name="常规 7 5 8 2" xfId="10991"/>
    <cellStyle name="常规 7 5 8 3" xfId="10992"/>
    <cellStyle name="常规 7 5 9" xfId="10993"/>
    <cellStyle name="常规 7 5 9 2" xfId="10994"/>
    <cellStyle name="常规 7 5 9 3" xfId="10995"/>
    <cellStyle name="常规 7 6" xfId="10996"/>
    <cellStyle name="常规 7 6 10" xfId="10997"/>
    <cellStyle name="常规 7 6 11" xfId="10998"/>
    <cellStyle name="常规 7 6 2" xfId="10999"/>
    <cellStyle name="常规 7 6 2 2" xfId="11000"/>
    <cellStyle name="常规 7 6 2 2 2" xfId="11001"/>
    <cellStyle name="常规 7 6 2 2 3" xfId="11002"/>
    <cellStyle name="常规 7 6 2 3" xfId="11003"/>
    <cellStyle name="常规 7 6 2 4" xfId="11004"/>
    <cellStyle name="常规 7 6 3" xfId="11005"/>
    <cellStyle name="常规 7 6 3 2" xfId="11006"/>
    <cellStyle name="常规 7 6 3 3" xfId="11007"/>
    <cellStyle name="常规 7 6 4" xfId="11008"/>
    <cellStyle name="常规 7 6 4 2" xfId="11009"/>
    <cellStyle name="常规 7 6 4 3" xfId="11010"/>
    <cellStyle name="常规 7 6 5" xfId="11011"/>
    <cellStyle name="常规 7 6 5 2" xfId="11012"/>
    <cellStyle name="常规 7 6 5 3" xfId="11013"/>
    <cellStyle name="常规 7 6 6" xfId="11014"/>
    <cellStyle name="常规 7 6 6 2" xfId="11015"/>
    <cellStyle name="常规 7 6 6 3" xfId="11016"/>
    <cellStyle name="常规 7 6 7" xfId="11017"/>
    <cellStyle name="常规 7 6 7 2" xfId="11018"/>
    <cellStyle name="常规 7 6 7 3" xfId="11019"/>
    <cellStyle name="常规 7 6 8" xfId="11020"/>
    <cellStyle name="常规 7 6 8 2" xfId="11021"/>
    <cellStyle name="常规 7 6 8 3" xfId="11022"/>
    <cellStyle name="常规 7 6 9" xfId="11023"/>
    <cellStyle name="常规 7 6 9 2" xfId="11024"/>
    <cellStyle name="常规 7 6 9 3" xfId="11025"/>
    <cellStyle name="常规 7 7" xfId="11026"/>
    <cellStyle name="常规 7 7 10" xfId="11027"/>
    <cellStyle name="常规 7 7 11" xfId="11028"/>
    <cellStyle name="常规 7 7 2" xfId="11029"/>
    <cellStyle name="常规 7 7 2 2" xfId="11030"/>
    <cellStyle name="常规 7 7 2 2 2" xfId="11031"/>
    <cellStyle name="常规 7 7 2 2 3" xfId="11032"/>
    <cellStyle name="常规 7 7 2 3" xfId="11033"/>
    <cellStyle name="常规 7 7 2 4" xfId="11034"/>
    <cellStyle name="常规 7 7 3" xfId="11035"/>
    <cellStyle name="常规 7 7 3 2" xfId="11036"/>
    <cellStyle name="常规 7 7 3 3" xfId="11037"/>
    <cellStyle name="常规 7 7 4" xfId="11038"/>
    <cellStyle name="常规 7 7 4 2" xfId="11039"/>
    <cellStyle name="常规 7 7 4 3" xfId="11040"/>
    <cellStyle name="常规 7 7 5" xfId="11041"/>
    <cellStyle name="常规 7 7 5 2" xfId="11042"/>
    <cellStyle name="常规 7 7 5 3" xfId="11043"/>
    <cellStyle name="常规 7 7 6" xfId="11044"/>
    <cellStyle name="常规 7 7 6 2" xfId="11045"/>
    <cellStyle name="常规 7 7 6 3" xfId="11046"/>
    <cellStyle name="常规 7 7 7" xfId="11047"/>
    <cellStyle name="常规 7 7 7 2" xfId="11048"/>
    <cellStyle name="常规 7 7 7 3" xfId="11049"/>
    <cellStyle name="常规 7 7 8" xfId="11050"/>
    <cellStyle name="常规 7 7 8 2" xfId="11051"/>
    <cellStyle name="常规 7 7 8 3" xfId="11052"/>
    <cellStyle name="常规 7 7 9" xfId="11053"/>
    <cellStyle name="常规 7 7 9 2" xfId="11054"/>
    <cellStyle name="常规 7 7 9 3" xfId="11055"/>
    <cellStyle name="常规 7 8" xfId="11056"/>
    <cellStyle name="常规 7 8 10" xfId="11057"/>
    <cellStyle name="常规 7 8 11" xfId="11058"/>
    <cellStyle name="常规 7 8 2" xfId="11059"/>
    <cellStyle name="常规 7 8 2 2" xfId="11060"/>
    <cellStyle name="常规 7 8 2 3" xfId="11061"/>
    <cellStyle name="常规 7 8 3" xfId="11062"/>
    <cellStyle name="常规 7 8 3 2" xfId="11063"/>
    <cellStyle name="常规 7 8 3 3" xfId="11064"/>
    <cellStyle name="常规 7 8 4" xfId="11065"/>
    <cellStyle name="常规 7 8 4 2" xfId="11066"/>
    <cellStyle name="常规 7 8 4 3" xfId="11067"/>
    <cellStyle name="常规 7 8 5" xfId="11068"/>
    <cellStyle name="常规 7 8 5 2" xfId="11069"/>
    <cellStyle name="常规 7 8 5 3" xfId="11070"/>
    <cellStyle name="常规 7 8 6" xfId="11071"/>
    <cellStyle name="常规 7 8 6 2" xfId="11072"/>
    <cellStyle name="常规 7 8 6 3" xfId="11073"/>
    <cellStyle name="常规 7 8 7" xfId="11074"/>
    <cellStyle name="常规 7 8 7 2" xfId="11075"/>
    <cellStyle name="常规 7 8 7 3" xfId="11076"/>
    <cellStyle name="常规 7 8 8" xfId="11077"/>
    <cellStyle name="常规 7 8 8 2" xfId="11078"/>
    <cellStyle name="常规 7 8 8 3" xfId="11079"/>
    <cellStyle name="常规 7 8 9" xfId="11080"/>
    <cellStyle name="常规 7 8 9 2" xfId="11081"/>
    <cellStyle name="常规 7 8 9 3" xfId="11082"/>
    <cellStyle name="常规 7 9" xfId="11083"/>
    <cellStyle name="常规 7 9 10" xfId="11084"/>
    <cellStyle name="常规 7 9 11" xfId="11085"/>
    <cellStyle name="常规 7 9 2" xfId="11086"/>
    <cellStyle name="常规 7 9 2 2" xfId="11087"/>
    <cellStyle name="常规 7 9 2 3" xfId="11088"/>
    <cellStyle name="常规 7 9 3" xfId="11089"/>
    <cellStyle name="常规 7 9 3 2" xfId="11090"/>
    <cellStyle name="常规 7 9 3 3" xfId="11091"/>
    <cellStyle name="常规 7 9 4" xfId="11092"/>
    <cellStyle name="常规 7 9 4 2" xfId="11093"/>
    <cellStyle name="常规 7 9 4 3" xfId="11094"/>
    <cellStyle name="常规 7 9 5" xfId="11095"/>
    <cellStyle name="常规 7 9 5 2" xfId="11096"/>
    <cellStyle name="常规 7 9 5 3" xfId="11097"/>
    <cellStyle name="常规 7 9 6" xfId="11098"/>
    <cellStyle name="常规 7 9 6 2" xfId="11099"/>
    <cellStyle name="常规 7 9 6 3" xfId="11100"/>
    <cellStyle name="常规 7 9 7" xfId="11101"/>
    <cellStyle name="常规 7 9 7 2" xfId="11102"/>
    <cellStyle name="常规 7 9 7 3" xfId="11103"/>
    <cellStyle name="常规 7 9 8" xfId="11104"/>
    <cellStyle name="常规 7 9 8 2" xfId="11105"/>
    <cellStyle name="常规 7 9 8 3" xfId="11106"/>
    <cellStyle name="常规 7 9 9" xfId="11107"/>
    <cellStyle name="常规 7 9 9 2" xfId="11108"/>
    <cellStyle name="常规 7 9 9 3" xfId="11109"/>
    <cellStyle name="常规 8" xfId="11110"/>
    <cellStyle name="常规 8 10" xfId="11111"/>
    <cellStyle name="常规 8 10 2" xfId="11112"/>
    <cellStyle name="常规 8 10 2 2" xfId="11113"/>
    <cellStyle name="常规 8 10 2 3" xfId="11114"/>
    <cellStyle name="常规 8 10 3" xfId="11115"/>
    <cellStyle name="常规 8 10 4" xfId="11116"/>
    <cellStyle name="常规 8 11" xfId="11117"/>
    <cellStyle name="常规 8 11 2" xfId="11118"/>
    <cellStyle name="常规 8 11 2 2" xfId="11119"/>
    <cellStyle name="常规 8 11 2 3" xfId="11120"/>
    <cellStyle name="常规 8 11 3" xfId="11121"/>
    <cellStyle name="常规 8 11 4" xfId="11122"/>
    <cellStyle name="常规 8 12" xfId="11123"/>
    <cellStyle name="常规 8 12 2" xfId="11124"/>
    <cellStyle name="常规 8 12 2 2" xfId="11125"/>
    <cellStyle name="常规 8 12 2 3" xfId="11126"/>
    <cellStyle name="常规 8 12 3" xfId="11127"/>
    <cellStyle name="常规 8 12 4" xfId="11128"/>
    <cellStyle name="常规 8 13" xfId="11129"/>
    <cellStyle name="常规 8 13 2" xfId="11130"/>
    <cellStyle name="常规 8 13 2 2" xfId="11131"/>
    <cellStyle name="常规 8 13 2 3" xfId="11132"/>
    <cellStyle name="常规 8 13 3" xfId="11133"/>
    <cellStyle name="常规 8 13 4" xfId="11134"/>
    <cellStyle name="常规 8 14" xfId="11135"/>
    <cellStyle name="常规 8 14 2" xfId="11136"/>
    <cellStyle name="常规 8 14 3" xfId="11137"/>
    <cellStyle name="常规 8 15" xfId="11138"/>
    <cellStyle name="常规 8 15 2" xfId="11139"/>
    <cellStyle name="常规 8 15 3" xfId="11140"/>
    <cellStyle name="常规 8 16" xfId="11141"/>
    <cellStyle name="常规 8 16 2" xfId="11142"/>
    <cellStyle name="常规 8 16 3" xfId="11143"/>
    <cellStyle name="常规 8 17" xfId="11144"/>
    <cellStyle name="常规 8 17 2" xfId="11145"/>
    <cellStyle name="常规 8 17 3" xfId="11146"/>
    <cellStyle name="常规 8 18" xfId="11147"/>
    <cellStyle name="常规 8 18 2" xfId="11148"/>
    <cellStyle name="常规 8 18 3" xfId="11149"/>
    <cellStyle name="常规 8 19" xfId="11150"/>
    <cellStyle name="常规 8 19 2" xfId="11151"/>
    <cellStyle name="常规 8 19 3" xfId="11152"/>
    <cellStyle name="常规 8 2" xfId="11153"/>
    <cellStyle name="常规 8 2 2" xfId="11154"/>
    <cellStyle name="常规 8 2 2 2" xfId="11155"/>
    <cellStyle name="常规 8 2 2 3" xfId="11156"/>
    <cellStyle name="常规 8 2 3" xfId="11157"/>
    <cellStyle name="常规 8 2 4" xfId="11158"/>
    <cellStyle name="常规 8 2 5" xfId="11159"/>
    <cellStyle name="常规 8 20" xfId="11160"/>
    <cellStyle name="常规 8 20 2" xfId="11161"/>
    <cellStyle name="常规 8 20 3" xfId="11162"/>
    <cellStyle name="常规 8 21" xfId="11163"/>
    <cellStyle name="常规 8 21 2" xfId="11164"/>
    <cellStyle name="常规 8 21 3" xfId="11165"/>
    <cellStyle name="常规 8 22" xfId="11166"/>
    <cellStyle name="常规 8 22 2" xfId="11167"/>
    <cellStyle name="常规 8 22 3" xfId="11168"/>
    <cellStyle name="常规 8 23" xfId="11169"/>
    <cellStyle name="常规 8 23 2" xfId="11170"/>
    <cellStyle name="常规 8 23 3" xfId="11171"/>
    <cellStyle name="常规 8 24" xfId="11172"/>
    <cellStyle name="常规 8 25" xfId="11173"/>
    <cellStyle name="常规 8 26" xfId="11174"/>
    <cellStyle name="常规 8 27" xfId="12971"/>
    <cellStyle name="常规 8 28" xfId="13003"/>
    <cellStyle name="常规 8 3" xfId="11175"/>
    <cellStyle name="常规 8 3 2" xfId="11176"/>
    <cellStyle name="常规 8 3 2 2" xfId="11177"/>
    <cellStyle name="常规 8 3 2 3" xfId="11178"/>
    <cellStyle name="常规 8 3 3" xfId="11179"/>
    <cellStyle name="常规 8 3 4" xfId="11180"/>
    <cellStyle name="常规 8 3 5" xfId="11181"/>
    <cellStyle name="常规 8 4" xfId="11182"/>
    <cellStyle name="常规 8 4 2" xfId="11183"/>
    <cellStyle name="常规 8 4 2 2" xfId="11184"/>
    <cellStyle name="常规 8 4 2 3" xfId="11185"/>
    <cellStyle name="常规 8 4 3" xfId="11186"/>
    <cellStyle name="常规 8 4 4" xfId="11187"/>
    <cellStyle name="常规 8 4 5" xfId="11188"/>
    <cellStyle name="常规 8 5" xfId="11189"/>
    <cellStyle name="常规 8 5 2" xfId="11190"/>
    <cellStyle name="常规 8 5 2 2" xfId="11191"/>
    <cellStyle name="常规 8 5 2 3" xfId="11192"/>
    <cellStyle name="常规 8 5 3" xfId="11193"/>
    <cellStyle name="常规 8 5 4" xfId="11194"/>
    <cellStyle name="常规 8 5 5" xfId="11195"/>
    <cellStyle name="常规 8 6" xfId="11196"/>
    <cellStyle name="常规 8 6 2" xfId="11197"/>
    <cellStyle name="常规 8 6 2 2" xfId="11198"/>
    <cellStyle name="常规 8 6 2 3" xfId="11199"/>
    <cellStyle name="常规 8 6 3" xfId="11200"/>
    <cellStyle name="常规 8 6 4" xfId="11201"/>
    <cellStyle name="常规 8 6 5" xfId="11202"/>
    <cellStyle name="常规 8 7" xfId="11203"/>
    <cellStyle name="常规 8 7 2" xfId="11204"/>
    <cellStyle name="常规 8 7 2 2" xfId="11205"/>
    <cellStyle name="常规 8 7 2 3" xfId="11206"/>
    <cellStyle name="常规 8 7 3" xfId="11207"/>
    <cellStyle name="常规 8 7 4" xfId="11208"/>
    <cellStyle name="常规 8 7 5" xfId="11209"/>
    <cellStyle name="常规 8 8" xfId="11210"/>
    <cellStyle name="常规 8 8 2" xfId="11211"/>
    <cellStyle name="常规 8 8 2 2" xfId="11212"/>
    <cellStyle name="常规 8 8 2 3" xfId="11213"/>
    <cellStyle name="常规 8 8 3" xfId="11214"/>
    <cellStyle name="常规 8 8 4" xfId="11215"/>
    <cellStyle name="常规 8 8 5" xfId="11216"/>
    <cellStyle name="常规 8 9" xfId="11217"/>
    <cellStyle name="常规 8 9 2" xfId="11218"/>
    <cellStyle name="常规 8 9 2 2" xfId="11219"/>
    <cellStyle name="常规 8 9 2 3" xfId="11220"/>
    <cellStyle name="常规 8 9 3" xfId="11221"/>
    <cellStyle name="常规 8 9 4" xfId="11222"/>
    <cellStyle name="常规 8 9 5" xfId="11223"/>
    <cellStyle name="常规 9" xfId="12972"/>
    <cellStyle name="常规 9 10" xfId="11224"/>
    <cellStyle name="常规 9 11" xfId="11225"/>
    <cellStyle name="常规 9 12" xfId="11226"/>
    <cellStyle name="常规 9 2" xfId="11227"/>
    <cellStyle name="常规 9 2 10" xfId="11228"/>
    <cellStyle name="常规 9 2 10 10" xfId="11229"/>
    <cellStyle name="常规 9 2 10 11" xfId="11230"/>
    <cellStyle name="常规 9 2 10 2" xfId="11231"/>
    <cellStyle name="常规 9 2 10 2 2" xfId="11232"/>
    <cellStyle name="常规 9 2 10 2 3" xfId="11233"/>
    <cellStyle name="常规 9 2 10 3" xfId="11234"/>
    <cellStyle name="常规 9 2 10 3 2" xfId="11235"/>
    <cellStyle name="常规 9 2 10 3 3" xfId="11236"/>
    <cellStyle name="常规 9 2 10 4" xfId="11237"/>
    <cellStyle name="常规 9 2 10 4 2" xfId="11238"/>
    <cellStyle name="常规 9 2 10 4 3" xfId="11239"/>
    <cellStyle name="常规 9 2 10 5" xfId="11240"/>
    <cellStyle name="常规 9 2 10 5 2" xfId="11241"/>
    <cellStyle name="常规 9 2 10 5 3" xfId="11242"/>
    <cellStyle name="常规 9 2 10 6" xfId="11243"/>
    <cellStyle name="常规 9 2 10 6 2" xfId="11244"/>
    <cellStyle name="常规 9 2 10 6 3" xfId="11245"/>
    <cellStyle name="常规 9 2 10 7" xfId="11246"/>
    <cellStyle name="常规 9 2 10 7 2" xfId="11247"/>
    <cellStyle name="常规 9 2 10 7 3" xfId="11248"/>
    <cellStyle name="常规 9 2 10 8" xfId="11249"/>
    <cellStyle name="常规 9 2 10 8 2" xfId="11250"/>
    <cellStyle name="常规 9 2 10 8 3" xfId="11251"/>
    <cellStyle name="常规 9 2 10 9" xfId="11252"/>
    <cellStyle name="常规 9 2 10 9 2" xfId="11253"/>
    <cellStyle name="常规 9 2 10 9 3" xfId="11254"/>
    <cellStyle name="常规 9 2 11" xfId="11255"/>
    <cellStyle name="常规 9 2 11 10" xfId="11256"/>
    <cellStyle name="常规 9 2 11 11" xfId="11257"/>
    <cellStyle name="常规 9 2 11 2" xfId="11258"/>
    <cellStyle name="常规 9 2 11 2 2" xfId="11259"/>
    <cellStyle name="常规 9 2 11 2 2 2" xfId="11260"/>
    <cellStyle name="常规 9 2 11 2 2 3" xfId="11261"/>
    <cellStyle name="常规 9 2 11 2 3" xfId="11262"/>
    <cellStyle name="常规 9 2 11 2 4" xfId="11263"/>
    <cellStyle name="常规 9 2 11 3" xfId="11264"/>
    <cellStyle name="常规 9 2 11 3 2" xfId="11265"/>
    <cellStyle name="常规 9 2 11 3 3" xfId="11266"/>
    <cellStyle name="常规 9 2 11 4" xfId="11267"/>
    <cellStyle name="常规 9 2 11 4 2" xfId="11268"/>
    <cellStyle name="常规 9 2 11 4 3" xfId="11269"/>
    <cellStyle name="常规 9 2 11 5" xfId="11270"/>
    <cellStyle name="常规 9 2 11 5 2" xfId="11271"/>
    <cellStyle name="常规 9 2 11 5 3" xfId="11272"/>
    <cellStyle name="常规 9 2 11 6" xfId="11273"/>
    <cellStyle name="常规 9 2 11 6 2" xfId="11274"/>
    <cellStyle name="常规 9 2 11 6 3" xfId="11275"/>
    <cellStyle name="常规 9 2 11 7" xfId="11276"/>
    <cellStyle name="常规 9 2 11 7 2" xfId="11277"/>
    <cellStyle name="常规 9 2 11 7 3" xfId="11278"/>
    <cellStyle name="常规 9 2 11 8" xfId="11279"/>
    <cellStyle name="常规 9 2 11 8 2" xfId="11280"/>
    <cellStyle name="常规 9 2 11 8 3" xfId="11281"/>
    <cellStyle name="常规 9 2 11 9" xfId="11282"/>
    <cellStyle name="常规 9 2 11 9 2" xfId="11283"/>
    <cellStyle name="常规 9 2 11 9 3" xfId="11284"/>
    <cellStyle name="常规 9 2 12" xfId="11285"/>
    <cellStyle name="常规 9 2 12 10" xfId="11286"/>
    <cellStyle name="常规 9 2 12 11" xfId="11287"/>
    <cellStyle name="常规 9 2 12 2" xfId="11288"/>
    <cellStyle name="常规 9 2 12 2 2" xfId="11289"/>
    <cellStyle name="常规 9 2 12 2 3" xfId="11290"/>
    <cellStyle name="常规 9 2 12 3" xfId="11291"/>
    <cellStyle name="常规 9 2 12 3 2" xfId="11292"/>
    <cellStyle name="常规 9 2 12 3 3" xfId="11293"/>
    <cellStyle name="常规 9 2 12 4" xfId="11294"/>
    <cellStyle name="常规 9 2 12 4 2" xfId="11295"/>
    <cellStyle name="常规 9 2 12 4 3" xfId="11296"/>
    <cellStyle name="常规 9 2 12 5" xfId="11297"/>
    <cellStyle name="常规 9 2 12 5 2" xfId="11298"/>
    <cellStyle name="常规 9 2 12 5 3" xfId="11299"/>
    <cellStyle name="常规 9 2 12 6" xfId="11300"/>
    <cellStyle name="常规 9 2 12 6 2" xfId="11301"/>
    <cellStyle name="常规 9 2 12 6 3" xfId="11302"/>
    <cellStyle name="常规 9 2 12 7" xfId="11303"/>
    <cellStyle name="常规 9 2 12 7 2" xfId="11304"/>
    <cellStyle name="常规 9 2 12 7 3" xfId="11305"/>
    <cellStyle name="常规 9 2 12 8" xfId="11306"/>
    <cellStyle name="常规 9 2 12 8 2" xfId="11307"/>
    <cellStyle name="常规 9 2 12 8 3" xfId="11308"/>
    <cellStyle name="常规 9 2 12 9" xfId="11309"/>
    <cellStyle name="常规 9 2 12 9 2" xfId="11310"/>
    <cellStyle name="常规 9 2 12 9 3" xfId="11311"/>
    <cellStyle name="常规 9 2 13" xfId="11312"/>
    <cellStyle name="常规 9 2 13 10" xfId="11313"/>
    <cellStyle name="常规 9 2 13 11" xfId="11314"/>
    <cellStyle name="常规 9 2 13 2" xfId="11315"/>
    <cellStyle name="常规 9 2 13 2 2" xfId="11316"/>
    <cellStyle name="常规 9 2 13 2 2 2" xfId="11317"/>
    <cellStyle name="常规 9 2 13 2 2 3" xfId="11318"/>
    <cellStyle name="常规 9 2 13 2 3" xfId="11319"/>
    <cellStyle name="常规 9 2 13 2 4" xfId="11320"/>
    <cellStyle name="常规 9 2 13 3" xfId="11321"/>
    <cellStyle name="常规 9 2 13 3 2" xfId="11322"/>
    <cellStyle name="常规 9 2 13 3 3" xfId="11323"/>
    <cellStyle name="常规 9 2 13 4" xfId="11324"/>
    <cellStyle name="常规 9 2 13 4 2" xfId="11325"/>
    <cellStyle name="常规 9 2 13 4 3" xfId="11326"/>
    <cellStyle name="常规 9 2 13 5" xfId="11327"/>
    <cellStyle name="常规 9 2 13 5 2" xfId="11328"/>
    <cellStyle name="常规 9 2 13 5 3" xfId="11329"/>
    <cellStyle name="常规 9 2 13 6" xfId="11330"/>
    <cellStyle name="常规 9 2 13 6 2" xfId="11331"/>
    <cellStyle name="常规 9 2 13 6 3" xfId="11332"/>
    <cellStyle name="常规 9 2 13 7" xfId="11333"/>
    <cellStyle name="常规 9 2 13 7 2" xfId="11334"/>
    <cellStyle name="常规 9 2 13 7 3" xfId="11335"/>
    <cellStyle name="常规 9 2 13 8" xfId="11336"/>
    <cellStyle name="常规 9 2 13 8 2" xfId="11337"/>
    <cellStyle name="常规 9 2 13 8 3" xfId="11338"/>
    <cellStyle name="常规 9 2 13 9" xfId="11339"/>
    <cellStyle name="常规 9 2 13 9 2" xfId="11340"/>
    <cellStyle name="常规 9 2 13 9 3" xfId="11341"/>
    <cellStyle name="常规 9 2 14" xfId="11342"/>
    <cellStyle name="常规 9 2 14 2" xfId="11343"/>
    <cellStyle name="常规 9 2 14 3" xfId="11344"/>
    <cellStyle name="常规 9 2 15" xfId="11345"/>
    <cellStyle name="常规 9 2 16" xfId="11346"/>
    <cellStyle name="常规 9 2 17" xfId="11347"/>
    <cellStyle name="常规 9 2 2" xfId="11348"/>
    <cellStyle name="常规 9 2 2 10" xfId="11349"/>
    <cellStyle name="常规 9 2 2 10 2" xfId="11350"/>
    <cellStyle name="常规 9 2 2 10 3" xfId="11351"/>
    <cellStyle name="常规 9 2 2 11" xfId="11352"/>
    <cellStyle name="常规 9 2 2 12" xfId="11353"/>
    <cellStyle name="常规 9 2 2 13" xfId="11354"/>
    <cellStyle name="常规 9 2 2 2" xfId="11355"/>
    <cellStyle name="常规 9 2 2 2 10" xfId="11356"/>
    <cellStyle name="常规 9 2 2 2 11" xfId="11357"/>
    <cellStyle name="常规 9 2 2 2 2" xfId="11358"/>
    <cellStyle name="常规 9 2 2 2 2 2" xfId="11359"/>
    <cellStyle name="常规 9 2 2 2 2 2 2" xfId="11360"/>
    <cellStyle name="常规 9 2 2 2 2 2 3" xfId="11361"/>
    <cellStyle name="常规 9 2 2 2 2 3" xfId="11362"/>
    <cellStyle name="常规 9 2 2 2 2 4" xfId="11363"/>
    <cellStyle name="常规 9 2 2 2 3" xfId="11364"/>
    <cellStyle name="常规 9 2 2 2 3 2" xfId="11365"/>
    <cellStyle name="常规 9 2 2 2 3 3" xfId="11366"/>
    <cellStyle name="常规 9 2 2 2 4" xfId="11367"/>
    <cellStyle name="常规 9 2 2 2 4 2" xfId="11368"/>
    <cellStyle name="常规 9 2 2 2 4 3" xfId="11369"/>
    <cellStyle name="常规 9 2 2 2 5" xfId="11370"/>
    <cellStyle name="常规 9 2 2 2 5 2" xfId="11371"/>
    <cellStyle name="常规 9 2 2 2 5 3" xfId="11372"/>
    <cellStyle name="常规 9 2 2 2 6" xfId="11373"/>
    <cellStyle name="常规 9 2 2 2 6 2" xfId="11374"/>
    <cellStyle name="常规 9 2 2 2 6 3" xfId="11375"/>
    <cellStyle name="常规 9 2 2 2 7" xfId="11376"/>
    <cellStyle name="常规 9 2 2 2 7 2" xfId="11377"/>
    <cellStyle name="常规 9 2 2 2 7 3" xfId="11378"/>
    <cellStyle name="常规 9 2 2 2 8" xfId="11379"/>
    <cellStyle name="常规 9 2 2 2 8 2" xfId="11380"/>
    <cellStyle name="常规 9 2 2 2 8 3" xfId="11381"/>
    <cellStyle name="常规 9 2 2 2 9" xfId="11382"/>
    <cellStyle name="常规 9 2 2 2 9 2" xfId="11383"/>
    <cellStyle name="常规 9 2 2 2 9 3" xfId="11384"/>
    <cellStyle name="常规 9 2 2 3" xfId="11385"/>
    <cellStyle name="常规 9 2 2 3 2" xfId="11386"/>
    <cellStyle name="常规 9 2 2 3 3" xfId="11387"/>
    <cellStyle name="常规 9 2 2 4" xfId="11388"/>
    <cellStyle name="常规 9 2 2 4 2" xfId="11389"/>
    <cellStyle name="常规 9 2 2 4 3" xfId="11390"/>
    <cellStyle name="常规 9 2 2 5" xfId="11391"/>
    <cellStyle name="常规 9 2 2 5 2" xfId="11392"/>
    <cellStyle name="常规 9 2 2 5 3" xfId="11393"/>
    <cellStyle name="常规 9 2 2 6" xfId="11394"/>
    <cellStyle name="常规 9 2 2 6 2" xfId="11395"/>
    <cellStyle name="常规 9 2 2 6 3" xfId="11396"/>
    <cellStyle name="常规 9 2 2 7" xfId="11397"/>
    <cellStyle name="常规 9 2 2 7 2" xfId="11398"/>
    <cellStyle name="常规 9 2 2 7 3" xfId="11399"/>
    <cellStyle name="常规 9 2 2 8" xfId="11400"/>
    <cellStyle name="常规 9 2 2 8 2" xfId="11401"/>
    <cellStyle name="常规 9 2 2 8 3" xfId="11402"/>
    <cellStyle name="常规 9 2 2 9" xfId="11403"/>
    <cellStyle name="常规 9 2 2 9 2" xfId="11404"/>
    <cellStyle name="常规 9 2 2 9 3" xfId="11405"/>
    <cellStyle name="常规 9 2 3" xfId="11406"/>
    <cellStyle name="常规 9 2 3 10" xfId="11407"/>
    <cellStyle name="常规 9 2 3 11" xfId="11408"/>
    <cellStyle name="常规 9 2 3 2" xfId="11409"/>
    <cellStyle name="常规 9 2 3 2 2" xfId="11410"/>
    <cellStyle name="常规 9 2 3 2 3" xfId="11411"/>
    <cellStyle name="常规 9 2 3 3" xfId="11412"/>
    <cellStyle name="常规 9 2 3 3 2" xfId="11413"/>
    <cellStyle name="常规 9 2 3 3 3" xfId="11414"/>
    <cellStyle name="常规 9 2 3 4" xfId="11415"/>
    <cellStyle name="常规 9 2 3 4 2" xfId="11416"/>
    <cellStyle name="常规 9 2 3 4 3" xfId="11417"/>
    <cellStyle name="常规 9 2 3 5" xfId="11418"/>
    <cellStyle name="常规 9 2 3 5 2" xfId="11419"/>
    <cellStyle name="常规 9 2 3 5 3" xfId="11420"/>
    <cellStyle name="常规 9 2 3 6" xfId="11421"/>
    <cellStyle name="常规 9 2 3 6 2" xfId="11422"/>
    <cellStyle name="常规 9 2 3 6 3" xfId="11423"/>
    <cellStyle name="常规 9 2 3 7" xfId="11424"/>
    <cellStyle name="常规 9 2 3 7 2" xfId="11425"/>
    <cellStyle name="常规 9 2 3 7 3" xfId="11426"/>
    <cellStyle name="常规 9 2 3 8" xfId="11427"/>
    <cellStyle name="常规 9 2 3 8 2" xfId="11428"/>
    <cellStyle name="常规 9 2 3 8 3" xfId="11429"/>
    <cellStyle name="常规 9 2 3 9" xfId="11430"/>
    <cellStyle name="常规 9 2 3 9 2" xfId="11431"/>
    <cellStyle name="常规 9 2 3 9 3" xfId="11432"/>
    <cellStyle name="常规 9 2 4" xfId="11433"/>
    <cellStyle name="常规 9 2 4 10" xfId="11434"/>
    <cellStyle name="常规 9 2 4 11" xfId="11435"/>
    <cellStyle name="常规 9 2 4 2" xfId="11436"/>
    <cellStyle name="常规 9 2 4 2 2" xfId="11437"/>
    <cellStyle name="常规 9 2 4 2 2 2" xfId="11438"/>
    <cellStyle name="常规 9 2 4 2 2 3" xfId="11439"/>
    <cellStyle name="常规 9 2 4 2 3" xfId="11440"/>
    <cellStyle name="常规 9 2 4 2 4" xfId="11441"/>
    <cellStyle name="常规 9 2 4 3" xfId="11442"/>
    <cellStyle name="常规 9 2 4 3 2" xfId="11443"/>
    <cellStyle name="常规 9 2 4 3 3" xfId="11444"/>
    <cellStyle name="常规 9 2 4 4" xfId="11445"/>
    <cellStyle name="常规 9 2 4 4 2" xfId="11446"/>
    <cellStyle name="常规 9 2 4 4 3" xfId="11447"/>
    <cellStyle name="常规 9 2 4 5" xfId="11448"/>
    <cellStyle name="常规 9 2 4 5 2" xfId="11449"/>
    <cellStyle name="常规 9 2 4 5 3" xfId="11450"/>
    <cellStyle name="常规 9 2 4 6" xfId="11451"/>
    <cellStyle name="常规 9 2 4 6 2" xfId="11452"/>
    <cellStyle name="常规 9 2 4 6 3" xfId="11453"/>
    <cellStyle name="常规 9 2 4 7" xfId="11454"/>
    <cellStyle name="常规 9 2 4 7 2" xfId="11455"/>
    <cellStyle name="常规 9 2 4 7 3" xfId="11456"/>
    <cellStyle name="常规 9 2 4 8" xfId="11457"/>
    <cellStyle name="常规 9 2 4 8 2" xfId="11458"/>
    <cellStyle name="常规 9 2 4 8 3" xfId="11459"/>
    <cellStyle name="常规 9 2 4 9" xfId="11460"/>
    <cellStyle name="常规 9 2 4 9 2" xfId="11461"/>
    <cellStyle name="常规 9 2 4 9 3" xfId="11462"/>
    <cellStyle name="常规 9 2 5" xfId="11463"/>
    <cellStyle name="常规 9 2 5 10" xfId="11464"/>
    <cellStyle name="常规 9 2 5 11" xfId="11465"/>
    <cellStyle name="常规 9 2 5 2" xfId="11466"/>
    <cellStyle name="常规 9 2 5 2 2" xfId="11467"/>
    <cellStyle name="常规 9 2 5 2 3" xfId="11468"/>
    <cellStyle name="常规 9 2 5 3" xfId="11469"/>
    <cellStyle name="常规 9 2 5 3 2" xfId="11470"/>
    <cellStyle name="常规 9 2 5 3 3" xfId="11471"/>
    <cellStyle name="常规 9 2 5 4" xfId="11472"/>
    <cellStyle name="常规 9 2 5 4 2" xfId="11473"/>
    <cellStyle name="常规 9 2 5 4 3" xfId="11474"/>
    <cellStyle name="常规 9 2 5 5" xfId="11475"/>
    <cellStyle name="常规 9 2 5 5 2" xfId="11476"/>
    <cellStyle name="常规 9 2 5 5 3" xfId="11477"/>
    <cellStyle name="常规 9 2 5 6" xfId="11478"/>
    <cellStyle name="常规 9 2 5 6 2" xfId="11479"/>
    <cellStyle name="常规 9 2 5 6 3" xfId="11480"/>
    <cellStyle name="常规 9 2 5 7" xfId="11481"/>
    <cellStyle name="常规 9 2 5 7 2" xfId="11482"/>
    <cellStyle name="常规 9 2 5 7 3" xfId="11483"/>
    <cellStyle name="常规 9 2 5 8" xfId="11484"/>
    <cellStyle name="常规 9 2 5 8 2" xfId="11485"/>
    <cellStyle name="常规 9 2 5 8 3" xfId="11486"/>
    <cellStyle name="常规 9 2 5 9" xfId="11487"/>
    <cellStyle name="常规 9 2 5 9 2" xfId="11488"/>
    <cellStyle name="常规 9 2 5 9 3" xfId="11489"/>
    <cellStyle name="常规 9 2 6" xfId="11490"/>
    <cellStyle name="常规 9 2 6 10" xfId="11491"/>
    <cellStyle name="常规 9 2 6 11" xfId="11492"/>
    <cellStyle name="常规 9 2 6 2" xfId="11493"/>
    <cellStyle name="常规 9 2 6 2 2" xfId="11494"/>
    <cellStyle name="常规 9 2 6 2 3" xfId="11495"/>
    <cellStyle name="常规 9 2 6 3" xfId="11496"/>
    <cellStyle name="常规 9 2 6 3 2" xfId="11497"/>
    <cellStyle name="常规 9 2 6 3 3" xfId="11498"/>
    <cellStyle name="常规 9 2 6 4" xfId="11499"/>
    <cellStyle name="常规 9 2 6 4 2" xfId="11500"/>
    <cellStyle name="常规 9 2 6 4 3" xfId="11501"/>
    <cellStyle name="常规 9 2 6 5" xfId="11502"/>
    <cellStyle name="常规 9 2 6 5 2" xfId="11503"/>
    <cellStyle name="常规 9 2 6 5 3" xfId="11504"/>
    <cellStyle name="常规 9 2 6 6" xfId="11505"/>
    <cellStyle name="常规 9 2 6 6 2" xfId="11506"/>
    <cellStyle name="常规 9 2 6 6 3" xfId="11507"/>
    <cellStyle name="常规 9 2 6 7" xfId="11508"/>
    <cellStyle name="常规 9 2 6 7 2" xfId="11509"/>
    <cellStyle name="常规 9 2 6 7 3" xfId="11510"/>
    <cellStyle name="常规 9 2 6 8" xfId="11511"/>
    <cellStyle name="常规 9 2 6 8 2" xfId="11512"/>
    <cellStyle name="常规 9 2 6 8 3" xfId="11513"/>
    <cellStyle name="常规 9 2 6 9" xfId="11514"/>
    <cellStyle name="常规 9 2 6 9 2" xfId="11515"/>
    <cellStyle name="常规 9 2 6 9 3" xfId="11516"/>
    <cellStyle name="常规 9 2 7" xfId="11517"/>
    <cellStyle name="常规 9 2 7 10" xfId="11518"/>
    <cellStyle name="常规 9 2 7 11" xfId="11519"/>
    <cellStyle name="常规 9 2 7 2" xfId="11520"/>
    <cellStyle name="常规 9 2 7 2 2" xfId="11521"/>
    <cellStyle name="常规 9 2 7 2 3" xfId="11522"/>
    <cellStyle name="常规 9 2 7 3" xfId="11523"/>
    <cellStyle name="常规 9 2 7 3 2" xfId="11524"/>
    <cellStyle name="常规 9 2 7 3 3" xfId="11525"/>
    <cellStyle name="常规 9 2 7 4" xfId="11526"/>
    <cellStyle name="常规 9 2 7 4 2" xfId="11527"/>
    <cellStyle name="常规 9 2 7 4 3" xfId="11528"/>
    <cellStyle name="常规 9 2 7 5" xfId="11529"/>
    <cellStyle name="常规 9 2 7 5 2" xfId="11530"/>
    <cellStyle name="常规 9 2 7 5 3" xfId="11531"/>
    <cellStyle name="常规 9 2 7 6" xfId="11532"/>
    <cellStyle name="常规 9 2 7 6 2" xfId="11533"/>
    <cellStyle name="常规 9 2 7 6 3" xfId="11534"/>
    <cellStyle name="常规 9 2 7 7" xfId="11535"/>
    <cellStyle name="常规 9 2 7 7 2" xfId="11536"/>
    <cellStyle name="常规 9 2 7 7 3" xfId="11537"/>
    <cellStyle name="常规 9 2 7 8" xfId="11538"/>
    <cellStyle name="常规 9 2 7 8 2" xfId="11539"/>
    <cellStyle name="常规 9 2 7 8 3" xfId="11540"/>
    <cellStyle name="常规 9 2 7 9" xfId="11541"/>
    <cellStyle name="常规 9 2 7 9 2" xfId="11542"/>
    <cellStyle name="常规 9 2 7 9 3" xfId="11543"/>
    <cellStyle name="常规 9 2 8" xfId="11544"/>
    <cellStyle name="常规 9 2 8 10" xfId="11545"/>
    <cellStyle name="常规 9 2 8 11" xfId="11546"/>
    <cellStyle name="常规 9 2 8 2" xfId="11547"/>
    <cellStyle name="常规 9 2 8 2 2" xfId="11548"/>
    <cellStyle name="常规 9 2 8 2 3" xfId="11549"/>
    <cellStyle name="常规 9 2 8 3" xfId="11550"/>
    <cellStyle name="常规 9 2 8 3 2" xfId="11551"/>
    <cellStyle name="常规 9 2 8 3 3" xfId="11552"/>
    <cellStyle name="常规 9 2 8 4" xfId="11553"/>
    <cellStyle name="常规 9 2 8 4 2" xfId="11554"/>
    <cellStyle name="常规 9 2 8 4 3" xfId="11555"/>
    <cellStyle name="常规 9 2 8 5" xfId="11556"/>
    <cellStyle name="常规 9 2 8 5 2" xfId="11557"/>
    <cellStyle name="常规 9 2 8 5 3" xfId="11558"/>
    <cellStyle name="常规 9 2 8 6" xfId="11559"/>
    <cellStyle name="常规 9 2 8 6 2" xfId="11560"/>
    <cellStyle name="常规 9 2 8 6 3" xfId="11561"/>
    <cellStyle name="常规 9 2 8 7" xfId="11562"/>
    <cellStyle name="常规 9 2 8 7 2" xfId="11563"/>
    <cellStyle name="常规 9 2 8 7 3" xfId="11564"/>
    <cellStyle name="常规 9 2 8 8" xfId="11565"/>
    <cellStyle name="常规 9 2 8 8 2" xfId="11566"/>
    <cellStyle name="常规 9 2 8 8 3" xfId="11567"/>
    <cellStyle name="常规 9 2 8 9" xfId="11568"/>
    <cellStyle name="常规 9 2 8 9 2" xfId="11569"/>
    <cellStyle name="常规 9 2 8 9 3" xfId="11570"/>
    <cellStyle name="常规 9 2 9" xfId="11571"/>
    <cellStyle name="常规 9 2 9 10" xfId="11572"/>
    <cellStyle name="常规 9 2 9 11" xfId="11573"/>
    <cellStyle name="常规 9 2 9 2" xfId="11574"/>
    <cellStyle name="常规 9 2 9 2 2" xfId="11575"/>
    <cellStyle name="常规 9 2 9 2 3" xfId="11576"/>
    <cellStyle name="常规 9 2 9 3" xfId="11577"/>
    <cellStyle name="常规 9 2 9 3 2" xfId="11578"/>
    <cellStyle name="常规 9 2 9 3 3" xfId="11579"/>
    <cellStyle name="常规 9 2 9 4" xfId="11580"/>
    <cellStyle name="常规 9 2 9 4 2" xfId="11581"/>
    <cellStyle name="常规 9 2 9 4 3" xfId="11582"/>
    <cellStyle name="常规 9 2 9 5" xfId="11583"/>
    <cellStyle name="常规 9 2 9 5 2" xfId="11584"/>
    <cellStyle name="常规 9 2 9 5 3" xfId="11585"/>
    <cellStyle name="常规 9 2 9 6" xfId="11586"/>
    <cellStyle name="常规 9 2 9 6 2" xfId="11587"/>
    <cellStyle name="常规 9 2 9 6 3" xfId="11588"/>
    <cellStyle name="常规 9 2 9 7" xfId="11589"/>
    <cellStyle name="常规 9 2 9 7 2" xfId="11590"/>
    <cellStyle name="常规 9 2 9 7 3" xfId="11591"/>
    <cellStyle name="常规 9 2 9 8" xfId="11592"/>
    <cellStyle name="常规 9 2 9 8 2" xfId="11593"/>
    <cellStyle name="常规 9 2 9 8 3" xfId="11594"/>
    <cellStyle name="常规 9 2 9 9" xfId="11595"/>
    <cellStyle name="常规 9 2 9 9 2" xfId="11596"/>
    <cellStyle name="常规 9 2 9 9 3" xfId="11597"/>
    <cellStyle name="常规 9 3" xfId="11598"/>
    <cellStyle name="常规 9 3 2" xfId="11599"/>
    <cellStyle name="常规 9 3 3" xfId="11600"/>
    <cellStyle name="常规 9 3 4" xfId="11601"/>
    <cellStyle name="常规 9 3 5" xfId="11602"/>
    <cellStyle name="常规 9 4" xfId="11603"/>
    <cellStyle name="常规 9 4 2" xfId="11604"/>
    <cellStyle name="常规 9 4 3" xfId="11605"/>
    <cellStyle name="常规 9 4 4" xfId="11606"/>
    <cellStyle name="常规 9 4 5" xfId="11607"/>
    <cellStyle name="常规 9 5" xfId="11608"/>
    <cellStyle name="常规 9 5 2" xfId="11609"/>
    <cellStyle name="常规 9 5 3" xfId="11610"/>
    <cellStyle name="常规 9 5 4" xfId="11611"/>
    <cellStyle name="常规 9 5 5" xfId="11612"/>
    <cellStyle name="常规 9 6" xfId="11613"/>
    <cellStyle name="常规 9 6 2" xfId="11614"/>
    <cellStyle name="常规 9 6 3" xfId="11615"/>
    <cellStyle name="常规 9 6 4" xfId="11616"/>
    <cellStyle name="常规 9 6 5" xfId="11617"/>
    <cellStyle name="常规 9 7" xfId="11618"/>
    <cellStyle name="常规 9 7 2" xfId="11619"/>
    <cellStyle name="常规 9 7 3" xfId="11620"/>
    <cellStyle name="常规 9 7 4" xfId="11621"/>
    <cellStyle name="常规 9 7 5" xfId="11622"/>
    <cellStyle name="常规 9 8" xfId="11623"/>
    <cellStyle name="常规 9 8 2" xfId="11624"/>
    <cellStyle name="常规 9 8 3" xfId="11625"/>
    <cellStyle name="常规 9 8 4" xfId="11626"/>
    <cellStyle name="常规 9 8 5" xfId="11627"/>
    <cellStyle name="常规 9 9" xfId="11628"/>
    <cellStyle name="常规_AWE LTS 090106 (2)" xfId="13046"/>
    <cellStyle name="常规_schedule OCT(2012) - COLUMBUS(WB) (2) 2" xfId="13047"/>
    <cellStyle name="常规_Sheet1" xfId="12932"/>
    <cellStyle name="常规_Sheet1 2" xfId="13043"/>
    <cellStyle name="常规_Sheet1 2 2" xfId="13061"/>
    <cellStyle name="常规_Sheet1 3" xfId="13059"/>
    <cellStyle name="常规_Sheet1 4" xfId="13066"/>
    <cellStyle name="常规_Sheet1 5" xfId="13073"/>
    <cellStyle name="常规_Sheet1 5 2" xfId="13084"/>
    <cellStyle name="常规_Sheet1_1" xfId="12933"/>
    <cellStyle name="常规_Sheet1_1 2" xfId="13040"/>
    <cellStyle name="常规_Sheet1_1 3" xfId="13053"/>
    <cellStyle name="常规_Sheet1_1 4" xfId="13069"/>
    <cellStyle name="常规_Sheet1_1 5" xfId="13078"/>
    <cellStyle name="常规_Sheet1_16" xfId="12936"/>
    <cellStyle name="常规_Sheet1_2" xfId="13063"/>
    <cellStyle name="常规_Sheet1_35" xfId="12937"/>
    <cellStyle name="常规_Sheet1_44" xfId="12938"/>
    <cellStyle name="常规_Sheet1_47" xfId="12939"/>
    <cellStyle name="常规_Sheet1_73" xfId="13049"/>
    <cellStyle name="常规_Sheet1_73 2" xfId="13076"/>
    <cellStyle name="常规_上海口岸船期表_57" xfId="13042"/>
    <cellStyle name="常规_上海口岸船期表_63" xfId="13041"/>
    <cellStyle name="常规_上海口岸船期表_64" xfId="13051"/>
    <cellStyle name="常规_万达运通2012年8月份拼箱船期表" xfId="13071"/>
    <cellStyle name="常规_万达运通2012年8月份拼箱船期表 2" xfId="13081"/>
    <cellStyle name="超連結 2" xfId="11629"/>
    <cellStyle name="超連結 2 2" xfId="11630"/>
    <cellStyle name="超連結 2 3" xfId="11631"/>
    <cellStyle name="超链接 2" xfId="13050"/>
    <cellStyle name="超链接 3" xfId="13056"/>
    <cellStyle name="超链接 4" xfId="13072"/>
    <cellStyle name="超链接 5 2" xfId="11632"/>
    <cellStyle name="超链接 5 3" xfId="11633"/>
    <cellStyle name="超链接 5 4" xfId="11634"/>
    <cellStyle name="超链接 5 5" xfId="11635"/>
    <cellStyle name="出力" xfId="11636"/>
    <cellStyle name="出力 2" xfId="11637"/>
    <cellStyle name="出力 3" xfId="11638"/>
    <cellStyle name="悪い" xfId="11639"/>
    <cellStyle name="悪い 2" xfId="11640"/>
    <cellStyle name="悪い 3" xfId="11641"/>
    <cellStyle name="輔色1" xfId="11642"/>
    <cellStyle name="輔色1 2" xfId="11643"/>
    <cellStyle name="輔色1 2 2" xfId="11644"/>
    <cellStyle name="輔色1 2 3" xfId="11645"/>
    <cellStyle name="輔色1 3" xfId="11646"/>
    <cellStyle name="輔色1 3 2" xfId="11647"/>
    <cellStyle name="輔色1 3 3" xfId="11648"/>
    <cellStyle name="輔色1 4" xfId="11649"/>
    <cellStyle name="輔色1 5" xfId="11650"/>
    <cellStyle name="輔色2" xfId="11651"/>
    <cellStyle name="輔色2 2" xfId="11652"/>
    <cellStyle name="輔色2 2 2" xfId="11653"/>
    <cellStyle name="輔色2 2 3" xfId="11654"/>
    <cellStyle name="輔色2 3" xfId="11655"/>
    <cellStyle name="輔色2 3 2" xfId="11656"/>
    <cellStyle name="輔色2 3 3" xfId="11657"/>
    <cellStyle name="輔色2 4" xfId="11658"/>
    <cellStyle name="輔色2 5" xfId="11659"/>
    <cellStyle name="輔色3" xfId="11660"/>
    <cellStyle name="輔色3 2" xfId="11661"/>
    <cellStyle name="輔色3 2 2" xfId="11662"/>
    <cellStyle name="輔色3 2 3" xfId="11663"/>
    <cellStyle name="輔色3 3" xfId="11664"/>
    <cellStyle name="輔色3 3 2" xfId="11665"/>
    <cellStyle name="輔色3 3 3" xfId="11666"/>
    <cellStyle name="輔色3 4" xfId="11667"/>
    <cellStyle name="輔色3 5" xfId="11668"/>
    <cellStyle name="輔色4" xfId="11669"/>
    <cellStyle name="輔色4 2" xfId="11670"/>
    <cellStyle name="輔色4 2 2" xfId="11671"/>
    <cellStyle name="輔色4 2 3" xfId="11672"/>
    <cellStyle name="輔色4 3" xfId="11673"/>
    <cellStyle name="輔色4 3 2" xfId="11674"/>
    <cellStyle name="輔色4 3 3" xfId="11675"/>
    <cellStyle name="輔色4 4" xfId="11676"/>
    <cellStyle name="輔色4 5" xfId="11677"/>
    <cellStyle name="輔色5" xfId="11678"/>
    <cellStyle name="輔色5 2" xfId="11679"/>
    <cellStyle name="輔色5 2 2" xfId="11680"/>
    <cellStyle name="輔色5 2 3" xfId="11681"/>
    <cellStyle name="輔色5 3" xfId="11682"/>
    <cellStyle name="輔色5 3 2" xfId="11683"/>
    <cellStyle name="輔色5 3 3" xfId="11684"/>
    <cellStyle name="輔色5 4" xfId="11685"/>
    <cellStyle name="輔色5 5" xfId="11686"/>
    <cellStyle name="輔色6" xfId="11687"/>
    <cellStyle name="輔色6 2" xfId="11688"/>
    <cellStyle name="輔色6 2 2" xfId="11689"/>
    <cellStyle name="輔色6 2 3" xfId="11690"/>
    <cellStyle name="輔色6 3" xfId="11691"/>
    <cellStyle name="輔色6 3 2" xfId="11692"/>
    <cellStyle name="輔色6 3 3" xfId="11693"/>
    <cellStyle name="輔色6 4" xfId="11694"/>
    <cellStyle name="輔色6 5" xfId="11695"/>
    <cellStyle name="나쁨" xfId="11696"/>
    <cellStyle name="나쁨 2" xfId="11697"/>
    <cellStyle name="나쁨 2 2" xfId="11698"/>
    <cellStyle name="나쁨 2 2 2" xfId="11699"/>
    <cellStyle name="나쁨 2 2 2 2" xfId="11700"/>
    <cellStyle name="나쁨 2 2 2 3" xfId="11701"/>
    <cellStyle name="나쁨 2 2 3" xfId="11702"/>
    <cellStyle name="나쁨 2 2 3 2" xfId="11703"/>
    <cellStyle name="나쁨 2 2 3 3" xfId="11704"/>
    <cellStyle name="나쁨 2 2 4" xfId="11705"/>
    <cellStyle name="나쁨 2 2 5" xfId="11706"/>
    <cellStyle name="나쁨 2 3" xfId="11707"/>
    <cellStyle name="나쁨 2 3 2" xfId="11708"/>
    <cellStyle name="나쁨 2 3 3" xfId="11709"/>
    <cellStyle name="나쁨 2 4" xfId="11710"/>
    <cellStyle name="나쁨 2 4 2" xfId="11711"/>
    <cellStyle name="나쁨 2 4 3" xfId="11712"/>
    <cellStyle name="나쁨 2 5" xfId="11713"/>
    <cellStyle name="나쁨 2 6" xfId="11714"/>
    <cellStyle name="나쁨 3" xfId="11715"/>
    <cellStyle name="나쁨 3 2" xfId="11716"/>
    <cellStyle name="나쁨 3 3" xfId="11717"/>
    <cellStyle name="나쁨 4" xfId="11718"/>
    <cellStyle name="나쁨 4 2" xfId="11719"/>
    <cellStyle name="나쁨 4 3" xfId="11720"/>
    <cellStyle name="나쁨 5" xfId="11721"/>
    <cellStyle name="나쁨 5 2" xfId="11722"/>
    <cellStyle name="나쁨 5 3" xfId="11723"/>
    <cellStyle name="나쁨 6" xfId="11724"/>
    <cellStyle name="나쁨 7" xfId="11725"/>
    <cellStyle name="好" xfId="11726" builtinId="26" customBuiltin="1"/>
    <cellStyle name="好 2" xfId="11727"/>
    <cellStyle name="好 2 2" xfId="11728"/>
    <cellStyle name="好 2 2 2" xfId="11729"/>
    <cellStyle name="好 2 2 3" xfId="11730"/>
    <cellStyle name="好 2 3" xfId="11731"/>
    <cellStyle name="好 2 3 2" xfId="11732"/>
    <cellStyle name="好 2 3 3" xfId="11733"/>
    <cellStyle name="好 2 4" xfId="11734"/>
    <cellStyle name="好 2 5" xfId="11735"/>
    <cellStyle name="好_1004 MAL II線" xfId="11736"/>
    <cellStyle name="好_1004 MAL II線 2" xfId="11737"/>
    <cellStyle name="好_1004 MAL II線 3" xfId="11738"/>
    <cellStyle name="好_ABX - C7 Slot Cost" xfId="11739"/>
    <cellStyle name="好_ABX - C7 Slot Cost 2" xfId="11740"/>
    <cellStyle name="好_ABX - C7 Slot Cost 2 2" xfId="11741"/>
    <cellStyle name="好_ABX - C7 Slot Cost 2 3" xfId="11742"/>
    <cellStyle name="好_ABX - C7 Slot Cost 3" xfId="11743"/>
    <cellStyle name="好_ABX - C7 Slot Cost 3 2" xfId="11744"/>
    <cellStyle name="好_ABX - C7 Slot Cost 3 3" xfId="11745"/>
    <cellStyle name="好_ABX - C7 Slot Cost 4" xfId="11746"/>
    <cellStyle name="好_ABX - C7 Slot Cost 5" xfId="11747"/>
    <cellStyle name="好_Annie_201212" xfId="11748"/>
    <cellStyle name="好_Annie_201212 2" xfId="11749"/>
    <cellStyle name="好_Annie_201212 3" xfId="11750"/>
    <cellStyle name="好_Annie_201302" xfId="11751"/>
    <cellStyle name="好_Annie_201302 2" xfId="11752"/>
    <cellStyle name="好_Annie_201302 3" xfId="11753"/>
    <cellStyle name="好_ASA new window study" xfId="11754"/>
    <cellStyle name="好_ASA new window study 2" xfId="11755"/>
    <cellStyle name="好_ASA new window study 3" xfId="11756"/>
    <cellStyle name="好_B51222 ASA-PECLL 調整 STUDY" xfId="11757"/>
    <cellStyle name="好_B51222 ASA-PECLL 調整 STUDY 2" xfId="11758"/>
    <cellStyle name="好_B51222 ASA-PECLL 調整 STUDY 3" xfId="11759"/>
    <cellStyle name="好_Bunker Cons Budget EURCO" xfId="11760"/>
    <cellStyle name="好_Bunker Cons Budget EURCO 2" xfId="11761"/>
    <cellStyle name="好_Bunker Cons Budget EURCO 2 2" xfId="11762"/>
    <cellStyle name="好_Bunker Cons Budget EURCO 2 3" xfId="11763"/>
    <cellStyle name="好_Bunker Cons Budget EURCO 3" xfId="11764"/>
    <cellStyle name="好_Bunker Cons Budget EURCO 3 2" xfId="11765"/>
    <cellStyle name="好_Bunker Cons Budget EURCO 3 3" xfId="11766"/>
    <cellStyle name="好_Bunker Cons Budget EURCO 4" xfId="11767"/>
    <cellStyle name="好_Bunker Cons Budget EURCO 5" xfId="11768"/>
    <cellStyle name="好_CC1 4000teu 201108" xfId="11769"/>
    <cellStyle name="好_CC1 4000teu 201108 2" xfId="11770"/>
    <cellStyle name="好_CC1 4000teu 201108 3" xfId="11771"/>
    <cellStyle name="好_Elsa_ 201202" xfId="11772"/>
    <cellStyle name="好_Elsa_ 201202 2" xfId="11773"/>
    <cellStyle name="好_Elsa_ 201202 3" xfId="11774"/>
    <cellStyle name="好_forecast" xfId="11775"/>
    <cellStyle name="好_forecast 2" xfId="11776"/>
    <cellStyle name="好_forecast 3" xfId="11777"/>
    <cellStyle name="好_JSH-20130416" xfId="11778"/>
    <cellStyle name="好_JSH-20130416 2" xfId="11779"/>
    <cellStyle name="好_JSH-20130416 3" xfId="11780"/>
    <cellStyle name="好_JTP 與 Coscon CNP 互換 - 20130415" xfId="11781"/>
    <cellStyle name="好_JTP 與 Coscon CNP 互換 - 20130415 2" xfId="11782"/>
    <cellStyle name="好_JTP 與 Coscon CNP 互換 - 20130415 3" xfId="11783"/>
    <cellStyle name="好_Kelly_201303" xfId="11784"/>
    <cellStyle name="好_Kelly_201303 2" xfId="11785"/>
    <cellStyle name="好_Kelly_201303 3" xfId="11786"/>
    <cellStyle name="好_KEU Budget bunker 2010FY-29-01-2010" xfId="11787"/>
    <cellStyle name="好_KEU Budget bunker 2010FY-29-01-2010 2" xfId="11788"/>
    <cellStyle name="好_KEU Budget bunker 2010FY-29-01-2010 2 2" xfId="11789"/>
    <cellStyle name="好_KEU Budget bunker 2010FY-29-01-2010 2 3" xfId="11790"/>
    <cellStyle name="好_KEU Budget bunker 2010FY-29-01-2010 3" xfId="11791"/>
    <cellStyle name="好_KEU Budget bunker 2010FY-29-01-2010 3 2" xfId="11792"/>
    <cellStyle name="好_KEU Budget bunker 2010FY-29-01-2010 3 3" xfId="11793"/>
    <cellStyle name="好_KEU Budget bunker 2010FY-29-01-2010 4" xfId="11794"/>
    <cellStyle name="好_KEU Budget bunker 2010FY-29-01-2010 5" xfId="11795"/>
    <cellStyle name="好_KEU Bunker Budget PFS 29-01-2010" xfId="11796"/>
    <cellStyle name="好_KEU Bunker Budget PFS 29-01-2010 2" xfId="11797"/>
    <cellStyle name="好_KEU Bunker Budget PFS 29-01-2010 2 2" xfId="11798"/>
    <cellStyle name="好_KEU Bunker Budget PFS 29-01-2010 2 3" xfId="11799"/>
    <cellStyle name="好_KEU Bunker Budget PFS 29-01-2010 3" xfId="11800"/>
    <cellStyle name="好_KEU Bunker Budget PFS 29-01-2010 3 2" xfId="11801"/>
    <cellStyle name="好_KEU Bunker Budget PFS 29-01-2010 3 3" xfId="11802"/>
    <cellStyle name="好_KEU Bunker Budget PFS 29-01-2010 4" xfId="11803"/>
    <cellStyle name="好_KEU Bunker Budget PFS 29-01-2010 5" xfId="11804"/>
    <cellStyle name="好_KEU Slot Cost Calc 02-02-2010_Simulation (2)" xfId="11805"/>
    <cellStyle name="好_KEU Slot Cost Calc 02-02-2010_Simulation (2) 2" xfId="11806"/>
    <cellStyle name="好_KEU Slot Cost Calc 02-02-2010_Simulation (2) 2 2" xfId="11807"/>
    <cellStyle name="好_KEU Slot Cost Calc 02-02-2010_Simulation (2) 2 3" xfId="11808"/>
    <cellStyle name="好_KEU Slot Cost Calc 02-02-2010_Simulation (2) 3" xfId="11809"/>
    <cellStyle name="好_KEU Slot Cost Calc 02-02-2010_Simulation (2) 3 2" xfId="11810"/>
    <cellStyle name="好_KEU Slot Cost Calc 02-02-2010_Simulation (2) 3 3" xfId="11811"/>
    <cellStyle name="好_KEU Slot Cost Calc 02-02-2010_Simulation (2) 4" xfId="11812"/>
    <cellStyle name="好_KEU Slot Cost Calc 02-02-2010_Simulation (2) 5" xfId="11813"/>
    <cellStyle name="好_LMD PA2 study" xfId="11814"/>
    <cellStyle name="好_LMD PA2 study (2)" xfId="11815"/>
    <cellStyle name="好_LMD PA2 study (2) 2" xfId="11816"/>
    <cellStyle name="好_LMD PA2 study (2) 3" xfId="11817"/>
    <cellStyle name="好_LMD PA2 study 2" xfId="11818"/>
    <cellStyle name="好_LMD PA2 study 3" xfId="11819"/>
    <cellStyle name="好_NE1-3 2010-03-03" xfId="11820"/>
    <cellStyle name="好_NE1-3 2010-03-03 2" xfId="11821"/>
    <cellStyle name="好_NE1-3 2010-03-03 2 2" xfId="11822"/>
    <cellStyle name="好_NE1-3 2010-03-03 2 3" xfId="11823"/>
    <cellStyle name="好_NE1-3 2010-03-03 3" xfId="11824"/>
    <cellStyle name="好_NE1-3 2010-03-03 3 2" xfId="11825"/>
    <cellStyle name="好_NE1-3 2010-03-03 3 3" xfId="11826"/>
    <cellStyle name="好_NE1-3 2010-03-03 4" xfId="11827"/>
    <cellStyle name="好_NE1-3 2010-03-03 5" xfId="11828"/>
    <cellStyle name="好_PA2 1xWH50 無NGB加SKU-20130123" xfId="11829"/>
    <cellStyle name="好_PA2 1xWH50 無NGB加SKU-20130123 2" xfId="11830"/>
    <cellStyle name="好_PA2 1xWH50 無NGB加SKU-20130123 3" xfId="11831"/>
    <cellStyle name="好_PFS-SJX-110623(5500T Add KHH)" xfId="11832"/>
    <cellStyle name="好_PFS-SJX-110623(5500T Add KHH) 2" xfId="11833"/>
    <cellStyle name="好_PFS-SJX-110623(5500T Add KHH) 3" xfId="11834"/>
    <cellStyle name="好_PFS-SJX-110623(5500T Add KHH)_MOL - CHS 3 Service j v study" xfId="11835"/>
    <cellStyle name="好_PFS-SJX-110623(5500T Add KHH)_MOL - CHS 3 Service j v study 2" xfId="11836"/>
    <cellStyle name="好_PFS-SJX-110623(5500T Add KHH)_MOL - CHS 3 Service j v study 3" xfId="11837"/>
    <cellStyle name="好_Sheet1" xfId="11838"/>
    <cellStyle name="好_Sheet1 2" xfId="11839"/>
    <cellStyle name="好_Sheet1 3" xfId="11840"/>
    <cellStyle name="好_Slottage for 4250 v.s. 4500 Teu" xfId="11841"/>
    <cellStyle name="好_Slottage for 4250 v.s. 4500 Teu 2" xfId="11842"/>
    <cellStyle name="好_Slottage for 4250 v.s. 4500 Teu 3" xfId="11843"/>
    <cellStyle name="好_StartUp" xfId="11844"/>
    <cellStyle name="好_StartUp 2" xfId="11845"/>
    <cellStyle name="好_StartUp 3" xfId="11846"/>
    <cellStyle name="好_StartUp_1004 MAL II線" xfId="11847"/>
    <cellStyle name="好_StartUp_1004 MAL II線 2" xfId="11848"/>
    <cellStyle name="好_StartUp_1004 MAL II線 3" xfId="11849"/>
    <cellStyle name="好_StartUp_2012_1st_Qtr_SKD_Review" xfId="11850"/>
    <cellStyle name="好_StartUp_2012_1st_Qtr_SKD_Review 2" xfId="11851"/>
    <cellStyle name="好_StartUp_2012_1st_Qtr_SKD_Review 3" xfId="11852"/>
    <cellStyle name="好_StartUp_2012_1st_Qtr_SKD_Review_B50306CVI" xfId="11853"/>
    <cellStyle name="好_StartUp_2012_1st_Qtr_SKD_Review_B50306CVI 2" xfId="11854"/>
    <cellStyle name="好_StartUp_2012_1st_Qtr_SKD_Review_B50306CVI 3" xfId="11855"/>
    <cellStyle name="好_StartUp_2012Q1" xfId="11856"/>
    <cellStyle name="好_StartUp_2012Q1 2" xfId="11857"/>
    <cellStyle name="好_StartUp_2012Q1 3" xfId="11858"/>
    <cellStyle name="好_StartUp_2012Q1_B50306CVI" xfId="11859"/>
    <cellStyle name="好_StartUp_2012Q1_B50306CVI 2" xfId="11860"/>
    <cellStyle name="好_StartUp_2012Q1_B50306CVI 3" xfId="11861"/>
    <cellStyle name="好_StartUp_2013 JP Golden Week 試算" xfId="11862"/>
    <cellStyle name="好_StartUp_2013 JP Golden Week 試算 2" xfId="11863"/>
    <cellStyle name="好_StartUp_2013 JP Golden Week 試算 3" xfId="11864"/>
    <cellStyle name="好_StartUp_2013 JP Golden Week 試算rvs" xfId="11865"/>
    <cellStyle name="好_StartUp_2013 JP Golden Week 試算rvs 2" xfId="11866"/>
    <cellStyle name="好_StartUp_2013 JP Golden Week 試算rvs 3" xfId="11867"/>
    <cellStyle name="好_StartUp_JSH-20130416" xfId="11868"/>
    <cellStyle name="好_StartUp_JSH-20130416 2" xfId="11869"/>
    <cellStyle name="好_StartUp_JSH-20130416 3" xfId="11870"/>
    <cellStyle name="好_StartUp_JSH-20130416_B50306CVI" xfId="11871"/>
    <cellStyle name="好_StartUp_JSH-20130416_B50306CVI 2" xfId="11872"/>
    <cellStyle name="好_StartUp_JSH-20130416_B50306CVI 3" xfId="11873"/>
    <cellStyle name="好_StartUp_JTP 與 Coscon CNP 互換 - 20130415" xfId="11874"/>
    <cellStyle name="好_StartUp_JTP 與 Coscon CNP 互換 - 20130415 2" xfId="11875"/>
    <cellStyle name="好_StartUp_JTP 與 Coscon CNP 互換 - 20130415 3" xfId="11876"/>
    <cellStyle name="好_StartUp_JTP 與 Coscon CNP 互換 - 20130415_B50306CVI" xfId="11877"/>
    <cellStyle name="好_StartUp_JTP 與 Coscon CNP 互換 - 20130415_B50306CVI 2" xfId="11878"/>
    <cellStyle name="好_StartUp_JTP 與 Coscon CNP 互換 - 20130415_B50306CVI 3" xfId="11879"/>
    <cellStyle name="好_StartUp_LMD PA2 study" xfId="11880"/>
    <cellStyle name="好_StartUp_LMD PA2 study (2)" xfId="11881"/>
    <cellStyle name="好_StartUp_LMD PA2 study (2) 2" xfId="11882"/>
    <cellStyle name="好_StartUp_LMD PA2 study (2) 3" xfId="11883"/>
    <cellStyle name="好_StartUp_LMD PA2 study 2" xfId="11884"/>
    <cellStyle name="好_StartUp_LMD PA2 study 3" xfId="11885"/>
    <cellStyle name="好_StartUp_PA2 1xWH50 無NGB加SKU-20130123" xfId="11886"/>
    <cellStyle name="好_StartUp_PA2 1xWH50 無NGB加SKU-20130123 2" xfId="11887"/>
    <cellStyle name="好_StartUp_PA2 1xWH50 無NGB加SKU-20130123 3" xfId="11888"/>
    <cellStyle name="好_StartUp_PA2 1xWH50 無NGB加SKU-20130123_B50306CVI" xfId="11889"/>
    <cellStyle name="好_StartUp_PA2 1xWH50 無NGB加SKU-20130123_B50306CVI 2" xfId="11890"/>
    <cellStyle name="好_StartUp_PA2 1xWH50 無NGB加SKU-20130123_B50306CVI 3" xfId="11891"/>
    <cellStyle name="好_StartUp_TPS TISPROFORMA120917A (2)" xfId="11892"/>
    <cellStyle name="好_StartUp_TPS TISPROFORMA120917A (2) 2" xfId="11893"/>
    <cellStyle name="好_StartUp_TPS TISPROFORMA120917A (2) 3" xfId="11894"/>
    <cellStyle name="好_StartUp_航發會100810A" xfId="11895"/>
    <cellStyle name="好_StartUp_航發會100810A 2" xfId="11896"/>
    <cellStyle name="好_StartUp_航發會100810A 3" xfId="11897"/>
    <cellStyle name="好_StartUp_麥寮二線研究HK 版" xfId="11898"/>
    <cellStyle name="好_StartUp_麥寮二線研究HK 版 2" xfId="11899"/>
    <cellStyle name="好_StartUp_麥寮二線研究HK 版 3" xfId="11900"/>
    <cellStyle name="好_TPS TISPROFORMA120917A (2)" xfId="11901"/>
    <cellStyle name="好_TPS TISPROFORMA120917A (2) 2" xfId="11902"/>
    <cellStyle name="好_TPS TISPROFORMA120917A (2) 3" xfId="11903"/>
    <cellStyle name="好_Weekly CB ver3" xfId="11904"/>
    <cellStyle name="好_Weekly CB ver3 2" xfId="11905"/>
    <cellStyle name="好_Weekly CB ver3 3" xfId="11906"/>
    <cellStyle name="好_Zhiyu_201209" xfId="11907"/>
    <cellStyle name="好_Zhiyu_201209 2" xfId="11908"/>
    <cellStyle name="好_Zhiyu_201209 3" xfId="11909"/>
    <cellStyle name="好_航發會100810A" xfId="11910"/>
    <cellStyle name="好_航發會100810A 2" xfId="11911"/>
    <cellStyle name="好_航發會100810A 3" xfId="11912"/>
    <cellStyle name="好_麥寮二線研究HK 版" xfId="11913"/>
    <cellStyle name="好_麥寮二線研究HK 版 2" xfId="11914"/>
    <cellStyle name="好_麥寮二線研究HK 版 3" xfId="11915"/>
    <cellStyle name="好_投 1 x 50 於華中 &amp; 換入華南艙位" xfId="11916"/>
    <cellStyle name="好_投 1 x 50 於華中 &amp; 換入華南艙位 2" xfId="11917"/>
    <cellStyle name="好_投 1 x 50 於華中 &amp; 換入華南艙位 3" xfId="11918"/>
    <cellStyle name="好_投 1 x 50 於華中 &amp; 換入華南艙位_MOL - CHS 3 Service j v study" xfId="11919"/>
    <cellStyle name="好_投 1 x 50 於華中 &amp; 換入華南艙位_MOL - CHS 3 Service j v study 2" xfId="11920"/>
    <cellStyle name="好_投 1 x 50 於華中 &amp; 換入華南艙位_MOL - CHS 3 Service j v study 3" xfId="11921"/>
    <cellStyle name="合計" xfId="11922"/>
    <cellStyle name="合計 2" xfId="11923"/>
    <cellStyle name="合計 2 2" xfId="11924"/>
    <cellStyle name="合計 2 3" xfId="11925"/>
    <cellStyle name="合計 3" xfId="11926"/>
    <cellStyle name="合計 3 2" xfId="11927"/>
    <cellStyle name="合計 3 3" xfId="11928"/>
    <cellStyle name="合計 4" xfId="11929"/>
    <cellStyle name="合計 5" xfId="11930"/>
    <cellStyle name="桁区切り [0.00]_JPN BKG STATUS (JUL) " xfId="11931"/>
    <cellStyle name="桁区切り_JPN BKG STATUS (JUL) " xfId="11932"/>
    <cellStyle name="壞_Annie_201302" xfId="11933"/>
    <cellStyle name="壞_Annie_201302 2" xfId="11934"/>
    <cellStyle name="壞_Annie_201302 3" xfId="11935"/>
    <cellStyle name="壞_ASA new window study" xfId="11936"/>
    <cellStyle name="壞_ASA new window study 2" xfId="11937"/>
    <cellStyle name="壞_ASA new window study 3" xfId="11938"/>
    <cellStyle name="壞_B51222 ASA-PECLL 調整 STUDY" xfId="11939"/>
    <cellStyle name="壞_B51222 ASA-PECLL 調整 STUDY 2" xfId="11940"/>
    <cellStyle name="壞_B51222 ASA-PECLL 調整 STUDY 3" xfId="11941"/>
    <cellStyle name="壞_Elsa_ 201202" xfId="11942"/>
    <cellStyle name="壞_Elsa_ 201202 2" xfId="11943"/>
    <cellStyle name="壞_Elsa_ 201202 3" xfId="11944"/>
    <cellStyle name="壞_PFS-SJX-110623(5500T Add KHH)" xfId="11945"/>
    <cellStyle name="壞_PFS-SJX-110623(5500T Add KHH) 2" xfId="11946"/>
    <cellStyle name="壞_PFS-SJX-110623(5500T Add KHH) 3" xfId="11947"/>
    <cellStyle name="壞_PFS-SJX-110623(5500T Add KHH)_MOL - CHS 3 Service j v study" xfId="11948"/>
    <cellStyle name="壞_PFS-SJX-110623(5500T Add KHH)_MOL - CHS 3 Service j v study 2" xfId="11949"/>
    <cellStyle name="壞_PFS-SJX-110623(5500T Add KHH)_MOL - CHS 3 Service j v study 3" xfId="11950"/>
    <cellStyle name="壞_Zhiyu_201209" xfId="11951"/>
    <cellStyle name="壞_Zhiyu_201209 2" xfId="11952"/>
    <cellStyle name="壞_Zhiyu_201209 3" xfId="11953"/>
    <cellStyle name="汇总" xfId="11954" builtinId="25" customBuiltin="1"/>
    <cellStyle name="汇总 2" xfId="11955"/>
    <cellStyle name="汇总 2 2" xfId="11956"/>
    <cellStyle name="汇总 2 2 2" xfId="11957"/>
    <cellStyle name="汇总 2 2 3" xfId="11958"/>
    <cellStyle name="汇总 2 3" xfId="11959"/>
    <cellStyle name="汇总 2 3 2" xfId="11960"/>
    <cellStyle name="汇总 2 3 3" xfId="11961"/>
    <cellStyle name="汇总 2 4" xfId="11962"/>
    <cellStyle name="汇总 2 4 2" xfId="11963"/>
    <cellStyle name="汇总 2 4 3" xfId="11964"/>
    <cellStyle name="汇总 2 5" xfId="11965"/>
    <cellStyle name="汇总 2 6" xfId="11966"/>
    <cellStyle name="汇总 3" xfId="11967"/>
    <cellStyle name="汇总 3 2" xfId="11968"/>
    <cellStyle name="汇总 3 2 2" xfId="11969"/>
    <cellStyle name="汇总 3 2 3" xfId="11970"/>
    <cellStyle name="汇总 3 3" xfId="11971"/>
    <cellStyle name="汇总 3 3 2" xfId="11972"/>
    <cellStyle name="汇总 3 3 3" xfId="11973"/>
    <cellStyle name="汇总 3 4" xfId="11974"/>
    <cellStyle name="汇总 3 5" xfId="11975"/>
    <cellStyle name="货币 2 2" xfId="11976"/>
    <cellStyle name="货币 2 2 2" xfId="11977"/>
    <cellStyle name="貨幣 2" xfId="11978"/>
    <cellStyle name="貨幣[0]_laroux" xfId="11979"/>
    <cellStyle name="集計" xfId="11980"/>
    <cellStyle name="集計 2" xfId="11981"/>
    <cellStyle name="集計 3" xfId="11982"/>
    <cellStyle name="计算" xfId="11983" builtinId="22" customBuiltin="1"/>
    <cellStyle name="计算 2" xfId="11984"/>
    <cellStyle name="计算 2 2" xfId="11985"/>
    <cellStyle name="计算 2 2 2" xfId="11986"/>
    <cellStyle name="计算 2 2 3" xfId="11987"/>
    <cellStyle name="计算 2 3" xfId="11988"/>
    <cellStyle name="计算 2 3 2" xfId="11989"/>
    <cellStyle name="计算 2 3 3" xfId="11990"/>
    <cellStyle name="计算 2 4" xfId="11991"/>
    <cellStyle name="计算 2 4 2" xfId="11992"/>
    <cellStyle name="计算 2 4 3" xfId="11993"/>
    <cellStyle name="计算 2 5" xfId="11994"/>
    <cellStyle name="计算 2 6" xfId="11995"/>
    <cellStyle name="計算" xfId="11996"/>
    <cellStyle name="計算 2" xfId="11997"/>
    <cellStyle name="計算 3" xfId="11998"/>
    <cellStyle name="检查单元格" xfId="11999" builtinId="23" customBuiltin="1"/>
    <cellStyle name="检查单元格 2" xfId="12000"/>
    <cellStyle name="检查单元格 2 2" xfId="12001"/>
    <cellStyle name="检查单元格 2 2 2" xfId="12002"/>
    <cellStyle name="检查单元格 2 2 3" xfId="12003"/>
    <cellStyle name="检查单元格 2 3" xfId="12004"/>
    <cellStyle name="检查单元格 2 3 2" xfId="12005"/>
    <cellStyle name="检查单元格 2 3 3" xfId="12006"/>
    <cellStyle name="检查单元格 2 4" xfId="12007"/>
    <cellStyle name="检查单元格 2 4 2" xfId="12008"/>
    <cellStyle name="检查单元格 2 4 3" xfId="12009"/>
    <cellStyle name="检查单元格 2 5" xfId="12010"/>
    <cellStyle name="检查单元格 2 6" xfId="12011"/>
    <cellStyle name="檢查儲存格" xfId="12012"/>
    <cellStyle name="檢查儲存格 2" xfId="12013"/>
    <cellStyle name="檢查儲存格 2 2" xfId="12014"/>
    <cellStyle name="檢查儲存格 2 3" xfId="12015"/>
    <cellStyle name="檢查儲存格 3" xfId="12016"/>
    <cellStyle name="檢查儲存格 3 2" xfId="12017"/>
    <cellStyle name="檢查儲存格 3 3" xfId="12018"/>
    <cellStyle name="檢查儲存格 4" xfId="12019"/>
    <cellStyle name="檢查儲存格 5" xfId="12020"/>
    <cellStyle name="見出し 1" xfId="12021"/>
    <cellStyle name="見出し 1 2" xfId="12022"/>
    <cellStyle name="見出し 1 2 2" xfId="12023"/>
    <cellStyle name="見出し 1 2 3" xfId="12024"/>
    <cellStyle name="見出し 1 3" xfId="12025"/>
    <cellStyle name="見出し 1 3 2" xfId="12026"/>
    <cellStyle name="見出し 1 3 3" xfId="12027"/>
    <cellStyle name="見出し 1 4" xfId="12028"/>
    <cellStyle name="見出し 1 4 2" xfId="12029"/>
    <cellStyle name="見出し 1 4 3" xfId="12030"/>
    <cellStyle name="見出し 1 5" xfId="12031"/>
    <cellStyle name="見出し 1 6" xfId="12032"/>
    <cellStyle name="見出し 2" xfId="12033"/>
    <cellStyle name="見出し 2 2" xfId="12034"/>
    <cellStyle name="見出し 2 2 2" xfId="12035"/>
    <cellStyle name="見出し 2 2 3" xfId="12036"/>
    <cellStyle name="見出し 2 3" xfId="12037"/>
    <cellStyle name="見出し 2 3 2" xfId="12038"/>
    <cellStyle name="見出し 2 3 3" xfId="12039"/>
    <cellStyle name="見出し 2 4" xfId="12040"/>
    <cellStyle name="見出し 2 4 2" xfId="12041"/>
    <cellStyle name="見出し 2 4 3" xfId="12042"/>
    <cellStyle name="見出し 2 5" xfId="12043"/>
    <cellStyle name="見出し 2 6" xfId="12044"/>
    <cellStyle name="見出し 3" xfId="12045"/>
    <cellStyle name="見出し 3 2" xfId="12046"/>
    <cellStyle name="見出し 3 2 2" xfId="12047"/>
    <cellStyle name="見出し 3 2 3" xfId="12048"/>
    <cellStyle name="見出し 3 3" xfId="12049"/>
    <cellStyle name="見出し 3 3 2" xfId="12050"/>
    <cellStyle name="見出し 3 3 3" xfId="12051"/>
    <cellStyle name="見出し 3 4" xfId="12052"/>
    <cellStyle name="見出し 3 4 2" xfId="12053"/>
    <cellStyle name="見出し 3 4 3" xfId="12054"/>
    <cellStyle name="見出し 3 5" xfId="12055"/>
    <cellStyle name="見出し 3 6" xfId="12056"/>
    <cellStyle name="見出し 4" xfId="12057"/>
    <cellStyle name="見出し 4 2" xfId="12058"/>
    <cellStyle name="見出し 4 2 2" xfId="12059"/>
    <cellStyle name="見出し 4 2 3" xfId="12060"/>
    <cellStyle name="見出し 4 3" xfId="12061"/>
    <cellStyle name="見出し 4 3 2" xfId="12062"/>
    <cellStyle name="見出し 4 3 3" xfId="12063"/>
    <cellStyle name="見出し 4 4" xfId="12064"/>
    <cellStyle name="見出し 4 4 2" xfId="12065"/>
    <cellStyle name="見出し 4 4 3" xfId="12066"/>
    <cellStyle name="見出し 4 5" xfId="12067"/>
    <cellStyle name="見出し 4 6" xfId="12068"/>
    <cellStyle name="解释性文本" xfId="12069" builtinId="53" customBuiltin="1"/>
    <cellStyle name="解释性文本 2" xfId="12070"/>
    <cellStyle name="解释性文本 2 2" xfId="12071"/>
    <cellStyle name="解释性文本 2 2 2" xfId="12072"/>
    <cellStyle name="解释性文本 2 2 3" xfId="12073"/>
    <cellStyle name="解释性文本 2 3" xfId="12074"/>
    <cellStyle name="解释性文本 2 3 2" xfId="12075"/>
    <cellStyle name="解释性文本 2 3 3" xfId="12076"/>
    <cellStyle name="解释性文本 2 4" xfId="12077"/>
    <cellStyle name="解释性文本 2 4 2" xfId="12078"/>
    <cellStyle name="解释性文本 2 4 3" xfId="12079"/>
    <cellStyle name="解释性文本 2 5" xfId="12080"/>
    <cellStyle name="解释性文本 2 6" xfId="12081"/>
    <cellStyle name="警告文" xfId="12082"/>
    <cellStyle name="警告文 2" xfId="12083"/>
    <cellStyle name="警告文 3" xfId="12084"/>
    <cellStyle name="警告文本" xfId="12085" builtinId="11" customBuiltin="1"/>
    <cellStyle name="警告文本 2" xfId="12086"/>
    <cellStyle name="警告文本 2 2" xfId="12087"/>
    <cellStyle name="警告文本 2 2 2" xfId="12088"/>
    <cellStyle name="警告文本 2 2 3" xfId="12089"/>
    <cellStyle name="警告文本 2 3" xfId="12090"/>
    <cellStyle name="警告文本 2 3 2" xfId="12091"/>
    <cellStyle name="警告文本 2 3 3" xfId="12092"/>
    <cellStyle name="警告文本 2 4" xfId="12093"/>
    <cellStyle name="警告文本 2 4 2" xfId="12094"/>
    <cellStyle name="警告文本 2 4 3" xfId="12095"/>
    <cellStyle name="警告文本 2 5" xfId="12096"/>
    <cellStyle name="警告文本 2 6" xfId="12097"/>
    <cellStyle name="連結的儲存格" xfId="12098"/>
    <cellStyle name="連結的儲存格 2" xfId="12099"/>
    <cellStyle name="連結的儲存格 2 2" xfId="12100"/>
    <cellStyle name="連結的儲存格 2 3" xfId="12101"/>
    <cellStyle name="連結的儲存格 3" xfId="12102"/>
    <cellStyle name="連結的儲存格 3 2" xfId="12103"/>
    <cellStyle name="連結的儲存格 3 3" xfId="12104"/>
    <cellStyle name="連結的儲存格 4" xfId="12105"/>
    <cellStyle name="連結的儲存格 5" xfId="12106"/>
    <cellStyle name="链接单元格" xfId="12107" builtinId="24" customBuiltin="1"/>
    <cellStyle name="链接单元格 2" xfId="12108"/>
    <cellStyle name="链接单元格 2 2" xfId="12109"/>
    <cellStyle name="链接单元格 2 2 2" xfId="12110"/>
    <cellStyle name="链接单元格 2 2 3" xfId="12111"/>
    <cellStyle name="链接单元格 2 3" xfId="12112"/>
    <cellStyle name="链接单元格 2 3 2" xfId="12113"/>
    <cellStyle name="链接单元格 2 3 3" xfId="12114"/>
    <cellStyle name="链接单元格 2 4" xfId="12115"/>
    <cellStyle name="链接单元格 2 4 2" xfId="12116"/>
    <cellStyle name="链接单元格 2 4 3" xfId="12117"/>
    <cellStyle name="链接单元格 2 5" xfId="12118"/>
    <cellStyle name="链接单元格 2 6" xfId="12119"/>
    <cellStyle name="良い" xfId="12120"/>
    <cellStyle name="良い 2" xfId="12121"/>
    <cellStyle name="良い 2 2" xfId="12122"/>
    <cellStyle name="良い 2 3" xfId="12123"/>
    <cellStyle name="良い 3" xfId="12124"/>
    <cellStyle name="良い 3 2" xfId="12125"/>
    <cellStyle name="良い 3 3" xfId="12126"/>
    <cellStyle name="良い 4" xfId="12127"/>
    <cellStyle name="良い 4 2" xfId="12128"/>
    <cellStyle name="良い 4 3" xfId="12129"/>
    <cellStyle name="良い 5" xfId="12130"/>
    <cellStyle name="良い 6" xfId="12131"/>
    <cellStyle name="뒤에 오는 하이퍼링크_Person" xfId="12132"/>
    <cellStyle name="霓付 [0]_laroux" xfId="12133"/>
    <cellStyle name="霓付_laroux" xfId="12134"/>
    <cellStyle name="똿뗦먛귟 [0.00]_PRODUCT DETAIL Q1" xfId="12135"/>
    <cellStyle name="똿뗦먛귟_PRODUCT DETAIL Q1" xfId="12136"/>
    <cellStyle name="烹拳 [0]_laroux" xfId="12137"/>
    <cellStyle name="烹拳_laroux" xfId="12138"/>
    <cellStyle name="砯? [0]_HKG" xfId="12139"/>
    <cellStyle name="砯?[0]_laroux" xfId="12140"/>
    <cellStyle name="砯?_HKG" xfId="12141"/>
    <cellStyle name="普通_pldt" xfId="12142"/>
    <cellStyle name="千分位 2" xfId="12143"/>
    <cellStyle name="千分位 3" xfId="12144"/>
    <cellStyle name="千分位 4" xfId="12145"/>
    <cellStyle name="千分位 5" xfId="12146"/>
    <cellStyle name="千分位_RVSD LTS OF SEAWSA (2)" xfId="12147"/>
    <cellStyle name="千位[0]_pldt" xfId="12148"/>
    <cellStyle name="千位_pldt" xfId="12149"/>
    <cellStyle name="千位分隔 2" xfId="12150"/>
    <cellStyle name="千位分隔 2 2" xfId="12151"/>
    <cellStyle name="千位分隔 2 2 2" xfId="12152"/>
    <cellStyle name="千位分隔 2 3" xfId="12153"/>
    <cellStyle name="千位分隔 2 4" xfId="12154"/>
    <cellStyle name="千位分隔 2 5" xfId="12155"/>
    <cellStyle name="千位分隔[0] 2" xfId="12156"/>
    <cellStyle name="千位分隔[0] 2 2" xfId="12157"/>
    <cellStyle name="千位分隔[0] 2 3" xfId="12158"/>
    <cellStyle name="千位分隔[0] 2 4" xfId="12159"/>
    <cellStyle name="千位分隔[0] 2 5" xfId="12160"/>
    <cellStyle name="千位分隔[0] 2 6" xfId="12161"/>
    <cellStyle name="千位分隔[0] 2 7" xfId="12162"/>
    <cellStyle name="千位分隔[0] 2 8" xfId="13019"/>
    <cellStyle name="千位分隔[0] 3" xfId="12163"/>
    <cellStyle name="强调文字颜色 1 2" xfId="12165"/>
    <cellStyle name="强调文字颜色 1 2 2" xfId="12166"/>
    <cellStyle name="强调文字颜色 1 2 2 2" xfId="12167"/>
    <cellStyle name="强调文字颜色 1 2 2 3" xfId="12168"/>
    <cellStyle name="强调文字颜色 1 2 3" xfId="12169"/>
    <cellStyle name="强调文字颜色 1 2 3 2" xfId="12170"/>
    <cellStyle name="强调文字颜色 1 2 3 3" xfId="12171"/>
    <cellStyle name="强调文字颜色 1 2 4" xfId="12172"/>
    <cellStyle name="强调文字颜色 1 2 4 2" xfId="12173"/>
    <cellStyle name="强调文字颜色 1 2 4 3" xfId="12174"/>
    <cellStyle name="强调文字颜色 1 2 5" xfId="12175"/>
    <cellStyle name="强调文字颜色 1 2 6" xfId="12176"/>
    <cellStyle name="强调文字颜色 2 2" xfId="12178"/>
    <cellStyle name="强调文字颜色 2 2 2" xfId="12179"/>
    <cellStyle name="强调文字颜色 2 2 2 2" xfId="12180"/>
    <cellStyle name="强调文字颜色 2 2 2 3" xfId="12181"/>
    <cellStyle name="强调文字颜色 2 2 3" xfId="12182"/>
    <cellStyle name="强调文字颜色 2 2 3 2" xfId="12183"/>
    <cellStyle name="强调文字颜色 2 2 3 3" xfId="12184"/>
    <cellStyle name="强调文字颜色 2 2 4" xfId="12185"/>
    <cellStyle name="强调文字颜色 2 2 4 2" xfId="12186"/>
    <cellStyle name="强调文字颜色 2 2 4 3" xfId="12187"/>
    <cellStyle name="强调文字颜色 2 2 5" xfId="12188"/>
    <cellStyle name="强调文字颜色 2 2 6" xfId="12189"/>
    <cellStyle name="强调文字颜色 3 2" xfId="12191"/>
    <cellStyle name="强调文字颜色 3 2 2" xfId="12192"/>
    <cellStyle name="强调文字颜色 3 2 2 2" xfId="12193"/>
    <cellStyle name="强调文字颜色 3 2 2 3" xfId="12194"/>
    <cellStyle name="强调文字颜色 3 2 3" xfId="12195"/>
    <cellStyle name="强调文字颜色 3 2 3 2" xfId="12196"/>
    <cellStyle name="强调文字颜色 3 2 3 3" xfId="12197"/>
    <cellStyle name="强调文字颜色 3 2 4" xfId="12198"/>
    <cellStyle name="强调文字颜色 3 2 4 2" xfId="12199"/>
    <cellStyle name="强调文字颜色 3 2 4 3" xfId="12200"/>
    <cellStyle name="强调文字颜色 3 2 5" xfId="12201"/>
    <cellStyle name="强调文字颜色 3 2 6" xfId="12202"/>
    <cellStyle name="强调文字颜色 4 2" xfId="12204"/>
    <cellStyle name="强调文字颜色 4 2 2" xfId="12205"/>
    <cellStyle name="强调文字颜色 4 2 2 2" xfId="12206"/>
    <cellStyle name="强调文字颜色 4 2 2 3" xfId="12207"/>
    <cellStyle name="强调文字颜色 4 2 3" xfId="12208"/>
    <cellStyle name="强调文字颜色 4 2 3 2" xfId="12209"/>
    <cellStyle name="强调文字颜色 4 2 3 3" xfId="12210"/>
    <cellStyle name="强调文字颜色 4 2 4" xfId="12211"/>
    <cellStyle name="强调文字颜色 4 2 4 2" xfId="12212"/>
    <cellStyle name="强调文字颜色 4 2 4 3" xfId="12213"/>
    <cellStyle name="强调文字颜色 4 2 5" xfId="12214"/>
    <cellStyle name="强调文字颜色 4 2 6" xfId="12215"/>
    <cellStyle name="强调文字颜色 5 2" xfId="12217"/>
    <cellStyle name="强调文字颜色 5 2 2" xfId="12218"/>
    <cellStyle name="强调文字颜色 5 2 2 2" xfId="12219"/>
    <cellStyle name="强调文字颜色 5 2 2 3" xfId="12220"/>
    <cellStyle name="强调文字颜色 5 2 3" xfId="12221"/>
    <cellStyle name="强调文字颜色 5 2 3 2" xfId="12222"/>
    <cellStyle name="强调文字颜色 5 2 3 3" xfId="12223"/>
    <cellStyle name="强调文字颜色 5 2 4" xfId="12224"/>
    <cellStyle name="强调文字颜色 5 2 4 2" xfId="12225"/>
    <cellStyle name="强调文字颜色 5 2 4 3" xfId="12226"/>
    <cellStyle name="强调文字颜色 5 2 5" xfId="12227"/>
    <cellStyle name="强调文字颜色 5 2 6" xfId="12228"/>
    <cellStyle name="强调文字颜色 6 2" xfId="12230"/>
    <cellStyle name="强调文字颜色 6 2 2" xfId="12231"/>
    <cellStyle name="强调文字颜色 6 2 2 2" xfId="12232"/>
    <cellStyle name="强调文字颜色 6 2 2 3" xfId="12233"/>
    <cellStyle name="强调文字颜色 6 2 3" xfId="12234"/>
    <cellStyle name="强调文字颜色 6 2 3 2" xfId="12235"/>
    <cellStyle name="强调文字颜色 6 2 3 3" xfId="12236"/>
    <cellStyle name="强调文字颜色 6 2 4" xfId="12237"/>
    <cellStyle name="强调文字颜色 6 2 4 2" xfId="12238"/>
    <cellStyle name="强调文字颜色 6 2 4 3" xfId="12239"/>
    <cellStyle name="强调文字颜色 6 2 5" xfId="12240"/>
    <cellStyle name="强调文字颜色 6 2 6" xfId="12241"/>
    <cellStyle name="入力" xfId="12242"/>
    <cellStyle name="入力 2" xfId="12243"/>
    <cellStyle name="入力 3" xfId="12244"/>
    <cellStyle name="鱔 [0]_94褒瞳 (2)" xfId="12245"/>
    <cellStyle name="鱔_94褒瞳 (2)" xfId="12246"/>
    <cellStyle name="适中" xfId="12247" builtinId="28" customBuiltin="1"/>
    <cellStyle name="适中 2" xfId="12248"/>
    <cellStyle name="适中 2 2" xfId="12249"/>
    <cellStyle name="适中 2 2 2" xfId="12250"/>
    <cellStyle name="适中 2 2 3" xfId="12251"/>
    <cellStyle name="适中 2 3" xfId="12252"/>
    <cellStyle name="适中 2 3 2" xfId="12253"/>
    <cellStyle name="适中 2 3 3" xfId="12254"/>
    <cellStyle name="适中 2 4" xfId="12255"/>
    <cellStyle name="适中 2 4 2" xfId="12256"/>
    <cellStyle name="适中 2 4 3" xfId="12257"/>
    <cellStyle name="适中 2 5" xfId="12258"/>
    <cellStyle name="适中 2 6" xfId="12259"/>
    <cellStyle name="输出" xfId="12260" builtinId="21" customBuiltin="1"/>
    <cellStyle name="输出 2" xfId="12261"/>
    <cellStyle name="输出 2 2" xfId="12262"/>
    <cellStyle name="输出 2 2 2" xfId="12263"/>
    <cellStyle name="输出 2 2 3" xfId="12264"/>
    <cellStyle name="输出 2 3" xfId="12265"/>
    <cellStyle name="输出 2 3 2" xfId="12266"/>
    <cellStyle name="输出 2 3 3" xfId="12267"/>
    <cellStyle name="输出 2 4" xfId="12268"/>
    <cellStyle name="输出 2 4 2" xfId="12269"/>
    <cellStyle name="输出 2 4 3" xfId="12270"/>
    <cellStyle name="输出 2 5" xfId="12271"/>
    <cellStyle name="输出 2 6" xfId="12272"/>
    <cellStyle name="输入" xfId="12273" builtinId="20" customBuiltin="1"/>
    <cellStyle name="输入 2" xfId="12274"/>
    <cellStyle name="输入 2 2" xfId="12275"/>
    <cellStyle name="输入 2 2 2" xfId="12276"/>
    <cellStyle name="输入 2 2 3" xfId="12277"/>
    <cellStyle name="输入 2 3" xfId="12278"/>
    <cellStyle name="输入 2 3 2" xfId="12279"/>
    <cellStyle name="输入 2 3 3" xfId="12280"/>
    <cellStyle name="输入 2 4" xfId="12281"/>
    <cellStyle name="输入 2 4 2" xfId="12282"/>
    <cellStyle name="输入 2 4 3" xfId="12283"/>
    <cellStyle name="输入 2 5" xfId="12284"/>
    <cellStyle name="输入 2 6" xfId="12285"/>
    <cellStyle name="説明文" xfId="12286"/>
    <cellStyle name="説明文 2" xfId="12287"/>
    <cellStyle name="説明文 3" xfId="12288"/>
    <cellStyle name="隨後的超連結_03 2005 US" xfId="12289"/>
    <cellStyle name="通貨 [0.00]_BKG STATUS  " xfId="12290"/>
    <cellStyle name="通貨_BKG STATUS  " xfId="12291"/>
    <cellStyle name="巍葆 [0]_94褒瞳 (2)" xfId="12292"/>
    <cellStyle name="巍葆_94褒瞳 (2)" xfId="12293"/>
    <cellStyle name="메모" xfId="12294"/>
    <cellStyle name="메모 2" xfId="12295"/>
    <cellStyle name="메모 2 2" xfId="12296"/>
    <cellStyle name="메모 2 3" xfId="12297"/>
    <cellStyle name="메모 3" xfId="12298"/>
    <cellStyle name="메모 3 2" xfId="12299"/>
    <cellStyle name="메모 3 3" xfId="12300"/>
    <cellStyle name="메모 4" xfId="12301"/>
    <cellStyle name="메모 4 2" xfId="12302"/>
    <cellStyle name="메모 4 3" xfId="12303"/>
    <cellStyle name="메모 5" xfId="12304"/>
    <cellStyle name="메모 6" xfId="12305"/>
    <cellStyle name="未定義" xfId="12306"/>
    <cellStyle name="未定義 2" xfId="12307"/>
    <cellStyle name="未定義 2 2" xfId="12308"/>
    <cellStyle name="未定義 2 3" xfId="12309"/>
    <cellStyle name="未定義 3" xfId="12310"/>
    <cellStyle name="未定義 4" xfId="12311"/>
    <cellStyle name="未定義_B50306CVI" xfId="12312"/>
    <cellStyle name="样式 1" xfId="12313"/>
    <cellStyle name="样式 1 10" xfId="12314"/>
    <cellStyle name="样式 1 10 2 2" xfId="13033"/>
    <cellStyle name="样式 1 11" xfId="12315"/>
    <cellStyle name="样式 1 12" xfId="12316"/>
    <cellStyle name="样式 1 2" xfId="12317"/>
    <cellStyle name="样式 1 2 2" xfId="12318"/>
    <cellStyle name="样式 1 2 2 2 2 2 2 2 2" xfId="13034"/>
    <cellStyle name="样式 1 2 3" xfId="12319"/>
    <cellStyle name="样式 1 2 4" xfId="12320"/>
    <cellStyle name="样式 1 2 5" xfId="12321"/>
    <cellStyle name="样式 1 3" xfId="12322"/>
    <cellStyle name="样式 1 4" xfId="12323"/>
    <cellStyle name="样式 1 5" xfId="12324"/>
    <cellStyle name="样式 1 5 2" xfId="13031"/>
    <cellStyle name="样式 1 6" xfId="12325"/>
    <cellStyle name="样式 1 6 2" xfId="12326"/>
    <cellStyle name="样式 1 6 3" xfId="12327"/>
    <cellStyle name="样式 1 6 4" xfId="12328"/>
    <cellStyle name="样式 1 6 5" xfId="12329"/>
    <cellStyle name="样式 1 7" xfId="12330"/>
    <cellStyle name="样式 1 7 2" xfId="12331"/>
    <cellStyle name="样式 1 7 3" xfId="12332"/>
    <cellStyle name="样式 1 8" xfId="12333"/>
    <cellStyle name="样式 1 8 2" xfId="12334"/>
    <cellStyle name="样式 1 8 3" xfId="12335"/>
    <cellStyle name="样式 1 9" xfId="12336"/>
    <cellStyle name="樣式 1" xfId="12337"/>
    <cellStyle name="樣式 1 10" xfId="12338"/>
    <cellStyle name="樣式 1 11" xfId="12339"/>
    <cellStyle name="樣式 1 2" xfId="12340"/>
    <cellStyle name="樣式 1 2 2" xfId="12341"/>
    <cellStyle name="樣式 1 2 2 2" xfId="12342"/>
    <cellStyle name="樣式 1 2 2 3" xfId="12343"/>
    <cellStyle name="樣式 1 2 3" xfId="12344"/>
    <cellStyle name="樣式 1 2 4" xfId="12345"/>
    <cellStyle name="樣式 1 2_B50306CVI" xfId="12346"/>
    <cellStyle name="樣式 1 3" xfId="12347"/>
    <cellStyle name="樣式 1 3 2" xfId="12348"/>
    <cellStyle name="樣式 1 3 3" xfId="12349"/>
    <cellStyle name="樣式 1 4" xfId="12350"/>
    <cellStyle name="樣式 1 4 2" xfId="12351"/>
    <cellStyle name="樣式 1 4 3" xfId="12352"/>
    <cellStyle name="樣式 1 5" xfId="12353"/>
    <cellStyle name="樣式 1 5 2" xfId="12354"/>
    <cellStyle name="樣式 1 5 3" xfId="12355"/>
    <cellStyle name="樣式 1 6" xfId="12356"/>
    <cellStyle name="樣式 1 6 2" xfId="12357"/>
    <cellStyle name="樣式 1 6 3" xfId="12358"/>
    <cellStyle name="樣式 1 7" xfId="12359"/>
    <cellStyle name="樣式 1 7 2" xfId="12360"/>
    <cellStyle name="樣式 1 7 3" xfId="12361"/>
    <cellStyle name="樣式 1 8" xfId="12362"/>
    <cellStyle name="樣式 1 8 2" xfId="12363"/>
    <cellStyle name="樣式 1 8 3" xfId="12364"/>
    <cellStyle name="樣式 1 9" xfId="12365"/>
    <cellStyle name="樣式 1_2013 JP Golden Week 試算" xfId="12366"/>
    <cellStyle name="一般 10" xfId="12367"/>
    <cellStyle name="一般 10 2" xfId="12368"/>
    <cellStyle name="一般 10 3" xfId="12369"/>
    <cellStyle name="一般 11" xfId="12370"/>
    <cellStyle name="一般 11 2" xfId="12371"/>
    <cellStyle name="一般 11 3" xfId="12372"/>
    <cellStyle name="一般 12" xfId="12373"/>
    <cellStyle name="一般 12 2" xfId="12374"/>
    <cellStyle name="一般 12 3" xfId="12375"/>
    <cellStyle name="一般 13" xfId="12376"/>
    <cellStyle name="一般 13 2" xfId="12377"/>
    <cellStyle name="一般 13 3" xfId="12378"/>
    <cellStyle name="一般 14" xfId="12379"/>
    <cellStyle name="一般 14 2" xfId="12380"/>
    <cellStyle name="一般 14 3" xfId="12381"/>
    <cellStyle name="一般 15" xfId="12382"/>
    <cellStyle name="一般 15 2" xfId="12383"/>
    <cellStyle name="一般 15 3" xfId="12384"/>
    <cellStyle name="一般 16" xfId="12385"/>
    <cellStyle name="一般 16 2" xfId="12386"/>
    <cellStyle name="一般 16 3" xfId="12387"/>
    <cellStyle name="一般 17" xfId="12388"/>
    <cellStyle name="一般 17 2" xfId="12389"/>
    <cellStyle name="一般 17 3" xfId="12390"/>
    <cellStyle name="一般 18" xfId="12391"/>
    <cellStyle name="一般 18 2" xfId="12392"/>
    <cellStyle name="一般 18 3" xfId="12393"/>
    <cellStyle name="一般 19" xfId="12394"/>
    <cellStyle name="一般 19 2" xfId="12395"/>
    <cellStyle name="一般 19 3" xfId="12396"/>
    <cellStyle name="一般 2" xfId="12397"/>
    <cellStyle name="一般 2 2" xfId="12398"/>
    <cellStyle name="一般 2 3" xfId="12399"/>
    <cellStyle name="一般 20" xfId="12400"/>
    <cellStyle name="一般 20 2" xfId="12401"/>
    <cellStyle name="一般 20 3" xfId="12402"/>
    <cellStyle name="一般 3" xfId="12403"/>
    <cellStyle name="一般 3 2" xfId="12404"/>
    <cellStyle name="一般 3 3" xfId="12405"/>
    <cellStyle name="一般 4" xfId="12406"/>
    <cellStyle name="一般 4 2" xfId="12407"/>
    <cellStyle name="一般 4 3" xfId="12408"/>
    <cellStyle name="一般 5" xfId="12409"/>
    <cellStyle name="一般 5 2" xfId="12410"/>
    <cellStyle name="一般 5 3" xfId="12411"/>
    <cellStyle name="一般 6" xfId="12412"/>
    <cellStyle name="一般 6 2" xfId="12413"/>
    <cellStyle name="一般 6 3" xfId="12414"/>
    <cellStyle name="一般 7" xfId="12415"/>
    <cellStyle name="一般 7 2" xfId="12416"/>
    <cellStyle name="一般 7 3" xfId="12417"/>
    <cellStyle name="一般 8" xfId="12418"/>
    <cellStyle name="一般 8 2" xfId="12419"/>
    <cellStyle name="一般 8 3" xfId="12420"/>
    <cellStyle name="一般 89 2" xfId="12421"/>
    <cellStyle name="一般 89 2 2" xfId="12422"/>
    <cellStyle name="一般 89 2 3" xfId="12423"/>
    <cellStyle name="一般 9" xfId="12424"/>
    <cellStyle name="一般 9 2" xfId="12425"/>
    <cellStyle name="一般 9 3" xfId="12426"/>
    <cellStyle name="一般_2005-03-01 Long Term Schedule-China-1" xfId="12427"/>
    <cellStyle name="믅됞 [0.00]_PRODUCT DETAIL Q1" xfId="12428"/>
    <cellStyle name="믅됞_PRODUCT DETAIL Q1" xfId="12429"/>
    <cellStyle name="백분율 2" xfId="12430"/>
    <cellStyle name="백분율_HOBONG" xfId="12431"/>
    <cellStyle name="着色 1" xfId="12164" builtinId="29" customBuiltin="1"/>
    <cellStyle name="着色 2" xfId="12177" builtinId="33" customBuiltin="1"/>
    <cellStyle name="着色 3" xfId="12190" builtinId="37" customBuiltin="1"/>
    <cellStyle name="着色 4" xfId="12203" builtinId="41" customBuiltin="1"/>
    <cellStyle name="着色 5" xfId="12216" builtinId="45" customBuiltin="1"/>
    <cellStyle name="着色 6" xfId="12229" builtinId="49" customBuiltin="1"/>
    <cellStyle name="中等" xfId="12432"/>
    <cellStyle name="中等 2" xfId="12433"/>
    <cellStyle name="中等 2 2" xfId="12434"/>
    <cellStyle name="中等 2 3" xfId="12435"/>
    <cellStyle name="中等 3" xfId="12436"/>
    <cellStyle name="中等 3 2" xfId="12437"/>
    <cellStyle name="中等 3 3" xfId="12438"/>
    <cellStyle name="中等 4" xfId="12439"/>
    <cellStyle name="中等 5" xfId="12440"/>
    <cellStyle name="보통" xfId="12441"/>
    <cellStyle name="보통 2" xfId="12442"/>
    <cellStyle name="보통 2 2" xfId="12443"/>
    <cellStyle name="보통 2 2 2" xfId="12444"/>
    <cellStyle name="보통 2 2 2 2" xfId="12445"/>
    <cellStyle name="보통 2 2 2 3" xfId="12446"/>
    <cellStyle name="보통 2 2 3" xfId="12447"/>
    <cellStyle name="보통 2 2 3 2" xfId="12448"/>
    <cellStyle name="보통 2 2 3 3" xfId="12449"/>
    <cellStyle name="보통 2 2 4" xfId="12450"/>
    <cellStyle name="보통 2 2 5" xfId="12451"/>
    <cellStyle name="보통 2 3" xfId="12452"/>
    <cellStyle name="보통 2 3 2" xfId="12453"/>
    <cellStyle name="보통 2 3 3" xfId="12454"/>
    <cellStyle name="보통 2 4" xfId="12455"/>
    <cellStyle name="보통 2 4 2" xfId="12456"/>
    <cellStyle name="보통 2 4 3" xfId="12457"/>
    <cellStyle name="보통 2 5" xfId="12458"/>
    <cellStyle name="보통 2 6" xfId="12459"/>
    <cellStyle name="보통 3" xfId="12460"/>
    <cellStyle name="보통 3 2" xfId="12461"/>
    <cellStyle name="보통 3 3" xfId="12462"/>
    <cellStyle name="보통 4" xfId="12463"/>
    <cellStyle name="보통 4 2" xfId="12464"/>
    <cellStyle name="보통 4 3" xfId="12465"/>
    <cellStyle name="보통 5" xfId="12466"/>
    <cellStyle name="보통 5 2" xfId="12467"/>
    <cellStyle name="보통 5 3" xfId="12468"/>
    <cellStyle name="보통 6" xfId="12469"/>
    <cellStyle name="보통 7" xfId="12470"/>
    <cellStyle name="注释" xfId="12471" builtinId="10" customBuiltin="1"/>
    <cellStyle name="注释 2" xfId="12472"/>
    <cellStyle name="注释 2 2" xfId="12473"/>
    <cellStyle name="注释 2 2 2" xfId="12474"/>
    <cellStyle name="注释 2 2 2 2" xfId="12475"/>
    <cellStyle name="注释 2 2 2 3" xfId="12476"/>
    <cellStyle name="注释 2 2 3" xfId="12477"/>
    <cellStyle name="注释 2 2 3 2" xfId="12478"/>
    <cellStyle name="注释 2 2 3 3" xfId="12479"/>
    <cellStyle name="注释 2 2 4" xfId="12480"/>
    <cellStyle name="注释 2 2 5" xfId="12481"/>
    <cellStyle name="注释 2 3" xfId="12482"/>
    <cellStyle name="注释 2 3 2" xfId="12483"/>
    <cellStyle name="注释 2 3 2 2" xfId="12484"/>
    <cellStyle name="注释 2 3 2 3" xfId="12485"/>
    <cellStyle name="注释 2 3 3" xfId="12486"/>
    <cellStyle name="注释 2 3 3 2" xfId="12487"/>
    <cellStyle name="注释 2 3 3 3" xfId="12488"/>
    <cellStyle name="注释 2 3 4" xfId="12489"/>
    <cellStyle name="注释 2 3 5" xfId="12490"/>
    <cellStyle name="注释 2 4" xfId="12491"/>
    <cellStyle name="注释 2 4 2" xfId="12492"/>
    <cellStyle name="注释 2 4 3" xfId="12493"/>
    <cellStyle name="注释 2 5" xfId="12494"/>
    <cellStyle name="注释 2 5 2" xfId="12495"/>
    <cellStyle name="注释 2 5 3" xfId="12496"/>
    <cellStyle name="注释 2 6" xfId="12497"/>
    <cellStyle name="注释 2 6 2" xfId="12498"/>
    <cellStyle name="注释 2 6 3" xfId="12499"/>
    <cellStyle name="注释 2 7" xfId="12500"/>
    <cellStyle name="注释 2 8" xfId="12501"/>
    <cellStyle name="注释 3" xfId="12502"/>
    <cellStyle name="注释 3 2" xfId="12503"/>
    <cellStyle name="注释 3 3" xfId="12504"/>
    <cellStyle name="뷭?_BOOKSHIP" xfId="12505"/>
    <cellStyle name="새귑[0]_BOOK1" xfId="12506"/>
    <cellStyle name="새귑_BOOK1" xfId="12507"/>
    <cellStyle name="설명 텍스트" xfId="12508"/>
    <cellStyle name="설명 텍스트 2" xfId="12509"/>
    <cellStyle name="설명 텍스트 2 2" xfId="12510"/>
    <cellStyle name="설명 텍스트 2 2 2" xfId="12511"/>
    <cellStyle name="설명 텍스트 2 2 2 2" xfId="12512"/>
    <cellStyle name="설명 텍스트 2 2 2 3" xfId="12513"/>
    <cellStyle name="설명 텍스트 2 2 3" xfId="12514"/>
    <cellStyle name="설명 텍스트 2 2 3 2" xfId="12515"/>
    <cellStyle name="설명 텍스트 2 2 3 3" xfId="12516"/>
    <cellStyle name="설명 텍스트 2 2 4" xfId="12517"/>
    <cellStyle name="설명 텍스트 2 2 5" xfId="12518"/>
    <cellStyle name="설명 텍스트 2 3" xfId="12519"/>
    <cellStyle name="설명 텍스트 2 3 2" xfId="12520"/>
    <cellStyle name="설명 텍스트 2 3 3" xfId="12521"/>
    <cellStyle name="설명 텍스트 2 4" xfId="12522"/>
    <cellStyle name="설명 텍스트 2 4 2" xfId="12523"/>
    <cellStyle name="설명 텍스트 2 4 3" xfId="12524"/>
    <cellStyle name="설명 텍스트 2 5" xfId="12525"/>
    <cellStyle name="설명 텍스트 2 6" xfId="12526"/>
    <cellStyle name="설명 텍스트 3" xfId="12527"/>
    <cellStyle name="설명 텍스트 3 2" xfId="12528"/>
    <cellStyle name="설명 텍스트 3 3" xfId="12529"/>
    <cellStyle name="설명 텍스트 4" xfId="12530"/>
    <cellStyle name="설명 텍스트 4 2" xfId="12531"/>
    <cellStyle name="설명 텍스트 4 3" xfId="12532"/>
    <cellStyle name="설명 텍스트 5" xfId="12533"/>
    <cellStyle name="설명 텍스트 5 2" xfId="12534"/>
    <cellStyle name="설명 텍스트 5 3" xfId="12535"/>
    <cellStyle name="설명 텍스트 6" xfId="12536"/>
    <cellStyle name="설명 텍스트 7" xfId="12537"/>
    <cellStyle name="셀 확인" xfId="12538"/>
    <cellStyle name="셀 확인 2" xfId="12539"/>
    <cellStyle name="셀 확인 2 2" xfId="12540"/>
    <cellStyle name="셀 확인 2 2 2" xfId="12541"/>
    <cellStyle name="셀 확인 2 2 2 2" xfId="12542"/>
    <cellStyle name="셀 확인 2 2 2 3" xfId="12543"/>
    <cellStyle name="셀 확인 2 2 3" xfId="12544"/>
    <cellStyle name="셀 확인 2 2 3 2" xfId="12545"/>
    <cellStyle name="셀 확인 2 2 3 3" xfId="12546"/>
    <cellStyle name="셀 확인 2 2 4" xfId="12547"/>
    <cellStyle name="셀 확인 2 2 5" xfId="12548"/>
    <cellStyle name="셀 확인 2 3" xfId="12549"/>
    <cellStyle name="셀 확인 2 3 2" xfId="12550"/>
    <cellStyle name="셀 확인 2 3 3" xfId="12551"/>
    <cellStyle name="셀 확인 2 4" xfId="12552"/>
    <cellStyle name="셀 확인 2 4 2" xfId="12553"/>
    <cellStyle name="셀 확인 2 4 3" xfId="12554"/>
    <cellStyle name="셀 확인 2 5" xfId="12555"/>
    <cellStyle name="셀 확인 2 6" xfId="12556"/>
    <cellStyle name="셀 확인 3" xfId="12557"/>
    <cellStyle name="셀 확인 3 2" xfId="12558"/>
    <cellStyle name="셀 확인 3 3" xfId="12559"/>
    <cellStyle name="셀 확인 4" xfId="12560"/>
    <cellStyle name="셀 확인 4 2" xfId="12561"/>
    <cellStyle name="셀 확인 4 3" xfId="12562"/>
    <cellStyle name="셀 확인 5" xfId="12563"/>
    <cellStyle name="셀 확인 5 2" xfId="12564"/>
    <cellStyle name="셀 확인 5 3" xfId="12565"/>
    <cellStyle name="셀 확인 6" xfId="12566"/>
    <cellStyle name="셀 확인 7" xfId="12567"/>
    <cellStyle name="쉼표 [0] 2" xfId="12568"/>
    <cellStyle name="쉼표 [0] 2 2" xfId="12569"/>
    <cellStyle name="쉼표 [0] 2 3" xfId="12570"/>
    <cellStyle name="쉼표 [0]_CAX-PSX-SJX PF Date Swap final for CKY" xfId="12571"/>
    <cellStyle name="스타일 1" xfId="12572"/>
    <cellStyle name="스타일 1 2" xfId="12573"/>
    <cellStyle name="스타일 1 2 2" xfId="12574"/>
    <cellStyle name="스타일 1 2 3" xfId="12575"/>
    <cellStyle name="스타일 1 3" xfId="12576"/>
    <cellStyle name="스타일 1 3 2" xfId="12577"/>
    <cellStyle name="스타일 1 3 3" xfId="12578"/>
    <cellStyle name="스타일 1 4" xfId="12579"/>
    <cellStyle name="스타일 1 4 2" xfId="12580"/>
    <cellStyle name="스타일 1 4 3" xfId="12581"/>
    <cellStyle name="스타일 1 5" xfId="12582"/>
    <cellStyle name="스타일 1 6" xfId="12583"/>
    <cellStyle name="연결된 셀" xfId="12584"/>
    <cellStyle name="연결된 셀 2" xfId="12585"/>
    <cellStyle name="연결된 셀 2 2" xfId="12586"/>
    <cellStyle name="연결된 셀 2 2 2" xfId="12587"/>
    <cellStyle name="연결된 셀 2 2 2 2" xfId="12588"/>
    <cellStyle name="연결된 셀 2 2 2 3" xfId="12589"/>
    <cellStyle name="연결된 셀 2 2 3" xfId="12590"/>
    <cellStyle name="연결된 셀 2 2 3 2" xfId="12591"/>
    <cellStyle name="연결된 셀 2 2 3 3" xfId="12592"/>
    <cellStyle name="연결된 셀 2 2 4" xfId="12593"/>
    <cellStyle name="연결된 셀 2 2 5" xfId="12594"/>
    <cellStyle name="연결된 셀 2 3" xfId="12595"/>
    <cellStyle name="연결된 셀 2 3 2" xfId="12596"/>
    <cellStyle name="연결된 셀 2 3 3" xfId="12597"/>
    <cellStyle name="연결된 셀 2 4" xfId="12598"/>
    <cellStyle name="연결된 셀 2 4 2" xfId="12599"/>
    <cellStyle name="연결된 셀 2 4 3" xfId="12600"/>
    <cellStyle name="연결된 셀 2 5" xfId="12601"/>
    <cellStyle name="연결된 셀 2 6" xfId="12602"/>
    <cellStyle name="연결된 셀 3" xfId="12603"/>
    <cellStyle name="연결된 셀 3 2" xfId="12604"/>
    <cellStyle name="연결된 셀 3 3" xfId="12605"/>
    <cellStyle name="연결된 셀 4" xfId="12606"/>
    <cellStyle name="연결된 셀 4 2" xfId="12607"/>
    <cellStyle name="연결된 셀 4 3" xfId="12608"/>
    <cellStyle name="연결된 셀 5" xfId="12609"/>
    <cellStyle name="연결된 셀 5 2" xfId="12610"/>
    <cellStyle name="연결된 셀 5 3" xfId="12611"/>
    <cellStyle name="연결된 셀 6" xfId="12612"/>
    <cellStyle name="연결된 셀 7" xfId="12613"/>
    <cellStyle name="열어본 하이퍼링크" xfId="12614"/>
    <cellStyle name="열어본 하이퍼링크 2" xfId="12615"/>
    <cellStyle name="열어본 하이퍼링크 2 2" xfId="12616"/>
    <cellStyle name="열어본 하이퍼링크 2 3" xfId="12617"/>
    <cellStyle name="열어본 하이퍼링크 3" xfId="12618"/>
    <cellStyle name="열어본 하이퍼링크 3 2" xfId="12619"/>
    <cellStyle name="열어본 하이퍼링크 3 3" xfId="12620"/>
    <cellStyle name="열어본 하이퍼링크 4" xfId="12621"/>
    <cellStyle name="열어본 하이퍼링크 4 2" xfId="12622"/>
    <cellStyle name="열어본 하이퍼링크 4 3" xfId="12623"/>
    <cellStyle name="열어본 하이퍼링크 5" xfId="12624"/>
    <cellStyle name="열어본 하이퍼링크 6" xfId="12625"/>
    <cellStyle name="요약" xfId="12626"/>
    <cellStyle name="요약 2" xfId="12627"/>
    <cellStyle name="요약 2 2" xfId="12628"/>
    <cellStyle name="요약 2 2 2" xfId="12629"/>
    <cellStyle name="요약 2 2 2 2" xfId="12630"/>
    <cellStyle name="요약 2 2 2 3" xfId="12631"/>
    <cellStyle name="요약 2 2 3" xfId="12632"/>
    <cellStyle name="요약 2 2 3 2" xfId="12633"/>
    <cellStyle name="요약 2 2 3 3" xfId="12634"/>
    <cellStyle name="요약 2 2 4" xfId="12635"/>
    <cellStyle name="요약 2 2 5" xfId="12636"/>
    <cellStyle name="요약 2 3" xfId="12637"/>
    <cellStyle name="요약 2 3 2" xfId="12638"/>
    <cellStyle name="요약 2 3 3" xfId="12639"/>
    <cellStyle name="요약 2 4" xfId="12640"/>
    <cellStyle name="요약 2 4 2" xfId="12641"/>
    <cellStyle name="요약 2 4 3" xfId="12642"/>
    <cellStyle name="요약 2 5" xfId="12643"/>
    <cellStyle name="요약 2 6" xfId="12644"/>
    <cellStyle name="요약 3" xfId="12645"/>
    <cellStyle name="요약 3 2" xfId="12646"/>
    <cellStyle name="요약 3 3" xfId="12647"/>
    <cellStyle name="요약 4" xfId="12648"/>
    <cellStyle name="요약 4 2" xfId="12649"/>
    <cellStyle name="요약 4 3" xfId="12650"/>
    <cellStyle name="요약 5" xfId="12651"/>
    <cellStyle name="요약 5 2" xfId="12652"/>
    <cellStyle name="요약 5 3" xfId="12653"/>
    <cellStyle name="요약 6" xfId="12654"/>
    <cellStyle name="요약 7" xfId="12655"/>
    <cellStyle name="입력" xfId="12656"/>
    <cellStyle name="입력 2" xfId="12657"/>
    <cellStyle name="입력 2 2" xfId="12658"/>
    <cellStyle name="입력 2 2 2" xfId="12659"/>
    <cellStyle name="입력 2 2 2 2" xfId="12660"/>
    <cellStyle name="입력 2 2 2 3" xfId="12661"/>
    <cellStyle name="입력 2 2 3" xfId="12662"/>
    <cellStyle name="입력 2 2 3 2" xfId="12663"/>
    <cellStyle name="입력 2 2 3 3" xfId="12664"/>
    <cellStyle name="입력 2 2 4" xfId="12665"/>
    <cellStyle name="입력 2 2 5" xfId="12666"/>
    <cellStyle name="입력 2 3" xfId="12667"/>
    <cellStyle name="입력 2 3 2" xfId="12668"/>
    <cellStyle name="입력 2 3 3" xfId="12669"/>
    <cellStyle name="입력 2 4" xfId="12670"/>
    <cellStyle name="입력 2 4 2" xfId="12671"/>
    <cellStyle name="입력 2 4 3" xfId="12672"/>
    <cellStyle name="입력 2 5" xfId="12673"/>
    <cellStyle name="입력 2 6" xfId="12674"/>
    <cellStyle name="입력 3" xfId="12675"/>
    <cellStyle name="입력 3 2" xfId="12676"/>
    <cellStyle name="입력 3 3" xfId="12677"/>
    <cellStyle name="입력 4" xfId="12678"/>
    <cellStyle name="입력 4 2" xfId="12679"/>
    <cellStyle name="입력 4 3" xfId="12680"/>
    <cellStyle name="입력 5" xfId="12681"/>
    <cellStyle name="입력 5 2" xfId="12682"/>
    <cellStyle name="입력 5 3" xfId="12683"/>
    <cellStyle name="입력 6" xfId="12684"/>
    <cellStyle name="입력 7" xfId="12685"/>
    <cellStyle name="제목" xfId="12686"/>
    <cellStyle name="제목 1" xfId="12687"/>
    <cellStyle name="제목 1 2" xfId="12688"/>
    <cellStyle name="제목 1 2 2" xfId="12689"/>
    <cellStyle name="제목 1 2 2 2" xfId="12690"/>
    <cellStyle name="제목 1 2 2 2 2" xfId="12691"/>
    <cellStyle name="제목 1 2 2 2 3" xfId="12692"/>
    <cellStyle name="제목 1 2 2 3" xfId="12693"/>
    <cellStyle name="제목 1 2 2 3 2" xfId="12694"/>
    <cellStyle name="제목 1 2 2 3 3" xfId="12695"/>
    <cellStyle name="제목 1 2 2 4" xfId="12696"/>
    <cellStyle name="제목 1 2 2 5" xfId="12697"/>
    <cellStyle name="제목 1 2 3" xfId="12698"/>
    <cellStyle name="제목 1 2 3 2" xfId="12699"/>
    <cellStyle name="제목 1 2 3 3" xfId="12700"/>
    <cellStyle name="제목 1 2 4" xfId="12701"/>
    <cellStyle name="제목 1 2 4 2" xfId="12702"/>
    <cellStyle name="제목 1 2 4 3" xfId="12703"/>
    <cellStyle name="제목 1 2 5" xfId="12704"/>
    <cellStyle name="제목 1 2 6" xfId="12705"/>
    <cellStyle name="제목 1 3" xfId="12706"/>
    <cellStyle name="제목 1 3 2" xfId="12707"/>
    <cellStyle name="제목 1 3 3" xfId="12708"/>
    <cellStyle name="제목 1 4" xfId="12709"/>
    <cellStyle name="제목 1 4 2" xfId="12710"/>
    <cellStyle name="제목 1 4 3" xfId="12711"/>
    <cellStyle name="제목 1 5" xfId="12712"/>
    <cellStyle name="제목 1 5 2" xfId="12713"/>
    <cellStyle name="제목 1 5 3" xfId="12714"/>
    <cellStyle name="제목 1 6" xfId="12715"/>
    <cellStyle name="제목 1 7" xfId="12716"/>
    <cellStyle name="제목 10" xfId="12717"/>
    <cellStyle name="제목 2" xfId="12718"/>
    <cellStyle name="제목 2 2" xfId="12719"/>
    <cellStyle name="제목 2 2 2" xfId="12720"/>
    <cellStyle name="제목 2 2 2 2" xfId="12721"/>
    <cellStyle name="제목 2 2 2 2 2" xfId="12722"/>
    <cellStyle name="제목 2 2 2 2 3" xfId="12723"/>
    <cellStyle name="제목 2 2 2 3" xfId="12724"/>
    <cellStyle name="제목 2 2 2 3 2" xfId="12725"/>
    <cellStyle name="제목 2 2 2 3 3" xfId="12726"/>
    <cellStyle name="제목 2 2 2 4" xfId="12727"/>
    <cellStyle name="제목 2 2 2 5" xfId="12728"/>
    <cellStyle name="제목 2 2 3" xfId="12729"/>
    <cellStyle name="제목 2 2 3 2" xfId="12730"/>
    <cellStyle name="제목 2 2 3 3" xfId="12731"/>
    <cellStyle name="제목 2 2 4" xfId="12732"/>
    <cellStyle name="제목 2 2 4 2" xfId="12733"/>
    <cellStyle name="제목 2 2 4 3" xfId="12734"/>
    <cellStyle name="제목 2 2 5" xfId="12735"/>
    <cellStyle name="제목 2 2 6" xfId="12736"/>
    <cellStyle name="제목 2 3" xfId="12737"/>
    <cellStyle name="제목 2 3 2" xfId="12738"/>
    <cellStyle name="제목 2 3 3" xfId="12739"/>
    <cellStyle name="제목 2 4" xfId="12740"/>
    <cellStyle name="제목 2 4 2" xfId="12741"/>
    <cellStyle name="제목 2 4 3" xfId="12742"/>
    <cellStyle name="제목 2 5" xfId="12743"/>
    <cellStyle name="제목 2 5 2" xfId="12744"/>
    <cellStyle name="제목 2 5 3" xfId="12745"/>
    <cellStyle name="제목 2 6" xfId="12746"/>
    <cellStyle name="제목 2 7" xfId="12747"/>
    <cellStyle name="제목 3" xfId="12748"/>
    <cellStyle name="제목 3 2" xfId="12749"/>
    <cellStyle name="제목 3 2 2" xfId="12750"/>
    <cellStyle name="제목 3 2 2 2" xfId="12751"/>
    <cellStyle name="제목 3 2 2 2 2" xfId="12752"/>
    <cellStyle name="제목 3 2 2 2 3" xfId="12753"/>
    <cellStyle name="제목 3 2 2 3" xfId="12754"/>
    <cellStyle name="제목 3 2 2 3 2" xfId="12755"/>
    <cellStyle name="제목 3 2 2 3 3" xfId="12756"/>
    <cellStyle name="제목 3 2 2 4" xfId="12757"/>
    <cellStyle name="제목 3 2 2 5" xfId="12758"/>
    <cellStyle name="제목 3 2 3" xfId="12759"/>
    <cellStyle name="제목 3 2 3 2" xfId="12760"/>
    <cellStyle name="제목 3 2 3 3" xfId="12761"/>
    <cellStyle name="제목 3 2 4" xfId="12762"/>
    <cellStyle name="제목 3 2 4 2" xfId="12763"/>
    <cellStyle name="제목 3 2 4 3" xfId="12764"/>
    <cellStyle name="제목 3 2 5" xfId="12765"/>
    <cellStyle name="제목 3 2 6" xfId="12766"/>
    <cellStyle name="제목 3 3" xfId="12767"/>
    <cellStyle name="제목 3 3 2" xfId="12768"/>
    <cellStyle name="제목 3 3 3" xfId="12769"/>
    <cellStyle name="제목 3 4" xfId="12770"/>
    <cellStyle name="제목 3 4 2" xfId="12771"/>
    <cellStyle name="제목 3 4 3" xfId="12772"/>
    <cellStyle name="제목 3 5" xfId="12773"/>
    <cellStyle name="제목 3 5 2" xfId="12774"/>
    <cellStyle name="제목 3 5 3" xfId="12775"/>
    <cellStyle name="제목 3 6" xfId="12776"/>
    <cellStyle name="제목 3 7" xfId="12777"/>
    <cellStyle name="제목 4" xfId="12778"/>
    <cellStyle name="제목 4 2" xfId="12779"/>
    <cellStyle name="제목 4 2 2" xfId="12780"/>
    <cellStyle name="제목 4 2 2 2" xfId="12781"/>
    <cellStyle name="제목 4 2 2 2 2" xfId="12782"/>
    <cellStyle name="제목 4 2 2 2 3" xfId="12783"/>
    <cellStyle name="제목 4 2 2 3" xfId="12784"/>
    <cellStyle name="제목 4 2 2 3 2" xfId="12785"/>
    <cellStyle name="제목 4 2 2 3 3" xfId="12786"/>
    <cellStyle name="제목 4 2 2 4" xfId="12787"/>
    <cellStyle name="제목 4 2 2 5" xfId="12788"/>
    <cellStyle name="제목 4 2 3" xfId="12789"/>
    <cellStyle name="제목 4 2 3 2" xfId="12790"/>
    <cellStyle name="제목 4 2 3 3" xfId="12791"/>
    <cellStyle name="제목 4 2 4" xfId="12792"/>
    <cellStyle name="제목 4 2 4 2" xfId="12793"/>
    <cellStyle name="제목 4 2 4 3" xfId="12794"/>
    <cellStyle name="제목 4 2 5" xfId="12795"/>
    <cellStyle name="제목 4 2 6" xfId="12796"/>
    <cellStyle name="제목 4 3" xfId="12797"/>
    <cellStyle name="제목 4 3 2" xfId="12798"/>
    <cellStyle name="제목 4 3 3" xfId="12799"/>
    <cellStyle name="제목 4 4" xfId="12800"/>
    <cellStyle name="제목 4 4 2" xfId="12801"/>
    <cellStyle name="제목 4 4 3" xfId="12802"/>
    <cellStyle name="제목 4 5" xfId="12803"/>
    <cellStyle name="제목 4 5 2" xfId="12804"/>
    <cellStyle name="제목 4 5 3" xfId="12805"/>
    <cellStyle name="제목 4 6" xfId="12806"/>
    <cellStyle name="제목 4 7" xfId="12807"/>
    <cellStyle name="제목 5" xfId="12808"/>
    <cellStyle name="제목 5 2" xfId="12809"/>
    <cellStyle name="제목 5 2 2" xfId="12810"/>
    <cellStyle name="제목 5 2 2 2" xfId="12811"/>
    <cellStyle name="제목 5 2 2 3" xfId="12812"/>
    <cellStyle name="제목 5 2 3" xfId="12813"/>
    <cellStyle name="제목 5 2 3 2" xfId="12814"/>
    <cellStyle name="제목 5 2 3 3" xfId="12815"/>
    <cellStyle name="제목 5 2 4" xfId="12816"/>
    <cellStyle name="제목 5 2 5" xfId="12817"/>
    <cellStyle name="제목 5 3" xfId="12818"/>
    <cellStyle name="제목 5 3 2" xfId="12819"/>
    <cellStyle name="제목 5 3 3" xfId="12820"/>
    <cellStyle name="제목 5 4" xfId="12821"/>
    <cellStyle name="제목 5 4 2" xfId="12822"/>
    <cellStyle name="제목 5 4 3" xfId="12823"/>
    <cellStyle name="제목 5 5" xfId="12824"/>
    <cellStyle name="제목 5 6" xfId="12825"/>
    <cellStyle name="제목 6" xfId="12826"/>
    <cellStyle name="제목 6 2" xfId="12827"/>
    <cellStyle name="제목 6 3" xfId="12828"/>
    <cellStyle name="제목 7" xfId="12829"/>
    <cellStyle name="제목 7 2" xfId="12830"/>
    <cellStyle name="제목 7 3" xfId="12831"/>
    <cellStyle name="제목 8" xfId="12832"/>
    <cellStyle name="제목 8 2" xfId="12833"/>
    <cellStyle name="제목 8 3" xfId="12834"/>
    <cellStyle name="제목 9" xfId="12835"/>
    <cellStyle name="좋음" xfId="12836"/>
    <cellStyle name="좋음 2" xfId="12837"/>
    <cellStyle name="좋음 2 2" xfId="12838"/>
    <cellStyle name="좋음 2 2 2" xfId="12839"/>
    <cellStyle name="좋음 2 2 2 2" xfId="12840"/>
    <cellStyle name="좋음 2 2 2 3" xfId="12841"/>
    <cellStyle name="좋음 2 2 3" xfId="12842"/>
    <cellStyle name="좋음 2 2 3 2" xfId="12843"/>
    <cellStyle name="좋음 2 2 3 3" xfId="12844"/>
    <cellStyle name="좋음 2 2 4" xfId="12845"/>
    <cellStyle name="좋음 2 2 5" xfId="12846"/>
    <cellStyle name="좋음 2 3" xfId="12847"/>
    <cellStyle name="좋음 2 3 2" xfId="12848"/>
    <cellStyle name="좋음 2 3 3" xfId="12849"/>
    <cellStyle name="좋음 2 4" xfId="12850"/>
    <cellStyle name="좋음 2 4 2" xfId="12851"/>
    <cellStyle name="좋음 2 4 3" xfId="12852"/>
    <cellStyle name="좋음 2 5" xfId="12853"/>
    <cellStyle name="좋음 2 6" xfId="12854"/>
    <cellStyle name="좋음 3" xfId="12855"/>
    <cellStyle name="좋음 3 2" xfId="12856"/>
    <cellStyle name="좋음 3 3" xfId="12857"/>
    <cellStyle name="좋음 4" xfId="12858"/>
    <cellStyle name="좋음 4 2" xfId="12859"/>
    <cellStyle name="좋음 4 3" xfId="12860"/>
    <cellStyle name="좋음 5" xfId="12861"/>
    <cellStyle name="좋음 5 2" xfId="12862"/>
    <cellStyle name="좋음 5 3" xfId="12863"/>
    <cellStyle name="좋음 6" xfId="12864"/>
    <cellStyle name="좋음 7" xfId="12865"/>
    <cellStyle name="쨊ㅐ?[0]_PLDT" xfId="12866"/>
    <cellStyle name="쨊ㅐ?_PLDT" xfId="12867"/>
    <cellStyle name="출력" xfId="12868"/>
    <cellStyle name="출력 2" xfId="12869"/>
    <cellStyle name="출력 2 2" xfId="12870"/>
    <cellStyle name="출력 2 2 2" xfId="12871"/>
    <cellStyle name="출력 2 2 2 2" xfId="12872"/>
    <cellStyle name="출력 2 2 2 3" xfId="12873"/>
    <cellStyle name="출력 2 2 3" xfId="12874"/>
    <cellStyle name="출력 2 2 3 2" xfId="12875"/>
    <cellStyle name="출력 2 2 3 3" xfId="12876"/>
    <cellStyle name="출력 2 2 4" xfId="12877"/>
    <cellStyle name="출력 2 2 5" xfId="12878"/>
    <cellStyle name="출력 2 3" xfId="12879"/>
    <cellStyle name="출력 2 3 2" xfId="12880"/>
    <cellStyle name="출력 2 3 3" xfId="12881"/>
    <cellStyle name="출력 2 4" xfId="12882"/>
    <cellStyle name="출력 2 4 2" xfId="12883"/>
    <cellStyle name="출력 2 4 3" xfId="12884"/>
    <cellStyle name="출력 2 5" xfId="12885"/>
    <cellStyle name="출력 2 6" xfId="12886"/>
    <cellStyle name="출력 3" xfId="12887"/>
    <cellStyle name="출력 3 2" xfId="12888"/>
    <cellStyle name="출력 3 3" xfId="12889"/>
    <cellStyle name="출력 4" xfId="12890"/>
    <cellStyle name="출력 4 2" xfId="12891"/>
    <cellStyle name="출력 4 3" xfId="12892"/>
    <cellStyle name="출력 5" xfId="12893"/>
    <cellStyle name="출력 5 2" xfId="12894"/>
    <cellStyle name="출력 5 3" xfId="12895"/>
    <cellStyle name="출력 6" xfId="12896"/>
    <cellStyle name="출력 7" xfId="12897"/>
    <cellStyle name="콤마 [0]_0e82LYX432mHp4bfOzJV4g9Sr" xfId="12898"/>
    <cellStyle name="콤마_0e82LYX432mHp4bfOzJV4g9Sr" xfId="12899"/>
    <cellStyle name="쿯뱐 [0]_PLDT" xfId="12900"/>
    <cellStyle name="쿯뱐_PLDT" xfId="12901"/>
    <cellStyle name="통화 [0] 2" xfId="12902"/>
    <cellStyle name="통화 [0]_1202" xfId="12903"/>
    <cellStyle name="통화_1202" xfId="12904"/>
    <cellStyle name="표준 2" xfId="12905"/>
    <cellStyle name="표준 2 2" xfId="12906"/>
    <cellStyle name="표준 2 2 2" xfId="12907"/>
    <cellStyle name="표준 2 2 3" xfId="12908"/>
    <cellStyle name="표준 2 3" xfId="12909"/>
    <cellStyle name="표준 2 3 2" xfId="12910"/>
    <cellStyle name="표준 2 3 3" xfId="12911"/>
    <cellStyle name="표준 2 4" xfId="12912"/>
    <cellStyle name="표준 2 4 2" xfId="12913"/>
    <cellStyle name="표준 2 4 3" xfId="12914"/>
    <cellStyle name="표준 2 5" xfId="12915"/>
    <cellStyle name="표준 2 6" xfId="12916"/>
    <cellStyle name="표준_(정보부문)월별인원계획" xfId="12917"/>
    <cellStyle name="푤貫[0]_pldt" xfId="12918"/>
    <cellStyle name="푤貫_pldt" xfId="12919"/>
    <cellStyle name="하이퍼링크" xfId="12920"/>
    <cellStyle name="하이퍼링크 2" xfId="12921"/>
    <cellStyle name="하이퍼링크 2 2" xfId="12922"/>
    <cellStyle name="하이퍼링크 2 3" xfId="12923"/>
    <cellStyle name="하이퍼링크 3" xfId="12924"/>
    <cellStyle name="하이퍼링크 3 2" xfId="12925"/>
    <cellStyle name="하이퍼링크 3 3" xfId="12926"/>
    <cellStyle name="하이퍼링크 4" xfId="12927"/>
    <cellStyle name="하이퍼링크 4 2" xfId="12928"/>
    <cellStyle name="하이퍼링크 4 3" xfId="12929"/>
    <cellStyle name="하이퍼링크 5" xfId="12930"/>
    <cellStyle name="하이퍼링크 6" xfId="129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1009650</xdr:colOff>
      <xdr:row>0</xdr:row>
      <xdr:rowOff>171450</xdr:rowOff>
    </xdr:from>
    <xdr:to>
      <xdr:col>0</xdr:col>
      <xdr:colOff>1619250</xdr:colOff>
      <xdr:row>0</xdr:row>
      <xdr:rowOff>742950</xdr:rowOff>
    </xdr:to>
    <xdr:pic>
      <xdr:nvPicPr>
        <xdr:cNvPr id="3081330" name="Picture 1">
          <a:extLst>
            <a:ext uri="{FF2B5EF4-FFF2-40B4-BE49-F238E27FC236}">
              <a16:creationId xmlns:a16="http://schemas.microsoft.com/office/drawing/2014/main" id="{00000000-0008-0000-0000-000072042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0" y="171450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952500</xdr:colOff>
      <xdr:row>0</xdr:row>
      <xdr:rowOff>142875</xdr:rowOff>
    </xdr:from>
    <xdr:to>
      <xdr:col>0</xdr:col>
      <xdr:colOff>1562100</xdr:colOff>
      <xdr:row>0</xdr:row>
      <xdr:rowOff>714375</xdr:rowOff>
    </xdr:to>
    <xdr:pic>
      <xdr:nvPicPr>
        <xdr:cNvPr id="3081331" name="Picture 1">
          <a:extLst>
            <a:ext uri="{FF2B5EF4-FFF2-40B4-BE49-F238E27FC236}">
              <a16:creationId xmlns:a16="http://schemas.microsoft.com/office/drawing/2014/main" id="{00000000-0008-0000-0000-000073042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142875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1371600</xdr:colOff>
      <xdr:row>0</xdr:row>
      <xdr:rowOff>85725</xdr:rowOff>
    </xdr:from>
    <xdr:ext cx="733425" cy="561975"/>
    <xdr:pic>
      <xdr:nvPicPr>
        <xdr:cNvPr id="2" name="Picture 1" descr="C:\Documents and Settings\Administrator\Application Data\Tencent\Users\2850155890\QQEIM\WinTemp\RichOle\J10W5$]J1OAG$XABVQ$MJUP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733425" cy="56197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1371600</xdr:colOff>
      <xdr:row>0</xdr:row>
      <xdr:rowOff>85725</xdr:rowOff>
    </xdr:from>
    <xdr:ext cx="733425" cy="561975"/>
    <xdr:pic>
      <xdr:nvPicPr>
        <xdr:cNvPr id="3" name="Picture 1" descr="C:\Documents and Settings\Administrator\Application Data\Tencent\Users\2850155890\QQEIM\WinTemp\RichOle\J10W5$]J1OAG$XABVQ$MJUP.jpg">
          <a:extLst>
            <a:ext uri="{FF2B5EF4-FFF2-40B4-BE49-F238E27FC236}">
              <a16:creationId xmlns:a16="http://schemas.microsoft.com/office/drawing/2014/main" id="{8F50ECC9-C957-4227-B249-BB7F975C3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733425" cy="561975"/>
        </a:xfrm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428625</xdr:colOff>
      <xdr:row>0</xdr:row>
      <xdr:rowOff>28575</xdr:rowOff>
    </xdr:from>
    <xdr:ext cx="942975" cy="523875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28625" y="28575"/>
          <a:ext cx="9429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0</xdr:row>
      <xdr:rowOff>152400</xdr:rowOff>
    </xdr:from>
    <xdr:to>
      <xdr:col>1</xdr:col>
      <xdr:colOff>1552575</xdr:colOff>
      <xdr:row>0</xdr:row>
      <xdr:rowOff>704850</xdr:rowOff>
    </xdr:to>
    <xdr:pic>
      <xdr:nvPicPr>
        <xdr:cNvPr id="2" name="图片框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5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667</xdr:row>
      <xdr:rowOff>0</xdr:rowOff>
    </xdr:from>
    <xdr:ext cx="304800" cy="258414"/>
    <xdr:sp macro="" textlink="">
      <xdr:nvSpPr>
        <xdr:cNvPr id="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304800" cy="258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04800" cy="315564"/>
    <xdr:sp macro="" textlink="">
      <xdr:nvSpPr>
        <xdr:cNvPr id="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15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667</xdr:row>
      <xdr:rowOff>0</xdr:rowOff>
    </xdr:from>
    <xdr:ext cx="304800" cy="229839"/>
    <xdr:sp macro="" textlink="">
      <xdr:nvSpPr>
        <xdr:cNvPr id="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304800" cy="229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04800" cy="325089"/>
    <xdr:sp macro="" textlink="">
      <xdr:nvSpPr>
        <xdr:cNvPr id="1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25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11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12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667</xdr:row>
      <xdr:rowOff>0</xdr:rowOff>
    </xdr:from>
    <xdr:ext cx="304800" cy="258417"/>
    <xdr:sp macro="" textlink="">
      <xdr:nvSpPr>
        <xdr:cNvPr id="1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304800" cy="258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04800" cy="315567"/>
    <xdr:sp macro="" textlink="">
      <xdr:nvSpPr>
        <xdr:cNvPr id="1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15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1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1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667</xdr:row>
      <xdr:rowOff>0</xdr:rowOff>
    </xdr:from>
    <xdr:ext cx="304800" cy="191741"/>
    <xdr:sp macro="" textlink="">
      <xdr:nvSpPr>
        <xdr:cNvPr id="1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304800" cy="191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04800" cy="326333"/>
    <xdr:sp macro="" textlink="">
      <xdr:nvSpPr>
        <xdr:cNvPr id="1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26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1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2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21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22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2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2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667</xdr:row>
      <xdr:rowOff>0</xdr:rowOff>
    </xdr:from>
    <xdr:ext cx="304800" cy="266701"/>
    <xdr:sp macro="" textlink="">
      <xdr:nvSpPr>
        <xdr:cNvPr id="2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3048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04800" cy="323851"/>
    <xdr:sp macro="" textlink="">
      <xdr:nvSpPr>
        <xdr:cNvPr id="2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23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2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2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667</xdr:row>
      <xdr:rowOff>0</xdr:rowOff>
    </xdr:from>
    <xdr:ext cx="304800" cy="190500"/>
    <xdr:sp macro="" textlink="">
      <xdr:nvSpPr>
        <xdr:cNvPr id="2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04800" cy="334617"/>
    <xdr:sp macro="" textlink="">
      <xdr:nvSpPr>
        <xdr:cNvPr id="3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34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31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32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3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3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3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3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3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3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3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4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41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42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4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4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667</xdr:row>
      <xdr:rowOff>0</xdr:rowOff>
    </xdr:from>
    <xdr:ext cx="304800" cy="266699"/>
    <xdr:sp macro="" textlink="">
      <xdr:nvSpPr>
        <xdr:cNvPr id="4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3048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04800" cy="323849"/>
    <xdr:sp macro="" textlink="">
      <xdr:nvSpPr>
        <xdr:cNvPr id="4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23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4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4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742</xdr:row>
      <xdr:rowOff>0</xdr:rowOff>
    </xdr:from>
    <xdr:ext cx="304800" cy="190500"/>
    <xdr:sp macro="" textlink="">
      <xdr:nvSpPr>
        <xdr:cNvPr id="4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342834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732</xdr:row>
      <xdr:rowOff>47625</xdr:rowOff>
    </xdr:from>
    <xdr:ext cx="304800" cy="349940"/>
    <xdr:sp macro="" textlink="">
      <xdr:nvSpPr>
        <xdr:cNvPr id="5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32521325"/>
          <a:ext cx="304800" cy="349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542925</xdr:colOff>
      <xdr:row>0</xdr:row>
      <xdr:rowOff>57150</xdr:rowOff>
    </xdr:from>
    <xdr:ext cx="952500" cy="771525"/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228725" y="57150"/>
          <a:ext cx="9525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542925</xdr:colOff>
      <xdr:row>0</xdr:row>
      <xdr:rowOff>57150</xdr:rowOff>
    </xdr:from>
    <xdr:ext cx="952500" cy="771525"/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228725" y="57150"/>
          <a:ext cx="9525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1400175</xdr:colOff>
      <xdr:row>0</xdr:row>
      <xdr:rowOff>142875</xdr:rowOff>
    </xdr:from>
    <xdr:ext cx="714375" cy="542925"/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42875"/>
          <a:ext cx="714375" cy="5429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3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4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6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7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8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9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0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2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3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14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15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6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8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9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0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24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25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6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285751</xdr:colOff>
      <xdr:row>0</xdr:row>
      <xdr:rowOff>38100</xdr:rowOff>
    </xdr:from>
    <xdr:ext cx="576262" cy="523876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1" y="38100"/>
          <a:ext cx="576262" cy="523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yangming.com/e-service/Vessel_Tracking/vessel_tracking_detail.aspx?vessel=HNDP&amp;func=current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://www.yangming.com/e-service/Vessel_Tracking/vessel_tracking_detail.aspx?vessel=HNEH&amp;func=current" TargetMode="External"/><Relationship Id="rId7" Type="http://schemas.openxmlformats.org/officeDocument/2006/relationships/hyperlink" Target="http://www.yangming.com/e-service/Vessel_Tracking/vessel_tracking_detail.aspx?vessel=HNJR&amp;func=current" TargetMode="External"/><Relationship Id="rId12" Type="http://schemas.openxmlformats.org/officeDocument/2006/relationships/hyperlink" Target="http://www.yangming.com/e-service/Vessel_Tracking/vessel_tracking_detail.aspx?vessel=HNEH&amp;func=current" TargetMode="External"/><Relationship Id="rId2" Type="http://schemas.openxmlformats.org/officeDocument/2006/relationships/hyperlink" Target="http://www.yangming.com/e-service/Vessel_Tracking/vessel_tracking_detail.aspx?vessel=HNDP&amp;func=current" TargetMode="External"/><Relationship Id="rId1" Type="http://schemas.openxmlformats.org/officeDocument/2006/relationships/hyperlink" Target="http://www.yangming.com/e-service/Vessel_Tracking/vessel_tracking_detail.aspx?vessel=HNJR&amp;func=current" TargetMode="External"/><Relationship Id="rId6" Type="http://schemas.openxmlformats.org/officeDocument/2006/relationships/hyperlink" Target="http://www.yangming.com/e-service/Vessel_Tracking/vessel_tracking_detail.aspx?vessel=HNEH&amp;func=current" TargetMode="External"/><Relationship Id="rId11" Type="http://schemas.openxmlformats.org/officeDocument/2006/relationships/hyperlink" Target="http://www.yangming.com/e-service/Vessel_Tracking/vessel_tracking_detail.aspx?vessel=HNDP&amp;func=current" TargetMode="External"/><Relationship Id="rId5" Type="http://schemas.openxmlformats.org/officeDocument/2006/relationships/hyperlink" Target="http://www.yangming.com/e-service/Vessel_Tracking/vessel_tracking_detail.aspx?vessel=HNDP&amp;func=current" TargetMode="External"/><Relationship Id="rId10" Type="http://schemas.openxmlformats.org/officeDocument/2006/relationships/hyperlink" Target="http://www.yangming.com/e-service/Vessel_Tracking/vessel_tracking_detail.aspx?vessel=HNJR&amp;func=current" TargetMode="External"/><Relationship Id="rId4" Type="http://schemas.openxmlformats.org/officeDocument/2006/relationships/hyperlink" Target="http://www.yangming.com/e-service/Vessel_Tracking/vessel_tracking_detail.aspx?vessel=HNJR&amp;func=current" TargetMode="External"/><Relationship Id="rId9" Type="http://schemas.openxmlformats.org/officeDocument/2006/relationships/hyperlink" Target="http://www.yangming.com/e-service/Vessel_Tracking/vessel_tracking_detail.aspx?vessel=HNEH&amp;func=current" TargetMode="External"/><Relationship Id="rId1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cn.wanhai.com/cec/" TargetMode="External"/><Relationship Id="rId18" Type="http://schemas.openxmlformats.org/officeDocument/2006/relationships/hyperlink" Target="https://cn.wanhai.com/cec/" TargetMode="External"/><Relationship Id="rId26" Type="http://schemas.openxmlformats.org/officeDocument/2006/relationships/hyperlink" Target="https://cn.wanhai.com/cec/" TargetMode="External"/><Relationship Id="rId39" Type="http://schemas.openxmlformats.org/officeDocument/2006/relationships/hyperlink" Target="https://cn.wanhai.com/cec/" TargetMode="External"/><Relationship Id="rId21" Type="http://schemas.openxmlformats.org/officeDocument/2006/relationships/hyperlink" Target="https://cn.wanhai.com/cec/" TargetMode="External"/><Relationship Id="rId34" Type="http://schemas.openxmlformats.org/officeDocument/2006/relationships/hyperlink" Target="https://cn.wanhai.com/cec/" TargetMode="External"/><Relationship Id="rId42" Type="http://schemas.openxmlformats.org/officeDocument/2006/relationships/hyperlink" Target="https://cn.wanhai.com/cec/" TargetMode="External"/><Relationship Id="rId47" Type="http://schemas.openxmlformats.org/officeDocument/2006/relationships/drawing" Target="../drawings/drawing3.xml"/><Relationship Id="rId7" Type="http://schemas.openxmlformats.org/officeDocument/2006/relationships/hyperlink" Target="https://www.maersk.com.cn/schedules/vesselSchedules?vesselCode=717&amp;fromDate=2024-05-01" TargetMode="External"/><Relationship Id="rId2" Type="http://schemas.openxmlformats.org/officeDocument/2006/relationships/hyperlink" Target="https://www.maersk.com.cn/schedules/vesselSchedules?vesselCode=717&amp;fromDate=2024-05-01" TargetMode="External"/><Relationship Id="rId16" Type="http://schemas.openxmlformats.org/officeDocument/2006/relationships/hyperlink" Target="https://cn.wanhai.com/cec/" TargetMode="External"/><Relationship Id="rId29" Type="http://schemas.openxmlformats.org/officeDocument/2006/relationships/hyperlink" Target="https://cn.wanhai.com/cec/" TargetMode="External"/><Relationship Id="rId1" Type="http://schemas.openxmlformats.org/officeDocument/2006/relationships/hyperlink" Target="https://www.cma-cgm.com/ebusiness/schedules/port/detail?POLDescription=PIPAVAV%20%3B%20IN%20%3B%20INPAV&amp;ActualPOLDescription=PIPAVAV%20%3B%20IN%20%3B%20INPAV" TargetMode="External"/><Relationship Id="rId6" Type="http://schemas.openxmlformats.org/officeDocument/2006/relationships/hyperlink" Target="https://www.maersk.com.cn/schedules/vesselSchedules?vesselCode=H7H&amp;fromDate=2024-05-29" TargetMode="External"/><Relationship Id="rId11" Type="http://schemas.openxmlformats.org/officeDocument/2006/relationships/hyperlink" Target="https://www.maersk.com.cn/schedules/vesselSchedules?vesselCode=H7H&amp;fromDate=2024-05-29" TargetMode="External"/><Relationship Id="rId24" Type="http://schemas.openxmlformats.org/officeDocument/2006/relationships/hyperlink" Target="https://cn.wanhai.com/cec/" TargetMode="External"/><Relationship Id="rId32" Type="http://schemas.openxmlformats.org/officeDocument/2006/relationships/hyperlink" Target="https://cn.wanhai.com/cec/" TargetMode="External"/><Relationship Id="rId37" Type="http://schemas.openxmlformats.org/officeDocument/2006/relationships/hyperlink" Target="https://cn.wanhai.com/cec/" TargetMode="External"/><Relationship Id="rId40" Type="http://schemas.openxmlformats.org/officeDocument/2006/relationships/hyperlink" Target="https://cn.wanhai.com/cec/" TargetMode="External"/><Relationship Id="rId45" Type="http://schemas.openxmlformats.org/officeDocument/2006/relationships/hyperlink" Target="https://cn.wanhai.com/cec/" TargetMode="External"/><Relationship Id="rId5" Type="http://schemas.openxmlformats.org/officeDocument/2006/relationships/hyperlink" Target="https://www.maersk.com.cn/schedules/vesselSchedules?vesselCode=1CM&amp;fromDate=2024-05-01" TargetMode="External"/><Relationship Id="rId15" Type="http://schemas.openxmlformats.org/officeDocument/2006/relationships/hyperlink" Target="https://cn.wanhai.com/cec/" TargetMode="External"/><Relationship Id="rId23" Type="http://schemas.openxmlformats.org/officeDocument/2006/relationships/hyperlink" Target="https://cn.wanhai.com/cec/" TargetMode="External"/><Relationship Id="rId28" Type="http://schemas.openxmlformats.org/officeDocument/2006/relationships/hyperlink" Target="https://cn.wanhai.com/cec/" TargetMode="External"/><Relationship Id="rId36" Type="http://schemas.openxmlformats.org/officeDocument/2006/relationships/hyperlink" Target="https://cn.wanhai.com/cec/" TargetMode="External"/><Relationship Id="rId10" Type="http://schemas.openxmlformats.org/officeDocument/2006/relationships/hyperlink" Target="https://www.maersk.com.cn/schedules/vesselSchedules?vesselCode=1CM&amp;fromDate=2024-05-01" TargetMode="External"/><Relationship Id="rId19" Type="http://schemas.openxmlformats.org/officeDocument/2006/relationships/hyperlink" Target="https://cn.wanhai.com/cec/" TargetMode="External"/><Relationship Id="rId31" Type="http://schemas.openxmlformats.org/officeDocument/2006/relationships/hyperlink" Target="https://cn.wanhai.com/cec/" TargetMode="External"/><Relationship Id="rId44" Type="http://schemas.openxmlformats.org/officeDocument/2006/relationships/hyperlink" Target="https://cn.wanhai.com/cec/" TargetMode="External"/><Relationship Id="rId4" Type="http://schemas.openxmlformats.org/officeDocument/2006/relationships/hyperlink" Target="https://www.maersk.com.cn/schedules/vesselSchedules?vesselCode=CJ7&amp;fromDate=2024-05-01" TargetMode="External"/><Relationship Id="rId9" Type="http://schemas.openxmlformats.org/officeDocument/2006/relationships/hyperlink" Target="https://www.maersk.com.cn/schedules/vesselSchedules?vesselCode=CJ7&amp;fromDate=2024-05-01" TargetMode="External"/><Relationship Id="rId14" Type="http://schemas.openxmlformats.org/officeDocument/2006/relationships/hyperlink" Target="https://cn.wanhai.com/cec/" TargetMode="External"/><Relationship Id="rId22" Type="http://schemas.openxmlformats.org/officeDocument/2006/relationships/hyperlink" Target="https://cn.wanhai.com/cec/" TargetMode="External"/><Relationship Id="rId27" Type="http://schemas.openxmlformats.org/officeDocument/2006/relationships/hyperlink" Target="https://cn.wanhai.com/cec/" TargetMode="External"/><Relationship Id="rId30" Type="http://schemas.openxmlformats.org/officeDocument/2006/relationships/hyperlink" Target="https://cn.wanhai.com/cec/" TargetMode="External"/><Relationship Id="rId35" Type="http://schemas.openxmlformats.org/officeDocument/2006/relationships/hyperlink" Target="https://cn.wanhai.com/cec/" TargetMode="External"/><Relationship Id="rId43" Type="http://schemas.openxmlformats.org/officeDocument/2006/relationships/hyperlink" Target="https://cn.wanhai.com/cec/" TargetMode="External"/><Relationship Id="rId8" Type="http://schemas.openxmlformats.org/officeDocument/2006/relationships/hyperlink" Target="https://www.maersk.com.cn/schedules/vesselSchedules?vesselCode=579&amp;fromDate=2024-05-01" TargetMode="External"/><Relationship Id="rId3" Type="http://schemas.openxmlformats.org/officeDocument/2006/relationships/hyperlink" Target="https://www.maersk.com.cn/schedules/vesselSchedules?vesselCode=579&amp;fromDate=2024-05-01" TargetMode="External"/><Relationship Id="rId12" Type="http://schemas.openxmlformats.org/officeDocument/2006/relationships/hyperlink" Target="https://cn.wanhai.com/cec/" TargetMode="External"/><Relationship Id="rId17" Type="http://schemas.openxmlformats.org/officeDocument/2006/relationships/hyperlink" Target="https://cn.wanhai.com/cec/" TargetMode="External"/><Relationship Id="rId25" Type="http://schemas.openxmlformats.org/officeDocument/2006/relationships/hyperlink" Target="https://cn.wanhai.com/cec/" TargetMode="External"/><Relationship Id="rId33" Type="http://schemas.openxmlformats.org/officeDocument/2006/relationships/hyperlink" Target="https://cn.wanhai.com/cec/" TargetMode="External"/><Relationship Id="rId38" Type="http://schemas.openxmlformats.org/officeDocument/2006/relationships/hyperlink" Target="https://cn.wanhai.com/cec/" TargetMode="External"/><Relationship Id="rId46" Type="http://schemas.openxmlformats.org/officeDocument/2006/relationships/printerSettings" Target="../printerSettings/printerSettings3.bin"/><Relationship Id="rId20" Type="http://schemas.openxmlformats.org/officeDocument/2006/relationships/hyperlink" Target="https://cn.wanhai.com/cec/" TargetMode="External"/><Relationship Id="rId41" Type="http://schemas.openxmlformats.org/officeDocument/2006/relationships/hyperlink" Target="https://cn.wanhai.com/cec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9"/>
  <sheetViews>
    <sheetView tabSelected="1" workbookViewId="0">
      <selection activeCell="H6" sqref="H6"/>
    </sheetView>
  </sheetViews>
  <sheetFormatPr defaultRowHeight="14.25"/>
  <cols>
    <col min="1" max="1" width="24" style="1" customWidth="1"/>
    <col min="2" max="2" width="35.5" style="7" bestFit="1" customWidth="1"/>
    <col min="3" max="3" width="11" customWidth="1"/>
    <col min="4" max="4" width="19.25" style="7" customWidth="1"/>
    <col min="5" max="5" width="22.25" customWidth="1"/>
    <col min="6" max="6" width="13.125" customWidth="1"/>
    <col min="7" max="7" width="17" customWidth="1"/>
    <col min="8" max="8" width="17.875" customWidth="1"/>
  </cols>
  <sheetData>
    <row r="1" spans="1:7" s="2" customFormat="1" ht="67.5" customHeight="1">
      <c r="A1" s="288" t="s">
        <v>191</v>
      </c>
      <c r="B1" s="288"/>
      <c r="C1" s="288"/>
      <c r="D1" s="288"/>
      <c r="E1" s="288"/>
      <c r="F1" s="288"/>
      <c r="G1" s="288"/>
    </row>
    <row r="2" spans="1:7" s="2" customFormat="1" ht="33.75" customHeight="1">
      <c r="A2" s="289" t="s">
        <v>17</v>
      </c>
      <c r="B2" s="289"/>
      <c r="C2" s="3"/>
      <c r="D2" s="8"/>
      <c r="E2" s="3"/>
      <c r="F2" s="3"/>
      <c r="G2" s="4" t="s">
        <v>3920</v>
      </c>
    </row>
    <row r="3" spans="1:7" s="6" customFormat="1" ht="22.5" customHeight="1">
      <c r="A3" s="263" t="s">
        <v>196</v>
      </c>
      <c r="B3" s="263"/>
      <c r="C3" s="263"/>
      <c r="D3" s="263"/>
      <c r="E3" s="263"/>
      <c r="F3" s="263"/>
      <c r="G3" s="263"/>
    </row>
    <row r="4" spans="1:7" s="5" customFormat="1" ht="15.75" customHeight="1">
      <c r="A4" s="10" t="s">
        <v>207</v>
      </c>
      <c r="B4" s="224" t="s">
        <v>20</v>
      </c>
      <c r="C4" s="224" t="s">
        <v>21</v>
      </c>
      <c r="D4" s="224" t="s">
        <v>22</v>
      </c>
      <c r="E4" s="46" t="s">
        <v>203</v>
      </c>
      <c r="F4" s="46" t="s">
        <v>23</v>
      </c>
      <c r="G4" s="74" t="s">
        <v>648</v>
      </c>
    </row>
    <row r="5" spans="1:7" s="5" customFormat="1" ht="15.75" customHeight="1">
      <c r="A5" s="10"/>
      <c r="B5" s="225"/>
      <c r="C5" s="225"/>
      <c r="D5" s="225"/>
      <c r="E5" s="57" t="s">
        <v>14</v>
      </c>
      <c r="F5" s="46" t="s">
        <v>24</v>
      </c>
      <c r="G5" s="46" t="s">
        <v>25</v>
      </c>
    </row>
    <row r="6" spans="1:7" s="5" customFormat="1" ht="15.75" customHeight="1">
      <c r="A6" s="11"/>
      <c r="B6" s="79" t="s">
        <v>649</v>
      </c>
      <c r="C6" s="80" t="s">
        <v>222</v>
      </c>
      <c r="D6" s="238" t="s">
        <v>221</v>
      </c>
      <c r="E6" s="81">
        <v>45414</v>
      </c>
      <c r="F6" s="81">
        <f>E6+5</f>
        <v>45419</v>
      </c>
      <c r="G6" s="82">
        <f>F6+32</f>
        <v>45451</v>
      </c>
    </row>
    <row r="7" spans="1:7" s="5" customFormat="1" ht="15.75" customHeight="1">
      <c r="A7" s="11"/>
      <c r="B7" s="79" t="s">
        <v>652</v>
      </c>
      <c r="C7" s="79" t="s">
        <v>220</v>
      </c>
      <c r="D7" s="219"/>
      <c r="E7" s="83">
        <f>E6+7</f>
        <v>45421</v>
      </c>
      <c r="F7" s="81">
        <f t="shared" ref="E7:G10" si="0">F6+7</f>
        <v>45426</v>
      </c>
      <c r="G7" s="82">
        <f t="shared" si="0"/>
        <v>45458</v>
      </c>
    </row>
    <row r="8" spans="1:7" s="5" customFormat="1" ht="15.75" customHeight="1">
      <c r="A8" s="11"/>
      <c r="B8" s="79" t="s">
        <v>650</v>
      </c>
      <c r="C8" s="84" t="s">
        <v>651</v>
      </c>
      <c r="D8" s="219"/>
      <c r="E8" s="83">
        <f t="shared" si="0"/>
        <v>45428</v>
      </c>
      <c r="F8" s="81">
        <f t="shared" si="0"/>
        <v>45433</v>
      </c>
      <c r="G8" s="82">
        <f t="shared" si="0"/>
        <v>45465</v>
      </c>
    </row>
    <row r="9" spans="1:7" s="5" customFormat="1" ht="15.75" customHeight="1">
      <c r="A9" s="11"/>
      <c r="B9" s="79" t="s">
        <v>653</v>
      </c>
      <c r="C9" s="84" t="s">
        <v>654</v>
      </c>
      <c r="D9" s="219"/>
      <c r="E9" s="83">
        <f t="shared" si="0"/>
        <v>45435</v>
      </c>
      <c r="F9" s="81">
        <f t="shared" si="0"/>
        <v>45440</v>
      </c>
      <c r="G9" s="82">
        <f t="shared" si="0"/>
        <v>45472</v>
      </c>
    </row>
    <row r="10" spans="1:7" s="5" customFormat="1" ht="15.75" customHeight="1">
      <c r="A10" s="11"/>
      <c r="B10" s="79" t="s">
        <v>655</v>
      </c>
      <c r="C10" s="84" t="s">
        <v>220</v>
      </c>
      <c r="D10" s="234"/>
      <c r="E10" s="83">
        <f t="shared" si="0"/>
        <v>45442</v>
      </c>
      <c r="F10" s="81">
        <f t="shared" si="0"/>
        <v>45447</v>
      </c>
      <c r="G10" s="82">
        <f t="shared" si="0"/>
        <v>45479</v>
      </c>
    </row>
    <row r="11" spans="1:7" s="5" customFormat="1" ht="15.75" customHeight="1">
      <c r="A11" s="11"/>
      <c r="B11" s="290"/>
      <c r="C11" s="290"/>
      <c r="D11" s="290"/>
      <c r="E11" s="290"/>
      <c r="F11" s="290"/>
      <c r="G11" s="290"/>
    </row>
    <row r="12" spans="1:7" s="5" customFormat="1" ht="15.75" customHeight="1">
      <c r="A12" s="11"/>
      <c r="B12" s="291"/>
      <c r="C12" s="291"/>
      <c r="D12" s="291"/>
      <c r="E12" s="291"/>
      <c r="F12" s="291"/>
      <c r="G12" s="291"/>
    </row>
    <row r="13" spans="1:7" s="5" customFormat="1" ht="15.75" customHeight="1">
      <c r="A13" s="11"/>
      <c r="B13" s="231" t="s">
        <v>20</v>
      </c>
      <c r="C13" s="231" t="s">
        <v>21</v>
      </c>
      <c r="D13" s="231" t="s">
        <v>223</v>
      </c>
      <c r="E13" s="46" t="s">
        <v>224</v>
      </c>
      <c r="F13" s="46" t="s">
        <v>23</v>
      </c>
      <c r="G13" s="77" t="s">
        <v>656</v>
      </c>
    </row>
    <row r="14" spans="1:7" s="5" customFormat="1" ht="15.75" customHeight="1">
      <c r="A14" s="11"/>
      <c r="B14" s="232"/>
      <c r="C14" s="232"/>
      <c r="D14" s="232"/>
      <c r="E14" s="57" t="s">
        <v>14</v>
      </c>
      <c r="F14" s="46" t="s">
        <v>24</v>
      </c>
      <c r="G14" s="46" t="s">
        <v>25</v>
      </c>
    </row>
    <row r="15" spans="1:7" s="5" customFormat="1" ht="15.75" customHeight="1">
      <c r="A15" s="11"/>
      <c r="B15" s="79" t="s">
        <v>668</v>
      </c>
      <c r="C15" s="80" t="s">
        <v>669</v>
      </c>
      <c r="D15" s="238" t="s">
        <v>225</v>
      </c>
      <c r="E15" s="81">
        <v>45412</v>
      </c>
      <c r="F15" s="81">
        <f>E15+4</f>
        <v>45416</v>
      </c>
      <c r="G15" s="81">
        <f>F15+26</f>
        <v>45442</v>
      </c>
    </row>
    <row r="16" spans="1:7" s="5" customFormat="1" ht="15.75" customHeight="1">
      <c r="A16" s="11"/>
      <c r="B16" s="79" t="s">
        <v>670</v>
      </c>
      <c r="C16" s="79" t="s">
        <v>671</v>
      </c>
      <c r="D16" s="219"/>
      <c r="E16" s="85">
        <f t="shared" ref="E16:G19" si="1">E15+7</f>
        <v>45419</v>
      </c>
      <c r="F16" s="81">
        <f t="shared" si="1"/>
        <v>45423</v>
      </c>
      <c r="G16" s="82">
        <f t="shared" si="1"/>
        <v>45449</v>
      </c>
    </row>
    <row r="17" spans="1:7" s="5" customFormat="1" ht="15.75" customHeight="1">
      <c r="A17" s="11"/>
      <c r="B17" s="79" t="s">
        <v>672</v>
      </c>
      <c r="C17" s="84" t="s">
        <v>673</v>
      </c>
      <c r="D17" s="219"/>
      <c r="E17" s="85">
        <f t="shared" si="1"/>
        <v>45426</v>
      </c>
      <c r="F17" s="81">
        <f t="shared" si="1"/>
        <v>45430</v>
      </c>
      <c r="G17" s="82">
        <f t="shared" si="1"/>
        <v>45456</v>
      </c>
    </row>
    <row r="18" spans="1:7" s="5" customFormat="1" ht="15.75" customHeight="1">
      <c r="A18" s="11"/>
      <c r="B18" s="79" t="s">
        <v>674</v>
      </c>
      <c r="C18" s="84" t="s">
        <v>675</v>
      </c>
      <c r="D18" s="219"/>
      <c r="E18" s="85">
        <f t="shared" si="1"/>
        <v>45433</v>
      </c>
      <c r="F18" s="81">
        <f t="shared" si="1"/>
        <v>45437</v>
      </c>
      <c r="G18" s="82">
        <f t="shared" si="1"/>
        <v>45463</v>
      </c>
    </row>
    <row r="19" spans="1:7" s="5" customFormat="1" ht="15.75" customHeight="1">
      <c r="A19" s="11"/>
      <c r="B19" s="79" t="s">
        <v>676</v>
      </c>
      <c r="C19" s="84" t="s">
        <v>677</v>
      </c>
      <c r="D19" s="234"/>
      <c r="E19" s="85">
        <f t="shared" si="1"/>
        <v>45440</v>
      </c>
      <c r="F19" s="81">
        <f t="shared" si="1"/>
        <v>45444</v>
      </c>
      <c r="G19" s="82">
        <f t="shared" si="1"/>
        <v>45470</v>
      </c>
    </row>
    <row r="20" spans="1:7" s="5" customFormat="1" ht="15.75" customHeight="1">
      <c r="A20" s="11"/>
      <c r="B20" s="60"/>
      <c r="C20" s="60"/>
      <c r="D20" s="47"/>
      <c r="E20" s="13"/>
      <c r="F20" s="14"/>
      <c r="G20" s="14"/>
    </row>
    <row r="21" spans="1:7" s="5" customFormat="1" ht="15.75" customHeight="1">
      <c r="A21" s="11"/>
      <c r="B21" s="15"/>
      <c r="C21" s="15"/>
      <c r="D21" s="15"/>
      <c r="E21" s="15"/>
      <c r="F21" s="14"/>
      <c r="G21" s="14"/>
    </row>
    <row r="22" spans="1:7" s="5" customFormat="1" ht="15.75" customHeight="1">
      <c r="A22" s="11"/>
      <c r="B22" s="224" t="s">
        <v>20</v>
      </c>
      <c r="C22" s="224" t="s">
        <v>21</v>
      </c>
      <c r="D22" s="224" t="s">
        <v>22</v>
      </c>
      <c r="E22" s="46" t="s">
        <v>226</v>
      </c>
      <c r="F22" s="46" t="s">
        <v>23</v>
      </c>
      <c r="G22" s="46" t="s">
        <v>19</v>
      </c>
    </row>
    <row r="23" spans="1:7" s="5" customFormat="1" ht="15.75" customHeight="1">
      <c r="A23" s="11"/>
      <c r="B23" s="225"/>
      <c r="C23" s="225"/>
      <c r="D23" s="225"/>
      <c r="E23" s="57" t="s">
        <v>14</v>
      </c>
      <c r="F23" s="46" t="s">
        <v>24</v>
      </c>
      <c r="G23" s="46" t="s">
        <v>25</v>
      </c>
    </row>
    <row r="24" spans="1:7" s="5" customFormat="1" ht="15.75" customHeight="1">
      <c r="A24" s="11"/>
      <c r="B24" s="86" t="s">
        <v>657</v>
      </c>
      <c r="C24" s="87" t="s">
        <v>658</v>
      </c>
      <c r="D24" s="233" t="s">
        <v>667</v>
      </c>
      <c r="E24" s="81">
        <v>45410</v>
      </c>
      <c r="F24" s="81">
        <f>E24+4</f>
        <v>45414</v>
      </c>
      <c r="G24" s="81">
        <f>F24+30</f>
        <v>45444</v>
      </c>
    </row>
    <row r="25" spans="1:7" s="5" customFormat="1" ht="15.75" customHeight="1">
      <c r="A25" s="11"/>
      <c r="B25" s="86" t="s">
        <v>659</v>
      </c>
      <c r="C25" s="87" t="s">
        <v>660</v>
      </c>
      <c r="D25" s="219"/>
      <c r="E25" s="85">
        <f t="shared" ref="E25:G28" si="2">E24+7</f>
        <v>45417</v>
      </c>
      <c r="F25" s="81">
        <f t="shared" si="2"/>
        <v>45421</v>
      </c>
      <c r="G25" s="82">
        <f t="shared" si="2"/>
        <v>45451</v>
      </c>
    </row>
    <row r="26" spans="1:7" s="5" customFormat="1" ht="15.75" customHeight="1">
      <c r="A26" s="11"/>
      <c r="B26" s="86" t="s">
        <v>661</v>
      </c>
      <c r="C26" s="87" t="s">
        <v>662</v>
      </c>
      <c r="D26" s="219"/>
      <c r="E26" s="85">
        <f t="shared" si="2"/>
        <v>45424</v>
      </c>
      <c r="F26" s="81">
        <f t="shared" si="2"/>
        <v>45428</v>
      </c>
      <c r="G26" s="82">
        <f t="shared" si="2"/>
        <v>45458</v>
      </c>
    </row>
    <row r="27" spans="1:7" s="5" customFormat="1" ht="15.75" customHeight="1">
      <c r="A27" s="11"/>
      <c r="B27" s="86" t="s">
        <v>663</v>
      </c>
      <c r="C27" s="87" t="s">
        <v>664</v>
      </c>
      <c r="D27" s="219"/>
      <c r="E27" s="85">
        <f t="shared" si="2"/>
        <v>45431</v>
      </c>
      <c r="F27" s="81">
        <f t="shared" si="2"/>
        <v>45435</v>
      </c>
      <c r="G27" s="82">
        <f t="shared" si="2"/>
        <v>45465</v>
      </c>
    </row>
    <row r="28" spans="1:7" s="5" customFormat="1" ht="15.75" customHeight="1">
      <c r="A28" s="11"/>
      <c r="B28" s="86" t="s">
        <v>665</v>
      </c>
      <c r="C28" s="87" t="s">
        <v>666</v>
      </c>
      <c r="D28" s="234"/>
      <c r="E28" s="85">
        <f t="shared" si="2"/>
        <v>45438</v>
      </c>
      <c r="F28" s="81">
        <f t="shared" si="2"/>
        <v>45442</v>
      </c>
      <c r="G28" s="82">
        <f t="shared" si="2"/>
        <v>45472</v>
      </c>
    </row>
    <row r="29" spans="1:7" s="5" customFormat="1" ht="15.75" customHeight="1">
      <c r="A29" s="11"/>
      <c r="B29" s="51"/>
      <c r="C29" s="51"/>
      <c r="D29" s="16"/>
      <c r="E29" s="13"/>
      <c r="F29" s="17"/>
      <c r="G29" s="14"/>
    </row>
    <row r="30" spans="1:7" s="5" customFormat="1" ht="15.75" customHeight="1">
      <c r="A30" s="11"/>
      <c r="B30" s="15"/>
      <c r="C30" s="15"/>
      <c r="D30" s="15"/>
      <c r="E30" s="15"/>
      <c r="F30" s="14"/>
      <c r="G30" s="14"/>
    </row>
    <row r="31" spans="1:7" s="5" customFormat="1" ht="15.75" customHeight="1">
      <c r="A31" s="284"/>
      <c r="B31" s="284"/>
      <c r="C31" s="18"/>
      <c r="D31" s="19"/>
      <c r="E31" s="19"/>
      <c r="F31" s="58"/>
      <c r="G31" s="58"/>
    </row>
    <row r="32" spans="1:7" s="5" customFormat="1" ht="15.75" customHeight="1">
      <c r="A32" s="62" t="s">
        <v>228</v>
      </c>
      <c r="B32" s="259" t="s">
        <v>229</v>
      </c>
      <c r="C32" s="259" t="s">
        <v>21</v>
      </c>
      <c r="D32" s="259" t="s">
        <v>230</v>
      </c>
      <c r="E32" s="46" t="s">
        <v>224</v>
      </c>
      <c r="F32" s="46" t="s">
        <v>23</v>
      </c>
      <c r="G32" s="56" t="s">
        <v>231</v>
      </c>
    </row>
    <row r="33" spans="1:7" s="5" customFormat="1" ht="15.75" customHeight="1">
      <c r="A33" s="62"/>
      <c r="B33" s="260"/>
      <c r="C33" s="260"/>
      <c r="D33" s="260"/>
      <c r="E33" s="57" t="s">
        <v>14</v>
      </c>
      <c r="F33" s="20" t="s">
        <v>24</v>
      </c>
      <c r="G33" s="46" t="s">
        <v>25</v>
      </c>
    </row>
    <row r="34" spans="1:7" s="5" customFormat="1" ht="15.75" customHeight="1">
      <c r="A34" s="62"/>
      <c r="B34" s="79" t="s">
        <v>668</v>
      </c>
      <c r="C34" s="80" t="s">
        <v>669</v>
      </c>
      <c r="D34" s="218" t="s">
        <v>232</v>
      </c>
      <c r="E34" s="81">
        <v>45412</v>
      </c>
      <c r="F34" s="81">
        <f>E34+4</f>
        <v>45416</v>
      </c>
      <c r="G34" s="81">
        <f>F34+26</f>
        <v>45442</v>
      </c>
    </row>
    <row r="35" spans="1:7" s="5" customFormat="1" ht="15.75" customHeight="1">
      <c r="A35" s="62"/>
      <c r="B35" s="79" t="s">
        <v>670</v>
      </c>
      <c r="C35" s="79" t="s">
        <v>671</v>
      </c>
      <c r="D35" s="235"/>
      <c r="E35" s="85">
        <f t="shared" ref="E35:G38" si="3">E34+7</f>
        <v>45419</v>
      </c>
      <c r="F35" s="81">
        <f t="shared" si="3"/>
        <v>45423</v>
      </c>
      <c r="G35" s="82">
        <f t="shared" si="3"/>
        <v>45449</v>
      </c>
    </row>
    <row r="36" spans="1:7" s="5" customFormat="1" ht="15.75" customHeight="1">
      <c r="A36" s="62"/>
      <c r="B36" s="79" t="s">
        <v>672</v>
      </c>
      <c r="C36" s="84" t="s">
        <v>673</v>
      </c>
      <c r="D36" s="235"/>
      <c r="E36" s="85">
        <f t="shared" si="3"/>
        <v>45426</v>
      </c>
      <c r="F36" s="81">
        <f t="shared" si="3"/>
        <v>45430</v>
      </c>
      <c r="G36" s="82">
        <f t="shared" si="3"/>
        <v>45456</v>
      </c>
    </row>
    <row r="37" spans="1:7" s="5" customFormat="1" ht="15.75" customHeight="1">
      <c r="A37" s="62"/>
      <c r="B37" s="79" t="s">
        <v>674</v>
      </c>
      <c r="C37" s="84" t="s">
        <v>675</v>
      </c>
      <c r="D37" s="235"/>
      <c r="E37" s="85">
        <f t="shared" si="3"/>
        <v>45433</v>
      </c>
      <c r="F37" s="81">
        <f t="shared" si="3"/>
        <v>45437</v>
      </c>
      <c r="G37" s="82">
        <f t="shared" si="3"/>
        <v>45463</v>
      </c>
    </row>
    <row r="38" spans="1:7" s="5" customFormat="1" ht="15.75" customHeight="1">
      <c r="A38" s="62"/>
      <c r="B38" s="79" t="s">
        <v>676</v>
      </c>
      <c r="C38" s="84" t="s">
        <v>677</v>
      </c>
      <c r="D38" s="220"/>
      <c r="E38" s="85">
        <f t="shared" si="3"/>
        <v>45440</v>
      </c>
      <c r="F38" s="81">
        <f t="shared" si="3"/>
        <v>45444</v>
      </c>
      <c r="G38" s="82">
        <f t="shared" si="3"/>
        <v>45470</v>
      </c>
    </row>
    <row r="39" spans="1:7" s="5" customFormat="1" ht="15.75" customHeight="1">
      <c r="A39" s="284"/>
      <c r="B39" s="284"/>
      <c r="C39" s="18"/>
      <c r="D39" s="19"/>
      <c r="E39" s="19"/>
      <c r="F39" s="58"/>
      <c r="G39" s="58"/>
    </row>
    <row r="40" spans="1:7" s="5" customFormat="1" ht="15.75" customHeight="1">
      <c r="A40" s="62" t="s">
        <v>233</v>
      </c>
      <c r="B40" s="259" t="s">
        <v>20</v>
      </c>
      <c r="C40" s="259" t="s">
        <v>21</v>
      </c>
      <c r="D40" s="259" t="s">
        <v>22</v>
      </c>
      <c r="E40" s="46" t="s">
        <v>226</v>
      </c>
      <c r="F40" s="46" t="s">
        <v>23</v>
      </c>
      <c r="G40" s="56" t="s">
        <v>32</v>
      </c>
    </row>
    <row r="41" spans="1:7" s="5" customFormat="1" ht="15.75" customHeight="1">
      <c r="A41" s="62"/>
      <c r="B41" s="260"/>
      <c r="C41" s="260"/>
      <c r="D41" s="260"/>
      <c r="E41" s="57" t="s">
        <v>14</v>
      </c>
      <c r="F41" s="64" t="s">
        <v>24</v>
      </c>
      <c r="G41" s="56" t="s">
        <v>25</v>
      </c>
    </row>
    <row r="42" spans="1:7" s="5" customFormat="1" ht="15.75" customHeight="1">
      <c r="A42" s="62"/>
      <c r="B42" s="79" t="s">
        <v>649</v>
      </c>
      <c r="C42" s="80" t="s">
        <v>222</v>
      </c>
      <c r="D42" s="218" t="s">
        <v>234</v>
      </c>
      <c r="E42" s="81">
        <v>45414</v>
      </c>
      <c r="F42" s="81">
        <f>E42+5</f>
        <v>45419</v>
      </c>
      <c r="G42" s="82">
        <f>F42+33</f>
        <v>45452</v>
      </c>
    </row>
    <row r="43" spans="1:7" s="5" customFormat="1" ht="15.75" customHeight="1">
      <c r="A43" s="62"/>
      <c r="B43" s="79" t="s">
        <v>652</v>
      </c>
      <c r="C43" s="79" t="s">
        <v>220</v>
      </c>
      <c r="D43" s="235"/>
      <c r="E43" s="83">
        <f t="shared" ref="E43:G46" si="4">E42+7</f>
        <v>45421</v>
      </c>
      <c r="F43" s="81">
        <f t="shared" si="4"/>
        <v>45426</v>
      </c>
      <c r="G43" s="82">
        <f t="shared" si="4"/>
        <v>45459</v>
      </c>
    </row>
    <row r="44" spans="1:7" s="5" customFormat="1" ht="15.75" customHeight="1">
      <c r="A44" s="62"/>
      <c r="B44" s="79" t="s">
        <v>650</v>
      </c>
      <c r="C44" s="84" t="s">
        <v>651</v>
      </c>
      <c r="D44" s="235"/>
      <c r="E44" s="83">
        <f t="shared" si="4"/>
        <v>45428</v>
      </c>
      <c r="F44" s="81">
        <f t="shared" si="4"/>
        <v>45433</v>
      </c>
      <c r="G44" s="82">
        <f t="shared" si="4"/>
        <v>45466</v>
      </c>
    </row>
    <row r="45" spans="1:7" s="5" customFormat="1" ht="15.75" customHeight="1">
      <c r="A45" s="62"/>
      <c r="B45" s="79" t="s">
        <v>653</v>
      </c>
      <c r="C45" s="84" t="s">
        <v>654</v>
      </c>
      <c r="D45" s="235"/>
      <c r="E45" s="83">
        <f t="shared" si="4"/>
        <v>45435</v>
      </c>
      <c r="F45" s="81">
        <f t="shared" si="4"/>
        <v>45440</v>
      </c>
      <c r="G45" s="82">
        <f t="shared" si="4"/>
        <v>45473</v>
      </c>
    </row>
    <row r="46" spans="1:7" s="5" customFormat="1" ht="15.75" customHeight="1">
      <c r="A46" s="62"/>
      <c r="B46" s="79" t="s">
        <v>655</v>
      </c>
      <c r="C46" s="84" t="s">
        <v>220</v>
      </c>
      <c r="D46" s="220"/>
      <c r="E46" s="83">
        <f t="shared" si="4"/>
        <v>45442</v>
      </c>
      <c r="F46" s="81">
        <f t="shared" si="4"/>
        <v>45447</v>
      </c>
      <c r="G46" s="82">
        <f t="shared" si="4"/>
        <v>45480</v>
      </c>
    </row>
    <row r="47" spans="1:7" s="5" customFormat="1" ht="15.75" customHeight="1">
      <c r="A47" s="62"/>
      <c r="B47" s="18"/>
      <c r="C47" s="18"/>
      <c r="D47" s="19"/>
      <c r="E47" s="19"/>
      <c r="F47" s="58"/>
      <c r="G47" s="58"/>
    </row>
    <row r="48" spans="1:7" s="5" customFormat="1" ht="15.75" customHeight="1">
      <c r="A48" s="284"/>
      <c r="B48" s="284"/>
      <c r="C48" s="18"/>
      <c r="D48" s="19"/>
      <c r="E48" s="19"/>
      <c r="F48" s="58"/>
      <c r="G48" s="58"/>
    </row>
    <row r="49" spans="1:7" s="5" customFormat="1" ht="15.75" customHeight="1">
      <c r="A49" s="62" t="s">
        <v>236</v>
      </c>
      <c r="B49" s="224" t="s">
        <v>20</v>
      </c>
      <c r="C49" s="224" t="s">
        <v>21</v>
      </c>
      <c r="D49" s="224" t="s">
        <v>22</v>
      </c>
      <c r="E49" s="46" t="s">
        <v>226</v>
      </c>
      <c r="F49" s="46" t="s">
        <v>23</v>
      </c>
      <c r="G49" s="56" t="s">
        <v>33</v>
      </c>
    </row>
    <row r="50" spans="1:7" s="5" customFormat="1" ht="15.75" customHeight="1">
      <c r="A50" s="62"/>
      <c r="B50" s="225"/>
      <c r="C50" s="225"/>
      <c r="D50" s="225"/>
      <c r="E50" s="57" t="s">
        <v>14</v>
      </c>
      <c r="F50" s="64" t="s">
        <v>24</v>
      </c>
      <c r="G50" s="56" t="s">
        <v>25</v>
      </c>
    </row>
    <row r="51" spans="1:7" s="5" customFormat="1" ht="15.75" customHeight="1">
      <c r="A51" s="62"/>
      <c r="B51" s="79" t="s">
        <v>649</v>
      </c>
      <c r="C51" s="80" t="s">
        <v>222</v>
      </c>
      <c r="D51" s="233" t="s">
        <v>234</v>
      </c>
      <c r="E51" s="81">
        <v>45414</v>
      </c>
      <c r="F51" s="81">
        <f>E51+5</f>
        <v>45419</v>
      </c>
      <c r="G51" s="82">
        <f>F51+29</f>
        <v>45448</v>
      </c>
    </row>
    <row r="52" spans="1:7" s="5" customFormat="1" ht="15.75" customHeight="1">
      <c r="A52" s="62"/>
      <c r="B52" s="79" t="s">
        <v>652</v>
      </c>
      <c r="C52" s="79" t="s">
        <v>220</v>
      </c>
      <c r="D52" s="219"/>
      <c r="E52" s="83">
        <f t="shared" ref="E52:G55" si="5">E51+7</f>
        <v>45421</v>
      </c>
      <c r="F52" s="81">
        <f t="shared" si="5"/>
        <v>45426</v>
      </c>
      <c r="G52" s="82">
        <f t="shared" si="5"/>
        <v>45455</v>
      </c>
    </row>
    <row r="53" spans="1:7" s="5" customFormat="1" ht="15.75" customHeight="1">
      <c r="A53" s="62"/>
      <c r="B53" s="79" t="s">
        <v>650</v>
      </c>
      <c r="C53" s="84" t="s">
        <v>651</v>
      </c>
      <c r="D53" s="219"/>
      <c r="E53" s="83">
        <f t="shared" si="5"/>
        <v>45428</v>
      </c>
      <c r="F53" s="81">
        <f t="shared" si="5"/>
        <v>45433</v>
      </c>
      <c r="G53" s="82">
        <f t="shared" si="5"/>
        <v>45462</v>
      </c>
    </row>
    <row r="54" spans="1:7" s="5" customFormat="1" ht="15.75" customHeight="1">
      <c r="A54" s="62"/>
      <c r="B54" s="79" t="s">
        <v>653</v>
      </c>
      <c r="C54" s="84" t="s">
        <v>654</v>
      </c>
      <c r="D54" s="219"/>
      <c r="E54" s="83">
        <f t="shared" si="5"/>
        <v>45435</v>
      </c>
      <c r="F54" s="81">
        <f t="shared" si="5"/>
        <v>45440</v>
      </c>
      <c r="G54" s="82">
        <f t="shared" si="5"/>
        <v>45469</v>
      </c>
    </row>
    <row r="55" spans="1:7" s="5" customFormat="1" ht="15.75" customHeight="1">
      <c r="A55" s="62"/>
      <c r="B55" s="79" t="s">
        <v>655</v>
      </c>
      <c r="C55" s="84" t="s">
        <v>220</v>
      </c>
      <c r="D55" s="234"/>
      <c r="E55" s="83">
        <f t="shared" si="5"/>
        <v>45442</v>
      </c>
      <c r="F55" s="81">
        <f t="shared" si="5"/>
        <v>45447</v>
      </c>
      <c r="G55" s="82">
        <f t="shared" si="5"/>
        <v>45476</v>
      </c>
    </row>
    <row r="56" spans="1:7" s="5" customFormat="1" ht="15.75" customHeight="1">
      <c r="A56" s="62"/>
      <c r="B56" s="15"/>
      <c r="C56" s="15"/>
      <c r="D56" s="16"/>
      <c r="E56" s="21"/>
      <c r="F56" s="17"/>
      <c r="G56" s="14"/>
    </row>
    <row r="57" spans="1:7" s="5" customFormat="1" ht="15.75" customHeight="1">
      <c r="A57" s="62"/>
      <c r="B57" s="18"/>
      <c r="C57" s="18"/>
      <c r="D57" s="19"/>
      <c r="E57" s="19"/>
      <c r="F57" s="58"/>
      <c r="G57" s="58"/>
    </row>
    <row r="58" spans="1:7" s="5" customFormat="1" ht="15.75" customHeight="1">
      <c r="A58" s="62"/>
      <c r="B58" s="224" t="s">
        <v>20</v>
      </c>
      <c r="C58" s="224" t="s">
        <v>21</v>
      </c>
      <c r="D58" s="224" t="s">
        <v>22</v>
      </c>
      <c r="E58" s="46" t="s">
        <v>226</v>
      </c>
      <c r="F58" s="46" t="s">
        <v>23</v>
      </c>
      <c r="G58" s="56" t="s">
        <v>33</v>
      </c>
    </row>
    <row r="59" spans="1:7" s="5" customFormat="1" ht="15.75" customHeight="1">
      <c r="A59" s="62"/>
      <c r="B59" s="225"/>
      <c r="C59" s="225"/>
      <c r="D59" s="225"/>
      <c r="E59" s="57" t="s">
        <v>14</v>
      </c>
      <c r="F59" s="20" t="s">
        <v>24</v>
      </c>
      <c r="G59" s="46" t="s">
        <v>25</v>
      </c>
    </row>
    <row r="60" spans="1:7" s="5" customFormat="1" ht="15.75" customHeight="1">
      <c r="A60" s="62"/>
      <c r="B60" s="86" t="s">
        <v>657</v>
      </c>
      <c r="C60" s="87" t="s">
        <v>658</v>
      </c>
      <c r="D60" s="233" t="s">
        <v>227</v>
      </c>
      <c r="E60" s="82">
        <v>45410</v>
      </c>
      <c r="F60" s="82">
        <f>E60+4</f>
        <v>45414</v>
      </c>
      <c r="G60" s="82">
        <f>F60+30</f>
        <v>45444</v>
      </c>
    </row>
    <row r="61" spans="1:7" s="5" customFormat="1" ht="15.75" customHeight="1">
      <c r="A61" s="62"/>
      <c r="B61" s="86" t="s">
        <v>659</v>
      </c>
      <c r="C61" s="87" t="s">
        <v>660</v>
      </c>
      <c r="D61" s="219"/>
      <c r="E61" s="85">
        <f t="shared" ref="E61:G64" si="6">E60+7</f>
        <v>45417</v>
      </c>
      <c r="F61" s="82">
        <f t="shared" si="6"/>
        <v>45421</v>
      </c>
      <c r="G61" s="82">
        <f t="shared" si="6"/>
        <v>45451</v>
      </c>
    </row>
    <row r="62" spans="1:7" s="5" customFormat="1" ht="15.75" customHeight="1">
      <c r="A62" s="62"/>
      <c r="B62" s="86" t="s">
        <v>661</v>
      </c>
      <c r="C62" s="87" t="s">
        <v>662</v>
      </c>
      <c r="D62" s="219"/>
      <c r="E62" s="85">
        <f t="shared" si="6"/>
        <v>45424</v>
      </c>
      <c r="F62" s="82">
        <f t="shared" si="6"/>
        <v>45428</v>
      </c>
      <c r="G62" s="82">
        <f t="shared" si="6"/>
        <v>45458</v>
      </c>
    </row>
    <row r="63" spans="1:7" s="5" customFormat="1" ht="15.75" customHeight="1">
      <c r="A63" s="62"/>
      <c r="B63" s="86" t="s">
        <v>663</v>
      </c>
      <c r="C63" s="87" t="s">
        <v>664</v>
      </c>
      <c r="D63" s="219"/>
      <c r="E63" s="85">
        <f t="shared" si="6"/>
        <v>45431</v>
      </c>
      <c r="F63" s="82">
        <f t="shared" si="6"/>
        <v>45435</v>
      </c>
      <c r="G63" s="82">
        <f t="shared" si="6"/>
        <v>45465</v>
      </c>
    </row>
    <row r="64" spans="1:7" s="5" customFormat="1" ht="15.75" customHeight="1">
      <c r="A64" s="62"/>
      <c r="B64" s="86" t="s">
        <v>665</v>
      </c>
      <c r="C64" s="87" t="s">
        <v>666</v>
      </c>
      <c r="D64" s="234"/>
      <c r="E64" s="85">
        <f t="shared" si="6"/>
        <v>45438</v>
      </c>
      <c r="F64" s="82">
        <f t="shared" si="6"/>
        <v>45442</v>
      </c>
      <c r="G64" s="82">
        <f t="shared" si="6"/>
        <v>45472</v>
      </c>
    </row>
    <row r="65" spans="1:7" s="5" customFormat="1" ht="15.75" customHeight="1">
      <c r="A65" s="62"/>
      <c r="B65" s="60"/>
      <c r="C65" s="60"/>
      <c r="D65" s="47"/>
      <c r="E65" s="13"/>
      <c r="F65" s="14"/>
      <c r="G65" s="14"/>
    </row>
    <row r="66" spans="1:7" s="5" customFormat="1" ht="15.75" customHeight="1">
      <c r="A66" s="62"/>
      <c r="B66" s="18"/>
      <c r="C66" s="18"/>
      <c r="D66" s="19"/>
      <c r="E66" s="19"/>
      <c r="F66" s="58"/>
      <c r="G66" s="58"/>
    </row>
    <row r="67" spans="1:7" s="5" customFormat="1" ht="15.75" customHeight="1">
      <c r="A67" s="284"/>
      <c r="B67" s="284"/>
      <c r="C67" s="18"/>
      <c r="D67" s="19"/>
      <c r="E67" s="19"/>
      <c r="F67" s="58"/>
      <c r="G67" s="58"/>
    </row>
    <row r="68" spans="1:7" s="5" customFormat="1" ht="15.75" customHeight="1">
      <c r="A68" s="62" t="s">
        <v>237</v>
      </c>
      <c r="B68" s="224" t="s">
        <v>20</v>
      </c>
      <c r="C68" s="224" t="s">
        <v>21</v>
      </c>
      <c r="D68" s="224" t="s">
        <v>22</v>
      </c>
      <c r="E68" s="46" t="s">
        <v>226</v>
      </c>
      <c r="F68" s="46" t="s">
        <v>23</v>
      </c>
      <c r="G68" s="56" t="s">
        <v>34</v>
      </c>
    </row>
    <row r="69" spans="1:7" s="5" customFormat="1" ht="15.75" customHeight="1">
      <c r="A69" s="62"/>
      <c r="B69" s="225"/>
      <c r="C69" s="225"/>
      <c r="D69" s="225"/>
      <c r="E69" s="57" t="s">
        <v>14</v>
      </c>
      <c r="F69" s="20" t="s">
        <v>24</v>
      </c>
      <c r="G69" s="46" t="s">
        <v>25</v>
      </c>
    </row>
    <row r="70" spans="1:7" s="5" customFormat="1" ht="15.75" customHeight="1">
      <c r="A70" s="62"/>
      <c r="B70" s="86" t="s">
        <v>657</v>
      </c>
      <c r="C70" s="87" t="s">
        <v>658</v>
      </c>
      <c r="D70" s="233" t="s">
        <v>227</v>
      </c>
      <c r="E70" s="82">
        <v>45410</v>
      </c>
      <c r="F70" s="81">
        <f>E70+4</f>
        <v>45414</v>
      </c>
      <c r="G70" s="81">
        <f>F70+31</f>
        <v>45445</v>
      </c>
    </row>
    <row r="71" spans="1:7" s="5" customFormat="1" ht="15.75" customHeight="1">
      <c r="A71" s="62"/>
      <c r="B71" s="86" t="s">
        <v>659</v>
      </c>
      <c r="C71" s="87" t="s">
        <v>660</v>
      </c>
      <c r="D71" s="219"/>
      <c r="E71" s="85">
        <f t="shared" ref="E71:G74" si="7">E70+7</f>
        <v>45417</v>
      </c>
      <c r="F71" s="81">
        <f t="shared" si="7"/>
        <v>45421</v>
      </c>
      <c r="G71" s="82">
        <f t="shared" si="7"/>
        <v>45452</v>
      </c>
    </row>
    <row r="72" spans="1:7" s="5" customFormat="1" ht="15.75" customHeight="1">
      <c r="A72" s="62"/>
      <c r="B72" s="86" t="s">
        <v>661</v>
      </c>
      <c r="C72" s="87" t="s">
        <v>662</v>
      </c>
      <c r="D72" s="219"/>
      <c r="E72" s="85">
        <f t="shared" si="7"/>
        <v>45424</v>
      </c>
      <c r="F72" s="81">
        <f t="shared" si="7"/>
        <v>45428</v>
      </c>
      <c r="G72" s="82">
        <f t="shared" si="7"/>
        <v>45459</v>
      </c>
    </row>
    <row r="73" spans="1:7" s="5" customFormat="1" ht="15.75" customHeight="1">
      <c r="A73" s="62"/>
      <c r="B73" s="86" t="s">
        <v>663</v>
      </c>
      <c r="C73" s="87" t="s">
        <v>664</v>
      </c>
      <c r="D73" s="219"/>
      <c r="E73" s="85">
        <f t="shared" si="7"/>
        <v>45431</v>
      </c>
      <c r="F73" s="81">
        <f t="shared" si="7"/>
        <v>45435</v>
      </c>
      <c r="G73" s="82">
        <f t="shared" si="7"/>
        <v>45466</v>
      </c>
    </row>
    <row r="74" spans="1:7" s="5" customFormat="1" ht="15.75" customHeight="1">
      <c r="A74" s="62"/>
      <c r="B74" s="86" t="s">
        <v>665</v>
      </c>
      <c r="C74" s="87" t="s">
        <v>666</v>
      </c>
      <c r="D74" s="234"/>
      <c r="E74" s="85">
        <f t="shared" si="7"/>
        <v>45438</v>
      </c>
      <c r="F74" s="81">
        <f t="shared" si="7"/>
        <v>45442</v>
      </c>
      <c r="G74" s="82">
        <f t="shared" si="7"/>
        <v>45473</v>
      </c>
    </row>
    <row r="75" spans="1:7" s="5" customFormat="1" ht="15.75" customHeight="1">
      <c r="A75" s="62"/>
      <c r="B75" s="58"/>
      <c r="C75" s="18"/>
      <c r="D75" s="19"/>
      <c r="E75" s="19"/>
      <c r="F75" s="58"/>
      <c r="G75" s="58"/>
    </row>
    <row r="76" spans="1:7" s="5" customFormat="1" ht="15.75" customHeight="1">
      <c r="A76" s="62"/>
      <c r="B76" s="58"/>
      <c r="C76" s="18"/>
      <c r="D76" s="19"/>
      <c r="E76" s="19"/>
      <c r="F76" s="58"/>
      <c r="G76" s="58"/>
    </row>
    <row r="77" spans="1:7" s="5" customFormat="1" ht="15.75" customHeight="1">
      <c r="A77" s="62"/>
      <c r="B77" s="224" t="s">
        <v>20</v>
      </c>
      <c r="C77" s="224" t="s">
        <v>21</v>
      </c>
      <c r="D77" s="224" t="s">
        <v>22</v>
      </c>
      <c r="E77" s="46" t="s">
        <v>226</v>
      </c>
      <c r="F77" s="46" t="s">
        <v>23</v>
      </c>
      <c r="G77" s="75" t="s">
        <v>678</v>
      </c>
    </row>
    <row r="78" spans="1:7" s="5" customFormat="1" ht="15.75" customHeight="1">
      <c r="A78" s="62"/>
      <c r="B78" s="225"/>
      <c r="C78" s="225"/>
      <c r="D78" s="225"/>
      <c r="E78" s="57" t="s">
        <v>14</v>
      </c>
      <c r="F78" s="20" t="s">
        <v>24</v>
      </c>
      <c r="G78" s="46" t="s">
        <v>25</v>
      </c>
    </row>
    <row r="79" spans="1:7" s="5" customFormat="1" ht="15.75" customHeight="1">
      <c r="A79" s="62"/>
      <c r="B79" s="88" t="s">
        <v>679</v>
      </c>
      <c r="C79" s="89" t="s">
        <v>680</v>
      </c>
      <c r="D79" s="238" t="s">
        <v>688</v>
      </c>
      <c r="E79" s="81">
        <v>45410</v>
      </c>
      <c r="F79" s="81">
        <f>E79+4</f>
        <v>45414</v>
      </c>
      <c r="G79" s="81">
        <f>F79+30</f>
        <v>45444</v>
      </c>
    </row>
    <row r="80" spans="1:7" s="5" customFormat="1" ht="15.75" customHeight="1">
      <c r="A80" s="62"/>
      <c r="B80" s="88" t="s">
        <v>681</v>
      </c>
      <c r="C80" s="89" t="s">
        <v>682</v>
      </c>
      <c r="D80" s="219"/>
      <c r="E80" s="85">
        <f t="shared" ref="E80:G83" si="8">E79+7</f>
        <v>45417</v>
      </c>
      <c r="F80" s="81">
        <f t="shared" si="8"/>
        <v>45421</v>
      </c>
      <c r="G80" s="82">
        <f t="shared" si="8"/>
        <v>45451</v>
      </c>
    </row>
    <row r="81" spans="1:7" s="5" customFormat="1" ht="15.75" customHeight="1">
      <c r="A81" s="62"/>
      <c r="B81" s="88" t="s">
        <v>683</v>
      </c>
      <c r="C81" s="89" t="s">
        <v>684</v>
      </c>
      <c r="D81" s="219"/>
      <c r="E81" s="85">
        <f t="shared" si="8"/>
        <v>45424</v>
      </c>
      <c r="F81" s="81">
        <f t="shared" si="8"/>
        <v>45428</v>
      </c>
      <c r="G81" s="82">
        <f t="shared" si="8"/>
        <v>45458</v>
      </c>
    </row>
    <row r="82" spans="1:7" s="5" customFormat="1" ht="15.75" customHeight="1">
      <c r="A82" s="62"/>
      <c r="B82" s="88" t="s">
        <v>685</v>
      </c>
      <c r="C82" s="89" t="s">
        <v>314</v>
      </c>
      <c r="D82" s="219"/>
      <c r="E82" s="85">
        <f t="shared" si="8"/>
        <v>45431</v>
      </c>
      <c r="F82" s="81">
        <f t="shared" si="8"/>
        <v>45435</v>
      </c>
      <c r="G82" s="82">
        <f t="shared" si="8"/>
        <v>45465</v>
      </c>
    </row>
    <row r="83" spans="1:7" s="5" customFormat="1" ht="15.75" customHeight="1">
      <c r="A83" s="62"/>
      <c r="B83" s="88" t="s">
        <v>686</v>
      </c>
      <c r="C83" s="89" t="s">
        <v>687</v>
      </c>
      <c r="D83" s="234"/>
      <c r="E83" s="85">
        <f t="shared" si="8"/>
        <v>45438</v>
      </c>
      <c r="F83" s="81">
        <f t="shared" si="8"/>
        <v>45442</v>
      </c>
      <c r="G83" s="82">
        <f t="shared" si="8"/>
        <v>45472</v>
      </c>
    </row>
    <row r="84" spans="1:7" s="5" customFormat="1" ht="15.75" customHeight="1">
      <c r="A84" s="284"/>
      <c r="B84" s="284"/>
      <c r="C84" s="18"/>
      <c r="D84" s="19"/>
      <c r="E84" s="19"/>
      <c r="F84" s="58"/>
      <c r="G84" s="58"/>
    </row>
    <row r="85" spans="1:7" s="5" customFormat="1" ht="15.75" customHeight="1">
      <c r="A85" s="62" t="s">
        <v>238</v>
      </c>
      <c r="B85" s="224" t="s">
        <v>20</v>
      </c>
      <c r="C85" s="224" t="s">
        <v>21</v>
      </c>
      <c r="D85" s="224" t="s">
        <v>22</v>
      </c>
      <c r="E85" s="46" t="s">
        <v>226</v>
      </c>
      <c r="F85" s="46" t="s">
        <v>23</v>
      </c>
      <c r="G85" s="75" t="s">
        <v>689</v>
      </c>
    </row>
    <row r="86" spans="1:7" s="5" customFormat="1" ht="15.75" customHeight="1">
      <c r="A86" s="62"/>
      <c r="B86" s="225"/>
      <c r="C86" s="225"/>
      <c r="D86" s="225"/>
      <c r="E86" s="57" t="s">
        <v>14</v>
      </c>
      <c r="F86" s="20" t="s">
        <v>24</v>
      </c>
      <c r="G86" s="46" t="s">
        <v>25</v>
      </c>
    </row>
    <row r="87" spans="1:7" s="5" customFormat="1" ht="15.75" customHeight="1">
      <c r="A87" s="62"/>
      <c r="B87" s="90" t="s">
        <v>690</v>
      </c>
      <c r="C87" s="90" t="s">
        <v>691</v>
      </c>
      <c r="D87" s="262" t="s">
        <v>699</v>
      </c>
      <c r="E87" s="91">
        <v>45409</v>
      </c>
      <c r="F87" s="91">
        <f>E87+4</f>
        <v>45413</v>
      </c>
      <c r="G87" s="91">
        <f>F87+26</f>
        <v>45439</v>
      </c>
    </row>
    <row r="88" spans="1:7" s="5" customFormat="1" ht="15.75" customHeight="1">
      <c r="A88" s="62"/>
      <c r="B88" s="92" t="s">
        <v>694</v>
      </c>
      <c r="C88" s="92"/>
      <c r="D88" s="262"/>
      <c r="E88" s="93">
        <f t="shared" ref="E88:G91" si="9">E87+7</f>
        <v>45416</v>
      </c>
      <c r="F88" s="91">
        <f t="shared" si="9"/>
        <v>45420</v>
      </c>
      <c r="G88" s="94">
        <f t="shared" si="9"/>
        <v>45446</v>
      </c>
    </row>
    <row r="89" spans="1:7" s="5" customFormat="1" ht="15.75" customHeight="1">
      <c r="A89" s="62"/>
      <c r="B89" s="92" t="s">
        <v>692</v>
      </c>
      <c r="C89" s="92" t="s">
        <v>693</v>
      </c>
      <c r="D89" s="262"/>
      <c r="E89" s="93">
        <f t="shared" si="9"/>
        <v>45423</v>
      </c>
      <c r="F89" s="91">
        <f t="shared" si="9"/>
        <v>45427</v>
      </c>
      <c r="G89" s="94">
        <f t="shared" si="9"/>
        <v>45453</v>
      </c>
    </row>
    <row r="90" spans="1:7" s="5" customFormat="1" ht="15.75" customHeight="1">
      <c r="A90" s="62"/>
      <c r="B90" s="95" t="s">
        <v>695</v>
      </c>
      <c r="C90" s="96" t="s">
        <v>696</v>
      </c>
      <c r="D90" s="262"/>
      <c r="E90" s="93">
        <f t="shared" si="9"/>
        <v>45430</v>
      </c>
      <c r="F90" s="91">
        <f t="shared" si="9"/>
        <v>45434</v>
      </c>
      <c r="G90" s="94">
        <f t="shared" si="9"/>
        <v>45460</v>
      </c>
    </row>
    <row r="91" spans="1:7" s="5" customFormat="1" ht="15.75" customHeight="1">
      <c r="A91" s="62"/>
      <c r="B91" s="96" t="s">
        <v>697</v>
      </c>
      <c r="C91" s="96" t="s">
        <v>698</v>
      </c>
      <c r="D91" s="262"/>
      <c r="E91" s="93">
        <f t="shared" si="9"/>
        <v>45437</v>
      </c>
      <c r="F91" s="91">
        <f t="shared" si="9"/>
        <v>45441</v>
      </c>
      <c r="G91" s="94">
        <f t="shared" si="9"/>
        <v>45467</v>
      </c>
    </row>
    <row r="92" spans="1:7" s="5" customFormat="1" ht="15.75" customHeight="1">
      <c r="A92" s="284"/>
      <c r="B92" s="284"/>
      <c r="C92" s="18"/>
      <c r="D92" s="19"/>
      <c r="E92" s="19"/>
      <c r="F92" s="58"/>
      <c r="G92" s="58"/>
    </row>
    <row r="93" spans="1:7" s="5" customFormat="1" ht="15.75" customHeight="1">
      <c r="A93" s="62" t="s">
        <v>239</v>
      </c>
      <c r="B93" s="224" t="s">
        <v>20</v>
      </c>
      <c r="C93" s="224" t="s">
        <v>21</v>
      </c>
      <c r="D93" s="224" t="s">
        <v>240</v>
      </c>
      <c r="E93" s="46" t="s">
        <v>226</v>
      </c>
      <c r="F93" s="46" t="s">
        <v>23</v>
      </c>
      <c r="G93" s="56" t="s">
        <v>241</v>
      </c>
    </row>
    <row r="94" spans="1:7" s="5" customFormat="1" ht="15.75" customHeight="1">
      <c r="A94" s="62"/>
      <c r="B94" s="225"/>
      <c r="C94" s="225"/>
      <c r="D94" s="225"/>
      <c r="E94" s="57" t="s">
        <v>14</v>
      </c>
      <c r="F94" s="64" t="s">
        <v>24</v>
      </c>
      <c r="G94" s="46" t="s">
        <v>25</v>
      </c>
    </row>
    <row r="95" spans="1:7" s="5" customFormat="1" ht="15.75" customHeight="1">
      <c r="A95" s="62"/>
      <c r="B95" s="88" t="s">
        <v>679</v>
      </c>
      <c r="C95" s="89" t="s">
        <v>680</v>
      </c>
      <c r="D95" s="233" t="s">
        <v>242</v>
      </c>
      <c r="E95" s="81">
        <v>45409</v>
      </c>
      <c r="F95" s="81">
        <f>E95+5</f>
        <v>45414</v>
      </c>
      <c r="G95" s="82">
        <f>F95+32</f>
        <v>45446</v>
      </c>
    </row>
    <row r="96" spans="1:7" s="5" customFormat="1" ht="15.75" customHeight="1">
      <c r="A96" s="62"/>
      <c r="B96" s="88" t="s">
        <v>681</v>
      </c>
      <c r="C96" s="89" t="s">
        <v>682</v>
      </c>
      <c r="D96" s="219"/>
      <c r="E96" s="83">
        <f>E95+7</f>
        <v>45416</v>
      </c>
      <c r="F96" s="81">
        <f t="shared" ref="E96:G97" si="10">F95+7</f>
        <v>45421</v>
      </c>
      <c r="G96" s="82">
        <f t="shared" si="10"/>
        <v>45453</v>
      </c>
    </row>
    <row r="97" spans="1:7" s="5" customFormat="1" ht="15.75" customHeight="1">
      <c r="A97" s="62"/>
      <c r="B97" s="88" t="s">
        <v>683</v>
      </c>
      <c r="C97" s="89" t="s">
        <v>684</v>
      </c>
      <c r="D97" s="219"/>
      <c r="E97" s="83">
        <f t="shared" si="10"/>
        <v>45423</v>
      </c>
      <c r="F97" s="81">
        <f t="shared" si="10"/>
        <v>45428</v>
      </c>
      <c r="G97" s="82">
        <f t="shared" si="10"/>
        <v>45460</v>
      </c>
    </row>
    <row r="98" spans="1:7" s="5" customFormat="1" ht="15.75" customHeight="1">
      <c r="A98" s="62"/>
      <c r="B98" s="88" t="s">
        <v>685</v>
      </c>
      <c r="C98" s="89" t="s">
        <v>314</v>
      </c>
      <c r="D98" s="219"/>
      <c r="E98" s="83">
        <f>E97+8</f>
        <v>45431</v>
      </c>
      <c r="F98" s="81">
        <f>F97+7</f>
        <v>45435</v>
      </c>
      <c r="G98" s="82">
        <f>G97+7</f>
        <v>45467</v>
      </c>
    </row>
    <row r="99" spans="1:7" s="5" customFormat="1" ht="15.75" customHeight="1">
      <c r="A99" s="62"/>
      <c r="B99" s="88" t="s">
        <v>686</v>
      </c>
      <c r="C99" s="89" t="s">
        <v>687</v>
      </c>
      <c r="D99" s="234"/>
      <c r="E99" s="83">
        <f>E98+7</f>
        <v>45438</v>
      </c>
      <c r="F99" s="81">
        <f>F98+7</f>
        <v>45442</v>
      </c>
      <c r="G99" s="82">
        <f>G98+7</f>
        <v>45474</v>
      </c>
    </row>
    <row r="100" spans="1:7" s="5" customFormat="1" ht="15.75" customHeight="1">
      <c r="A100" s="62"/>
      <c r="B100" s="15"/>
      <c r="C100" s="15"/>
      <c r="D100" s="16"/>
      <c r="E100" s="16"/>
      <c r="F100" s="14"/>
      <c r="G100" s="14"/>
    </row>
    <row r="101" spans="1:7" s="5" customFormat="1" ht="15.75" customHeight="1">
      <c r="A101" s="284"/>
      <c r="B101" s="284"/>
      <c r="C101" s="18"/>
      <c r="D101" s="19"/>
      <c r="E101" s="19"/>
      <c r="F101" s="58"/>
      <c r="G101" s="58"/>
    </row>
    <row r="102" spans="1:7" s="5" customFormat="1" ht="15.75" customHeight="1">
      <c r="A102" s="62" t="s">
        <v>243</v>
      </c>
      <c r="B102" s="287" t="s">
        <v>244</v>
      </c>
      <c r="C102" s="287" t="s">
        <v>21</v>
      </c>
      <c r="D102" s="287" t="s">
        <v>22</v>
      </c>
      <c r="E102" s="46" t="s">
        <v>226</v>
      </c>
      <c r="F102" s="46" t="s">
        <v>23</v>
      </c>
      <c r="G102" s="66" t="s">
        <v>245</v>
      </c>
    </row>
    <row r="103" spans="1:7" s="5" customFormat="1" ht="15.75" customHeight="1">
      <c r="A103" s="62"/>
      <c r="B103" s="287"/>
      <c r="C103" s="287"/>
      <c r="D103" s="287"/>
      <c r="E103" s="46" t="s">
        <v>14</v>
      </c>
      <c r="F103" s="46" t="s">
        <v>24</v>
      </c>
      <c r="G103" s="46" t="s">
        <v>25</v>
      </c>
    </row>
    <row r="104" spans="1:7" s="5" customFormat="1" ht="15.75" customHeight="1">
      <c r="A104" s="62"/>
      <c r="B104" s="97" t="s">
        <v>506</v>
      </c>
      <c r="C104" s="97" t="s">
        <v>505</v>
      </c>
      <c r="D104" s="262" t="s">
        <v>246</v>
      </c>
      <c r="E104" s="81">
        <v>45412</v>
      </c>
      <c r="F104" s="81">
        <f>E104+5</f>
        <v>45417</v>
      </c>
      <c r="G104" s="82">
        <f>F104+34</f>
        <v>45451</v>
      </c>
    </row>
    <row r="105" spans="1:7" s="5" customFormat="1" ht="15.75" customHeight="1">
      <c r="A105" s="62"/>
      <c r="B105" s="98" t="s">
        <v>507</v>
      </c>
      <c r="C105" s="80"/>
      <c r="D105" s="262"/>
      <c r="E105" s="83">
        <f t="shared" ref="E105:G108" si="11">E104+7</f>
        <v>45419</v>
      </c>
      <c r="F105" s="81">
        <f t="shared" si="11"/>
        <v>45424</v>
      </c>
      <c r="G105" s="82">
        <f t="shared" si="11"/>
        <v>45458</v>
      </c>
    </row>
    <row r="106" spans="1:7" s="5" customFormat="1" ht="15.75" customHeight="1">
      <c r="A106" s="62"/>
      <c r="B106" s="99" t="s">
        <v>508</v>
      </c>
      <c r="C106" s="97" t="s">
        <v>501</v>
      </c>
      <c r="D106" s="262"/>
      <c r="E106" s="83">
        <f t="shared" si="11"/>
        <v>45426</v>
      </c>
      <c r="F106" s="81">
        <f t="shared" si="11"/>
        <v>45431</v>
      </c>
      <c r="G106" s="82">
        <f t="shared" si="11"/>
        <v>45465</v>
      </c>
    </row>
    <row r="107" spans="1:7" s="5" customFormat="1" ht="15.75" customHeight="1">
      <c r="A107" s="62"/>
      <c r="B107" s="97" t="s">
        <v>502</v>
      </c>
      <c r="C107" s="97" t="s">
        <v>503</v>
      </c>
      <c r="D107" s="262"/>
      <c r="E107" s="83">
        <f t="shared" si="11"/>
        <v>45433</v>
      </c>
      <c r="F107" s="81">
        <f t="shared" si="11"/>
        <v>45438</v>
      </c>
      <c r="G107" s="82">
        <f t="shared" si="11"/>
        <v>45472</v>
      </c>
    </row>
    <row r="108" spans="1:7" s="5" customFormat="1" ht="15.75" customHeight="1">
      <c r="A108" s="62"/>
      <c r="B108" s="97" t="s">
        <v>504</v>
      </c>
      <c r="C108" s="97" t="s">
        <v>505</v>
      </c>
      <c r="D108" s="262"/>
      <c r="E108" s="83">
        <f t="shared" si="11"/>
        <v>45440</v>
      </c>
      <c r="F108" s="81">
        <f t="shared" si="11"/>
        <v>45445</v>
      </c>
      <c r="G108" s="82">
        <f t="shared" si="11"/>
        <v>45479</v>
      </c>
    </row>
    <row r="109" spans="1:7" s="5" customFormat="1" ht="15.75" customHeight="1">
      <c r="A109" s="284"/>
      <c r="B109" s="284"/>
      <c r="C109" s="18"/>
      <c r="D109" s="19"/>
      <c r="E109" s="19"/>
      <c r="F109" s="58"/>
      <c r="G109" s="58"/>
    </row>
    <row r="110" spans="1:7" s="5" customFormat="1" ht="15.75" customHeight="1">
      <c r="A110" s="284"/>
      <c r="B110" s="284"/>
      <c r="C110" s="18"/>
      <c r="D110" s="19"/>
      <c r="E110" s="19"/>
      <c r="F110" s="58"/>
      <c r="G110" s="58"/>
    </row>
    <row r="111" spans="1:7" s="5" customFormat="1" ht="15.75" customHeight="1">
      <c r="A111" s="76" t="s">
        <v>701</v>
      </c>
      <c r="B111" s="231" t="s">
        <v>20</v>
      </c>
      <c r="C111" s="231" t="s">
        <v>21</v>
      </c>
      <c r="D111" s="231" t="s">
        <v>22</v>
      </c>
      <c r="E111" s="46" t="s">
        <v>226</v>
      </c>
      <c r="F111" s="46" t="s">
        <v>23</v>
      </c>
      <c r="G111" s="77" t="s">
        <v>700</v>
      </c>
    </row>
    <row r="112" spans="1:7" s="5" customFormat="1" ht="15.75" customHeight="1">
      <c r="A112" s="62"/>
      <c r="B112" s="232"/>
      <c r="C112" s="232"/>
      <c r="D112" s="232"/>
      <c r="E112" s="46" t="s">
        <v>14</v>
      </c>
      <c r="F112" s="46" t="s">
        <v>24</v>
      </c>
      <c r="G112" s="46" t="s">
        <v>25</v>
      </c>
    </row>
    <row r="113" spans="1:7" s="5" customFormat="1" ht="15.75" customHeight="1">
      <c r="A113" s="62"/>
      <c r="B113" s="100" t="s">
        <v>702</v>
      </c>
      <c r="C113" s="100" t="s">
        <v>703</v>
      </c>
      <c r="D113" s="262" t="s">
        <v>706</v>
      </c>
      <c r="E113" s="82">
        <v>45412</v>
      </c>
      <c r="F113" s="82">
        <f>E113+4</f>
        <v>45416</v>
      </c>
      <c r="G113" s="82">
        <f>F113+31</f>
        <v>45447</v>
      </c>
    </row>
    <row r="114" spans="1:7" s="5" customFormat="1" ht="15.75" customHeight="1">
      <c r="A114" s="62"/>
      <c r="B114" s="100" t="s">
        <v>704</v>
      </c>
      <c r="C114" s="100" t="s">
        <v>525</v>
      </c>
      <c r="D114" s="262"/>
      <c r="E114" s="85">
        <f t="shared" ref="E114:G117" si="12">E113+7</f>
        <v>45419</v>
      </c>
      <c r="F114" s="82">
        <f t="shared" si="12"/>
        <v>45423</v>
      </c>
      <c r="G114" s="82">
        <f t="shared" si="12"/>
        <v>45454</v>
      </c>
    </row>
    <row r="115" spans="1:7" s="5" customFormat="1" ht="15.75" customHeight="1">
      <c r="A115" s="62"/>
      <c r="B115" s="100" t="s">
        <v>705</v>
      </c>
      <c r="C115" s="100" t="s">
        <v>707</v>
      </c>
      <c r="D115" s="262"/>
      <c r="E115" s="85">
        <f t="shared" si="12"/>
        <v>45426</v>
      </c>
      <c r="F115" s="82">
        <f t="shared" si="12"/>
        <v>45430</v>
      </c>
      <c r="G115" s="82">
        <f t="shared" si="12"/>
        <v>45461</v>
      </c>
    </row>
    <row r="116" spans="1:7" s="5" customFormat="1" ht="15.75" customHeight="1">
      <c r="A116" s="62"/>
      <c r="B116" s="100" t="s">
        <v>708</v>
      </c>
      <c r="C116" s="100" t="s">
        <v>510</v>
      </c>
      <c r="D116" s="262"/>
      <c r="E116" s="85">
        <f t="shared" si="12"/>
        <v>45433</v>
      </c>
      <c r="F116" s="82">
        <f t="shared" si="12"/>
        <v>45437</v>
      </c>
      <c r="G116" s="82">
        <f t="shared" si="12"/>
        <v>45468</v>
      </c>
    </row>
    <row r="117" spans="1:7" s="5" customFormat="1" ht="15.75" customHeight="1">
      <c r="A117" s="62"/>
      <c r="B117" s="100" t="s">
        <v>709</v>
      </c>
      <c r="C117" s="100" t="s">
        <v>664</v>
      </c>
      <c r="D117" s="262"/>
      <c r="E117" s="85">
        <f t="shared" si="12"/>
        <v>45440</v>
      </c>
      <c r="F117" s="82">
        <f t="shared" si="12"/>
        <v>45444</v>
      </c>
      <c r="G117" s="82">
        <f t="shared" si="12"/>
        <v>45475</v>
      </c>
    </row>
    <row r="118" spans="1:7" s="5" customFormat="1" ht="15.75" customHeight="1">
      <c r="A118" s="62"/>
      <c r="B118" s="18"/>
      <c r="C118" s="18"/>
      <c r="D118" s="19"/>
      <c r="E118" s="19"/>
      <c r="F118" s="58"/>
      <c r="G118" s="58"/>
    </row>
    <row r="119" spans="1:7" s="5" customFormat="1" ht="15.75" customHeight="1">
      <c r="A119" s="284"/>
      <c r="B119" s="284"/>
      <c r="C119" s="18"/>
      <c r="D119" s="19"/>
      <c r="E119" s="19"/>
      <c r="F119" s="58"/>
      <c r="G119" s="58"/>
    </row>
    <row r="120" spans="1:7" s="5" customFormat="1" ht="15.75" customHeight="1">
      <c r="A120" s="62" t="s">
        <v>249</v>
      </c>
      <c r="B120" s="224" t="s">
        <v>20</v>
      </c>
      <c r="C120" s="224" t="s">
        <v>21</v>
      </c>
      <c r="D120" s="224" t="s">
        <v>22</v>
      </c>
      <c r="E120" s="46" t="s">
        <v>250</v>
      </c>
      <c r="F120" s="46" t="s">
        <v>23</v>
      </c>
      <c r="G120" s="56" t="s">
        <v>37</v>
      </c>
    </row>
    <row r="121" spans="1:7" s="5" customFormat="1" ht="15.75" customHeight="1">
      <c r="A121" s="62"/>
      <c r="B121" s="225"/>
      <c r="C121" s="225"/>
      <c r="D121" s="225"/>
      <c r="E121" s="57" t="s">
        <v>14</v>
      </c>
      <c r="F121" s="20" t="s">
        <v>24</v>
      </c>
      <c r="G121" s="46" t="s">
        <v>25</v>
      </c>
    </row>
    <row r="122" spans="1:7" s="5" customFormat="1" ht="15.75" customHeight="1">
      <c r="A122" s="62"/>
      <c r="B122" s="100" t="s">
        <v>711</v>
      </c>
      <c r="C122" s="100" t="s">
        <v>252</v>
      </c>
      <c r="D122" s="257" t="s">
        <v>710</v>
      </c>
      <c r="E122" s="82">
        <v>45410</v>
      </c>
      <c r="F122" s="82">
        <f>E122+4</f>
        <v>45414</v>
      </c>
      <c r="G122" s="82">
        <f>F122+31</f>
        <v>45445</v>
      </c>
    </row>
    <row r="123" spans="1:7" s="5" customFormat="1" ht="15.75" customHeight="1">
      <c r="A123" s="62"/>
      <c r="B123" s="100" t="s">
        <v>712</v>
      </c>
      <c r="C123" s="100" t="s">
        <v>713</v>
      </c>
      <c r="D123" s="257"/>
      <c r="E123" s="85">
        <f t="shared" ref="E123:G126" si="13">E122+7</f>
        <v>45417</v>
      </c>
      <c r="F123" s="82">
        <f t="shared" si="13"/>
        <v>45421</v>
      </c>
      <c r="G123" s="82">
        <f t="shared" si="13"/>
        <v>45452</v>
      </c>
    </row>
    <row r="124" spans="1:7" s="5" customFormat="1" ht="15.75" customHeight="1">
      <c r="A124" s="62"/>
      <c r="B124" s="100" t="s">
        <v>694</v>
      </c>
      <c r="C124" s="100"/>
      <c r="D124" s="257"/>
      <c r="E124" s="85">
        <f t="shared" si="13"/>
        <v>45424</v>
      </c>
      <c r="F124" s="82">
        <f t="shared" si="13"/>
        <v>45428</v>
      </c>
      <c r="G124" s="82">
        <f t="shared" si="13"/>
        <v>45459</v>
      </c>
    </row>
    <row r="125" spans="1:7" s="5" customFormat="1" ht="15.75" customHeight="1">
      <c r="A125" s="62"/>
      <c r="B125" s="101" t="s">
        <v>714</v>
      </c>
      <c r="C125" s="100" t="s">
        <v>715</v>
      </c>
      <c r="D125" s="257"/>
      <c r="E125" s="85">
        <f t="shared" si="13"/>
        <v>45431</v>
      </c>
      <c r="F125" s="82">
        <f t="shared" si="13"/>
        <v>45435</v>
      </c>
      <c r="G125" s="82">
        <f t="shared" si="13"/>
        <v>45466</v>
      </c>
    </row>
    <row r="126" spans="1:7" s="5" customFormat="1" ht="15.75" customHeight="1">
      <c r="A126" s="62"/>
      <c r="B126" s="101" t="s">
        <v>716</v>
      </c>
      <c r="C126" s="101" t="s">
        <v>717</v>
      </c>
      <c r="D126" s="257"/>
      <c r="E126" s="85">
        <f t="shared" si="13"/>
        <v>45438</v>
      </c>
      <c r="F126" s="82">
        <f t="shared" si="13"/>
        <v>45442</v>
      </c>
      <c r="G126" s="82">
        <f t="shared" si="13"/>
        <v>45473</v>
      </c>
    </row>
    <row r="127" spans="1:7" s="5" customFormat="1" ht="15.75" customHeight="1">
      <c r="A127" s="62"/>
      <c r="B127" s="18"/>
      <c r="C127" s="18"/>
      <c r="D127" s="19"/>
      <c r="E127" s="19"/>
      <c r="F127" s="58"/>
      <c r="G127" s="58"/>
    </row>
    <row r="128" spans="1:7" s="5" customFormat="1" ht="15.75" customHeight="1">
      <c r="A128" s="284"/>
      <c r="B128" s="284"/>
      <c r="C128" s="18"/>
      <c r="D128" s="19"/>
      <c r="E128" s="19"/>
      <c r="F128" s="58"/>
      <c r="G128" s="58"/>
    </row>
    <row r="129" spans="1:7" s="5" customFormat="1" ht="15.75" customHeight="1">
      <c r="A129" s="62" t="s">
        <v>253</v>
      </c>
      <c r="B129" s="231" t="s">
        <v>20</v>
      </c>
      <c r="C129" s="231" t="s">
        <v>21</v>
      </c>
      <c r="D129" s="231" t="s">
        <v>22</v>
      </c>
      <c r="E129" s="46" t="s">
        <v>250</v>
      </c>
      <c r="F129" s="46" t="s">
        <v>23</v>
      </c>
      <c r="G129" s="46" t="s">
        <v>38</v>
      </c>
    </row>
    <row r="130" spans="1:7" s="5" customFormat="1" ht="15.75" customHeight="1">
      <c r="A130" s="62"/>
      <c r="B130" s="232"/>
      <c r="C130" s="232"/>
      <c r="D130" s="232"/>
      <c r="E130" s="46" t="s">
        <v>14</v>
      </c>
      <c r="F130" s="46" t="s">
        <v>24</v>
      </c>
      <c r="G130" s="46" t="s">
        <v>25</v>
      </c>
    </row>
    <row r="131" spans="1:7" s="5" customFormat="1" ht="15.75" customHeight="1">
      <c r="A131" s="62"/>
      <c r="B131" s="100" t="s">
        <v>694</v>
      </c>
      <c r="C131" s="100"/>
      <c r="D131" s="218" t="s">
        <v>718</v>
      </c>
      <c r="E131" s="82">
        <v>45409</v>
      </c>
      <c r="F131" s="82">
        <f>E131+4</f>
        <v>45413</v>
      </c>
      <c r="G131" s="82">
        <f>F131+31</f>
        <v>45444</v>
      </c>
    </row>
    <row r="132" spans="1:7" s="5" customFormat="1" ht="15.75" customHeight="1">
      <c r="A132" s="62"/>
      <c r="B132" s="101" t="s">
        <v>719</v>
      </c>
      <c r="C132" s="100" t="s">
        <v>720</v>
      </c>
      <c r="D132" s="219"/>
      <c r="E132" s="85">
        <f t="shared" ref="E132:G135" si="14">E131+7</f>
        <v>45416</v>
      </c>
      <c r="F132" s="82">
        <f t="shared" si="14"/>
        <v>45420</v>
      </c>
      <c r="G132" s="82">
        <f t="shared" si="14"/>
        <v>45451</v>
      </c>
    </row>
    <row r="133" spans="1:7" s="5" customFormat="1" ht="15.75" customHeight="1">
      <c r="A133" s="62"/>
      <c r="B133" s="101" t="s">
        <v>721</v>
      </c>
      <c r="C133" s="100" t="s">
        <v>722</v>
      </c>
      <c r="D133" s="219"/>
      <c r="E133" s="85">
        <f t="shared" si="14"/>
        <v>45423</v>
      </c>
      <c r="F133" s="82">
        <f t="shared" si="14"/>
        <v>45427</v>
      </c>
      <c r="G133" s="82">
        <f t="shared" si="14"/>
        <v>45458</v>
      </c>
    </row>
    <row r="134" spans="1:7" s="5" customFormat="1" ht="15.75" customHeight="1">
      <c r="A134" s="62"/>
      <c r="B134" s="100" t="s">
        <v>63</v>
      </c>
      <c r="C134" s="100"/>
      <c r="D134" s="219"/>
      <c r="E134" s="85">
        <f t="shared" si="14"/>
        <v>45430</v>
      </c>
      <c r="F134" s="82">
        <f t="shared" si="14"/>
        <v>45434</v>
      </c>
      <c r="G134" s="82">
        <f t="shared" si="14"/>
        <v>45465</v>
      </c>
    </row>
    <row r="135" spans="1:7" s="5" customFormat="1" ht="15.75" customHeight="1">
      <c r="A135" s="62"/>
      <c r="B135" s="101" t="s">
        <v>63</v>
      </c>
      <c r="C135" s="101"/>
      <c r="D135" s="220"/>
      <c r="E135" s="85">
        <f t="shared" si="14"/>
        <v>45437</v>
      </c>
      <c r="F135" s="82">
        <f t="shared" si="14"/>
        <v>45441</v>
      </c>
      <c r="G135" s="82">
        <f t="shared" si="14"/>
        <v>45472</v>
      </c>
    </row>
    <row r="136" spans="1:7" s="5" customFormat="1" ht="15.75" customHeight="1">
      <c r="A136" s="62"/>
      <c r="B136" s="22"/>
      <c r="C136" s="22"/>
      <c r="D136" s="19"/>
      <c r="E136" s="13"/>
      <c r="F136" s="14"/>
      <c r="G136" s="14"/>
    </row>
    <row r="137" spans="1:7" s="5" customFormat="1" ht="15.75" customHeight="1">
      <c r="A137" s="284"/>
      <c r="B137" s="284"/>
      <c r="C137" s="18"/>
      <c r="D137" s="19"/>
      <c r="E137" s="19"/>
      <c r="F137" s="58"/>
      <c r="G137" s="58"/>
    </row>
    <row r="138" spans="1:7" s="5" customFormat="1" ht="15.75" customHeight="1">
      <c r="A138" s="62" t="s">
        <v>255</v>
      </c>
      <c r="B138" s="231" t="s">
        <v>20</v>
      </c>
      <c r="C138" s="231" t="s">
        <v>21</v>
      </c>
      <c r="D138" s="231" t="s">
        <v>22</v>
      </c>
      <c r="E138" s="46" t="s">
        <v>250</v>
      </c>
      <c r="F138" s="46" t="s">
        <v>23</v>
      </c>
      <c r="G138" s="46" t="s">
        <v>255</v>
      </c>
    </row>
    <row r="139" spans="1:7" s="5" customFormat="1" ht="15.75" customHeight="1">
      <c r="A139" s="62"/>
      <c r="B139" s="232"/>
      <c r="C139" s="232"/>
      <c r="D139" s="232"/>
      <c r="E139" s="46" t="s">
        <v>14</v>
      </c>
      <c r="F139" s="46" t="s">
        <v>24</v>
      </c>
      <c r="G139" s="46" t="s">
        <v>25</v>
      </c>
    </row>
    <row r="140" spans="1:7" s="5" customFormat="1" ht="15.75" customHeight="1">
      <c r="A140" s="62"/>
      <c r="B140" s="100" t="s">
        <v>694</v>
      </c>
      <c r="C140" s="100"/>
      <c r="D140" s="262" t="s">
        <v>254</v>
      </c>
      <c r="E140" s="82">
        <v>45409</v>
      </c>
      <c r="F140" s="82">
        <f>E140+4</f>
        <v>45413</v>
      </c>
      <c r="G140" s="82">
        <f>F140+31</f>
        <v>45444</v>
      </c>
    </row>
    <row r="141" spans="1:7" s="5" customFormat="1" ht="15.75" customHeight="1">
      <c r="A141" s="62"/>
      <c r="B141" s="101" t="s">
        <v>719</v>
      </c>
      <c r="C141" s="100" t="s">
        <v>720</v>
      </c>
      <c r="D141" s="262"/>
      <c r="E141" s="85">
        <f t="shared" ref="E141:G144" si="15">E140+7</f>
        <v>45416</v>
      </c>
      <c r="F141" s="82">
        <f t="shared" si="15"/>
        <v>45420</v>
      </c>
      <c r="G141" s="82">
        <f t="shared" si="15"/>
        <v>45451</v>
      </c>
    </row>
    <row r="142" spans="1:7" s="5" customFormat="1" ht="15.75" customHeight="1">
      <c r="A142" s="62"/>
      <c r="B142" s="101" t="s">
        <v>721</v>
      </c>
      <c r="C142" s="100" t="s">
        <v>722</v>
      </c>
      <c r="D142" s="262"/>
      <c r="E142" s="85">
        <f t="shared" si="15"/>
        <v>45423</v>
      </c>
      <c r="F142" s="82">
        <f t="shared" si="15"/>
        <v>45427</v>
      </c>
      <c r="G142" s="82">
        <f t="shared" si="15"/>
        <v>45458</v>
      </c>
    </row>
    <row r="143" spans="1:7" s="5" customFormat="1" ht="15.75" customHeight="1">
      <c r="A143" s="62"/>
      <c r="B143" s="100" t="s">
        <v>63</v>
      </c>
      <c r="C143" s="100"/>
      <c r="D143" s="262"/>
      <c r="E143" s="85">
        <f t="shared" si="15"/>
        <v>45430</v>
      </c>
      <c r="F143" s="102">
        <f t="shared" si="15"/>
        <v>45434</v>
      </c>
      <c r="G143" s="82">
        <f t="shared" si="15"/>
        <v>45465</v>
      </c>
    </row>
    <row r="144" spans="1:7" s="5" customFormat="1" ht="15.75" customHeight="1">
      <c r="A144" s="62"/>
      <c r="B144" s="101" t="s">
        <v>63</v>
      </c>
      <c r="C144" s="101"/>
      <c r="D144" s="262"/>
      <c r="E144" s="85">
        <f t="shared" si="15"/>
        <v>45437</v>
      </c>
      <c r="F144" s="82">
        <f t="shared" si="15"/>
        <v>45441</v>
      </c>
      <c r="G144" s="82">
        <f t="shared" si="15"/>
        <v>45472</v>
      </c>
    </row>
    <row r="145" spans="1:7" s="5" customFormat="1" ht="15.75" customHeight="1">
      <c r="A145" s="62"/>
      <c r="B145" s="22"/>
      <c r="C145" s="22"/>
      <c r="D145" s="23"/>
      <c r="E145" s="13"/>
      <c r="F145" s="14"/>
      <c r="G145" s="14"/>
    </row>
    <row r="146" spans="1:7" s="5" customFormat="1" ht="15.75" customHeight="1">
      <c r="A146" s="284"/>
      <c r="B146" s="284"/>
      <c r="C146" s="18"/>
      <c r="D146" s="19"/>
      <c r="E146" s="19"/>
      <c r="F146" s="58"/>
      <c r="G146" s="58"/>
    </row>
    <row r="147" spans="1:7" s="5" customFormat="1" ht="15.75" customHeight="1">
      <c r="A147" s="10" t="s">
        <v>256</v>
      </c>
      <c r="B147" s="287" t="s">
        <v>257</v>
      </c>
      <c r="C147" s="287" t="s">
        <v>21</v>
      </c>
      <c r="D147" s="287" t="s">
        <v>22</v>
      </c>
      <c r="E147" s="46" t="s">
        <v>250</v>
      </c>
      <c r="F147" s="46" t="s">
        <v>23</v>
      </c>
      <c r="G147" s="46" t="s">
        <v>258</v>
      </c>
    </row>
    <row r="148" spans="1:7" s="5" customFormat="1" ht="15.75" customHeight="1">
      <c r="A148" s="10"/>
      <c r="B148" s="287"/>
      <c r="C148" s="287"/>
      <c r="D148" s="287"/>
      <c r="E148" s="46" t="s">
        <v>259</v>
      </c>
      <c r="F148" s="46" t="s">
        <v>24</v>
      </c>
      <c r="G148" s="46" t="s">
        <v>25</v>
      </c>
    </row>
    <row r="149" spans="1:7" s="5" customFormat="1" ht="15.75" customHeight="1">
      <c r="A149" s="10"/>
      <c r="B149" s="97" t="s">
        <v>506</v>
      </c>
      <c r="C149" s="97" t="s">
        <v>505</v>
      </c>
      <c r="D149" s="262" t="s">
        <v>246</v>
      </c>
      <c r="E149" s="81">
        <v>45412</v>
      </c>
      <c r="F149" s="81">
        <f>E149+5</f>
        <v>45417</v>
      </c>
      <c r="G149" s="82">
        <f>F149+32</f>
        <v>45449</v>
      </c>
    </row>
    <row r="150" spans="1:7" s="5" customFormat="1" ht="15.75" customHeight="1">
      <c r="A150" s="10"/>
      <c r="B150" s="98" t="s">
        <v>507</v>
      </c>
      <c r="C150" s="80"/>
      <c r="D150" s="262"/>
      <c r="E150" s="83">
        <f>E149+7</f>
        <v>45419</v>
      </c>
      <c r="F150" s="81">
        <f t="shared" ref="E150:G153" si="16">F149+7</f>
        <v>45424</v>
      </c>
      <c r="G150" s="82">
        <f t="shared" si="16"/>
        <v>45456</v>
      </c>
    </row>
    <row r="151" spans="1:7" s="5" customFormat="1" ht="15.75" customHeight="1">
      <c r="A151" s="10"/>
      <c r="B151" s="99" t="s">
        <v>508</v>
      </c>
      <c r="C151" s="97" t="s">
        <v>501</v>
      </c>
      <c r="D151" s="262"/>
      <c r="E151" s="83">
        <f t="shared" si="16"/>
        <v>45426</v>
      </c>
      <c r="F151" s="81">
        <f t="shared" si="16"/>
        <v>45431</v>
      </c>
      <c r="G151" s="82">
        <f t="shared" si="16"/>
        <v>45463</v>
      </c>
    </row>
    <row r="152" spans="1:7" s="5" customFormat="1" ht="15.75" customHeight="1">
      <c r="A152" s="10"/>
      <c r="B152" s="97" t="s">
        <v>502</v>
      </c>
      <c r="C152" s="97" t="s">
        <v>503</v>
      </c>
      <c r="D152" s="262"/>
      <c r="E152" s="83">
        <f t="shared" si="16"/>
        <v>45433</v>
      </c>
      <c r="F152" s="81">
        <f t="shared" si="16"/>
        <v>45438</v>
      </c>
      <c r="G152" s="82">
        <f t="shared" si="16"/>
        <v>45470</v>
      </c>
    </row>
    <row r="153" spans="1:7" s="5" customFormat="1" ht="15.75" customHeight="1">
      <c r="A153" s="10"/>
      <c r="B153" s="97" t="s">
        <v>504</v>
      </c>
      <c r="C153" s="97" t="s">
        <v>505</v>
      </c>
      <c r="D153" s="262"/>
      <c r="E153" s="83">
        <f t="shared" si="16"/>
        <v>45440</v>
      </c>
      <c r="F153" s="81">
        <f t="shared" si="16"/>
        <v>45445</v>
      </c>
      <c r="G153" s="82">
        <f t="shared" si="16"/>
        <v>45477</v>
      </c>
    </row>
    <row r="154" spans="1:7" s="5" customFormat="1" ht="15.75" customHeight="1">
      <c r="A154" s="10"/>
      <c r="B154" s="15"/>
      <c r="C154" s="15"/>
      <c r="D154" s="22"/>
      <c r="E154" s="22"/>
      <c r="F154" s="22"/>
      <c r="G154" s="22"/>
    </row>
    <row r="155" spans="1:7" s="5" customFormat="1" ht="15.75" customHeight="1">
      <c r="A155" s="284"/>
      <c r="B155" s="284"/>
      <c r="C155" s="18"/>
      <c r="D155" s="19"/>
      <c r="E155" s="19"/>
      <c r="F155" s="58"/>
      <c r="G155" s="58"/>
    </row>
    <row r="156" spans="1:7" s="5" customFormat="1" ht="15.75" customHeight="1">
      <c r="A156" s="62" t="s">
        <v>260</v>
      </c>
      <c r="B156" s="224" t="s">
        <v>20</v>
      </c>
      <c r="C156" s="224" t="s">
        <v>21</v>
      </c>
      <c r="D156" s="224" t="s">
        <v>22</v>
      </c>
      <c r="E156" s="46" t="s">
        <v>224</v>
      </c>
      <c r="F156" s="46" t="s">
        <v>23</v>
      </c>
      <c r="G156" s="46" t="s">
        <v>261</v>
      </c>
    </row>
    <row r="157" spans="1:7" s="5" customFormat="1" ht="15.75" customHeight="1">
      <c r="A157" s="62"/>
      <c r="B157" s="225"/>
      <c r="C157" s="225"/>
      <c r="D157" s="225"/>
      <c r="E157" s="46" t="s">
        <v>14</v>
      </c>
      <c r="F157" s="46" t="s">
        <v>24</v>
      </c>
      <c r="G157" s="46" t="s">
        <v>25</v>
      </c>
    </row>
    <row r="158" spans="1:7" s="5" customFormat="1" ht="15.75" customHeight="1">
      <c r="A158" s="62"/>
      <c r="B158" s="79" t="s">
        <v>649</v>
      </c>
      <c r="C158" s="80" t="s">
        <v>222</v>
      </c>
      <c r="D158" s="233" t="s">
        <v>234</v>
      </c>
      <c r="E158" s="81">
        <v>45414</v>
      </c>
      <c r="F158" s="81">
        <f>E158+5</f>
        <v>45419</v>
      </c>
      <c r="G158" s="82">
        <f>F158+34</f>
        <v>45453</v>
      </c>
    </row>
    <row r="159" spans="1:7" s="5" customFormat="1" ht="15.75" customHeight="1">
      <c r="A159" s="62"/>
      <c r="B159" s="79" t="s">
        <v>652</v>
      </c>
      <c r="C159" s="79" t="s">
        <v>220</v>
      </c>
      <c r="D159" s="219"/>
      <c r="E159" s="83">
        <f t="shared" ref="E159:G162" si="17">E158+7</f>
        <v>45421</v>
      </c>
      <c r="F159" s="81">
        <f t="shared" si="17"/>
        <v>45426</v>
      </c>
      <c r="G159" s="82">
        <f t="shared" si="17"/>
        <v>45460</v>
      </c>
    </row>
    <row r="160" spans="1:7" s="5" customFormat="1" ht="15.75" customHeight="1">
      <c r="A160" s="62"/>
      <c r="B160" s="79" t="s">
        <v>650</v>
      </c>
      <c r="C160" s="84" t="s">
        <v>651</v>
      </c>
      <c r="D160" s="219"/>
      <c r="E160" s="83">
        <f t="shared" si="17"/>
        <v>45428</v>
      </c>
      <c r="F160" s="81">
        <f t="shared" si="17"/>
        <v>45433</v>
      </c>
      <c r="G160" s="82">
        <f t="shared" si="17"/>
        <v>45467</v>
      </c>
    </row>
    <row r="161" spans="1:7" s="5" customFormat="1" ht="15.75" customHeight="1">
      <c r="A161" s="62"/>
      <c r="B161" s="79" t="s">
        <v>653</v>
      </c>
      <c r="C161" s="84" t="s">
        <v>654</v>
      </c>
      <c r="D161" s="219"/>
      <c r="E161" s="83">
        <f t="shared" si="17"/>
        <v>45435</v>
      </c>
      <c r="F161" s="81">
        <f t="shared" si="17"/>
        <v>45440</v>
      </c>
      <c r="G161" s="82">
        <f t="shared" si="17"/>
        <v>45474</v>
      </c>
    </row>
    <row r="162" spans="1:7" s="5" customFormat="1" ht="15.75" customHeight="1">
      <c r="A162" s="62"/>
      <c r="B162" s="79" t="s">
        <v>655</v>
      </c>
      <c r="C162" s="84" t="s">
        <v>220</v>
      </c>
      <c r="D162" s="234"/>
      <c r="E162" s="83">
        <f t="shared" si="17"/>
        <v>45442</v>
      </c>
      <c r="F162" s="81">
        <f t="shared" si="17"/>
        <v>45447</v>
      </c>
      <c r="G162" s="82">
        <f t="shared" si="17"/>
        <v>45481</v>
      </c>
    </row>
    <row r="163" spans="1:7" s="5" customFormat="1" ht="15.75" customHeight="1">
      <c r="A163" s="62"/>
      <c r="B163" s="18"/>
      <c r="C163" s="18"/>
      <c r="D163" s="19"/>
      <c r="E163" s="19"/>
      <c r="F163" s="58"/>
      <c r="G163" s="58"/>
    </row>
    <row r="164" spans="1:7" s="5" customFormat="1" ht="15.75" customHeight="1">
      <c r="A164" s="263" t="s">
        <v>262</v>
      </c>
      <c r="B164" s="263"/>
      <c r="C164" s="263"/>
      <c r="D164" s="263"/>
      <c r="E164" s="263"/>
      <c r="F164" s="263"/>
      <c r="G164" s="263"/>
    </row>
    <row r="165" spans="1:7" s="5" customFormat="1" ht="15.75" customHeight="1">
      <c r="A165" s="292"/>
      <c r="B165" s="292"/>
      <c r="C165" s="24"/>
      <c r="D165" s="9"/>
      <c r="E165" s="9"/>
      <c r="F165" s="59"/>
      <c r="G165" s="59"/>
    </row>
    <row r="166" spans="1:7" s="5" customFormat="1" ht="15.75" customHeight="1">
      <c r="A166" s="62" t="s">
        <v>263</v>
      </c>
      <c r="B166" s="224" t="s">
        <v>229</v>
      </c>
      <c r="C166" s="224" t="s">
        <v>21</v>
      </c>
      <c r="D166" s="224" t="s">
        <v>22</v>
      </c>
      <c r="E166" s="46" t="s">
        <v>224</v>
      </c>
      <c r="F166" s="46" t="s">
        <v>23</v>
      </c>
      <c r="G166" s="56" t="s">
        <v>264</v>
      </c>
    </row>
    <row r="167" spans="1:7" s="5" customFormat="1" ht="15.75" customHeight="1">
      <c r="A167" s="62"/>
      <c r="B167" s="225"/>
      <c r="C167" s="225"/>
      <c r="D167" s="225"/>
      <c r="E167" s="57" t="s">
        <v>14</v>
      </c>
      <c r="F167" s="64" t="s">
        <v>24</v>
      </c>
      <c r="G167" s="46" t="s">
        <v>25</v>
      </c>
    </row>
    <row r="168" spans="1:7" s="5" customFormat="1" ht="15.75" customHeight="1">
      <c r="A168" s="62"/>
      <c r="B168" s="79" t="s">
        <v>649</v>
      </c>
      <c r="C168" s="80" t="s">
        <v>222</v>
      </c>
      <c r="D168" s="233" t="s">
        <v>234</v>
      </c>
      <c r="E168" s="81">
        <v>45414</v>
      </c>
      <c r="F168" s="81">
        <f>E168+5</f>
        <v>45419</v>
      </c>
      <c r="G168" s="82">
        <f>F168+38</f>
        <v>45457</v>
      </c>
    </row>
    <row r="169" spans="1:7" s="5" customFormat="1" ht="15.75" customHeight="1">
      <c r="A169" s="62"/>
      <c r="B169" s="79" t="s">
        <v>652</v>
      </c>
      <c r="C169" s="79" t="s">
        <v>220</v>
      </c>
      <c r="D169" s="219"/>
      <c r="E169" s="83">
        <f t="shared" ref="E169:G172" si="18">E168+7</f>
        <v>45421</v>
      </c>
      <c r="F169" s="81">
        <f t="shared" si="18"/>
        <v>45426</v>
      </c>
      <c r="G169" s="82">
        <f t="shared" si="18"/>
        <v>45464</v>
      </c>
    </row>
    <row r="170" spans="1:7" s="5" customFormat="1" ht="15.75" customHeight="1">
      <c r="A170" s="62"/>
      <c r="B170" s="79" t="s">
        <v>650</v>
      </c>
      <c r="C170" s="84" t="s">
        <v>651</v>
      </c>
      <c r="D170" s="219"/>
      <c r="E170" s="83">
        <f t="shared" si="18"/>
        <v>45428</v>
      </c>
      <c r="F170" s="81">
        <f t="shared" si="18"/>
        <v>45433</v>
      </c>
      <c r="G170" s="82">
        <f t="shared" si="18"/>
        <v>45471</v>
      </c>
    </row>
    <row r="171" spans="1:7" s="5" customFormat="1" ht="15.75" customHeight="1">
      <c r="A171" s="62"/>
      <c r="B171" s="79" t="s">
        <v>653</v>
      </c>
      <c r="C171" s="84" t="s">
        <v>654</v>
      </c>
      <c r="D171" s="219"/>
      <c r="E171" s="83">
        <f t="shared" si="18"/>
        <v>45435</v>
      </c>
      <c r="F171" s="81">
        <f t="shared" si="18"/>
        <v>45440</v>
      </c>
      <c r="G171" s="82">
        <f t="shared" si="18"/>
        <v>45478</v>
      </c>
    </row>
    <row r="172" spans="1:7" s="5" customFormat="1" ht="15.75" customHeight="1">
      <c r="A172" s="62"/>
      <c r="B172" s="79" t="s">
        <v>655</v>
      </c>
      <c r="C172" s="84" t="s">
        <v>220</v>
      </c>
      <c r="D172" s="234"/>
      <c r="E172" s="83">
        <f t="shared" si="18"/>
        <v>45442</v>
      </c>
      <c r="F172" s="81">
        <f t="shared" si="18"/>
        <v>45447</v>
      </c>
      <c r="G172" s="82">
        <f t="shared" si="18"/>
        <v>45485</v>
      </c>
    </row>
    <row r="173" spans="1:7" s="5" customFormat="1" ht="15.75" customHeight="1">
      <c r="A173" s="62"/>
      <c r="B173" s="18"/>
      <c r="C173" s="18"/>
      <c r="D173" s="19"/>
      <c r="E173" s="19"/>
      <c r="F173" s="58"/>
      <c r="G173" s="58"/>
    </row>
    <row r="174" spans="1:7" s="5" customFormat="1" ht="15.75" customHeight="1">
      <c r="A174" s="284"/>
      <c r="B174" s="284"/>
      <c r="C174" s="18"/>
      <c r="D174" s="19"/>
      <c r="E174" s="19"/>
      <c r="F174" s="58"/>
      <c r="G174" s="58"/>
    </row>
    <row r="175" spans="1:7" s="5" customFormat="1" ht="15.75" customHeight="1">
      <c r="A175" s="62" t="s">
        <v>265</v>
      </c>
      <c r="B175" s="224" t="s">
        <v>266</v>
      </c>
      <c r="C175" s="224" t="s">
        <v>21</v>
      </c>
      <c r="D175" s="224" t="s">
        <v>22</v>
      </c>
      <c r="E175" s="46" t="s">
        <v>226</v>
      </c>
      <c r="F175" s="46" t="s">
        <v>23</v>
      </c>
      <c r="G175" s="56" t="s">
        <v>245</v>
      </c>
    </row>
    <row r="176" spans="1:7" s="5" customFormat="1" ht="15.75" customHeight="1">
      <c r="A176" s="62"/>
      <c r="B176" s="225"/>
      <c r="C176" s="225"/>
      <c r="D176" s="225"/>
      <c r="E176" s="57" t="s">
        <v>14</v>
      </c>
      <c r="F176" s="64" t="s">
        <v>24</v>
      </c>
      <c r="G176" s="46" t="s">
        <v>25</v>
      </c>
    </row>
    <row r="177" spans="1:7" s="5" customFormat="1" ht="15.75" customHeight="1">
      <c r="A177" s="62"/>
      <c r="B177" s="79" t="s">
        <v>649</v>
      </c>
      <c r="C177" s="80" t="s">
        <v>222</v>
      </c>
      <c r="D177" s="233" t="s">
        <v>234</v>
      </c>
      <c r="E177" s="81">
        <v>45414</v>
      </c>
      <c r="F177" s="81">
        <f>E177+5</f>
        <v>45419</v>
      </c>
      <c r="G177" s="82">
        <f>F177+37</f>
        <v>45456</v>
      </c>
    </row>
    <row r="178" spans="1:7" s="5" customFormat="1" ht="15.75" customHeight="1">
      <c r="A178" s="62"/>
      <c r="B178" s="79" t="s">
        <v>652</v>
      </c>
      <c r="C178" s="79" t="s">
        <v>220</v>
      </c>
      <c r="D178" s="219"/>
      <c r="E178" s="83">
        <f t="shared" ref="E178:G181" si="19">E177+7</f>
        <v>45421</v>
      </c>
      <c r="F178" s="81">
        <f t="shared" si="19"/>
        <v>45426</v>
      </c>
      <c r="G178" s="82">
        <f t="shared" si="19"/>
        <v>45463</v>
      </c>
    </row>
    <row r="179" spans="1:7" s="5" customFormat="1" ht="15.75" customHeight="1">
      <c r="A179" s="62"/>
      <c r="B179" s="79" t="s">
        <v>650</v>
      </c>
      <c r="C179" s="84" t="s">
        <v>651</v>
      </c>
      <c r="D179" s="219"/>
      <c r="E179" s="83">
        <f t="shared" si="19"/>
        <v>45428</v>
      </c>
      <c r="F179" s="81">
        <f t="shared" si="19"/>
        <v>45433</v>
      </c>
      <c r="G179" s="82">
        <f t="shared" si="19"/>
        <v>45470</v>
      </c>
    </row>
    <row r="180" spans="1:7" s="5" customFormat="1" ht="15.75" customHeight="1">
      <c r="A180" s="62"/>
      <c r="B180" s="79" t="s">
        <v>653</v>
      </c>
      <c r="C180" s="84" t="s">
        <v>654</v>
      </c>
      <c r="D180" s="219"/>
      <c r="E180" s="83">
        <f t="shared" si="19"/>
        <v>45435</v>
      </c>
      <c r="F180" s="81">
        <f t="shared" si="19"/>
        <v>45440</v>
      </c>
      <c r="G180" s="82">
        <f t="shared" si="19"/>
        <v>45477</v>
      </c>
    </row>
    <row r="181" spans="1:7" s="5" customFormat="1" ht="15.75" customHeight="1">
      <c r="A181" s="62"/>
      <c r="B181" s="79" t="s">
        <v>655</v>
      </c>
      <c r="C181" s="84" t="s">
        <v>220</v>
      </c>
      <c r="D181" s="234"/>
      <c r="E181" s="83">
        <f t="shared" si="19"/>
        <v>45442</v>
      </c>
      <c r="F181" s="81">
        <f t="shared" si="19"/>
        <v>45447</v>
      </c>
      <c r="G181" s="82">
        <f t="shared" si="19"/>
        <v>45484</v>
      </c>
    </row>
    <row r="182" spans="1:7" s="5" customFormat="1" ht="15.75" customHeight="1">
      <c r="A182" s="62"/>
      <c r="B182" s="15"/>
      <c r="C182" s="15"/>
      <c r="D182" s="16"/>
      <c r="E182" s="21"/>
      <c r="F182" s="17"/>
      <c r="G182" s="14"/>
    </row>
    <row r="183" spans="1:7" s="5" customFormat="1" ht="15.75" customHeight="1">
      <c r="A183" s="284"/>
      <c r="B183" s="284"/>
      <c r="C183" s="18"/>
      <c r="D183" s="19"/>
      <c r="E183" s="19"/>
      <c r="F183" s="58"/>
      <c r="G183" s="58"/>
    </row>
    <row r="184" spans="1:7" s="5" customFormat="1" ht="15.75" customHeight="1">
      <c r="A184" s="62" t="s">
        <v>267</v>
      </c>
      <c r="B184" s="224" t="s">
        <v>266</v>
      </c>
      <c r="C184" s="224" t="s">
        <v>21</v>
      </c>
      <c r="D184" s="224" t="s">
        <v>22</v>
      </c>
      <c r="E184" s="46" t="s">
        <v>226</v>
      </c>
      <c r="F184" s="46" t="s">
        <v>23</v>
      </c>
      <c r="G184" s="56" t="s">
        <v>268</v>
      </c>
    </row>
    <row r="185" spans="1:7" s="5" customFormat="1" ht="15.75" customHeight="1">
      <c r="A185" s="62"/>
      <c r="B185" s="225"/>
      <c r="C185" s="225"/>
      <c r="D185" s="225"/>
      <c r="E185" s="57" t="s">
        <v>14</v>
      </c>
      <c r="F185" s="20" t="s">
        <v>24</v>
      </c>
      <c r="G185" s="46" t="s">
        <v>25</v>
      </c>
    </row>
    <row r="186" spans="1:7" s="5" customFormat="1" ht="15.75" customHeight="1">
      <c r="A186" s="62"/>
      <c r="B186" s="79" t="s">
        <v>649</v>
      </c>
      <c r="C186" s="80" t="s">
        <v>222</v>
      </c>
      <c r="D186" s="233" t="s">
        <v>269</v>
      </c>
      <c r="E186" s="81">
        <v>45414</v>
      </c>
      <c r="F186" s="81">
        <f>E186+5</f>
        <v>45419</v>
      </c>
      <c r="G186" s="82">
        <f>F186+34</f>
        <v>45453</v>
      </c>
    </row>
    <row r="187" spans="1:7" s="5" customFormat="1" ht="15.75" customHeight="1">
      <c r="A187" s="62"/>
      <c r="B187" s="79" t="s">
        <v>652</v>
      </c>
      <c r="C187" s="79" t="s">
        <v>220</v>
      </c>
      <c r="D187" s="219"/>
      <c r="E187" s="83">
        <f t="shared" ref="E187:G190" si="20">E186+7</f>
        <v>45421</v>
      </c>
      <c r="F187" s="81">
        <f t="shared" si="20"/>
        <v>45426</v>
      </c>
      <c r="G187" s="82">
        <f t="shared" si="20"/>
        <v>45460</v>
      </c>
    </row>
    <row r="188" spans="1:7" s="5" customFormat="1" ht="15.75" customHeight="1">
      <c r="A188" s="62"/>
      <c r="B188" s="79" t="s">
        <v>650</v>
      </c>
      <c r="C188" s="84" t="s">
        <v>651</v>
      </c>
      <c r="D188" s="219"/>
      <c r="E188" s="83">
        <f t="shared" si="20"/>
        <v>45428</v>
      </c>
      <c r="F188" s="81">
        <f t="shared" si="20"/>
        <v>45433</v>
      </c>
      <c r="G188" s="82">
        <f t="shared" si="20"/>
        <v>45467</v>
      </c>
    </row>
    <row r="189" spans="1:7" s="5" customFormat="1" ht="15.75" customHeight="1">
      <c r="A189" s="62"/>
      <c r="B189" s="79" t="s">
        <v>653</v>
      </c>
      <c r="C189" s="84" t="s">
        <v>654</v>
      </c>
      <c r="D189" s="219"/>
      <c r="E189" s="83">
        <f t="shared" si="20"/>
        <v>45435</v>
      </c>
      <c r="F189" s="81">
        <f t="shared" si="20"/>
        <v>45440</v>
      </c>
      <c r="G189" s="82">
        <f t="shared" si="20"/>
        <v>45474</v>
      </c>
    </row>
    <row r="190" spans="1:7" s="5" customFormat="1" ht="15.75" customHeight="1">
      <c r="A190" s="62"/>
      <c r="B190" s="79" t="s">
        <v>655</v>
      </c>
      <c r="C190" s="84" t="s">
        <v>220</v>
      </c>
      <c r="D190" s="234"/>
      <c r="E190" s="83">
        <f t="shared" si="20"/>
        <v>45442</v>
      </c>
      <c r="F190" s="81">
        <f t="shared" si="20"/>
        <v>45447</v>
      </c>
      <c r="G190" s="82">
        <f t="shared" si="20"/>
        <v>45481</v>
      </c>
    </row>
    <row r="191" spans="1:7" s="5" customFormat="1" ht="15.75" customHeight="1">
      <c r="A191" s="62"/>
      <c r="B191" s="25"/>
      <c r="C191" s="25"/>
      <c r="D191" s="16"/>
      <c r="E191" s="16"/>
      <c r="F191" s="14"/>
      <c r="G191" s="14"/>
    </row>
    <row r="192" spans="1:7" s="5" customFormat="1" ht="15.75" customHeight="1">
      <c r="A192" s="62"/>
      <c r="B192" s="18"/>
      <c r="C192" s="18"/>
      <c r="D192" s="19"/>
      <c r="E192" s="19"/>
      <c r="F192" s="58"/>
      <c r="G192" s="58"/>
    </row>
    <row r="193" spans="1:7" s="5" customFormat="1" ht="15.75" customHeight="1">
      <c r="A193" s="284"/>
      <c r="B193" s="284"/>
      <c r="C193" s="18"/>
      <c r="D193" s="19"/>
      <c r="E193" s="19"/>
      <c r="F193" s="58"/>
      <c r="G193" s="58"/>
    </row>
    <row r="194" spans="1:7" s="5" customFormat="1" ht="15.75" customHeight="1">
      <c r="A194" s="62" t="s">
        <v>270</v>
      </c>
      <c r="B194" s="224" t="s">
        <v>229</v>
      </c>
      <c r="C194" s="224" t="s">
        <v>21</v>
      </c>
      <c r="D194" s="224" t="s">
        <v>22</v>
      </c>
      <c r="E194" s="46" t="s">
        <v>224</v>
      </c>
      <c r="F194" s="46" t="s">
        <v>23</v>
      </c>
      <c r="G194" s="56" t="s">
        <v>271</v>
      </c>
    </row>
    <row r="195" spans="1:7" s="5" customFormat="1" ht="15.75" customHeight="1">
      <c r="A195" s="62"/>
      <c r="B195" s="225"/>
      <c r="C195" s="225"/>
      <c r="D195" s="225"/>
      <c r="E195" s="57" t="s">
        <v>14</v>
      </c>
      <c r="F195" s="20" t="s">
        <v>24</v>
      </c>
      <c r="G195" s="46" t="s">
        <v>25</v>
      </c>
    </row>
    <row r="196" spans="1:7" s="5" customFormat="1" ht="15.75" customHeight="1">
      <c r="A196" s="62"/>
      <c r="B196" s="79" t="s">
        <v>649</v>
      </c>
      <c r="C196" s="80" t="s">
        <v>222</v>
      </c>
      <c r="D196" s="233" t="s">
        <v>234</v>
      </c>
      <c r="E196" s="81">
        <v>45414</v>
      </c>
      <c r="F196" s="81">
        <f>E196+5</f>
        <v>45419</v>
      </c>
      <c r="G196" s="82">
        <f>F196+35</f>
        <v>45454</v>
      </c>
    </row>
    <row r="197" spans="1:7" s="5" customFormat="1" ht="15.75" customHeight="1">
      <c r="A197" s="62"/>
      <c r="B197" s="79" t="s">
        <v>652</v>
      </c>
      <c r="C197" s="79" t="s">
        <v>220</v>
      </c>
      <c r="D197" s="219"/>
      <c r="E197" s="83">
        <f t="shared" ref="E197:G200" si="21">E196+7</f>
        <v>45421</v>
      </c>
      <c r="F197" s="81">
        <f t="shared" si="21"/>
        <v>45426</v>
      </c>
      <c r="G197" s="82">
        <f t="shared" si="21"/>
        <v>45461</v>
      </c>
    </row>
    <row r="198" spans="1:7" s="5" customFormat="1" ht="15.75" customHeight="1">
      <c r="A198" s="62"/>
      <c r="B198" s="79" t="s">
        <v>650</v>
      </c>
      <c r="C198" s="84" t="s">
        <v>651</v>
      </c>
      <c r="D198" s="219"/>
      <c r="E198" s="83">
        <f t="shared" si="21"/>
        <v>45428</v>
      </c>
      <c r="F198" s="81">
        <f t="shared" si="21"/>
        <v>45433</v>
      </c>
      <c r="G198" s="82">
        <f t="shared" si="21"/>
        <v>45468</v>
      </c>
    </row>
    <row r="199" spans="1:7" s="5" customFormat="1" ht="15.75" customHeight="1">
      <c r="A199" s="62"/>
      <c r="B199" s="79" t="s">
        <v>653</v>
      </c>
      <c r="C199" s="84" t="s">
        <v>654</v>
      </c>
      <c r="D199" s="219"/>
      <c r="E199" s="83">
        <f t="shared" si="21"/>
        <v>45435</v>
      </c>
      <c r="F199" s="81">
        <f t="shared" si="21"/>
        <v>45440</v>
      </c>
      <c r="G199" s="82">
        <f t="shared" si="21"/>
        <v>45475</v>
      </c>
    </row>
    <row r="200" spans="1:7" s="5" customFormat="1" ht="15.75" customHeight="1">
      <c r="A200" s="62"/>
      <c r="B200" s="79" t="s">
        <v>655</v>
      </c>
      <c r="C200" s="84" t="s">
        <v>220</v>
      </c>
      <c r="D200" s="234"/>
      <c r="E200" s="83">
        <f t="shared" si="21"/>
        <v>45442</v>
      </c>
      <c r="F200" s="81">
        <f t="shared" si="21"/>
        <v>45447</v>
      </c>
      <c r="G200" s="82">
        <f t="shared" si="21"/>
        <v>45482</v>
      </c>
    </row>
    <row r="201" spans="1:7" s="5" customFormat="1" ht="15.75" customHeight="1">
      <c r="A201" s="26"/>
      <c r="B201" s="24"/>
      <c r="C201" s="24"/>
      <c r="D201" s="9"/>
      <c r="E201" s="9"/>
      <c r="F201" s="59"/>
      <c r="G201" s="59"/>
    </row>
    <row r="202" spans="1:7" s="5" customFormat="1" ht="15.75" customHeight="1">
      <c r="A202" s="263" t="s">
        <v>272</v>
      </c>
      <c r="B202" s="263"/>
      <c r="C202" s="263"/>
      <c r="D202" s="263"/>
      <c r="E202" s="263"/>
      <c r="F202" s="263"/>
      <c r="G202" s="263"/>
    </row>
    <row r="203" spans="1:7" s="5" customFormat="1" ht="15.75" customHeight="1">
      <c r="A203" s="284"/>
      <c r="B203" s="284"/>
      <c r="C203" s="24"/>
      <c r="D203" s="9"/>
      <c r="E203" s="9"/>
      <c r="F203" s="59"/>
      <c r="G203" s="59"/>
    </row>
    <row r="204" spans="1:7" s="5" customFormat="1" ht="15.75" customHeight="1">
      <c r="A204" s="62" t="s">
        <v>273</v>
      </c>
      <c r="B204" s="231" t="s">
        <v>20</v>
      </c>
      <c r="C204" s="231" t="s">
        <v>21</v>
      </c>
      <c r="D204" s="231" t="s">
        <v>22</v>
      </c>
      <c r="E204" s="46" t="s">
        <v>226</v>
      </c>
      <c r="F204" s="46" t="s">
        <v>23</v>
      </c>
      <c r="G204" s="46" t="s">
        <v>44</v>
      </c>
    </row>
    <row r="205" spans="1:7" s="5" customFormat="1" ht="15.75" customHeight="1">
      <c r="A205" s="62"/>
      <c r="B205" s="232"/>
      <c r="C205" s="232"/>
      <c r="D205" s="232"/>
      <c r="E205" s="46" t="s">
        <v>14</v>
      </c>
      <c r="F205" s="46" t="s">
        <v>24</v>
      </c>
      <c r="G205" s="46" t="s">
        <v>25</v>
      </c>
    </row>
    <row r="206" spans="1:7" s="5" customFormat="1" ht="15.75" customHeight="1">
      <c r="A206" s="62"/>
      <c r="B206" s="99" t="s">
        <v>509</v>
      </c>
      <c r="C206" s="79" t="s">
        <v>510</v>
      </c>
      <c r="D206" s="218" t="s">
        <v>274</v>
      </c>
      <c r="E206" s="103">
        <v>45410</v>
      </c>
      <c r="F206" s="103">
        <f>E206+4</f>
        <v>45414</v>
      </c>
      <c r="G206" s="82">
        <f>F206+26</f>
        <v>45440</v>
      </c>
    </row>
    <row r="207" spans="1:7" s="5" customFormat="1" ht="15.75" customHeight="1">
      <c r="A207" s="62"/>
      <c r="B207" s="99" t="s">
        <v>507</v>
      </c>
      <c r="C207" s="79"/>
      <c r="D207" s="219"/>
      <c r="E207" s="103">
        <f t="shared" ref="E207:G210" si="22">E206+7</f>
        <v>45417</v>
      </c>
      <c r="F207" s="103">
        <f t="shared" si="22"/>
        <v>45421</v>
      </c>
      <c r="G207" s="82">
        <f t="shared" si="22"/>
        <v>45447</v>
      </c>
    </row>
    <row r="208" spans="1:7" s="5" customFormat="1" ht="15.75" customHeight="1">
      <c r="A208" s="62"/>
      <c r="B208" s="99" t="s">
        <v>511</v>
      </c>
      <c r="C208" s="79" t="s">
        <v>512</v>
      </c>
      <c r="D208" s="219"/>
      <c r="E208" s="103">
        <f t="shared" si="22"/>
        <v>45424</v>
      </c>
      <c r="F208" s="103">
        <f t="shared" si="22"/>
        <v>45428</v>
      </c>
      <c r="G208" s="82">
        <f t="shared" si="22"/>
        <v>45454</v>
      </c>
    </row>
    <row r="209" spans="1:7" s="5" customFormat="1" ht="15.75" customHeight="1">
      <c r="A209" s="62"/>
      <c r="B209" s="99" t="s">
        <v>513</v>
      </c>
      <c r="C209" s="79" t="s">
        <v>514</v>
      </c>
      <c r="D209" s="219"/>
      <c r="E209" s="103">
        <f t="shared" si="22"/>
        <v>45431</v>
      </c>
      <c r="F209" s="103">
        <f t="shared" si="22"/>
        <v>45435</v>
      </c>
      <c r="G209" s="82">
        <f t="shared" si="22"/>
        <v>45461</v>
      </c>
    </row>
    <row r="210" spans="1:7" s="5" customFormat="1" ht="15.75" customHeight="1">
      <c r="A210" s="62"/>
      <c r="B210" s="99" t="s">
        <v>515</v>
      </c>
      <c r="C210" s="79" t="s">
        <v>516</v>
      </c>
      <c r="D210" s="220"/>
      <c r="E210" s="103">
        <f t="shared" si="22"/>
        <v>45438</v>
      </c>
      <c r="F210" s="103">
        <f t="shared" si="22"/>
        <v>45442</v>
      </c>
      <c r="G210" s="82">
        <f t="shared" si="22"/>
        <v>45468</v>
      </c>
    </row>
    <row r="211" spans="1:7" s="5" customFormat="1" ht="15.75" customHeight="1">
      <c r="A211" s="62"/>
      <c r="B211" s="22"/>
      <c r="C211" s="27"/>
      <c r="D211" s="47"/>
      <c r="E211" s="28"/>
      <c r="F211" s="28"/>
      <c r="G211" s="14"/>
    </row>
    <row r="212" spans="1:7" s="5" customFormat="1" ht="15.75" customHeight="1">
      <c r="A212" s="62"/>
      <c r="B212" s="18"/>
      <c r="C212" s="18"/>
      <c r="D212" s="19"/>
      <c r="E212" s="19"/>
      <c r="F212" s="58"/>
      <c r="G212" s="58"/>
    </row>
    <row r="213" spans="1:7" s="5" customFormat="1" ht="15.75" customHeight="1">
      <c r="A213" s="62"/>
      <c r="B213" s="224" t="s">
        <v>20</v>
      </c>
      <c r="C213" s="224" t="s">
        <v>21</v>
      </c>
      <c r="D213" s="224" t="s">
        <v>22</v>
      </c>
      <c r="E213" s="46" t="s">
        <v>226</v>
      </c>
      <c r="F213" s="46" t="s">
        <v>23</v>
      </c>
      <c r="G213" s="56" t="s">
        <v>44</v>
      </c>
    </row>
    <row r="214" spans="1:7" s="5" customFormat="1" ht="15.75" customHeight="1">
      <c r="A214" s="62"/>
      <c r="B214" s="225"/>
      <c r="C214" s="225"/>
      <c r="D214" s="225"/>
      <c r="E214" s="57" t="s">
        <v>14</v>
      </c>
      <c r="F214" s="20" t="s">
        <v>24</v>
      </c>
      <c r="G214" s="46" t="s">
        <v>25</v>
      </c>
    </row>
    <row r="215" spans="1:7" s="5" customFormat="1" ht="15.75" customHeight="1">
      <c r="A215" s="62"/>
      <c r="B215" s="104" t="s">
        <v>724</v>
      </c>
      <c r="C215" s="105" t="s">
        <v>725</v>
      </c>
      <c r="D215" s="218" t="s">
        <v>723</v>
      </c>
      <c r="E215" s="106">
        <v>45411</v>
      </c>
      <c r="F215" s="106">
        <f>E215+4</f>
        <v>45415</v>
      </c>
      <c r="G215" s="82">
        <f>F215+29</f>
        <v>45444</v>
      </c>
    </row>
    <row r="216" spans="1:7" s="5" customFormat="1" ht="15.75" customHeight="1">
      <c r="A216" s="62"/>
      <c r="B216" s="107" t="s">
        <v>694</v>
      </c>
      <c r="C216" s="105"/>
      <c r="D216" s="219"/>
      <c r="E216" s="106">
        <f>E215+7</f>
        <v>45418</v>
      </c>
      <c r="F216" s="106">
        <f t="shared" ref="E216:G218" si="23">F215+7</f>
        <v>45422</v>
      </c>
      <c r="G216" s="82">
        <f t="shared" si="23"/>
        <v>45451</v>
      </c>
    </row>
    <row r="217" spans="1:7" s="5" customFormat="1" ht="15.75" customHeight="1">
      <c r="A217" s="62"/>
      <c r="B217" s="107" t="s">
        <v>726</v>
      </c>
      <c r="C217" s="105" t="s">
        <v>727</v>
      </c>
      <c r="D217" s="219"/>
      <c r="E217" s="106">
        <f t="shared" si="23"/>
        <v>45425</v>
      </c>
      <c r="F217" s="106">
        <f t="shared" si="23"/>
        <v>45429</v>
      </c>
      <c r="G217" s="82">
        <f t="shared" si="23"/>
        <v>45458</v>
      </c>
    </row>
    <row r="218" spans="1:7" s="5" customFormat="1" ht="15.75" customHeight="1">
      <c r="A218" s="62"/>
      <c r="B218" s="104" t="s">
        <v>728</v>
      </c>
      <c r="C218" s="108" t="s">
        <v>729</v>
      </c>
      <c r="D218" s="219"/>
      <c r="E218" s="106">
        <f t="shared" si="23"/>
        <v>45432</v>
      </c>
      <c r="F218" s="106">
        <f t="shared" si="23"/>
        <v>45436</v>
      </c>
      <c r="G218" s="82">
        <f t="shared" si="23"/>
        <v>45465</v>
      </c>
    </row>
    <row r="219" spans="1:7" s="5" customFormat="1" ht="15.75" customHeight="1">
      <c r="A219" s="62"/>
      <c r="B219" s="104" t="s">
        <v>730</v>
      </c>
      <c r="C219" s="105" t="s">
        <v>731</v>
      </c>
      <c r="D219" s="220"/>
      <c r="E219" s="106">
        <f t="shared" ref="E219:G219" si="24">E218+7</f>
        <v>45439</v>
      </c>
      <c r="F219" s="106">
        <f t="shared" si="24"/>
        <v>45443</v>
      </c>
      <c r="G219" s="82">
        <f t="shared" si="24"/>
        <v>45472</v>
      </c>
    </row>
    <row r="220" spans="1:7" s="5" customFormat="1" ht="15.75" customHeight="1">
      <c r="A220" s="62"/>
      <c r="B220" s="15"/>
      <c r="C220" s="15"/>
      <c r="D220" s="16"/>
      <c r="E220" s="16"/>
      <c r="F220" s="14"/>
      <c r="G220" s="14"/>
    </row>
    <row r="221" spans="1:7" s="5" customFormat="1" ht="15.75" customHeight="1">
      <c r="A221" s="284"/>
      <c r="B221" s="284"/>
      <c r="C221" s="18"/>
      <c r="D221" s="19"/>
      <c r="E221" s="19"/>
      <c r="F221" s="58"/>
      <c r="G221" s="58"/>
    </row>
    <row r="222" spans="1:7" s="5" customFormat="1" ht="15.75" customHeight="1">
      <c r="A222" s="62" t="s">
        <v>275</v>
      </c>
      <c r="B222" s="255" t="s">
        <v>20</v>
      </c>
      <c r="C222" s="255" t="s">
        <v>21</v>
      </c>
      <c r="D222" s="224" t="s">
        <v>22</v>
      </c>
      <c r="E222" s="46" t="s">
        <v>226</v>
      </c>
      <c r="F222" s="46" t="s">
        <v>23</v>
      </c>
      <c r="G222" s="56" t="s">
        <v>276</v>
      </c>
    </row>
    <row r="223" spans="1:7" s="5" customFormat="1" ht="15.75" customHeight="1">
      <c r="A223" s="62"/>
      <c r="B223" s="255"/>
      <c r="C223" s="255"/>
      <c r="D223" s="225"/>
      <c r="E223" s="57" t="s">
        <v>14</v>
      </c>
      <c r="F223" s="20" t="s">
        <v>24</v>
      </c>
      <c r="G223" s="46" t="s">
        <v>25</v>
      </c>
    </row>
    <row r="224" spans="1:7" s="5" customFormat="1" ht="15.75" customHeight="1">
      <c r="A224" s="62"/>
      <c r="B224" s="109" t="s">
        <v>628</v>
      </c>
      <c r="C224" s="109" t="s">
        <v>629</v>
      </c>
      <c r="D224" s="233" t="s">
        <v>627</v>
      </c>
      <c r="E224" s="81">
        <v>45413</v>
      </c>
      <c r="F224" s="106">
        <f>E224+4</f>
        <v>45417</v>
      </c>
      <c r="G224" s="82">
        <f>F224+25</f>
        <v>45442</v>
      </c>
    </row>
    <row r="225" spans="1:7" s="5" customFormat="1" ht="15.75" customHeight="1">
      <c r="A225" s="62"/>
      <c r="B225" s="110" t="s">
        <v>630</v>
      </c>
      <c r="C225" s="109" t="s">
        <v>631</v>
      </c>
      <c r="D225" s="219"/>
      <c r="E225" s="106">
        <f>E224+7</f>
        <v>45420</v>
      </c>
      <c r="F225" s="106">
        <f t="shared" ref="F225:G228" si="25">F224+7</f>
        <v>45424</v>
      </c>
      <c r="G225" s="82">
        <f t="shared" si="25"/>
        <v>45449</v>
      </c>
    </row>
    <row r="226" spans="1:7" s="5" customFormat="1" ht="15.75" customHeight="1">
      <c r="A226" s="62"/>
      <c r="B226" s="110" t="s">
        <v>632</v>
      </c>
      <c r="C226" s="109" t="s">
        <v>633</v>
      </c>
      <c r="D226" s="219"/>
      <c r="E226" s="106">
        <f>E225+7</f>
        <v>45427</v>
      </c>
      <c r="F226" s="106">
        <f t="shared" si="25"/>
        <v>45431</v>
      </c>
      <c r="G226" s="82">
        <f t="shared" si="25"/>
        <v>45456</v>
      </c>
    </row>
    <row r="227" spans="1:7" s="5" customFormat="1" ht="15.75" customHeight="1">
      <c r="A227" s="62"/>
      <c r="B227" s="110" t="s">
        <v>634</v>
      </c>
      <c r="C227" s="109" t="s">
        <v>635</v>
      </c>
      <c r="D227" s="219"/>
      <c r="E227" s="106">
        <f>E226+7</f>
        <v>45434</v>
      </c>
      <c r="F227" s="106">
        <f t="shared" si="25"/>
        <v>45438</v>
      </c>
      <c r="G227" s="82">
        <f t="shared" si="25"/>
        <v>45463</v>
      </c>
    </row>
    <row r="228" spans="1:7" s="5" customFormat="1" ht="15.75" customHeight="1">
      <c r="A228" s="62"/>
      <c r="B228" s="110" t="s">
        <v>636</v>
      </c>
      <c r="C228" s="109" t="s">
        <v>637</v>
      </c>
      <c r="D228" s="234"/>
      <c r="E228" s="106">
        <f>E227+7</f>
        <v>45441</v>
      </c>
      <c r="F228" s="106">
        <f t="shared" si="25"/>
        <v>45445</v>
      </c>
      <c r="G228" s="82">
        <f t="shared" si="25"/>
        <v>45470</v>
      </c>
    </row>
    <row r="229" spans="1:7" s="5" customFormat="1" ht="15.75" customHeight="1">
      <c r="A229" s="62"/>
      <c r="B229" s="18"/>
      <c r="C229" s="18"/>
      <c r="D229" s="19"/>
      <c r="E229" s="19"/>
      <c r="F229" s="58"/>
      <c r="G229" s="58"/>
    </row>
    <row r="230" spans="1:7" s="5" customFormat="1" ht="15.75" customHeight="1">
      <c r="A230" s="284"/>
      <c r="B230" s="284"/>
      <c r="C230" s="18"/>
      <c r="D230" s="19"/>
      <c r="E230" s="19"/>
      <c r="F230" s="58"/>
      <c r="G230" s="58"/>
    </row>
    <row r="231" spans="1:7" s="5" customFormat="1" ht="15.75" customHeight="1">
      <c r="A231" s="62" t="s">
        <v>277</v>
      </c>
      <c r="B231" s="231" t="s">
        <v>20</v>
      </c>
      <c r="C231" s="231" t="s">
        <v>21</v>
      </c>
      <c r="D231" s="231" t="s">
        <v>22</v>
      </c>
      <c r="E231" s="46" t="s">
        <v>224</v>
      </c>
      <c r="F231" s="46" t="s">
        <v>23</v>
      </c>
      <c r="G231" s="46" t="s">
        <v>45</v>
      </c>
    </row>
    <row r="232" spans="1:7" s="5" customFormat="1" ht="15.75" customHeight="1">
      <c r="A232" s="62"/>
      <c r="B232" s="232"/>
      <c r="C232" s="232"/>
      <c r="D232" s="232"/>
      <c r="E232" s="46" t="s">
        <v>14</v>
      </c>
      <c r="F232" s="46" t="s">
        <v>24</v>
      </c>
      <c r="G232" s="46" t="s">
        <v>25</v>
      </c>
    </row>
    <row r="233" spans="1:7" s="5" customFormat="1" ht="15.75" customHeight="1">
      <c r="A233" s="62"/>
      <c r="B233" s="100" t="s">
        <v>702</v>
      </c>
      <c r="C233" s="100" t="s">
        <v>703</v>
      </c>
      <c r="D233" s="262" t="s">
        <v>247</v>
      </c>
      <c r="E233" s="81">
        <v>45412</v>
      </c>
      <c r="F233" s="81">
        <f>E233+4</f>
        <v>45416</v>
      </c>
      <c r="G233" s="81">
        <f>F233+23</f>
        <v>45439</v>
      </c>
    </row>
    <row r="234" spans="1:7" s="5" customFormat="1" ht="15.75" customHeight="1">
      <c r="A234" s="62"/>
      <c r="B234" s="100" t="s">
        <v>704</v>
      </c>
      <c r="C234" s="100" t="s">
        <v>525</v>
      </c>
      <c r="D234" s="262"/>
      <c r="E234" s="81">
        <f>E233+7</f>
        <v>45419</v>
      </c>
      <c r="F234" s="81">
        <f t="shared" ref="E234:G237" si="26">F233+7</f>
        <v>45423</v>
      </c>
      <c r="G234" s="81">
        <f t="shared" si="26"/>
        <v>45446</v>
      </c>
    </row>
    <row r="235" spans="1:7" s="5" customFormat="1" ht="15.75" customHeight="1">
      <c r="A235" s="62"/>
      <c r="B235" s="100" t="s">
        <v>705</v>
      </c>
      <c r="C235" s="100" t="s">
        <v>707</v>
      </c>
      <c r="D235" s="262"/>
      <c r="E235" s="81">
        <f t="shared" si="26"/>
        <v>45426</v>
      </c>
      <c r="F235" s="81">
        <f t="shared" si="26"/>
        <v>45430</v>
      </c>
      <c r="G235" s="81">
        <f t="shared" si="26"/>
        <v>45453</v>
      </c>
    </row>
    <row r="236" spans="1:7" s="5" customFormat="1" ht="15.75" customHeight="1">
      <c r="A236" s="62"/>
      <c r="B236" s="100" t="s">
        <v>708</v>
      </c>
      <c r="C236" s="100" t="s">
        <v>510</v>
      </c>
      <c r="D236" s="262"/>
      <c r="E236" s="81">
        <f t="shared" si="26"/>
        <v>45433</v>
      </c>
      <c r="F236" s="81">
        <f t="shared" si="26"/>
        <v>45437</v>
      </c>
      <c r="G236" s="81">
        <f t="shared" si="26"/>
        <v>45460</v>
      </c>
    </row>
    <row r="237" spans="1:7" s="5" customFormat="1" ht="15.75" customHeight="1">
      <c r="A237" s="62"/>
      <c r="B237" s="100" t="s">
        <v>709</v>
      </c>
      <c r="C237" s="100" t="s">
        <v>664</v>
      </c>
      <c r="D237" s="262"/>
      <c r="E237" s="81">
        <f t="shared" si="26"/>
        <v>45440</v>
      </c>
      <c r="F237" s="81">
        <f t="shared" si="26"/>
        <v>45444</v>
      </c>
      <c r="G237" s="81">
        <f t="shared" si="26"/>
        <v>45467</v>
      </c>
    </row>
    <row r="238" spans="1:7" s="5" customFormat="1" ht="15.75" customHeight="1">
      <c r="A238" s="62"/>
      <c r="B238" s="18"/>
      <c r="C238" s="18"/>
      <c r="D238" s="19"/>
      <c r="E238" s="19"/>
      <c r="F238" s="58"/>
      <c r="G238" s="58"/>
    </row>
    <row r="239" spans="1:7" s="5" customFormat="1" ht="15.75" customHeight="1">
      <c r="A239" s="284"/>
      <c r="B239" s="284"/>
      <c r="C239" s="18"/>
      <c r="D239" s="19"/>
      <c r="E239" s="19"/>
      <c r="F239" s="58"/>
      <c r="G239" s="58"/>
    </row>
    <row r="240" spans="1:7" s="5" customFormat="1" ht="15.75" customHeight="1">
      <c r="A240" s="62" t="s">
        <v>278</v>
      </c>
      <c r="B240" s="224" t="s">
        <v>20</v>
      </c>
      <c r="C240" s="224" t="s">
        <v>21</v>
      </c>
      <c r="D240" s="224" t="s">
        <v>22</v>
      </c>
      <c r="E240" s="46" t="s">
        <v>250</v>
      </c>
      <c r="F240" s="46" t="s">
        <v>23</v>
      </c>
      <c r="G240" s="56" t="s">
        <v>46</v>
      </c>
    </row>
    <row r="241" spans="1:7" s="5" customFormat="1" ht="15.75" customHeight="1">
      <c r="A241" s="62"/>
      <c r="B241" s="225"/>
      <c r="C241" s="225"/>
      <c r="D241" s="225"/>
      <c r="E241" s="57" t="s">
        <v>14</v>
      </c>
      <c r="F241" s="20" t="s">
        <v>24</v>
      </c>
      <c r="G241" s="46" t="s">
        <v>25</v>
      </c>
    </row>
    <row r="242" spans="1:7" s="5" customFormat="1" ht="15.75" customHeight="1">
      <c r="A242" s="62"/>
      <c r="B242" s="99" t="s">
        <v>509</v>
      </c>
      <c r="C242" s="79" t="s">
        <v>510</v>
      </c>
      <c r="D242" s="286" t="s">
        <v>193</v>
      </c>
      <c r="E242" s="103">
        <v>45410</v>
      </c>
      <c r="F242" s="103">
        <f>E242+4</f>
        <v>45414</v>
      </c>
      <c r="G242" s="82">
        <f>F242+26</f>
        <v>45440</v>
      </c>
    </row>
    <row r="243" spans="1:7" s="5" customFormat="1" ht="15.75" customHeight="1">
      <c r="A243" s="62"/>
      <c r="B243" s="99" t="s">
        <v>507</v>
      </c>
      <c r="C243" s="79"/>
      <c r="D243" s="219"/>
      <c r="E243" s="103">
        <f>E242+7</f>
        <v>45417</v>
      </c>
      <c r="F243" s="103">
        <f t="shared" ref="E243:G246" si="27">F242+7</f>
        <v>45421</v>
      </c>
      <c r="G243" s="82">
        <f t="shared" si="27"/>
        <v>45447</v>
      </c>
    </row>
    <row r="244" spans="1:7" s="5" customFormat="1" ht="15.75" customHeight="1">
      <c r="A244" s="62"/>
      <c r="B244" s="99" t="s">
        <v>511</v>
      </c>
      <c r="C244" s="79" t="s">
        <v>512</v>
      </c>
      <c r="D244" s="219"/>
      <c r="E244" s="103">
        <f t="shared" si="27"/>
        <v>45424</v>
      </c>
      <c r="F244" s="103">
        <f t="shared" si="27"/>
        <v>45428</v>
      </c>
      <c r="G244" s="82">
        <f t="shared" si="27"/>
        <v>45454</v>
      </c>
    </row>
    <row r="245" spans="1:7" s="5" customFormat="1" ht="15.75" customHeight="1">
      <c r="A245" s="62"/>
      <c r="B245" s="99" t="s">
        <v>513</v>
      </c>
      <c r="C245" s="79" t="s">
        <v>514</v>
      </c>
      <c r="D245" s="219"/>
      <c r="E245" s="103">
        <f t="shared" si="27"/>
        <v>45431</v>
      </c>
      <c r="F245" s="103">
        <f t="shared" si="27"/>
        <v>45435</v>
      </c>
      <c r="G245" s="82">
        <f t="shared" si="27"/>
        <v>45461</v>
      </c>
    </row>
    <row r="246" spans="1:7" s="5" customFormat="1" ht="15.75" customHeight="1">
      <c r="A246" s="62"/>
      <c r="B246" s="99" t="s">
        <v>515</v>
      </c>
      <c r="C246" s="79" t="s">
        <v>516</v>
      </c>
      <c r="D246" s="220"/>
      <c r="E246" s="103">
        <f t="shared" si="27"/>
        <v>45438</v>
      </c>
      <c r="F246" s="103">
        <f t="shared" si="27"/>
        <v>45442</v>
      </c>
      <c r="G246" s="82">
        <f t="shared" si="27"/>
        <v>45468</v>
      </c>
    </row>
    <row r="247" spans="1:7" s="5" customFormat="1" ht="15.75" customHeight="1">
      <c r="A247" s="284"/>
      <c r="B247" s="284"/>
      <c r="C247" s="284"/>
      <c r="D247" s="284"/>
      <c r="E247" s="284"/>
      <c r="F247" s="284"/>
      <c r="G247" s="285"/>
    </row>
    <row r="248" spans="1:7" s="5" customFormat="1" ht="15.75" customHeight="1">
      <c r="A248" s="284"/>
      <c r="B248" s="284"/>
      <c r="C248" s="284"/>
      <c r="D248" s="284"/>
      <c r="E248" s="284"/>
      <c r="F248" s="284"/>
      <c r="G248" s="285"/>
    </row>
    <row r="249" spans="1:7" s="5" customFormat="1" ht="15.75" customHeight="1">
      <c r="A249" s="62"/>
      <c r="B249" s="224" t="s">
        <v>266</v>
      </c>
      <c r="C249" s="224" t="s">
        <v>21</v>
      </c>
      <c r="D249" s="224" t="s">
        <v>22</v>
      </c>
      <c r="E249" s="46" t="s">
        <v>226</v>
      </c>
      <c r="F249" s="46" t="s">
        <v>23</v>
      </c>
      <c r="G249" s="56" t="s">
        <v>46</v>
      </c>
    </row>
    <row r="250" spans="1:7" s="5" customFormat="1" ht="15.75" customHeight="1">
      <c r="A250" s="62"/>
      <c r="B250" s="225"/>
      <c r="C250" s="225"/>
      <c r="D250" s="225"/>
      <c r="E250" s="57" t="s">
        <v>14</v>
      </c>
      <c r="F250" s="20" t="s">
        <v>24</v>
      </c>
      <c r="G250" s="46" t="s">
        <v>25</v>
      </c>
    </row>
    <row r="251" spans="1:7" s="5" customFormat="1" ht="15.75" customHeight="1">
      <c r="A251" s="62"/>
      <c r="B251" s="104" t="s">
        <v>724</v>
      </c>
      <c r="C251" s="105" t="s">
        <v>725</v>
      </c>
      <c r="D251" s="233" t="s">
        <v>279</v>
      </c>
      <c r="E251" s="81">
        <v>45411</v>
      </c>
      <c r="F251" s="106">
        <f>E251+4</f>
        <v>45415</v>
      </c>
      <c r="G251" s="82">
        <f>F251+25</f>
        <v>45440</v>
      </c>
    </row>
    <row r="252" spans="1:7" s="5" customFormat="1" ht="15.75" customHeight="1">
      <c r="A252" s="62"/>
      <c r="B252" s="107" t="s">
        <v>694</v>
      </c>
      <c r="C252" s="105"/>
      <c r="D252" s="219"/>
      <c r="E252" s="106">
        <f t="shared" ref="E252:G255" si="28">E251+7</f>
        <v>45418</v>
      </c>
      <c r="F252" s="106">
        <f t="shared" si="28"/>
        <v>45422</v>
      </c>
      <c r="G252" s="82">
        <f t="shared" si="28"/>
        <v>45447</v>
      </c>
    </row>
    <row r="253" spans="1:7" s="5" customFormat="1" ht="15.75" customHeight="1">
      <c r="A253" s="62"/>
      <c r="B253" s="107" t="s">
        <v>726</v>
      </c>
      <c r="C253" s="105" t="s">
        <v>727</v>
      </c>
      <c r="D253" s="219"/>
      <c r="E253" s="106">
        <f t="shared" si="28"/>
        <v>45425</v>
      </c>
      <c r="F253" s="106">
        <f t="shared" si="28"/>
        <v>45429</v>
      </c>
      <c r="G253" s="82">
        <f t="shared" si="28"/>
        <v>45454</v>
      </c>
    </row>
    <row r="254" spans="1:7" s="5" customFormat="1" ht="15.75" customHeight="1">
      <c r="A254" s="62"/>
      <c r="B254" s="104" t="s">
        <v>728</v>
      </c>
      <c r="C254" s="108" t="s">
        <v>729</v>
      </c>
      <c r="D254" s="219"/>
      <c r="E254" s="106">
        <f t="shared" si="28"/>
        <v>45432</v>
      </c>
      <c r="F254" s="106">
        <f t="shared" si="28"/>
        <v>45436</v>
      </c>
      <c r="G254" s="82">
        <f t="shared" si="28"/>
        <v>45461</v>
      </c>
    </row>
    <row r="255" spans="1:7" s="5" customFormat="1" ht="15.75" customHeight="1">
      <c r="A255" s="62"/>
      <c r="B255" s="104" t="s">
        <v>730</v>
      </c>
      <c r="C255" s="105" t="s">
        <v>731</v>
      </c>
      <c r="D255" s="234"/>
      <c r="E255" s="106">
        <f t="shared" si="28"/>
        <v>45439</v>
      </c>
      <c r="F255" s="106">
        <f t="shared" si="28"/>
        <v>45443</v>
      </c>
      <c r="G255" s="82">
        <f t="shared" si="28"/>
        <v>45468</v>
      </c>
    </row>
    <row r="256" spans="1:7" s="5" customFormat="1" ht="15.75" customHeight="1">
      <c r="A256" s="62"/>
      <c r="B256" s="18"/>
      <c r="C256" s="18"/>
      <c r="D256" s="19"/>
      <c r="E256" s="19"/>
      <c r="F256" s="58"/>
      <c r="G256" s="58"/>
    </row>
    <row r="257" spans="1:7" s="5" customFormat="1" ht="15.75" customHeight="1">
      <c r="A257" s="284"/>
      <c r="B257" s="284"/>
      <c r="C257" s="18"/>
      <c r="D257" s="19"/>
      <c r="E257" s="19"/>
      <c r="F257" s="58"/>
      <c r="G257" s="58"/>
    </row>
    <row r="258" spans="1:7" s="5" customFormat="1" ht="15.75" customHeight="1">
      <c r="A258" s="62" t="s">
        <v>280</v>
      </c>
      <c r="B258" s="224" t="s">
        <v>20</v>
      </c>
      <c r="C258" s="224" t="s">
        <v>21</v>
      </c>
      <c r="D258" s="224" t="s">
        <v>22</v>
      </c>
      <c r="E258" s="46" t="s">
        <v>226</v>
      </c>
      <c r="F258" s="46" t="s">
        <v>23</v>
      </c>
      <c r="G258" s="56" t="s">
        <v>47</v>
      </c>
    </row>
    <row r="259" spans="1:7" s="5" customFormat="1" ht="15.75" customHeight="1">
      <c r="A259" s="62"/>
      <c r="B259" s="225"/>
      <c r="C259" s="225"/>
      <c r="D259" s="225"/>
      <c r="E259" s="57" t="s">
        <v>14</v>
      </c>
      <c r="F259" s="20" t="s">
        <v>24</v>
      </c>
      <c r="G259" s="46" t="s">
        <v>25</v>
      </c>
    </row>
    <row r="260" spans="1:7" s="5" customFormat="1" ht="15.75" customHeight="1">
      <c r="A260" s="62"/>
      <c r="B260" s="100" t="s">
        <v>711</v>
      </c>
      <c r="C260" s="100" t="s">
        <v>252</v>
      </c>
      <c r="D260" s="218" t="s">
        <v>251</v>
      </c>
      <c r="E260" s="82">
        <v>45410</v>
      </c>
      <c r="F260" s="82">
        <f>E260+4</f>
        <v>45414</v>
      </c>
      <c r="G260" s="82">
        <f>F260+29</f>
        <v>45443</v>
      </c>
    </row>
    <row r="261" spans="1:7" s="5" customFormat="1" ht="15.75" customHeight="1">
      <c r="A261" s="62"/>
      <c r="B261" s="100" t="s">
        <v>712</v>
      </c>
      <c r="C261" s="100" t="s">
        <v>713</v>
      </c>
      <c r="D261" s="219"/>
      <c r="E261" s="85">
        <f t="shared" ref="E261:G264" si="29">E260+7</f>
        <v>45417</v>
      </c>
      <c r="F261" s="82">
        <f t="shared" si="29"/>
        <v>45421</v>
      </c>
      <c r="G261" s="82">
        <f t="shared" si="29"/>
        <v>45450</v>
      </c>
    </row>
    <row r="262" spans="1:7" s="5" customFormat="1" ht="15.75" customHeight="1">
      <c r="A262" s="62"/>
      <c r="B262" s="100" t="s">
        <v>694</v>
      </c>
      <c r="C262" s="100"/>
      <c r="D262" s="219"/>
      <c r="E262" s="85">
        <f t="shared" si="29"/>
        <v>45424</v>
      </c>
      <c r="F262" s="82">
        <f t="shared" si="29"/>
        <v>45428</v>
      </c>
      <c r="G262" s="82">
        <f t="shared" si="29"/>
        <v>45457</v>
      </c>
    </row>
    <row r="263" spans="1:7" s="5" customFormat="1" ht="15.75" customHeight="1">
      <c r="A263" s="62"/>
      <c r="B263" s="101" t="s">
        <v>714</v>
      </c>
      <c r="C263" s="100" t="s">
        <v>715</v>
      </c>
      <c r="D263" s="219"/>
      <c r="E263" s="85">
        <f t="shared" si="29"/>
        <v>45431</v>
      </c>
      <c r="F263" s="82">
        <f t="shared" si="29"/>
        <v>45435</v>
      </c>
      <c r="G263" s="82">
        <f t="shared" si="29"/>
        <v>45464</v>
      </c>
    </row>
    <row r="264" spans="1:7" s="5" customFormat="1" ht="15.75" customHeight="1">
      <c r="A264" s="62"/>
      <c r="B264" s="101" t="s">
        <v>716</v>
      </c>
      <c r="C264" s="101" t="s">
        <v>717</v>
      </c>
      <c r="D264" s="220"/>
      <c r="E264" s="85">
        <f t="shared" si="29"/>
        <v>45438</v>
      </c>
      <c r="F264" s="82">
        <f t="shared" si="29"/>
        <v>45442</v>
      </c>
      <c r="G264" s="82">
        <f t="shared" si="29"/>
        <v>45471</v>
      </c>
    </row>
    <row r="265" spans="1:7" s="5" customFormat="1" ht="15.75" customHeight="1">
      <c r="A265" s="62"/>
      <c r="B265" s="15"/>
      <c r="C265" s="15"/>
      <c r="D265" s="16"/>
      <c r="E265" s="16"/>
      <c r="F265" s="14"/>
      <c r="G265" s="14"/>
    </row>
    <row r="266" spans="1:7" s="5" customFormat="1" ht="15.75" customHeight="1">
      <c r="A266" s="284"/>
      <c r="B266" s="284"/>
      <c r="C266" s="18"/>
      <c r="D266" s="19"/>
      <c r="E266" s="19"/>
      <c r="F266" s="58"/>
      <c r="G266" s="58"/>
    </row>
    <row r="267" spans="1:7" s="5" customFormat="1" ht="15.75" customHeight="1">
      <c r="A267" s="62" t="s">
        <v>281</v>
      </c>
      <c r="B267" s="224" t="s">
        <v>20</v>
      </c>
      <c r="C267" s="224" t="s">
        <v>21</v>
      </c>
      <c r="D267" s="224" t="s">
        <v>22</v>
      </c>
      <c r="E267" s="46" t="s">
        <v>250</v>
      </c>
      <c r="F267" s="46" t="s">
        <v>23</v>
      </c>
      <c r="G267" s="56" t="s">
        <v>282</v>
      </c>
    </row>
    <row r="268" spans="1:7" s="5" customFormat="1" ht="15.75" customHeight="1">
      <c r="A268" s="62"/>
      <c r="B268" s="225"/>
      <c r="C268" s="225"/>
      <c r="D268" s="225"/>
      <c r="E268" s="57" t="s">
        <v>14</v>
      </c>
      <c r="F268" s="20" t="s">
        <v>24</v>
      </c>
      <c r="G268" s="46" t="s">
        <v>25</v>
      </c>
    </row>
    <row r="269" spans="1:7" s="5" customFormat="1" ht="15.75" customHeight="1">
      <c r="A269" s="62"/>
      <c r="B269" s="104" t="s">
        <v>724</v>
      </c>
      <c r="C269" s="105" t="s">
        <v>725</v>
      </c>
      <c r="D269" s="218" t="s">
        <v>279</v>
      </c>
      <c r="E269" s="81">
        <v>45411</v>
      </c>
      <c r="F269" s="106">
        <f>E269+4</f>
        <v>45415</v>
      </c>
      <c r="G269" s="82">
        <f>F269+25</f>
        <v>45440</v>
      </c>
    </row>
    <row r="270" spans="1:7" s="5" customFormat="1" ht="15.75" customHeight="1">
      <c r="A270" s="62"/>
      <c r="B270" s="107" t="s">
        <v>694</v>
      </c>
      <c r="C270" s="105"/>
      <c r="D270" s="235"/>
      <c r="E270" s="106">
        <f t="shared" ref="E270:G273" si="30">E269+7</f>
        <v>45418</v>
      </c>
      <c r="F270" s="106">
        <f t="shared" si="30"/>
        <v>45422</v>
      </c>
      <c r="G270" s="82">
        <f t="shared" si="30"/>
        <v>45447</v>
      </c>
    </row>
    <row r="271" spans="1:7" s="5" customFormat="1" ht="15.75" customHeight="1">
      <c r="A271" s="62"/>
      <c r="B271" s="107" t="s">
        <v>726</v>
      </c>
      <c r="C271" s="105" t="s">
        <v>727</v>
      </c>
      <c r="D271" s="235"/>
      <c r="E271" s="106">
        <f t="shared" si="30"/>
        <v>45425</v>
      </c>
      <c r="F271" s="106">
        <f t="shared" si="30"/>
        <v>45429</v>
      </c>
      <c r="G271" s="82">
        <f t="shared" si="30"/>
        <v>45454</v>
      </c>
    </row>
    <row r="272" spans="1:7" s="5" customFormat="1" ht="15.75" customHeight="1">
      <c r="A272" s="62"/>
      <c r="B272" s="104" t="s">
        <v>728</v>
      </c>
      <c r="C272" s="108" t="s">
        <v>729</v>
      </c>
      <c r="D272" s="235"/>
      <c r="E272" s="106">
        <f t="shared" si="30"/>
        <v>45432</v>
      </c>
      <c r="F272" s="106">
        <f t="shared" si="30"/>
        <v>45436</v>
      </c>
      <c r="G272" s="82">
        <f t="shared" si="30"/>
        <v>45461</v>
      </c>
    </row>
    <row r="273" spans="1:7" s="5" customFormat="1" ht="15.75" customHeight="1">
      <c r="A273" s="62"/>
      <c r="B273" s="104" t="s">
        <v>730</v>
      </c>
      <c r="C273" s="105" t="s">
        <v>731</v>
      </c>
      <c r="D273" s="220"/>
      <c r="E273" s="106">
        <f t="shared" si="30"/>
        <v>45439</v>
      </c>
      <c r="F273" s="106">
        <f t="shared" si="30"/>
        <v>45443</v>
      </c>
      <c r="G273" s="82">
        <f t="shared" si="30"/>
        <v>45468</v>
      </c>
    </row>
    <row r="274" spans="1:7" s="5" customFormat="1" ht="15.75" customHeight="1">
      <c r="A274" s="62"/>
      <c r="B274" s="18"/>
      <c r="C274" s="18"/>
      <c r="D274" s="19"/>
      <c r="E274" s="19"/>
      <c r="F274" s="58"/>
      <c r="G274" s="58"/>
    </row>
    <row r="275" spans="1:7" s="5" customFormat="1" ht="15.75" customHeight="1">
      <c r="A275" s="284"/>
      <c r="B275" s="284"/>
      <c r="C275" s="18"/>
      <c r="D275" s="19"/>
      <c r="E275" s="19"/>
      <c r="F275" s="58"/>
      <c r="G275" s="58"/>
    </row>
    <row r="276" spans="1:7" s="5" customFormat="1" ht="15.75" customHeight="1">
      <c r="A276" s="62" t="s">
        <v>283</v>
      </c>
      <c r="B276" s="224" t="s">
        <v>20</v>
      </c>
      <c r="C276" s="224" t="s">
        <v>21</v>
      </c>
      <c r="D276" s="231" t="s">
        <v>22</v>
      </c>
      <c r="E276" s="46" t="s">
        <v>224</v>
      </c>
      <c r="F276" s="46" t="s">
        <v>23</v>
      </c>
      <c r="G276" s="46" t="s">
        <v>49</v>
      </c>
    </row>
    <row r="277" spans="1:7" s="5" customFormat="1" ht="15.75" customHeight="1">
      <c r="A277" s="62"/>
      <c r="B277" s="225"/>
      <c r="C277" s="225"/>
      <c r="D277" s="232"/>
      <c r="E277" s="57" t="s">
        <v>14</v>
      </c>
      <c r="F277" s="46" t="s">
        <v>24</v>
      </c>
      <c r="G277" s="46" t="s">
        <v>25</v>
      </c>
    </row>
    <row r="278" spans="1:7" s="5" customFormat="1" ht="15.75" customHeight="1">
      <c r="A278" s="62"/>
      <c r="B278" s="100" t="s">
        <v>711</v>
      </c>
      <c r="C278" s="100" t="s">
        <v>252</v>
      </c>
      <c r="D278" s="233" t="s">
        <v>284</v>
      </c>
      <c r="E278" s="82">
        <v>45410</v>
      </c>
      <c r="F278" s="106">
        <f>E278+4</f>
        <v>45414</v>
      </c>
      <c r="G278" s="82">
        <f>F278+25</f>
        <v>45439</v>
      </c>
    </row>
    <row r="279" spans="1:7" s="5" customFormat="1" ht="15.75" customHeight="1">
      <c r="A279" s="62"/>
      <c r="B279" s="100" t="s">
        <v>712</v>
      </c>
      <c r="C279" s="100" t="s">
        <v>713</v>
      </c>
      <c r="D279" s="219"/>
      <c r="E279" s="106">
        <f t="shared" ref="E279:G282" si="31">E278+7</f>
        <v>45417</v>
      </c>
      <c r="F279" s="106">
        <f t="shared" si="31"/>
        <v>45421</v>
      </c>
      <c r="G279" s="82">
        <f t="shared" si="31"/>
        <v>45446</v>
      </c>
    </row>
    <row r="280" spans="1:7" s="5" customFormat="1" ht="15.75" customHeight="1">
      <c r="A280" s="62"/>
      <c r="B280" s="100" t="s">
        <v>694</v>
      </c>
      <c r="C280" s="100"/>
      <c r="D280" s="219"/>
      <c r="E280" s="106">
        <f t="shared" si="31"/>
        <v>45424</v>
      </c>
      <c r="F280" s="106">
        <f t="shared" si="31"/>
        <v>45428</v>
      </c>
      <c r="G280" s="82">
        <f t="shared" si="31"/>
        <v>45453</v>
      </c>
    </row>
    <row r="281" spans="1:7" s="5" customFormat="1" ht="15.75" customHeight="1">
      <c r="A281" s="62"/>
      <c r="B281" s="101" t="s">
        <v>714</v>
      </c>
      <c r="C281" s="100" t="s">
        <v>715</v>
      </c>
      <c r="D281" s="219"/>
      <c r="E281" s="106">
        <f t="shared" si="31"/>
        <v>45431</v>
      </c>
      <c r="F281" s="106">
        <f t="shared" si="31"/>
        <v>45435</v>
      </c>
      <c r="G281" s="82">
        <f t="shared" si="31"/>
        <v>45460</v>
      </c>
    </row>
    <row r="282" spans="1:7" s="5" customFormat="1" ht="15.75" customHeight="1">
      <c r="A282" s="62"/>
      <c r="B282" s="101" t="s">
        <v>716</v>
      </c>
      <c r="C282" s="101" t="s">
        <v>717</v>
      </c>
      <c r="D282" s="234"/>
      <c r="E282" s="106">
        <f t="shared" si="31"/>
        <v>45438</v>
      </c>
      <c r="F282" s="106">
        <f t="shared" si="31"/>
        <v>45442</v>
      </c>
      <c r="G282" s="82">
        <f t="shared" si="31"/>
        <v>45467</v>
      </c>
    </row>
    <row r="283" spans="1:7" s="5" customFormat="1" ht="15.75" customHeight="1">
      <c r="A283" s="62"/>
      <c r="B283" s="18"/>
      <c r="C283" s="18"/>
      <c r="D283" s="19"/>
      <c r="E283" s="19"/>
      <c r="F283" s="58"/>
      <c r="G283" s="58"/>
    </row>
    <row r="284" spans="1:7" s="5" customFormat="1" ht="15.75" customHeight="1">
      <c r="A284" s="284"/>
      <c r="B284" s="284"/>
      <c r="C284" s="18"/>
      <c r="D284" s="19"/>
      <c r="E284" s="19"/>
      <c r="F284" s="58"/>
      <c r="G284" s="58"/>
    </row>
    <row r="285" spans="1:7" s="5" customFormat="1" ht="15.75" customHeight="1">
      <c r="A285" s="62" t="s">
        <v>285</v>
      </c>
      <c r="B285" s="224" t="s">
        <v>20</v>
      </c>
      <c r="C285" s="224" t="s">
        <v>21</v>
      </c>
      <c r="D285" s="224" t="s">
        <v>22</v>
      </c>
      <c r="E285" s="46" t="s">
        <v>224</v>
      </c>
      <c r="F285" s="46" t="s">
        <v>23</v>
      </c>
      <c r="G285" s="56" t="s">
        <v>286</v>
      </c>
    </row>
    <row r="286" spans="1:7" s="5" customFormat="1" ht="15.75" customHeight="1">
      <c r="A286" s="62"/>
      <c r="B286" s="225"/>
      <c r="C286" s="225"/>
      <c r="D286" s="225"/>
      <c r="E286" s="57" t="s">
        <v>14</v>
      </c>
      <c r="F286" s="20" t="s">
        <v>24</v>
      </c>
      <c r="G286" s="46" t="s">
        <v>25</v>
      </c>
    </row>
    <row r="287" spans="1:7" s="5" customFormat="1" ht="15.75" customHeight="1">
      <c r="A287" s="62"/>
      <c r="B287" s="100" t="s">
        <v>694</v>
      </c>
      <c r="C287" s="100"/>
      <c r="D287" s="218" t="s">
        <v>287</v>
      </c>
      <c r="E287" s="103">
        <v>45409</v>
      </c>
      <c r="F287" s="82">
        <f>E287+4</f>
        <v>45413</v>
      </c>
      <c r="G287" s="82">
        <f>F287+22</f>
        <v>45435</v>
      </c>
    </row>
    <row r="288" spans="1:7" s="5" customFormat="1" ht="15.75" customHeight="1">
      <c r="A288" s="62"/>
      <c r="B288" s="101" t="s">
        <v>719</v>
      </c>
      <c r="C288" s="100" t="s">
        <v>720</v>
      </c>
      <c r="D288" s="219"/>
      <c r="E288" s="82">
        <f t="shared" ref="E288:G291" si="32">E287+7</f>
        <v>45416</v>
      </c>
      <c r="F288" s="82">
        <f t="shared" si="32"/>
        <v>45420</v>
      </c>
      <c r="G288" s="82">
        <f t="shared" si="32"/>
        <v>45442</v>
      </c>
    </row>
    <row r="289" spans="1:7" s="5" customFormat="1" ht="15.75" customHeight="1">
      <c r="A289" s="62"/>
      <c r="B289" s="101" t="s">
        <v>721</v>
      </c>
      <c r="C289" s="100" t="s">
        <v>722</v>
      </c>
      <c r="D289" s="219"/>
      <c r="E289" s="82">
        <f t="shared" si="32"/>
        <v>45423</v>
      </c>
      <c r="F289" s="82">
        <f t="shared" si="32"/>
        <v>45427</v>
      </c>
      <c r="G289" s="82">
        <f t="shared" si="32"/>
        <v>45449</v>
      </c>
    </row>
    <row r="290" spans="1:7" s="5" customFormat="1" ht="15.75" customHeight="1">
      <c r="A290" s="62"/>
      <c r="B290" s="100" t="s">
        <v>63</v>
      </c>
      <c r="C290" s="100"/>
      <c r="D290" s="219"/>
      <c r="E290" s="82">
        <f t="shared" si="32"/>
        <v>45430</v>
      </c>
      <c r="F290" s="82">
        <f t="shared" si="32"/>
        <v>45434</v>
      </c>
      <c r="G290" s="82">
        <f t="shared" si="32"/>
        <v>45456</v>
      </c>
    </row>
    <row r="291" spans="1:7" s="5" customFormat="1" ht="15.75" customHeight="1">
      <c r="A291" s="62"/>
      <c r="B291" s="101" t="s">
        <v>63</v>
      </c>
      <c r="C291" s="101"/>
      <c r="D291" s="220"/>
      <c r="E291" s="82">
        <f t="shared" si="32"/>
        <v>45437</v>
      </c>
      <c r="F291" s="82">
        <f t="shared" si="32"/>
        <v>45441</v>
      </c>
      <c r="G291" s="82">
        <f t="shared" si="32"/>
        <v>45463</v>
      </c>
    </row>
    <row r="292" spans="1:7" s="5" customFormat="1" ht="15.75" customHeight="1">
      <c r="A292" s="284"/>
      <c r="B292" s="284"/>
      <c r="C292" s="18"/>
      <c r="D292" s="19"/>
      <c r="E292" s="19"/>
      <c r="F292" s="58"/>
      <c r="G292" s="58"/>
    </row>
    <row r="293" spans="1:7" s="5" customFormat="1" ht="15.75" customHeight="1">
      <c r="A293" s="62" t="s">
        <v>288</v>
      </c>
      <c r="B293" s="224" t="s">
        <v>289</v>
      </c>
      <c r="C293" s="224" t="s">
        <v>21</v>
      </c>
      <c r="D293" s="224" t="s">
        <v>22</v>
      </c>
      <c r="E293" s="46" t="s">
        <v>250</v>
      </c>
      <c r="F293" s="46" t="s">
        <v>250</v>
      </c>
      <c r="G293" s="56" t="s">
        <v>290</v>
      </c>
    </row>
    <row r="294" spans="1:7" s="5" customFormat="1" ht="15.75" customHeight="1">
      <c r="A294" s="62"/>
      <c r="B294" s="225"/>
      <c r="C294" s="225"/>
      <c r="D294" s="225"/>
      <c r="E294" s="57" t="s">
        <v>14</v>
      </c>
      <c r="F294" s="20" t="s">
        <v>24</v>
      </c>
      <c r="G294" s="46" t="s">
        <v>25</v>
      </c>
    </row>
    <row r="295" spans="1:7" s="5" customFormat="1" ht="15.75" customHeight="1">
      <c r="A295" s="62"/>
      <c r="B295" s="79" t="s">
        <v>649</v>
      </c>
      <c r="C295" s="80" t="s">
        <v>222</v>
      </c>
      <c r="D295" s="218" t="s">
        <v>291</v>
      </c>
      <c r="E295" s="81">
        <v>45415</v>
      </c>
      <c r="F295" s="106">
        <f>E295+4</f>
        <v>45419</v>
      </c>
      <c r="G295" s="82">
        <f>F295+25</f>
        <v>45444</v>
      </c>
    </row>
    <row r="296" spans="1:7" s="5" customFormat="1" ht="15.75" customHeight="1">
      <c r="A296" s="62"/>
      <c r="B296" s="79" t="s">
        <v>652</v>
      </c>
      <c r="C296" s="79" t="s">
        <v>220</v>
      </c>
      <c r="D296" s="219"/>
      <c r="E296" s="106">
        <f t="shared" ref="E296:G299" si="33">E295+7</f>
        <v>45422</v>
      </c>
      <c r="F296" s="106">
        <f t="shared" si="33"/>
        <v>45426</v>
      </c>
      <c r="G296" s="82">
        <f t="shared" si="33"/>
        <v>45451</v>
      </c>
    </row>
    <row r="297" spans="1:7" s="5" customFormat="1" ht="15.75" customHeight="1">
      <c r="A297" s="62"/>
      <c r="B297" s="79" t="s">
        <v>650</v>
      </c>
      <c r="C297" s="84" t="s">
        <v>651</v>
      </c>
      <c r="D297" s="219"/>
      <c r="E297" s="106">
        <f t="shared" si="33"/>
        <v>45429</v>
      </c>
      <c r="F297" s="106">
        <f t="shared" si="33"/>
        <v>45433</v>
      </c>
      <c r="G297" s="82">
        <f t="shared" si="33"/>
        <v>45458</v>
      </c>
    </row>
    <row r="298" spans="1:7" s="5" customFormat="1" ht="15.75" customHeight="1">
      <c r="A298" s="62"/>
      <c r="B298" s="79" t="s">
        <v>653</v>
      </c>
      <c r="C298" s="84" t="s">
        <v>654</v>
      </c>
      <c r="D298" s="219"/>
      <c r="E298" s="106">
        <f t="shared" si="33"/>
        <v>45436</v>
      </c>
      <c r="F298" s="106">
        <f t="shared" si="33"/>
        <v>45440</v>
      </c>
      <c r="G298" s="82">
        <f t="shared" si="33"/>
        <v>45465</v>
      </c>
    </row>
    <row r="299" spans="1:7" s="5" customFormat="1" ht="15.75" customHeight="1">
      <c r="A299" s="62"/>
      <c r="B299" s="79" t="s">
        <v>655</v>
      </c>
      <c r="C299" s="84" t="s">
        <v>220</v>
      </c>
      <c r="D299" s="220"/>
      <c r="E299" s="106">
        <f t="shared" si="33"/>
        <v>45443</v>
      </c>
      <c r="F299" s="106">
        <f t="shared" si="33"/>
        <v>45447</v>
      </c>
      <c r="G299" s="82">
        <f t="shared" si="33"/>
        <v>45472</v>
      </c>
    </row>
    <row r="300" spans="1:7" s="5" customFormat="1" ht="15.75" customHeight="1">
      <c r="A300" s="62"/>
      <c r="B300" s="18"/>
      <c r="C300" s="18"/>
      <c r="D300" s="19"/>
      <c r="E300" s="19"/>
      <c r="F300" s="58"/>
      <c r="G300" s="58"/>
    </row>
    <row r="301" spans="1:7" s="5" customFormat="1" ht="15.75" customHeight="1">
      <c r="A301" s="284"/>
      <c r="B301" s="284"/>
      <c r="C301" s="18"/>
      <c r="D301" s="19"/>
      <c r="E301" s="19"/>
      <c r="F301" s="58"/>
      <c r="G301" s="58"/>
    </row>
    <row r="302" spans="1:7" s="5" customFormat="1" ht="15.75" customHeight="1">
      <c r="A302" s="62" t="s">
        <v>292</v>
      </c>
      <c r="B302" s="224" t="s">
        <v>266</v>
      </c>
      <c r="C302" s="224" t="s">
        <v>21</v>
      </c>
      <c r="D302" s="224" t="s">
        <v>22</v>
      </c>
      <c r="E302" s="46" t="s">
        <v>226</v>
      </c>
      <c r="F302" s="46" t="s">
        <v>23</v>
      </c>
      <c r="G302" s="56" t="s">
        <v>293</v>
      </c>
    </row>
    <row r="303" spans="1:7" s="5" customFormat="1" ht="15.75" customHeight="1">
      <c r="A303" s="62"/>
      <c r="B303" s="225"/>
      <c r="C303" s="225"/>
      <c r="D303" s="225"/>
      <c r="E303" s="57" t="s">
        <v>14</v>
      </c>
      <c r="F303" s="20" t="s">
        <v>24</v>
      </c>
      <c r="G303" s="46" t="s">
        <v>25</v>
      </c>
    </row>
    <row r="304" spans="1:7" s="5" customFormat="1" ht="15.75" customHeight="1">
      <c r="A304" s="62"/>
      <c r="B304" s="79" t="s">
        <v>209</v>
      </c>
      <c r="C304" s="80" t="s">
        <v>517</v>
      </c>
      <c r="D304" s="218" t="s">
        <v>294</v>
      </c>
      <c r="E304" s="81">
        <v>45411</v>
      </c>
      <c r="F304" s="106">
        <f>E304+4</f>
        <v>45415</v>
      </c>
      <c r="G304" s="82">
        <f>F304+28</f>
        <v>45443</v>
      </c>
    </row>
    <row r="305" spans="1:7" s="5" customFormat="1" ht="15.75" customHeight="1">
      <c r="A305" s="62"/>
      <c r="B305" s="79" t="s">
        <v>518</v>
      </c>
      <c r="C305" s="79"/>
      <c r="D305" s="219"/>
      <c r="E305" s="81">
        <f t="shared" ref="E305:G308" si="34">E304+7</f>
        <v>45418</v>
      </c>
      <c r="F305" s="106">
        <f t="shared" si="34"/>
        <v>45422</v>
      </c>
      <c r="G305" s="82">
        <f t="shared" si="34"/>
        <v>45450</v>
      </c>
    </row>
    <row r="306" spans="1:7" s="5" customFormat="1" ht="15.75" customHeight="1">
      <c r="A306" s="62"/>
      <c r="B306" s="79" t="s">
        <v>519</v>
      </c>
      <c r="C306" s="84" t="s">
        <v>520</v>
      </c>
      <c r="D306" s="219"/>
      <c r="E306" s="81">
        <f t="shared" si="34"/>
        <v>45425</v>
      </c>
      <c r="F306" s="106">
        <f t="shared" si="34"/>
        <v>45429</v>
      </c>
      <c r="G306" s="82">
        <f t="shared" si="34"/>
        <v>45457</v>
      </c>
    </row>
    <row r="307" spans="1:7" s="5" customFormat="1" ht="15.75" customHeight="1">
      <c r="A307" s="62"/>
      <c r="B307" s="79" t="s">
        <v>507</v>
      </c>
      <c r="C307" s="84"/>
      <c r="D307" s="219"/>
      <c r="E307" s="81">
        <f t="shared" si="34"/>
        <v>45432</v>
      </c>
      <c r="F307" s="106">
        <f t="shared" si="34"/>
        <v>45436</v>
      </c>
      <c r="G307" s="82">
        <f t="shared" si="34"/>
        <v>45464</v>
      </c>
    </row>
    <row r="308" spans="1:7" s="5" customFormat="1" ht="15.75" customHeight="1">
      <c r="A308" s="62"/>
      <c r="B308" s="79" t="s">
        <v>507</v>
      </c>
      <c r="C308" s="84"/>
      <c r="D308" s="220"/>
      <c r="E308" s="81">
        <f t="shared" si="34"/>
        <v>45439</v>
      </c>
      <c r="F308" s="106">
        <f t="shared" si="34"/>
        <v>45443</v>
      </c>
      <c r="G308" s="82">
        <f t="shared" si="34"/>
        <v>45471</v>
      </c>
    </row>
    <row r="309" spans="1:7" s="5" customFormat="1" ht="15.75" customHeight="1">
      <c r="A309" s="26"/>
      <c r="B309" s="29"/>
      <c r="C309" s="30"/>
      <c r="D309" s="16"/>
      <c r="E309" s="9"/>
      <c r="F309" s="59"/>
      <c r="G309" s="59"/>
    </row>
    <row r="310" spans="1:7" s="5" customFormat="1" ht="15.75" customHeight="1">
      <c r="A310" s="263" t="s">
        <v>295</v>
      </c>
      <c r="B310" s="263"/>
      <c r="C310" s="263"/>
      <c r="D310" s="263"/>
      <c r="E310" s="263"/>
      <c r="F310" s="263"/>
      <c r="G310" s="263"/>
    </row>
    <row r="311" spans="1:7" s="5" customFormat="1" ht="15.75" customHeight="1">
      <c r="A311" s="292"/>
      <c r="B311" s="292"/>
      <c r="C311" s="24"/>
      <c r="D311" s="9"/>
      <c r="E311" s="9"/>
      <c r="F311" s="59"/>
      <c r="G311" s="59"/>
    </row>
    <row r="312" spans="1:7" s="5" customFormat="1" ht="15.75" customHeight="1">
      <c r="A312" s="62" t="s">
        <v>296</v>
      </c>
      <c r="B312" s="231" t="s">
        <v>20</v>
      </c>
      <c r="C312" s="231" t="s">
        <v>21</v>
      </c>
      <c r="D312" s="231" t="s">
        <v>22</v>
      </c>
      <c r="E312" s="46" t="s">
        <v>226</v>
      </c>
      <c r="F312" s="46" t="s">
        <v>23</v>
      </c>
      <c r="G312" s="56" t="s">
        <v>296</v>
      </c>
    </row>
    <row r="313" spans="1:7" s="5" customFormat="1" ht="15.75" customHeight="1">
      <c r="A313" s="62"/>
      <c r="B313" s="232"/>
      <c r="C313" s="232"/>
      <c r="D313" s="232"/>
      <c r="E313" s="57" t="s">
        <v>14</v>
      </c>
      <c r="F313" s="20" t="s">
        <v>24</v>
      </c>
      <c r="G313" s="46" t="s">
        <v>25</v>
      </c>
    </row>
    <row r="314" spans="1:7" s="5" customFormat="1" ht="15.75" customHeight="1">
      <c r="A314" s="62"/>
      <c r="B314" s="111" t="s">
        <v>199</v>
      </c>
      <c r="C314" s="111" t="s">
        <v>521</v>
      </c>
      <c r="D314" s="233" t="s">
        <v>297</v>
      </c>
      <c r="E314" s="106">
        <v>45413</v>
      </c>
      <c r="F314" s="106">
        <f>E314+4</f>
        <v>45417</v>
      </c>
      <c r="G314" s="82">
        <f>F314+24</f>
        <v>45441</v>
      </c>
    </row>
    <row r="315" spans="1:7" s="5" customFormat="1" ht="15.75" customHeight="1">
      <c r="A315" s="62"/>
      <c r="B315" s="109" t="s">
        <v>522</v>
      </c>
      <c r="C315" s="109" t="s">
        <v>523</v>
      </c>
      <c r="D315" s="219"/>
      <c r="E315" s="85">
        <f t="shared" ref="E315:G318" si="35">E314+7</f>
        <v>45420</v>
      </c>
      <c r="F315" s="106">
        <f t="shared" si="35"/>
        <v>45424</v>
      </c>
      <c r="G315" s="82">
        <f t="shared" si="35"/>
        <v>45448</v>
      </c>
    </row>
    <row r="316" spans="1:7" s="5" customFormat="1" ht="15.75" customHeight="1">
      <c r="A316" s="62"/>
      <c r="B316" s="112" t="s">
        <v>524</v>
      </c>
      <c r="C316" s="112" t="s">
        <v>525</v>
      </c>
      <c r="D316" s="219"/>
      <c r="E316" s="85">
        <f t="shared" si="35"/>
        <v>45427</v>
      </c>
      <c r="F316" s="106">
        <f t="shared" si="35"/>
        <v>45431</v>
      </c>
      <c r="G316" s="82">
        <f t="shared" si="35"/>
        <v>45455</v>
      </c>
    </row>
    <row r="317" spans="1:7" s="5" customFormat="1" ht="15.75" customHeight="1">
      <c r="A317" s="62"/>
      <c r="B317" s="112" t="s">
        <v>526</v>
      </c>
      <c r="C317" s="112" t="s">
        <v>527</v>
      </c>
      <c r="D317" s="219"/>
      <c r="E317" s="85">
        <f t="shared" si="35"/>
        <v>45434</v>
      </c>
      <c r="F317" s="106">
        <f t="shared" si="35"/>
        <v>45438</v>
      </c>
      <c r="G317" s="82">
        <f t="shared" si="35"/>
        <v>45462</v>
      </c>
    </row>
    <row r="318" spans="1:7" s="5" customFormat="1" ht="15.75" customHeight="1">
      <c r="A318" s="62"/>
      <c r="B318" s="112" t="s">
        <v>528</v>
      </c>
      <c r="C318" s="112" t="s">
        <v>529</v>
      </c>
      <c r="D318" s="234"/>
      <c r="E318" s="85">
        <f t="shared" si="35"/>
        <v>45441</v>
      </c>
      <c r="F318" s="106">
        <f t="shared" si="35"/>
        <v>45445</v>
      </c>
      <c r="G318" s="82">
        <f t="shared" si="35"/>
        <v>45469</v>
      </c>
    </row>
    <row r="319" spans="1:7" s="5" customFormat="1" ht="15.75" customHeight="1">
      <c r="A319" s="292"/>
      <c r="B319" s="292"/>
      <c r="C319" s="18"/>
      <c r="D319" s="19"/>
      <c r="E319" s="19"/>
      <c r="F319" s="58"/>
      <c r="G319" s="58"/>
    </row>
    <row r="320" spans="1:7" s="5" customFormat="1" ht="15.75" customHeight="1">
      <c r="A320" s="62" t="s">
        <v>298</v>
      </c>
      <c r="B320" s="224" t="s">
        <v>20</v>
      </c>
      <c r="C320" s="224" t="s">
        <v>21</v>
      </c>
      <c r="D320" s="224" t="s">
        <v>22</v>
      </c>
      <c r="E320" s="46" t="s">
        <v>226</v>
      </c>
      <c r="F320" s="46" t="s">
        <v>23</v>
      </c>
      <c r="G320" s="67" t="s">
        <v>299</v>
      </c>
    </row>
    <row r="321" spans="1:7" s="5" customFormat="1" ht="15.75" customHeight="1">
      <c r="A321" s="62"/>
      <c r="B321" s="225"/>
      <c r="C321" s="225"/>
      <c r="D321" s="225"/>
      <c r="E321" s="57" t="s">
        <v>14</v>
      </c>
      <c r="F321" s="20" t="s">
        <v>24</v>
      </c>
      <c r="G321" s="46" t="s">
        <v>25</v>
      </c>
    </row>
    <row r="322" spans="1:7" s="5" customFormat="1" ht="15.75" customHeight="1">
      <c r="A322" s="113"/>
      <c r="B322" s="114" t="s">
        <v>733</v>
      </c>
      <c r="C322" s="114" t="s">
        <v>734</v>
      </c>
      <c r="D322" s="233" t="s">
        <v>732</v>
      </c>
      <c r="E322" s="106">
        <v>45410</v>
      </c>
      <c r="F322" s="106">
        <f>E322+4</f>
        <v>45414</v>
      </c>
      <c r="G322" s="82">
        <f>F322+33</f>
        <v>45447</v>
      </c>
    </row>
    <row r="323" spans="1:7" s="5" customFormat="1" ht="15.75" customHeight="1">
      <c r="A323" s="113"/>
      <c r="B323" s="84" t="s">
        <v>735</v>
      </c>
      <c r="C323" s="114" t="s">
        <v>736</v>
      </c>
      <c r="D323" s="219"/>
      <c r="E323" s="85">
        <f t="shared" ref="E323:G326" si="36">E322+7</f>
        <v>45417</v>
      </c>
      <c r="F323" s="106">
        <f t="shared" si="36"/>
        <v>45421</v>
      </c>
      <c r="G323" s="82">
        <f t="shared" si="36"/>
        <v>45454</v>
      </c>
    </row>
    <row r="324" spans="1:7" s="5" customFormat="1" ht="15.75" customHeight="1">
      <c r="A324" s="113"/>
      <c r="B324" s="114" t="s">
        <v>737</v>
      </c>
      <c r="C324" s="114" t="s">
        <v>738</v>
      </c>
      <c r="D324" s="219"/>
      <c r="E324" s="85">
        <f t="shared" si="36"/>
        <v>45424</v>
      </c>
      <c r="F324" s="106">
        <f t="shared" si="36"/>
        <v>45428</v>
      </c>
      <c r="G324" s="82">
        <f t="shared" si="36"/>
        <v>45461</v>
      </c>
    </row>
    <row r="325" spans="1:7" s="5" customFormat="1" ht="15.75" customHeight="1">
      <c r="A325" s="113"/>
      <c r="B325" s="115" t="s">
        <v>739</v>
      </c>
      <c r="C325" s="115" t="s">
        <v>740</v>
      </c>
      <c r="D325" s="219"/>
      <c r="E325" s="85">
        <f t="shared" si="36"/>
        <v>45431</v>
      </c>
      <c r="F325" s="106">
        <f t="shared" si="36"/>
        <v>45435</v>
      </c>
      <c r="G325" s="82">
        <f t="shared" si="36"/>
        <v>45468</v>
      </c>
    </row>
    <row r="326" spans="1:7" s="5" customFormat="1" ht="15.75" customHeight="1">
      <c r="A326" s="113"/>
      <c r="B326" s="115" t="s">
        <v>741</v>
      </c>
      <c r="C326" s="115" t="s">
        <v>742</v>
      </c>
      <c r="D326" s="234"/>
      <c r="E326" s="85">
        <f t="shared" si="36"/>
        <v>45438</v>
      </c>
      <c r="F326" s="106">
        <f t="shared" si="36"/>
        <v>45442</v>
      </c>
      <c r="G326" s="82">
        <f t="shared" si="36"/>
        <v>45475</v>
      </c>
    </row>
    <row r="327" spans="1:7" s="5" customFormat="1" ht="15.75" customHeight="1">
      <c r="A327" s="113"/>
      <c r="B327" s="116"/>
      <c r="C327" s="116"/>
      <c r="D327" s="117"/>
      <c r="E327" s="117"/>
      <c r="F327" s="118"/>
      <c r="G327" s="118"/>
    </row>
    <row r="328" spans="1:7" s="5" customFormat="1" ht="15.75" customHeight="1">
      <c r="A328" s="113"/>
      <c r="B328" s="116"/>
      <c r="C328" s="116"/>
      <c r="D328" s="117"/>
      <c r="E328" s="117"/>
      <c r="F328" s="118"/>
      <c r="G328" s="118"/>
    </row>
    <row r="329" spans="1:7" s="5" customFormat="1" ht="15.75" customHeight="1">
      <c r="A329" s="293"/>
      <c r="B329" s="293"/>
      <c r="C329" s="116"/>
      <c r="D329" s="117"/>
      <c r="E329" s="117"/>
      <c r="F329" s="118"/>
      <c r="G329" s="118"/>
    </row>
    <row r="330" spans="1:7" s="5" customFormat="1" ht="15.75" customHeight="1">
      <c r="A330" s="113" t="s">
        <v>301</v>
      </c>
      <c r="B330" s="236" t="s">
        <v>20</v>
      </c>
      <c r="C330" s="236" t="s">
        <v>21</v>
      </c>
      <c r="D330" s="236" t="s">
        <v>22</v>
      </c>
      <c r="E330" s="119" t="s">
        <v>224</v>
      </c>
      <c r="F330" s="119" t="s">
        <v>23</v>
      </c>
      <c r="G330" s="120" t="s">
        <v>54</v>
      </c>
    </row>
    <row r="331" spans="1:7" s="5" customFormat="1" ht="15.75" customHeight="1">
      <c r="A331" s="113"/>
      <c r="B331" s="237"/>
      <c r="C331" s="237"/>
      <c r="D331" s="237"/>
      <c r="E331" s="121" t="s">
        <v>14</v>
      </c>
      <c r="F331" s="122" t="s">
        <v>24</v>
      </c>
      <c r="G331" s="119" t="s">
        <v>25</v>
      </c>
    </row>
    <row r="332" spans="1:7" s="5" customFormat="1" ht="15.75" customHeight="1">
      <c r="A332" s="113"/>
      <c r="B332" s="111" t="s">
        <v>199</v>
      </c>
      <c r="C332" s="111" t="s">
        <v>521</v>
      </c>
      <c r="D332" s="233" t="s">
        <v>297</v>
      </c>
      <c r="E332" s="106">
        <v>45413</v>
      </c>
      <c r="F332" s="106">
        <f>E332+4</f>
        <v>45417</v>
      </c>
      <c r="G332" s="82">
        <f>F332+24</f>
        <v>45441</v>
      </c>
    </row>
    <row r="333" spans="1:7" s="5" customFormat="1" ht="15.75" customHeight="1">
      <c r="A333" s="113"/>
      <c r="B333" s="109" t="s">
        <v>522</v>
      </c>
      <c r="C333" s="109" t="s">
        <v>523</v>
      </c>
      <c r="D333" s="219"/>
      <c r="E333" s="85">
        <f t="shared" ref="E333:G336" si="37">E332+7</f>
        <v>45420</v>
      </c>
      <c r="F333" s="106">
        <f t="shared" si="37"/>
        <v>45424</v>
      </c>
      <c r="G333" s="82">
        <f t="shared" si="37"/>
        <v>45448</v>
      </c>
    </row>
    <row r="334" spans="1:7" s="5" customFormat="1" ht="15.75" customHeight="1">
      <c r="A334" s="113"/>
      <c r="B334" s="112" t="s">
        <v>524</v>
      </c>
      <c r="C334" s="112" t="s">
        <v>525</v>
      </c>
      <c r="D334" s="219"/>
      <c r="E334" s="85">
        <f t="shared" si="37"/>
        <v>45427</v>
      </c>
      <c r="F334" s="106">
        <f t="shared" si="37"/>
        <v>45431</v>
      </c>
      <c r="G334" s="82">
        <f t="shared" si="37"/>
        <v>45455</v>
      </c>
    </row>
    <row r="335" spans="1:7" s="5" customFormat="1" ht="15.75" customHeight="1">
      <c r="A335" s="113"/>
      <c r="B335" s="112" t="s">
        <v>526</v>
      </c>
      <c r="C335" s="112" t="s">
        <v>527</v>
      </c>
      <c r="D335" s="219"/>
      <c r="E335" s="85">
        <f t="shared" si="37"/>
        <v>45434</v>
      </c>
      <c r="F335" s="106">
        <f t="shared" si="37"/>
        <v>45438</v>
      </c>
      <c r="G335" s="82">
        <f t="shared" si="37"/>
        <v>45462</v>
      </c>
    </row>
    <row r="336" spans="1:7" s="5" customFormat="1" ht="15.75" customHeight="1">
      <c r="A336" s="113"/>
      <c r="B336" s="112" t="s">
        <v>528</v>
      </c>
      <c r="C336" s="112" t="s">
        <v>529</v>
      </c>
      <c r="D336" s="234"/>
      <c r="E336" s="85">
        <f t="shared" si="37"/>
        <v>45441</v>
      </c>
      <c r="F336" s="106">
        <f t="shared" si="37"/>
        <v>45445</v>
      </c>
      <c r="G336" s="82">
        <f t="shared" si="37"/>
        <v>45469</v>
      </c>
    </row>
    <row r="337" spans="1:7" s="5" customFormat="1" ht="15.75" customHeight="1">
      <c r="A337" s="113"/>
      <c r="B337" s="116"/>
      <c r="C337" s="116"/>
      <c r="D337" s="117"/>
      <c r="E337" s="117"/>
      <c r="F337" s="118"/>
      <c r="G337" s="118"/>
    </row>
    <row r="338" spans="1:7" s="5" customFormat="1" ht="15.75" customHeight="1">
      <c r="A338" s="276"/>
      <c r="B338" s="276"/>
      <c r="C338" s="116"/>
      <c r="D338" s="117"/>
      <c r="E338" s="117"/>
      <c r="F338" s="118"/>
      <c r="G338" s="118"/>
    </row>
    <row r="339" spans="1:7" s="5" customFormat="1" ht="15.75" customHeight="1">
      <c r="A339" s="113" t="s">
        <v>302</v>
      </c>
      <c r="B339" s="236" t="s">
        <v>20</v>
      </c>
      <c r="C339" s="236" t="s">
        <v>21</v>
      </c>
      <c r="D339" s="236" t="s">
        <v>22</v>
      </c>
      <c r="E339" s="119" t="s">
        <v>226</v>
      </c>
      <c r="F339" s="119" t="s">
        <v>23</v>
      </c>
      <c r="G339" s="119" t="s">
        <v>303</v>
      </c>
    </row>
    <row r="340" spans="1:7" s="5" customFormat="1" ht="15.75" customHeight="1">
      <c r="A340" s="113"/>
      <c r="B340" s="237"/>
      <c r="C340" s="237"/>
      <c r="D340" s="237"/>
      <c r="E340" s="121" t="s">
        <v>14</v>
      </c>
      <c r="F340" s="122" t="s">
        <v>24</v>
      </c>
      <c r="G340" s="119" t="s">
        <v>25</v>
      </c>
    </row>
    <row r="341" spans="1:7" s="5" customFormat="1" ht="15.75" customHeight="1">
      <c r="A341" s="113"/>
      <c r="B341" s="100" t="s">
        <v>702</v>
      </c>
      <c r="C341" s="100" t="s">
        <v>703</v>
      </c>
      <c r="D341" s="233" t="s">
        <v>304</v>
      </c>
      <c r="E341" s="106">
        <v>45412</v>
      </c>
      <c r="F341" s="106">
        <f>E341+4</f>
        <v>45416</v>
      </c>
      <c r="G341" s="82">
        <f>F341+27</f>
        <v>45443</v>
      </c>
    </row>
    <row r="342" spans="1:7" s="5" customFormat="1" ht="15.75" customHeight="1">
      <c r="A342" s="113"/>
      <c r="B342" s="100" t="s">
        <v>704</v>
      </c>
      <c r="C342" s="100" t="s">
        <v>525</v>
      </c>
      <c r="D342" s="219"/>
      <c r="E342" s="106">
        <f t="shared" ref="E342:G345" si="38">E341+7</f>
        <v>45419</v>
      </c>
      <c r="F342" s="106">
        <f t="shared" si="38"/>
        <v>45423</v>
      </c>
      <c r="G342" s="82">
        <f t="shared" si="38"/>
        <v>45450</v>
      </c>
    </row>
    <row r="343" spans="1:7" s="5" customFormat="1" ht="15.75" customHeight="1">
      <c r="A343" s="113"/>
      <c r="B343" s="100" t="s">
        <v>705</v>
      </c>
      <c r="C343" s="100" t="s">
        <v>707</v>
      </c>
      <c r="D343" s="219"/>
      <c r="E343" s="106">
        <f t="shared" si="38"/>
        <v>45426</v>
      </c>
      <c r="F343" s="106">
        <f t="shared" si="38"/>
        <v>45430</v>
      </c>
      <c r="G343" s="82">
        <f t="shared" si="38"/>
        <v>45457</v>
      </c>
    </row>
    <row r="344" spans="1:7" s="5" customFormat="1" ht="15.75" customHeight="1">
      <c r="A344" s="113"/>
      <c r="B344" s="100" t="s">
        <v>708</v>
      </c>
      <c r="C344" s="100" t="s">
        <v>510</v>
      </c>
      <c r="D344" s="219"/>
      <c r="E344" s="106">
        <f t="shared" si="38"/>
        <v>45433</v>
      </c>
      <c r="F344" s="106">
        <f t="shared" si="38"/>
        <v>45437</v>
      </c>
      <c r="G344" s="82">
        <f t="shared" si="38"/>
        <v>45464</v>
      </c>
    </row>
    <row r="345" spans="1:7" s="5" customFormat="1" ht="15.75" customHeight="1">
      <c r="A345" s="113"/>
      <c r="B345" s="100" t="s">
        <v>709</v>
      </c>
      <c r="C345" s="100" t="s">
        <v>664</v>
      </c>
      <c r="D345" s="234"/>
      <c r="E345" s="106">
        <f t="shared" si="38"/>
        <v>45440</v>
      </c>
      <c r="F345" s="106">
        <f t="shared" si="38"/>
        <v>45444</v>
      </c>
      <c r="G345" s="82">
        <f t="shared" si="38"/>
        <v>45471</v>
      </c>
    </row>
    <row r="346" spans="1:7" s="5" customFormat="1" ht="15.75" customHeight="1">
      <c r="A346" s="113"/>
      <c r="B346" s="116"/>
      <c r="C346" s="116"/>
      <c r="D346" s="117"/>
      <c r="E346" s="117"/>
      <c r="F346" s="118"/>
      <c r="G346" s="118"/>
    </row>
    <row r="347" spans="1:7" s="5" customFormat="1" ht="15.75" customHeight="1">
      <c r="A347" s="276"/>
      <c r="B347" s="276"/>
      <c r="C347" s="118" t="s">
        <v>305</v>
      </c>
      <c r="D347" s="117"/>
      <c r="E347" s="117"/>
      <c r="F347" s="118"/>
      <c r="G347" s="118"/>
    </row>
    <row r="348" spans="1:7" s="5" customFormat="1" ht="15.75" customHeight="1">
      <c r="A348" s="113" t="s">
        <v>306</v>
      </c>
      <c r="B348" s="264" t="s">
        <v>20</v>
      </c>
      <c r="C348" s="227" t="s">
        <v>21</v>
      </c>
      <c r="D348" s="227" t="s">
        <v>22</v>
      </c>
      <c r="E348" s="119" t="s">
        <v>224</v>
      </c>
      <c r="F348" s="119" t="s">
        <v>23</v>
      </c>
      <c r="G348" s="119" t="s">
        <v>307</v>
      </c>
    </row>
    <row r="349" spans="1:7" s="5" customFormat="1" ht="15.75" customHeight="1">
      <c r="A349" s="113"/>
      <c r="B349" s="264"/>
      <c r="C349" s="229"/>
      <c r="D349" s="229"/>
      <c r="E349" s="123" t="s">
        <v>14</v>
      </c>
      <c r="F349" s="119" t="s">
        <v>24</v>
      </c>
      <c r="G349" s="119" t="s">
        <v>25</v>
      </c>
    </row>
    <row r="350" spans="1:7" s="5" customFormat="1" ht="15.75" customHeight="1">
      <c r="A350" s="113"/>
      <c r="B350" s="92" t="s">
        <v>744</v>
      </c>
      <c r="C350" s="124" t="s">
        <v>745</v>
      </c>
      <c r="D350" s="233" t="s">
        <v>743</v>
      </c>
      <c r="E350" s="106">
        <v>45409</v>
      </c>
      <c r="F350" s="106">
        <f>E350+4</f>
        <v>45413</v>
      </c>
      <c r="G350" s="82">
        <f>F350+16</f>
        <v>45429</v>
      </c>
    </row>
    <row r="351" spans="1:7" s="5" customFormat="1" ht="15.75" customHeight="1">
      <c r="A351" s="113"/>
      <c r="B351" s="125" t="s">
        <v>746</v>
      </c>
      <c r="C351" s="124" t="s">
        <v>747</v>
      </c>
      <c r="D351" s="219"/>
      <c r="E351" s="106">
        <f t="shared" ref="E351:G354" si="39">E350+7</f>
        <v>45416</v>
      </c>
      <c r="F351" s="106">
        <f t="shared" si="39"/>
        <v>45420</v>
      </c>
      <c r="G351" s="82">
        <f t="shared" si="39"/>
        <v>45436</v>
      </c>
    </row>
    <row r="352" spans="1:7" s="5" customFormat="1" ht="15.75" customHeight="1">
      <c r="A352" s="113"/>
      <c r="B352" s="125" t="s">
        <v>748</v>
      </c>
      <c r="C352" s="124" t="s">
        <v>749</v>
      </c>
      <c r="D352" s="219"/>
      <c r="E352" s="106">
        <f t="shared" si="39"/>
        <v>45423</v>
      </c>
      <c r="F352" s="106">
        <f t="shared" si="39"/>
        <v>45427</v>
      </c>
      <c r="G352" s="82">
        <f t="shared" si="39"/>
        <v>45443</v>
      </c>
    </row>
    <row r="353" spans="1:7" s="5" customFormat="1" ht="15.75" customHeight="1">
      <c r="A353" s="113"/>
      <c r="B353" s="125" t="s">
        <v>750</v>
      </c>
      <c r="C353" s="124" t="s">
        <v>751</v>
      </c>
      <c r="D353" s="219"/>
      <c r="E353" s="106">
        <f t="shared" si="39"/>
        <v>45430</v>
      </c>
      <c r="F353" s="106">
        <f t="shared" si="39"/>
        <v>45434</v>
      </c>
      <c r="G353" s="82">
        <f t="shared" si="39"/>
        <v>45450</v>
      </c>
    </row>
    <row r="354" spans="1:7" s="5" customFormat="1" ht="15.75" customHeight="1">
      <c r="A354" s="113"/>
      <c r="B354" s="114" t="s">
        <v>752</v>
      </c>
      <c r="C354" s="124" t="s">
        <v>753</v>
      </c>
      <c r="D354" s="234"/>
      <c r="E354" s="106">
        <f t="shared" si="39"/>
        <v>45437</v>
      </c>
      <c r="F354" s="106">
        <f t="shared" si="39"/>
        <v>45441</v>
      </c>
      <c r="G354" s="82">
        <f t="shared" si="39"/>
        <v>45457</v>
      </c>
    </row>
    <row r="355" spans="1:7" s="5" customFormat="1" ht="15.75" customHeight="1">
      <c r="A355" s="62"/>
      <c r="B355" s="62"/>
      <c r="C355" s="62"/>
      <c r="D355" s="62"/>
      <c r="E355" s="62"/>
      <c r="F355" s="62"/>
      <c r="G355" s="62"/>
    </row>
    <row r="356" spans="1:7" s="5" customFormat="1" ht="15.75" customHeight="1">
      <c r="A356" s="113" t="s">
        <v>308</v>
      </c>
      <c r="B356" s="295" t="s">
        <v>309</v>
      </c>
      <c r="C356" s="295" t="s">
        <v>21</v>
      </c>
      <c r="D356" s="295" t="s">
        <v>22</v>
      </c>
      <c r="E356" s="119" t="s">
        <v>224</v>
      </c>
      <c r="F356" s="119" t="s">
        <v>23</v>
      </c>
      <c r="G356" s="119" t="s">
        <v>310</v>
      </c>
    </row>
    <row r="357" spans="1:7" s="5" customFormat="1" ht="15.75" customHeight="1">
      <c r="A357" s="113"/>
      <c r="B357" s="295"/>
      <c r="C357" s="295"/>
      <c r="D357" s="295"/>
      <c r="E357" s="119" t="s">
        <v>14</v>
      </c>
      <c r="F357" s="119" t="s">
        <v>24</v>
      </c>
      <c r="G357" s="119" t="s">
        <v>25</v>
      </c>
    </row>
    <row r="358" spans="1:7" s="5" customFormat="1" ht="15.75" customHeight="1">
      <c r="A358" s="113"/>
      <c r="B358" s="97" t="s">
        <v>506</v>
      </c>
      <c r="C358" s="97" t="s">
        <v>505</v>
      </c>
      <c r="D358" s="262" t="s">
        <v>530</v>
      </c>
      <c r="E358" s="81">
        <v>45412</v>
      </c>
      <c r="F358" s="81">
        <f>E358+5</f>
        <v>45417</v>
      </c>
      <c r="G358" s="82">
        <f>F358+34</f>
        <v>45451</v>
      </c>
    </row>
    <row r="359" spans="1:7" s="5" customFormat="1" ht="15.75" customHeight="1">
      <c r="A359" s="113"/>
      <c r="B359" s="98" t="s">
        <v>507</v>
      </c>
      <c r="C359" s="80"/>
      <c r="D359" s="262"/>
      <c r="E359" s="83">
        <f t="shared" ref="E359:G359" si="40">E358+7</f>
        <v>45419</v>
      </c>
      <c r="F359" s="81">
        <f t="shared" si="40"/>
        <v>45424</v>
      </c>
      <c r="G359" s="82">
        <f t="shared" si="40"/>
        <v>45458</v>
      </c>
    </row>
    <row r="360" spans="1:7" s="5" customFormat="1" ht="15.75" customHeight="1">
      <c r="A360" s="113"/>
      <c r="B360" s="99" t="s">
        <v>508</v>
      </c>
      <c r="C360" s="97" t="s">
        <v>501</v>
      </c>
      <c r="D360" s="262"/>
      <c r="E360" s="83">
        <f t="shared" ref="E360:G360" si="41">E359+7</f>
        <v>45426</v>
      </c>
      <c r="F360" s="81">
        <f t="shared" si="41"/>
        <v>45431</v>
      </c>
      <c r="G360" s="82">
        <f t="shared" si="41"/>
        <v>45465</v>
      </c>
    </row>
    <row r="361" spans="1:7" s="5" customFormat="1" ht="15.75" customHeight="1">
      <c r="A361" s="113"/>
      <c r="B361" s="97" t="s">
        <v>502</v>
      </c>
      <c r="C361" s="97" t="s">
        <v>503</v>
      </c>
      <c r="D361" s="262"/>
      <c r="E361" s="83">
        <f t="shared" ref="E361:G361" si="42">E360+7</f>
        <v>45433</v>
      </c>
      <c r="F361" s="81">
        <f t="shared" si="42"/>
        <v>45438</v>
      </c>
      <c r="G361" s="82">
        <f t="shared" si="42"/>
        <v>45472</v>
      </c>
    </row>
    <row r="362" spans="1:7" s="5" customFormat="1" ht="15.75" customHeight="1">
      <c r="A362" s="113"/>
      <c r="B362" s="97" t="s">
        <v>504</v>
      </c>
      <c r="C362" s="97" t="s">
        <v>505</v>
      </c>
      <c r="D362" s="262"/>
      <c r="E362" s="83">
        <f t="shared" ref="E362:G362" si="43">E361+7</f>
        <v>45440</v>
      </c>
      <c r="F362" s="81">
        <f t="shared" si="43"/>
        <v>45445</v>
      </c>
      <c r="G362" s="82">
        <f t="shared" si="43"/>
        <v>45479</v>
      </c>
    </row>
    <row r="363" spans="1:7" s="5" customFormat="1" ht="15.75" customHeight="1">
      <c r="A363" s="62"/>
      <c r="B363" s="62"/>
      <c r="C363" s="62"/>
      <c r="D363" s="62"/>
      <c r="E363" s="62"/>
      <c r="F363" s="62"/>
      <c r="G363" s="62"/>
    </row>
    <row r="364" spans="1:7" s="5" customFormat="1" ht="15.75" customHeight="1">
      <c r="A364" s="62"/>
      <c r="B364" s="62"/>
      <c r="C364" s="62"/>
      <c r="D364" s="62"/>
      <c r="E364" s="62"/>
      <c r="F364" s="62"/>
      <c r="G364" s="62"/>
    </row>
    <row r="365" spans="1:7" s="5" customFormat="1" ht="15.75" customHeight="1">
      <c r="A365" s="294" t="s">
        <v>311</v>
      </c>
      <c r="B365" s="294"/>
      <c r="C365" s="294"/>
      <c r="D365" s="294"/>
      <c r="E365" s="294"/>
      <c r="F365" s="294"/>
      <c r="G365" s="294"/>
    </row>
    <row r="366" spans="1:7" s="5" customFormat="1" ht="15.75" customHeight="1">
      <c r="A366" s="275"/>
      <c r="B366" s="275"/>
      <c r="C366" s="18"/>
      <c r="D366" s="19"/>
      <c r="E366" s="19"/>
      <c r="F366" s="58"/>
      <c r="G366" s="58"/>
    </row>
    <row r="367" spans="1:7" s="5" customFormat="1" ht="15.75" customHeight="1">
      <c r="A367" s="113" t="s">
        <v>312</v>
      </c>
      <c r="B367" s="236" t="s">
        <v>20</v>
      </c>
      <c r="C367" s="236" t="s">
        <v>21</v>
      </c>
      <c r="D367" s="236" t="s">
        <v>223</v>
      </c>
      <c r="E367" s="119" t="s">
        <v>224</v>
      </c>
      <c r="F367" s="119" t="s">
        <v>23</v>
      </c>
      <c r="G367" s="119" t="s">
        <v>313</v>
      </c>
    </row>
    <row r="368" spans="1:7" s="5" customFormat="1" ht="15.75" customHeight="1">
      <c r="A368" s="113"/>
      <c r="B368" s="237"/>
      <c r="C368" s="237"/>
      <c r="D368" s="237"/>
      <c r="E368" s="121" t="s">
        <v>14</v>
      </c>
      <c r="F368" s="119" t="s">
        <v>24</v>
      </c>
      <c r="G368" s="119" t="s">
        <v>25</v>
      </c>
    </row>
    <row r="369" spans="1:7" s="5" customFormat="1" ht="15.75" customHeight="1">
      <c r="A369" s="113"/>
      <c r="B369" s="98" t="s">
        <v>507</v>
      </c>
      <c r="C369" s="124"/>
      <c r="D369" s="218" t="s">
        <v>754</v>
      </c>
      <c r="E369" s="82">
        <v>45413</v>
      </c>
      <c r="F369" s="82">
        <f>E369+4</f>
        <v>45417</v>
      </c>
      <c r="G369" s="82">
        <f>F369+16</f>
        <v>45433</v>
      </c>
    </row>
    <row r="370" spans="1:7" s="5" customFormat="1" ht="15.75" customHeight="1">
      <c r="A370" s="113"/>
      <c r="B370" s="79" t="s">
        <v>755</v>
      </c>
      <c r="C370" s="124" t="s">
        <v>756</v>
      </c>
      <c r="D370" s="235"/>
      <c r="E370" s="82">
        <f t="shared" ref="E370:G373" si="44">E369+7</f>
        <v>45420</v>
      </c>
      <c r="F370" s="82">
        <f t="shared" si="44"/>
        <v>45424</v>
      </c>
      <c r="G370" s="82">
        <f t="shared" si="44"/>
        <v>45440</v>
      </c>
    </row>
    <row r="371" spans="1:7" s="5" customFormat="1" ht="15.75" customHeight="1">
      <c r="A371" s="113"/>
      <c r="B371" s="79" t="s">
        <v>757</v>
      </c>
      <c r="C371" s="124" t="s">
        <v>758</v>
      </c>
      <c r="D371" s="235"/>
      <c r="E371" s="82">
        <f t="shared" si="44"/>
        <v>45427</v>
      </c>
      <c r="F371" s="82">
        <f t="shared" si="44"/>
        <v>45431</v>
      </c>
      <c r="G371" s="82">
        <f t="shared" si="44"/>
        <v>45447</v>
      </c>
    </row>
    <row r="372" spans="1:7" s="5" customFormat="1" ht="15.75" customHeight="1">
      <c r="A372" s="113"/>
      <c r="B372" s="79" t="s">
        <v>759</v>
      </c>
      <c r="C372" s="124" t="s">
        <v>760</v>
      </c>
      <c r="D372" s="235"/>
      <c r="E372" s="82">
        <f t="shared" si="44"/>
        <v>45434</v>
      </c>
      <c r="F372" s="82">
        <f t="shared" si="44"/>
        <v>45438</v>
      </c>
      <c r="G372" s="82">
        <f t="shared" si="44"/>
        <v>45454</v>
      </c>
    </row>
    <row r="373" spans="1:7" s="5" customFormat="1" ht="15.75" customHeight="1">
      <c r="A373" s="113"/>
      <c r="B373" s="124" t="s">
        <v>761</v>
      </c>
      <c r="C373" s="124" t="s">
        <v>762</v>
      </c>
      <c r="D373" s="220"/>
      <c r="E373" s="82">
        <f t="shared" si="44"/>
        <v>45441</v>
      </c>
      <c r="F373" s="82">
        <f t="shared" si="44"/>
        <v>45445</v>
      </c>
      <c r="G373" s="82">
        <f t="shared" si="44"/>
        <v>45461</v>
      </c>
    </row>
    <row r="374" spans="1:7" s="5" customFormat="1" ht="15.75" customHeight="1">
      <c r="A374" s="230"/>
      <c r="B374" s="230"/>
      <c r="C374" s="116"/>
      <c r="D374" s="117"/>
      <c r="E374" s="117"/>
      <c r="F374" s="118"/>
      <c r="G374" s="118"/>
    </row>
    <row r="375" spans="1:7" s="5" customFormat="1" ht="15.75" customHeight="1">
      <c r="A375" s="113" t="s">
        <v>315</v>
      </c>
      <c r="B375" s="301" t="s">
        <v>20</v>
      </c>
      <c r="C375" s="236" t="s">
        <v>21</v>
      </c>
      <c r="D375" s="236" t="s">
        <v>223</v>
      </c>
      <c r="E375" s="119" t="s">
        <v>224</v>
      </c>
      <c r="F375" s="119" t="s">
        <v>23</v>
      </c>
      <c r="G375" s="119" t="s">
        <v>57</v>
      </c>
    </row>
    <row r="376" spans="1:7" s="5" customFormat="1" ht="15.75" customHeight="1">
      <c r="A376" s="113"/>
      <c r="B376" s="237"/>
      <c r="C376" s="237"/>
      <c r="D376" s="237"/>
      <c r="E376" s="121" t="s">
        <v>14</v>
      </c>
      <c r="F376" s="119" t="s">
        <v>24</v>
      </c>
      <c r="G376" s="119" t="s">
        <v>25</v>
      </c>
    </row>
    <row r="377" spans="1:7" s="5" customFormat="1" ht="15.75" customHeight="1">
      <c r="A377" s="113"/>
      <c r="B377" s="119" t="s">
        <v>772</v>
      </c>
      <c r="C377" s="126" t="s">
        <v>773</v>
      </c>
      <c r="D377" s="236" t="s">
        <v>771</v>
      </c>
      <c r="E377" s="82">
        <v>45413</v>
      </c>
      <c r="F377" s="82">
        <f>E377+4</f>
        <v>45417</v>
      </c>
      <c r="G377" s="82">
        <f>F377+21</f>
        <v>45438</v>
      </c>
    </row>
    <row r="378" spans="1:7" s="5" customFormat="1" ht="15.75" customHeight="1">
      <c r="A378" s="113"/>
      <c r="B378" s="119" t="s">
        <v>774</v>
      </c>
      <c r="C378" s="126" t="s">
        <v>396</v>
      </c>
      <c r="D378" s="228"/>
      <c r="E378" s="82">
        <f t="shared" ref="E378:G381" si="45">E377+7</f>
        <v>45420</v>
      </c>
      <c r="F378" s="82">
        <f t="shared" si="45"/>
        <v>45424</v>
      </c>
      <c r="G378" s="82">
        <f t="shared" si="45"/>
        <v>45445</v>
      </c>
    </row>
    <row r="379" spans="1:7" s="5" customFormat="1" ht="15.75" customHeight="1">
      <c r="A379" s="113"/>
      <c r="B379" s="119" t="s">
        <v>776</v>
      </c>
      <c r="C379" s="126" t="s">
        <v>777</v>
      </c>
      <c r="D379" s="228"/>
      <c r="E379" s="82">
        <f t="shared" si="45"/>
        <v>45427</v>
      </c>
      <c r="F379" s="82">
        <f t="shared" si="45"/>
        <v>45431</v>
      </c>
      <c r="G379" s="82">
        <f t="shared" si="45"/>
        <v>45452</v>
      </c>
    </row>
    <row r="380" spans="1:7" s="5" customFormat="1" ht="15.75" customHeight="1">
      <c r="A380" s="113"/>
      <c r="B380" s="127" t="s">
        <v>778</v>
      </c>
      <c r="C380" s="128" t="s">
        <v>779</v>
      </c>
      <c r="D380" s="228"/>
      <c r="E380" s="82">
        <f t="shared" si="45"/>
        <v>45434</v>
      </c>
      <c r="F380" s="82">
        <f t="shared" si="45"/>
        <v>45438</v>
      </c>
      <c r="G380" s="82">
        <f t="shared" si="45"/>
        <v>45459</v>
      </c>
    </row>
    <row r="381" spans="1:7" s="5" customFormat="1" ht="15.75" customHeight="1">
      <c r="A381" s="113"/>
      <c r="B381" s="119" t="s">
        <v>775</v>
      </c>
      <c r="C381" s="126" t="s">
        <v>780</v>
      </c>
      <c r="D381" s="237"/>
      <c r="E381" s="82">
        <f t="shared" si="45"/>
        <v>45441</v>
      </c>
      <c r="F381" s="82">
        <f t="shared" si="45"/>
        <v>45445</v>
      </c>
      <c r="G381" s="82">
        <f t="shared" si="45"/>
        <v>45466</v>
      </c>
    </row>
    <row r="382" spans="1:7" s="5" customFormat="1" ht="15.75" customHeight="1">
      <c r="A382" s="113"/>
      <c r="B382" s="129"/>
      <c r="C382" s="130"/>
      <c r="D382" s="131"/>
      <c r="E382" s="132"/>
      <c r="F382" s="132"/>
      <c r="G382" s="132"/>
    </row>
    <row r="383" spans="1:7" s="5" customFormat="1" ht="15.75" customHeight="1">
      <c r="A383" s="113"/>
      <c r="B383" s="131"/>
      <c r="C383" s="131"/>
      <c r="D383" s="131"/>
      <c r="E383" s="131"/>
      <c r="F383" s="131"/>
      <c r="G383" s="131"/>
    </row>
    <row r="384" spans="1:7" s="5" customFormat="1" ht="15.75" customHeight="1">
      <c r="A384" s="230"/>
      <c r="B384" s="230"/>
      <c r="C384" s="116"/>
      <c r="D384" s="117"/>
      <c r="E384" s="117"/>
      <c r="F384" s="118"/>
      <c r="G384" s="118"/>
    </row>
    <row r="385" spans="1:7" s="5" customFormat="1" ht="15.75" customHeight="1">
      <c r="A385" s="113" t="s">
        <v>317</v>
      </c>
      <c r="B385" s="277" t="s">
        <v>20</v>
      </c>
      <c r="C385" s="277" t="s">
        <v>21</v>
      </c>
      <c r="D385" s="236" t="s">
        <v>22</v>
      </c>
      <c r="E385" s="119" t="s">
        <v>226</v>
      </c>
      <c r="F385" s="119" t="s">
        <v>23</v>
      </c>
      <c r="G385" s="119" t="s">
        <v>318</v>
      </c>
    </row>
    <row r="386" spans="1:7" s="5" customFormat="1" ht="15.75" customHeight="1">
      <c r="A386" s="113"/>
      <c r="B386" s="277"/>
      <c r="C386" s="277"/>
      <c r="D386" s="237"/>
      <c r="E386" s="121" t="s">
        <v>14</v>
      </c>
      <c r="F386" s="119" t="s">
        <v>24</v>
      </c>
      <c r="G386" s="119" t="s">
        <v>25</v>
      </c>
    </row>
    <row r="387" spans="1:7" s="5" customFormat="1" ht="15.75" customHeight="1">
      <c r="A387" s="113"/>
      <c r="B387" s="133" t="s">
        <v>531</v>
      </c>
      <c r="C387" s="133" t="s">
        <v>532</v>
      </c>
      <c r="D387" s="300" t="s">
        <v>319</v>
      </c>
      <c r="E387" s="106">
        <v>45418</v>
      </c>
      <c r="F387" s="82">
        <f>E387+4</f>
        <v>45422</v>
      </c>
      <c r="G387" s="82">
        <f>F387+11</f>
        <v>45433</v>
      </c>
    </row>
    <row r="388" spans="1:7" s="5" customFormat="1" ht="15.75" customHeight="1">
      <c r="A388" s="113"/>
      <c r="B388" s="109" t="s">
        <v>533</v>
      </c>
      <c r="C388" s="109" t="s">
        <v>534</v>
      </c>
      <c r="D388" s="300"/>
      <c r="E388" s="82">
        <f t="shared" ref="E388:G390" si="46">E387+7</f>
        <v>45425</v>
      </c>
      <c r="F388" s="82">
        <f t="shared" si="46"/>
        <v>45429</v>
      </c>
      <c r="G388" s="82">
        <f t="shared" si="46"/>
        <v>45440</v>
      </c>
    </row>
    <row r="389" spans="1:7" s="5" customFormat="1" ht="15.75" customHeight="1">
      <c r="A389" s="113"/>
      <c r="B389" s="109" t="s">
        <v>535</v>
      </c>
      <c r="C389" s="109" t="s">
        <v>536</v>
      </c>
      <c r="D389" s="300"/>
      <c r="E389" s="82">
        <f t="shared" si="46"/>
        <v>45432</v>
      </c>
      <c r="F389" s="82">
        <f t="shared" si="46"/>
        <v>45436</v>
      </c>
      <c r="G389" s="82">
        <f t="shared" si="46"/>
        <v>45447</v>
      </c>
    </row>
    <row r="390" spans="1:7" s="5" customFormat="1" ht="15.75" customHeight="1">
      <c r="A390" s="113"/>
      <c r="B390" s="109" t="s">
        <v>537</v>
      </c>
      <c r="C390" s="109" t="s">
        <v>538</v>
      </c>
      <c r="D390" s="300"/>
      <c r="E390" s="82">
        <f t="shared" si="46"/>
        <v>45439</v>
      </c>
      <c r="F390" s="82">
        <f t="shared" si="46"/>
        <v>45443</v>
      </c>
      <c r="G390" s="82">
        <f t="shared" si="46"/>
        <v>45454</v>
      </c>
    </row>
    <row r="391" spans="1:7" s="5" customFormat="1" ht="15.75" customHeight="1">
      <c r="A391" s="113"/>
      <c r="B391" s="111"/>
      <c r="C391" s="111"/>
      <c r="D391" s="300"/>
      <c r="E391" s="134"/>
      <c r="F391" s="134"/>
      <c r="G391" s="134"/>
    </row>
    <row r="392" spans="1:7" s="5" customFormat="1" ht="15.75" customHeight="1">
      <c r="A392" s="113"/>
      <c r="B392" s="131"/>
      <c r="C392" s="131"/>
      <c r="D392" s="131"/>
      <c r="E392" s="131"/>
      <c r="F392" s="132"/>
      <c r="G392" s="132"/>
    </row>
    <row r="393" spans="1:7" s="5" customFormat="1" ht="15.75" customHeight="1">
      <c r="A393" s="230"/>
      <c r="B393" s="230"/>
      <c r="C393" s="116"/>
      <c r="D393" s="117"/>
      <c r="E393" s="117"/>
      <c r="F393" s="118"/>
      <c r="G393" s="118"/>
    </row>
    <row r="394" spans="1:7" s="5" customFormat="1" ht="15.75" customHeight="1">
      <c r="A394" s="113" t="s">
        <v>320</v>
      </c>
      <c r="B394" s="236" t="s">
        <v>20</v>
      </c>
      <c r="C394" s="236" t="s">
        <v>21</v>
      </c>
      <c r="D394" s="236" t="s">
        <v>22</v>
      </c>
      <c r="E394" s="119" t="s">
        <v>226</v>
      </c>
      <c r="F394" s="119" t="s">
        <v>23</v>
      </c>
      <c r="G394" s="119" t="s">
        <v>321</v>
      </c>
    </row>
    <row r="395" spans="1:7" s="5" customFormat="1" ht="15.75" customHeight="1">
      <c r="A395" s="113"/>
      <c r="B395" s="237"/>
      <c r="C395" s="237"/>
      <c r="D395" s="237"/>
      <c r="E395" s="119" t="s">
        <v>14</v>
      </c>
      <c r="F395" s="119" t="s">
        <v>24</v>
      </c>
      <c r="G395" s="119" t="s">
        <v>25</v>
      </c>
    </row>
    <row r="396" spans="1:7" s="5" customFormat="1" ht="15.75" customHeight="1">
      <c r="A396" s="113"/>
      <c r="B396" s="111" t="s">
        <v>199</v>
      </c>
      <c r="C396" s="111" t="s">
        <v>521</v>
      </c>
      <c r="D396" s="265" t="s">
        <v>539</v>
      </c>
      <c r="E396" s="106">
        <v>45413</v>
      </c>
      <c r="F396" s="82">
        <f>E396+4</f>
        <v>45417</v>
      </c>
      <c r="G396" s="82">
        <f>F396+15</f>
        <v>45432</v>
      </c>
    </row>
    <row r="397" spans="1:7" s="5" customFormat="1" ht="15.75" customHeight="1">
      <c r="A397" s="113"/>
      <c r="B397" s="109" t="s">
        <v>522</v>
      </c>
      <c r="C397" s="109" t="s">
        <v>523</v>
      </c>
      <c r="D397" s="219"/>
      <c r="E397" s="82">
        <f t="shared" ref="E397:G400" si="47">E396+7</f>
        <v>45420</v>
      </c>
      <c r="F397" s="82">
        <f t="shared" si="47"/>
        <v>45424</v>
      </c>
      <c r="G397" s="82">
        <f t="shared" si="47"/>
        <v>45439</v>
      </c>
    </row>
    <row r="398" spans="1:7" s="5" customFormat="1" ht="15.75" customHeight="1">
      <c r="A398" s="113"/>
      <c r="B398" s="112" t="s">
        <v>524</v>
      </c>
      <c r="C398" s="112" t="s">
        <v>525</v>
      </c>
      <c r="D398" s="219"/>
      <c r="E398" s="82">
        <f t="shared" si="47"/>
        <v>45427</v>
      </c>
      <c r="F398" s="82">
        <f t="shared" si="47"/>
        <v>45431</v>
      </c>
      <c r="G398" s="82">
        <f t="shared" si="47"/>
        <v>45446</v>
      </c>
    </row>
    <row r="399" spans="1:7" s="5" customFormat="1" ht="15.75" customHeight="1">
      <c r="A399" s="113"/>
      <c r="B399" s="112" t="s">
        <v>526</v>
      </c>
      <c r="C399" s="112" t="s">
        <v>527</v>
      </c>
      <c r="D399" s="219"/>
      <c r="E399" s="82">
        <f t="shared" si="47"/>
        <v>45434</v>
      </c>
      <c r="F399" s="82">
        <f t="shared" si="47"/>
        <v>45438</v>
      </c>
      <c r="G399" s="82">
        <f t="shared" si="47"/>
        <v>45453</v>
      </c>
    </row>
    <row r="400" spans="1:7" s="5" customFormat="1" ht="15.75" customHeight="1">
      <c r="A400" s="113"/>
      <c r="B400" s="112" t="s">
        <v>528</v>
      </c>
      <c r="C400" s="112" t="s">
        <v>529</v>
      </c>
      <c r="D400" s="234"/>
      <c r="E400" s="82">
        <f t="shared" si="47"/>
        <v>45441</v>
      </c>
      <c r="F400" s="82">
        <f t="shared" si="47"/>
        <v>45445</v>
      </c>
      <c r="G400" s="82">
        <f t="shared" si="47"/>
        <v>45460</v>
      </c>
    </row>
    <row r="401" spans="1:7" s="5" customFormat="1" ht="15.75" customHeight="1">
      <c r="A401" s="62"/>
      <c r="B401" s="31"/>
      <c r="C401" s="31"/>
      <c r="D401" s="31"/>
      <c r="E401" s="31"/>
      <c r="F401" s="31"/>
      <c r="G401" s="14"/>
    </row>
    <row r="402" spans="1:7" s="5" customFormat="1" ht="15.75" customHeight="1">
      <c r="A402" s="275"/>
      <c r="B402" s="275"/>
      <c r="C402" s="18"/>
      <c r="D402" s="19"/>
      <c r="E402" s="19"/>
      <c r="F402" s="58"/>
      <c r="G402" s="58"/>
    </row>
    <row r="403" spans="1:7" s="5" customFormat="1" ht="15.75" customHeight="1">
      <c r="A403" s="62" t="s">
        <v>322</v>
      </c>
      <c r="B403" s="224" t="s">
        <v>20</v>
      </c>
      <c r="C403" s="224" t="s">
        <v>21</v>
      </c>
      <c r="D403" s="224" t="s">
        <v>22</v>
      </c>
      <c r="E403" s="46" t="s">
        <v>226</v>
      </c>
      <c r="F403" s="46" t="s">
        <v>23</v>
      </c>
      <c r="G403" s="46" t="s">
        <v>60</v>
      </c>
    </row>
    <row r="404" spans="1:7" s="5" customFormat="1" ht="15.75" customHeight="1">
      <c r="A404" s="62"/>
      <c r="B404" s="225"/>
      <c r="C404" s="225"/>
      <c r="D404" s="225"/>
      <c r="E404" s="57" t="s">
        <v>14</v>
      </c>
      <c r="F404" s="46" t="s">
        <v>24</v>
      </c>
      <c r="G404" s="46" t="s">
        <v>25</v>
      </c>
    </row>
    <row r="405" spans="1:7" s="5" customFormat="1" ht="15.75" customHeight="1">
      <c r="A405" s="113"/>
      <c r="B405" s="111" t="s">
        <v>541</v>
      </c>
      <c r="C405" s="111" t="s">
        <v>542</v>
      </c>
      <c r="D405" s="296" t="s">
        <v>540</v>
      </c>
      <c r="E405" s="82">
        <v>45414</v>
      </c>
      <c r="F405" s="82">
        <f>E405+4</f>
        <v>45418</v>
      </c>
      <c r="G405" s="82">
        <f>F405+15</f>
        <v>45433</v>
      </c>
    </row>
    <row r="406" spans="1:7" s="5" customFormat="1" ht="15.75" customHeight="1">
      <c r="A406" s="113"/>
      <c r="B406" s="109" t="s">
        <v>543</v>
      </c>
      <c r="C406" s="109" t="s">
        <v>544</v>
      </c>
      <c r="D406" s="297"/>
      <c r="E406" s="82">
        <f t="shared" ref="E406:G409" si="48">E405+7</f>
        <v>45421</v>
      </c>
      <c r="F406" s="82">
        <f t="shared" si="48"/>
        <v>45425</v>
      </c>
      <c r="G406" s="82">
        <f t="shared" si="48"/>
        <v>45440</v>
      </c>
    </row>
    <row r="407" spans="1:7" s="5" customFormat="1" ht="15.75" customHeight="1">
      <c r="A407" s="113"/>
      <c r="B407" s="112" t="s">
        <v>545</v>
      </c>
      <c r="C407" s="112" t="s">
        <v>546</v>
      </c>
      <c r="D407" s="297"/>
      <c r="E407" s="82">
        <f t="shared" si="48"/>
        <v>45428</v>
      </c>
      <c r="F407" s="82">
        <f t="shared" si="48"/>
        <v>45432</v>
      </c>
      <c r="G407" s="82">
        <f t="shared" si="48"/>
        <v>45447</v>
      </c>
    </row>
    <row r="408" spans="1:7" s="5" customFormat="1" ht="15.75" customHeight="1">
      <c r="A408" s="113"/>
      <c r="B408" s="112" t="s">
        <v>547</v>
      </c>
      <c r="C408" s="112" t="s">
        <v>548</v>
      </c>
      <c r="D408" s="297"/>
      <c r="E408" s="82">
        <f t="shared" si="48"/>
        <v>45435</v>
      </c>
      <c r="F408" s="82">
        <f t="shared" si="48"/>
        <v>45439</v>
      </c>
      <c r="G408" s="82">
        <f t="shared" si="48"/>
        <v>45454</v>
      </c>
    </row>
    <row r="409" spans="1:7" s="5" customFormat="1" ht="15.75" customHeight="1">
      <c r="A409" s="113"/>
      <c r="B409" s="112" t="s">
        <v>549</v>
      </c>
      <c r="C409" s="112" t="s">
        <v>550</v>
      </c>
      <c r="D409" s="298"/>
      <c r="E409" s="82">
        <f t="shared" si="48"/>
        <v>45442</v>
      </c>
      <c r="F409" s="82">
        <f t="shared" si="48"/>
        <v>45446</v>
      </c>
      <c r="G409" s="82">
        <f t="shared" si="48"/>
        <v>45461</v>
      </c>
    </row>
    <row r="410" spans="1:7" s="5" customFormat="1" ht="15.75" customHeight="1">
      <c r="A410" s="113"/>
      <c r="B410" s="131"/>
      <c r="C410" s="131"/>
      <c r="D410" s="131"/>
      <c r="E410" s="131"/>
      <c r="F410" s="132"/>
      <c r="G410" s="132"/>
    </row>
    <row r="411" spans="1:7" s="5" customFormat="1" ht="15.75" customHeight="1">
      <c r="A411" s="230"/>
      <c r="B411" s="230"/>
      <c r="C411" s="116"/>
      <c r="D411" s="117"/>
      <c r="E411" s="117"/>
      <c r="F411" s="118"/>
      <c r="G411" s="118"/>
    </row>
    <row r="412" spans="1:7" s="5" customFormat="1" ht="15.75" customHeight="1">
      <c r="A412" s="113" t="s">
        <v>323</v>
      </c>
      <c r="B412" s="236" t="s">
        <v>20</v>
      </c>
      <c r="C412" s="236" t="s">
        <v>21</v>
      </c>
      <c r="D412" s="236" t="s">
        <v>22</v>
      </c>
      <c r="E412" s="119" t="s">
        <v>226</v>
      </c>
      <c r="F412" s="119" t="s">
        <v>23</v>
      </c>
      <c r="G412" s="119" t="s">
        <v>62</v>
      </c>
    </row>
    <row r="413" spans="1:7" s="5" customFormat="1" ht="15.75" customHeight="1">
      <c r="A413" s="113"/>
      <c r="B413" s="237"/>
      <c r="C413" s="237"/>
      <c r="D413" s="237"/>
      <c r="E413" s="121" t="s">
        <v>14</v>
      </c>
      <c r="F413" s="119" t="s">
        <v>24</v>
      </c>
      <c r="G413" s="119" t="s">
        <v>25</v>
      </c>
    </row>
    <row r="414" spans="1:7" s="5" customFormat="1" ht="15.75" customHeight="1">
      <c r="A414" s="113"/>
      <c r="B414" s="119" t="s">
        <v>782</v>
      </c>
      <c r="C414" s="135" t="s">
        <v>783</v>
      </c>
      <c r="D414" s="296" t="s">
        <v>781</v>
      </c>
      <c r="E414" s="82">
        <v>45413</v>
      </c>
      <c r="F414" s="82">
        <f>E414+4</f>
        <v>45417</v>
      </c>
      <c r="G414" s="82">
        <f>F414+15</f>
        <v>45432</v>
      </c>
    </row>
    <row r="415" spans="1:7" s="5" customFormat="1" ht="15.75" customHeight="1">
      <c r="A415" s="113"/>
      <c r="B415" s="119" t="s">
        <v>784</v>
      </c>
      <c r="C415" s="135" t="s">
        <v>785</v>
      </c>
      <c r="D415" s="297"/>
      <c r="E415" s="82">
        <f t="shared" ref="E415:G418" si="49">E414+7</f>
        <v>45420</v>
      </c>
      <c r="F415" s="82">
        <f t="shared" si="49"/>
        <v>45424</v>
      </c>
      <c r="G415" s="82">
        <f t="shared" si="49"/>
        <v>45439</v>
      </c>
    </row>
    <row r="416" spans="1:7" s="5" customFormat="1" ht="15.75" customHeight="1">
      <c r="A416" s="113"/>
      <c r="B416" s="119" t="s">
        <v>786</v>
      </c>
      <c r="C416" s="135" t="s">
        <v>787</v>
      </c>
      <c r="D416" s="297"/>
      <c r="E416" s="82">
        <f t="shared" si="49"/>
        <v>45427</v>
      </c>
      <c r="F416" s="82">
        <f t="shared" si="49"/>
        <v>45431</v>
      </c>
      <c r="G416" s="82">
        <f t="shared" si="49"/>
        <v>45446</v>
      </c>
    </row>
    <row r="417" spans="1:7" s="5" customFormat="1" ht="15.75" customHeight="1">
      <c r="A417" s="113"/>
      <c r="B417" s="119" t="s">
        <v>788</v>
      </c>
      <c r="C417" s="135" t="s">
        <v>789</v>
      </c>
      <c r="D417" s="297"/>
      <c r="E417" s="82">
        <f t="shared" si="49"/>
        <v>45434</v>
      </c>
      <c r="F417" s="82">
        <f t="shared" si="49"/>
        <v>45438</v>
      </c>
      <c r="G417" s="82">
        <f t="shared" si="49"/>
        <v>45453</v>
      </c>
    </row>
    <row r="418" spans="1:7" s="5" customFormat="1" ht="15.75" customHeight="1">
      <c r="A418" s="113"/>
      <c r="B418" s="119" t="s">
        <v>790</v>
      </c>
      <c r="C418" s="135" t="s">
        <v>791</v>
      </c>
      <c r="D418" s="298"/>
      <c r="E418" s="82">
        <f t="shared" si="49"/>
        <v>45441</v>
      </c>
      <c r="F418" s="82">
        <f t="shared" si="49"/>
        <v>45445</v>
      </c>
      <c r="G418" s="82">
        <f t="shared" si="49"/>
        <v>45460</v>
      </c>
    </row>
    <row r="419" spans="1:7" s="5" customFormat="1" ht="15.75" customHeight="1">
      <c r="A419" s="62"/>
      <c r="B419" s="31"/>
      <c r="C419" s="31"/>
      <c r="D419" s="31"/>
      <c r="E419" s="31"/>
      <c r="F419" s="14"/>
      <c r="G419" s="14"/>
    </row>
    <row r="420" spans="1:7" s="5" customFormat="1" ht="15.75" customHeight="1">
      <c r="A420" s="263" t="s">
        <v>64</v>
      </c>
      <c r="B420" s="263"/>
      <c r="C420" s="263"/>
      <c r="D420" s="263"/>
      <c r="E420" s="263"/>
      <c r="F420" s="263"/>
      <c r="G420" s="263"/>
    </row>
    <row r="421" spans="1:7" s="5" customFormat="1" ht="15.75" customHeight="1">
      <c r="A421" s="299" t="s">
        <v>324</v>
      </c>
      <c r="B421" s="299"/>
      <c r="C421" s="24"/>
      <c r="D421" s="9"/>
      <c r="E421" s="9"/>
      <c r="F421" s="59"/>
      <c r="G421" s="59"/>
    </row>
    <row r="422" spans="1:7" s="5" customFormat="1" ht="15.75" customHeight="1">
      <c r="A422" s="62" t="s">
        <v>325</v>
      </c>
      <c r="B422" s="224" t="s">
        <v>20</v>
      </c>
      <c r="C422" s="224" t="s">
        <v>21</v>
      </c>
      <c r="D422" s="224" t="s">
        <v>22</v>
      </c>
      <c r="E422" s="46" t="s">
        <v>224</v>
      </c>
      <c r="F422" s="46" t="s">
        <v>23</v>
      </c>
      <c r="G422" s="56" t="s">
        <v>326</v>
      </c>
    </row>
    <row r="423" spans="1:7" s="5" customFormat="1" ht="15.75" customHeight="1">
      <c r="A423" s="62"/>
      <c r="B423" s="225"/>
      <c r="C423" s="225"/>
      <c r="D423" s="225"/>
      <c r="E423" s="57" t="s">
        <v>259</v>
      </c>
      <c r="F423" s="20" t="s">
        <v>24</v>
      </c>
      <c r="G423" s="46" t="s">
        <v>327</v>
      </c>
    </row>
    <row r="424" spans="1:7" s="5" customFormat="1" ht="15.75" customHeight="1">
      <c r="A424" s="113"/>
      <c r="B424" s="109" t="s">
        <v>507</v>
      </c>
      <c r="C424" s="136"/>
      <c r="D424" s="256" t="s">
        <v>949</v>
      </c>
      <c r="E424" s="81">
        <v>45413</v>
      </c>
      <c r="F424" s="81">
        <f>E424+4</f>
        <v>45417</v>
      </c>
      <c r="G424" s="82">
        <f>F424+6</f>
        <v>45423</v>
      </c>
    </row>
    <row r="425" spans="1:7" s="5" customFormat="1" ht="15.75" customHeight="1">
      <c r="A425" s="113"/>
      <c r="B425" s="109" t="s">
        <v>950</v>
      </c>
      <c r="C425" s="136" t="s">
        <v>951</v>
      </c>
      <c r="D425" s="256"/>
      <c r="E425" s="85">
        <f t="shared" ref="E425:G428" si="50">E424+7</f>
        <v>45420</v>
      </c>
      <c r="F425" s="81">
        <f t="shared" si="50"/>
        <v>45424</v>
      </c>
      <c r="G425" s="82">
        <f t="shared" si="50"/>
        <v>45430</v>
      </c>
    </row>
    <row r="426" spans="1:7" s="5" customFormat="1" ht="15.75" customHeight="1">
      <c r="A426" s="113"/>
      <c r="B426" s="137" t="s">
        <v>952</v>
      </c>
      <c r="C426" s="109" t="s">
        <v>951</v>
      </c>
      <c r="D426" s="256"/>
      <c r="E426" s="85">
        <f t="shared" si="50"/>
        <v>45427</v>
      </c>
      <c r="F426" s="81">
        <f t="shared" si="50"/>
        <v>45431</v>
      </c>
      <c r="G426" s="82">
        <f t="shared" si="50"/>
        <v>45437</v>
      </c>
    </row>
    <row r="427" spans="1:7" s="5" customFormat="1" ht="15.75" customHeight="1">
      <c r="A427" s="113"/>
      <c r="B427" s="109" t="s">
        <v>217</v>
      </c>
      <c r="C427" s="136" t="s">
        <v>953</v>
      </c>
      <c r="D427" s="256"/>
      <c r="E427" s="85">
        <f t="shared" si="50"/>
        <v>45434</v>
      </c>
      <c r="F427" s="81">
        <f t="shared" si="50"/>
        <v>45438</v>
      </c>
      <c r="G427" s="82">
        <f t="shared" si="50"/>
        <v>45444</v>
      </c>
    </row>
    <row r="428" spans="1:7" s="5" customFormat="1" ht="15.75" customHeight="1">
      <c r="A428" s="113"/>
      <c r="B428" s="109"/>
      <c r="C428" s="136"/>
      <c r="D428" s="256"/>
      <c r="E428" s="85">
        <f t="shared" si="50"/>
        <v>45441</v>
      </c>
      <c r="F428" s="81">
        <f t="shared" si="50"/>
        <v>45445</v>
      </c>
      <c r="G428" s="82">
        <f t="shared" si="50"/>
        <v>45451</v>
      </c>
    </row>
    <row r="429" spans="1:7" s="5" customFormat="1" ht="15.75" customHeight="1">
      <c r="A429" s="113"/>
      <c r="B429" s="116"/>
      <c r="C429" s="116"/>
      <c r="D429" s="117"/>
      <c r="E429" s="117"/>
      <c r="F429" s="118"/>
      <c r="G429" s="118"/>
    </row>
    <row r="430" spans="1:7" s="5" customFormat="1" ht="15.75" customHeight="1">
      <c r="A430" s="276"/>
      <c r="B430" s="276"/>
      <c r="C430" s="116" t="s">
        <v>328</v>
      </c>
      <c r="D430" s="117"/>
      <c r="E430" s="117"/>
      <c r="F430" s="118"/>
      <c r="G430" s="118"/>
    </row>
    <row r="431" spans="1:7" s="5" customFormat="1" ht="15.75" customHeight="1">
      <c r="A431" s="113" t="s">
        <v>329</v>
      </c>
      <c r="B431" s="227" t="s">
        <v>20</v>
      </c>
      <c r="C431" s="227" t="s">
        <v>21</v>
      </c>
      <c r="D431" s="227" t="s">
        <v>22</v>
      </c>
      <c r="E431" s="119" t="s">
        <v>224</v>
      </c>
      <c r="F431" s="119" t="s">
        <v>23</v>
      </c>
      <c r="G431" s="120" t="s">
        <v>330</v>
      </c>
    </row>
    <row r="432" spans="1:7" s="5" customFormat="1" ht="15.75" customHeight="1">
      <c r="A432" s="113"/>
      <c r="B432" s="229"/>
      <c r="C432" s="229"/>
      <c r="D432" s="229"/>
      <c r="E432" s="121" t="s">
        <v>14</v>
      </c>
      <c r="F432" s="122" t="s">
        <v>24</v>
      </c>
      <c r="G432" s="119" t="s">
        <v>25</v>
      </c>
    </row>
    <row r="433" spans="1:7" s="5" customFormat="1" ht="15.75" customHeight="1">
      <c r="A433" s="113"/>
      <c r="B433" s="119" t="s">
        <v>990</v>
      </c>
      <c r="C433" s="126" t="s">
        <v>316</v>
      </c>
      <c r="D433" s="218" t="s">
        <v>331</v>
      </c>
      <c r="E433" s="81">
        <v>45411</v>
      </c>
      <c r="F433" s="81">
        <f>E433+4</f>
        <v>45415</v>
      </c>
      <c r="G433" s="82">
        <f>F433+10</f>
        <v>45425</v>
      </c>
    </row>
    <row r="434" spans="1:7" s="5" customFormat="1" ht="15.75" customHeight="1">
      <c r="A434" s="113"/>
      <c r="B434" s="119" t="s">
        <v>991</v>
      </c>
      <c r="C434" s="126" t="s">
        <v>992</v>
      </c>
      <c r="D434" s="219"/>
      <c r="E434" s="85">
        <f t="shared" ref="E434:G437" si="51">E433+7</f>
        <v>45418</v>
      </c>
      <c r="F434" s="81">
        <f t="shared" si="51"/>
        <v>45422</v>
      </c>
      <c r="G434" s="82">
        <f t="shared" si="51"/>
        <v>45432</v>
      </c>
    </row>
    <row r="435" spans="1:7" s="5" customFormat="1" ht="15.75" customHeight="1">
      <c r="A435" s="113"/>
      <c r="B435" s="119" t="s">
        <v>993</v>
      </c>
      <c r="C435" s="126" t="s">
        <v>994</v>
      </c>
      <c r="D435" s="219"/>
      <c r="E435" s="85">
        <f t="shared" si="51"/>
        <v>45425</v>
      </c>
      <c r="F435" s="81">
        <f t="shared" si="51"/>
        <v>45429</v>
      </c>
      <c r="G435" s="82">
        <f t="shared" si="51"/>
        <v>45439</v>
      </c>
    </row>
    <row r="436" spans="1:7" s="5" customFormat="1" ht="15.75" customHeight="1">
      <c r="A436" s="113"/>
      <c r="B436" s="127" t="s">
        <v>995</v>
      </c>
      <c r="C436" s="128" t="s">
        <v>780</v>
      </c>
      <c r="D436" s="219"/>
      <c r="E436" s="85">
        <f t="shared" si="51"/>
        <v>45432</v>
      </c>
      <c r="F436" s="81">
        <f t="shared" si="51"/>
        <v>45436</v>
      </c>
      <c r="G436" s="82">
        <f t="shared" si="51"/>
        <v>45446</v>
      </c>
    </row>
    <row r="437" spans="1:7" s="5" customFormat="1" ht="15.75" customHeight="1">
      <c r="A437" s="113"/>
      <c r="B437" s="119" t="s">
        <v>996</v>
      </c>
      <c r="C437" s="126" t="s">
        <v>997</v>
      </c>
      <c r="D437" s="220"/>
      <c r="E437" s="85">
        <f t="shared" si="51"/>
        <v>45439</v>
      </c>
      <c r="F437" s="81">
        <f t="shared" si="51"/>
        <v>45443</v>
      </c>
      <c r="G437" s="82">
        <f t="shared" si="51"/>
        <v>45453</v>
      </c>
    </row>
    <row r="438" spans="1:7" s="5" customFormat="1" ht="15.75" customHeight="1">
      <c r="A438" s="113"/>
      <c r="B438" s="116"/>
      <c r="C438" s="116"/>
      <c r="D438" s="117"/>
      <c r="E438" s="117"/>
      <c r="F438" s="118"/>
      <c r="G438" s="118"/>
    </row>
    <row r="439" spans="1:7" s="5" customFormat="1" ht="15.75" customHeight="1">
      <c r="A439" s="113"/>
      <c r="B439" s="227" t="s">
        <v>244</v>
      </c>
      <c r="C439" s="227" t="s">
        <v>332</v>
      </c>
      <c r="D439" s="236" t="s">
        <v>22</v>
      </c>
      <c r="E439" s="119" t="s">
        <v>226</v>
      </c>
      <c r="F439" s="119" t="s">
        <v>23</v>
      </c>
      <c r="G439" s="119" t="s">
        <v>65</v>
      </c>
    </row>
    <row r="440" spans="1:7" s="5" customFormat="1" ht="15.75" customHeight="1">
      <c r="A440" s="113"/>
      <c r="B440" s="229"/>
      <c r="C440" s="229"/>
      <c r="D440" s="237"/>
      <c r="E440" s="119" t="s">
        <v>333</v>
      </c>
      <c r="F440" s="119" t="s">
        <v>24</v>
      </c>
      <c r="G440" s="119" t="s">
        <v>25</v>
      </c>
    </row>
    <row r="441" spans="1:7" s="5" customFormat="1" ht="15.75" customHeight="1">
      <c r="A441" s="113"/>
      <c r="B441" s="138" t="s">
        <v>793</v>
      </c>
      <c r="C441" s="139" t="s">
        <v>794</v>
      </c>
      <c r="D441" s="218" t="s">
        <v>792</v>
      </c>
      <c r="E441" s="82">
        <v>45411</v>
      </c>
      <c r="F441" s="82">
        <f>E441+3</f>
        <v>45414</v>
      </c>
      <c r="G441" s="82">
        <f>F441+15</f>
        <v>45429</v>
      </c>
    </row>
    <row r="442" spans="1:7" s="5" customFormat="1" ht="15.75" customHeight="1">
      <c r="A442" s="113"/>
      <c r="B442" s="138" t="s">
        <v>795</v>
      </c>
      <c r="C442" s="139" t="s">
        <v>796</v>
      </c>
      <c r="D442" s="219"/>
      <c r="E442" s="82">
        <f t="shared" ref="E442:G443" si="52">E441+7</f>
        <v>45418</v>
      </c>
      <c r="F442" s="82">
        <f t="shared" si="52"/>
        <v>45421</v>
      </c>
      <c r="G442" s="82">
        <f t="shared" si="52"/>
        <v>45436</v>
      </c>
    </row>
    <row r="443" spans="1:7" s="5" customFormat="1" ht="15.75" customHeight="1">
      <c r="A443" s="113"/>
      <c r="B443" s="138" t="s">
        <v>797</v>
      </c>
      <c r="C443" s="139" t="s">
        <v>798</v>
      </c>
      <c r="D443" s="219"/>
      <c r="E443" s="82">
        <f t="shared" si="52"/>
        <v>45425</v>
      </c>
      <c r="F443" s="82">
        <f t="shared" si="52"/>
        <v>45428</v>
      </c>
      <c r="G443" s="82">
        <f t="shared" si="52"/>
        <v>45443</v>
      </c>
    </row>
    <row r="444" spans="1:7" s="5" customFormat="1" ht="15.75" customHeight="1">
      <c r="A444" s="113"/>
      <c r="B444" s="138" t="s">
        <v>799</v>
      </c>
      <c r="C444" s="139" t="s">
        <v>800</v>
      </c>
      <c r="D444" s="219"/>
      <c r="E444" s="82">
        <f t="shared" ref="E444:G445" si="53">E443+7</f>
        <v>45432</v>
      </c>
      <c r="F444" s="82">
        <f t="shared" si="53"/>
        <v>45435</v>
      </c>
      <c r="G444" s="82">
        <f t="shared" si="53"/>
        <v>45450</v>
      </c>
    </row>
    <row r="445" spans="1:7" s="5" customFormat="1" ht="15.75" customHeight="1">
      <c r="A445" s="113"/>
      <c r="B445" s="138"/>
      <c r="C445" s="139"/>
      <c r="D445" s="220"/>
      <c r="E445" s="82">
        <f t="shared" si="53"/>
        <v>45439</v>
      </c>
      <c r="F445" s="82">
        <f t="shared" si="53"/>
        <v>45442</v>
      </c>
      <c r="G445" s="82">
        <f t="shared" si="53"/>
        <v>45457</v>
      </c>
    </row>
    <row r="446" spans="1:7" s="5" customFormat="1" ht="15.75" customHeight="1">
      <c r="A446" s="113"/>
      <c r="B446" s="116"/>
      <c r="C446" s="116"/>
      <c r="D446" s="117"/>
      <c r="E446" s="117"/>
      <c r="F446" s="132"/>
      <c r="G446" s="118"/>
    </row>
    <row r="447" spans="1:7" s="5" customFormat="1" ht="15.75" customHeight="1">
      <c r="A447" s="276"/>
      <c r="B447" s="276"/>
      <c r="C447" s="116"/>
      <c r="D447" s="117"/>
      <c r="E447" s="117"/>
      <c r="F447" s="118"/>
      <c r="G447" s="118"/>
    </row>
    <row r="448" spans="1:7" s="5" customFormat="1" ht="15.75" customHeight="1">
      <c r="A448" s="113" t="s">
        <v>335</v>
      </c>
      <c r="B448" s="239" t="s">
        <v>20</v>
      </c>
      <c r="C448" s="236" t="s">
        <v>21</v>
      </c>
      <c r="D448" s="236" t="s">
        <v>22</v>
      </c>
      <c r="E448" s="119" t="s">
        <v>224</v>
      </c>
      <c r="F448" s="119" t="s">
        <v>23</v>
      </c>
      <c r="G448" s="120" t="s">
        <v>71</v>
      </c>
    </row>
    <row r="449" spans="1:7" s="5" customFormat="1" ht="15.75" customHeight="1">
      <c r="A449" s="113"/>
      <c r="B449" s="237"/>
      <c r="C449" s="237"/>
      <c r="D449" s="237"/>
      <c r="E449" s="121" t="s">
        <v>14</v>
      </c>
      <c r="F449" s="122" t="s">
        <v>24</v>
      </c>
      <c r="G449" s="119" t="s">
        <v>25</v>
      </c>
    </row>
    <row r="450" spans="1:7" s="5" customFormat="1" ht="15.75" customHeight="1">
      <c r="A450" s="113"/>
      <c r="B450" s="138" t="s">
        <v>801</v>
      </c>
      <c r="C450" s="124" t="s">
        <v>802</v>
      </c>
      <c r="D450" s="233" t="s">
        <v>336</v>
      </c>
      <c r="E450" s="82">
        <v>45415</v>
      </c>
      <c r="F450" s="106">
        <f>E450+4</f>
        <v>45419</v>
      </c>
      <c r="G450" s="82">
        <f>F450+5</f>
        <v>45424</v>
      </c>
    </row>
    <row r="451" spans="1:7" s="5" customFormat="1" ht="15.75" customHeight="1">
      <c r="A451" s="113"/>
      <c r="B451" s="138" t="s">
        <v>803</v>
      </c>
      <c r="C451" s="124" t="s">
        <v>248</v>
      </c>
      <c r="D451" s="219"/>
      <c r="E451" s="85">
        <f t="shared" ref="E451:G454" si="54">E450+7</f>
        <v>45422</v>
      </c>
      <c r="F451" s="106">
        <f t="shared" si="54"/>
        <v>45426</v>
      </c>
      <c r="G451" s="82">
        <f t="shared" si="54"/>
        <v>45431</v>
      </c>
    </row>
    <row r="452" spans="1:7" s="5" customFormat="1" ht="15.75" customHeight="1">
      <c r="A452" s="113"/>
      <c r="B452" s="138" t="s">
        <v>804</v>
      </c>
      <c r="C452" s="124" t="s">
        <v>805</v>
      </c>
      <c r="D452" s="219"/>
      <c r="E452" s="85">
        <f t="shared" si="54"/>
        <v>45429</v>
      </c>
      <c r="F452" s="106">
        <f t="shared" si="54"/>
        <v>45433</v>
      </c>
      <c r="G452" s="82">
        <f t="shared" si="54"/>
        <v>45438</v>
      </c>
    </row>
    <row r="453" spans="1:7" s="5" customFormat="1" ht="15.75" customHeight="1">
      <c r="A453" s="113"/>
      <c r="B453" s="138" t="s">
        <v>806</v>
      </c>
      <c r="C453" s="124" t="s">
        <v>807</v>
      </c>
      <c r="D453" s="219"/>
      <c r="E453" s="85">
        <f t="shared" si="54"/>
        <v>45436</v>
      </c>
      <c r="F453" s="106">
        <f t="shared" si="54"/>
        <v>45440</v>
      </c>
      <c r="G453" s="82">
        <f t="shared" si="54"/>
        <v>45445</v>
      </c>
    </row>
    <row r="454" spans="1:7" s="5" customFormat="1" ht="15.75" customHeight="1">
      <c r="A454" s="113"/>
      <c r="B454" s="138" t="s">
        <v>801</v>
      </c>
      <c r="C454" s="124" t="s">
        <v>808</v>
      </c>
      <c r="D454" s="234"/>
      <c r="E454" s="85">
        <f t="shared" si="54"/>
        <v>45443</v>
      </c>
      <c r="F454" s="106">
        <f t="shared" si="54"/>
        <v>45447</v>
      </c>
      <c r="G454" s="82">
        <f t="shared" si="54"/>
        <v>45452</v>
      </c>
    </row>
    <row r="455" spans="1:7" s="5" customFormat="1" ht="15.75" customHeight="1">
      <c r="A455" s="62"/>
      <c r="B455" s="32"/>
      <c r="C455" s="18"/>
      <c r="D455" s="19"/>
      <c r="E455" s="19"/>
      <c r="F455" s="58"/>
      <c r="G455" s="58"/>
    </row>
    <row r="456" spans="1:7" s="5" customFormat="1" ht="15.75" customHeight="1">
      <c r="A456" s="62"/>
      <c r="B456" s="32"/>
      <c r="C456" s="18"/>
      <c r="D456" s="19"/>
      <c r="E456" s="19"/>
      <c r="F456" s="58"/>
      <c r="G456" s="58"/>
    </row>
    <row r="457" spans="1:7" s="5" customFormat="1" ht="15.75" customHeight="1">
      <c r="A457" s="62"/>
      <c r="B457" s="224" t="s">
        <v>20</v>
      </c>
      <c r="C457" s="224" t="s">
        <v>21</v>
      </c>
      <c r="D457" s="224" t="s">
        <v>22</v>
      </c>
      <c r="E457" s="46" t="s">
        <v>226</v>
      </c>
      <c r="F457" s="46" t="s">
        <v>23</v>
      </c>
      <c r="G457" s="56" t="s">
        <v>337</v>
      </c>
    </row>
    <row r="458" spans="1:7" s="5" customFormat="1" ht="15.75" customHeight="1">
      <c r="A458" s="62"/>
      <c r="B458" s="225"/>
      <c r="C458" s="225"/>
      <c r="D458" s="225"/>
      <c r="E458" s="57" t="s">
        <v>14</v>
      </c>
      <c r="F458" s="20" t="s">
        <v>24</v>
      </c>
      <c r="G458" s="46" t="s">
        <v>25</v>
      </c>
    </row>
    <row r="459" spans="1:7" s="5" customFormat="1" ht="15.75" customHeight="1">
      <c r="A459" s="113"/>
      <c r="B459" s="124" t="s">
        <v>911</v>
      </c>
      <c r="C459" s="124" t="s">
        <v>912</v>
      </c>
      <c r="D459" s="233" t="s">
        <v>910</v>
      </c>
      <c r="E459" s="82">
        <v>45410</v>
      </c>
      <c r="F459" s="82">
        <f>E459+4</f>
        <v>45414</v>
      </c>
      <c r="G459" s="82">
        <f>F459+9</f>
        <v>45423</v>
      </c>
    </row>
    <row r="460" spans="1:7" s="5" customFormat="1" ht="15.75" customHeight="1">
      <c r="A460" s="113"/>
      <c r="B460" s="124" t="s">
        <v>913</v>
      </c>
      <c r="C460" s="124" t="s">
        <v>912</v>
      </c>
      <c r="D460" s="219"/>
      <c r="E460" s="82">
        <f>E459+7</f>
        <v>45417</v>
      </c>
      <c r="F460" s="82">
        <f t="shared" ref="E460:G463" si="55">F459+7</f>
        <v>45421</v>
      </c>
      <c r="G460" s="82">
        <f t="shared" si="55"/>
        <v>45430</v>
      </c>
    </row>
    <row r="461" spans="1:7" s="5" customFormat="1" ht="15.75" customHeight="1">
      <c r="A461" s="113"/>
      <c r="B461" s="124" t="s">
        <v>914</v>
      </c>
      <c r="C461" s="124" t="s">
        <v>912</v>
      </c>
      <c r="D461" s="219"/>
      <c r="E461" s="82">
        <f t="shared" si="55"/>
        <v>45424</v>
      </c>
      <c r="F461" s="82">
        <f t="shared" si="55"/>
        <v>45428</v>
      </c>
      <c r="G461" s="82">
        <f t="shared" si="55"/>
        <v>45437</v>
      </c>
    </row>
    <row r="462" spans="1:7" s="5" customFormat="1" ht="15.75" customHeight="1">
      <c r="A462" s="113"/>
      <c r="B462" s="124" t="s">
        <v>915</v>
      </c>
      <c r="C462" s="124" t="s">
        <v>338</v>
      </c>
      <c r="D462" s="219"/>
      <c r="E462" s="82">
        <f t="shared" si="55"/>
        <v>45431</v>
      </c>
      <c r="F462" s="82">
        <f t="shared" si="55"/>
        <v>45435</v>
      </c>
      <c r="G462" s="82">
        <f t="shared" si="55"/>
        <v>45444</v>
      </c>
    </row>
    <row r="463" spans="1:7" s="5" customFormat="1" ht="15.75" customHeight="1">
      <c r="A463" s="113"/>
      <c r="B463" s="124" t="s">
        <v>916</v>
      </c>
      <c r="C463" s="124" t="s">
        <v>205</v>
      </c>
      <c r="D463" s="234"/>
      <c r="E463" s="82">
        <f t="shared" si="55"/>
        <v>45438</v>
      </c>
      <c r="F463" s="82">
        <f t="shared" si="55"/>
        <v>45442</v>
      </c>
      <c r="G463" s="82">
        <f t="shared" si="55"/>
        <v>45451</v>
      </c>
    </row>
    <row r="464" spans="1:7" s="5" customFormat="1" ht="15.75" customHeight="1">
      <c r="A464" s="113"/>
      <c r="B464" s="140"/>
      <c r="C464" s="116"/>
      <c r="D464" s="117"/>
      <c r="E464" s="117"/>
      <c r="F464" s="118"/>
      <c r="G464" s="118"/>
    </row>
    <row r="465" spans="1:7" s="5" customFormat="1" ht="15.75" customHeight="1">
      <c r="A465" s="113"/>
      <c r="B465" s="140"/>
      <c r="C465" s="116"/>
      <c r="D465" s="117"/>
      <c r="E465" s="117"/>
      <c r="F465" s="118"/>
      <c r="G465" s="118"/>
    </row>
    <row r="466" spans="1:7" s="5" customFormat="1" ht="15.75" customHeight="1">
      <c r="A466" s="113"/>
      <c r="B466" s="236" t="s">
        <v>20</v>
      </c>
      <c r="C466" s="236" t="s">
        <v>21</v>
      </c>
      <c r="D466" s="236" t="s">
        <v>22</v>
      </c>
      <c r="E466" s="119" t="s">
        <v>224</v>
      </c>
      <c r="F466" s="119" t="s">
        <v>23</v>
      </c>
      <c r="G466" s="120" t="s">
        <v>339</v>
      </c>
    </row>
    <row r="467" spans="1:7" s="5" customFormat="1" ht="15.75" customHeight="1">
      <c r="A467" s="113"/>
      <c r="B467" s="237"/>
      <c r="C467" s="237"/>
      <c r="D467" s="237"/>
      <c r="E467" s="121" t="s">
        <v>14</v>
      </c>
      <c r="F467" s="122" t="s">
        <v>24</v>
      </c>
      <c r="G467" s="119" t="s">
        <v>25</v>
      </c>
    </row>
    <row r="468" spans="1:7" s="5" customFormat="1" ht="15.75" customHeight="1">
      <c r="A468" s="113"/>
      <c r="B468" s="124" t="s">
        <v>1012</v>
      </c>
      <c r="C468" s="124" t="s">
        <v>1013</v>
      </c>
      <c r="D468" s="233" t="s">
        <v>917</v>
      </c>
      <c r="E468" s="82">
        <v>45411</v>
      </c>
      <c r="F468" s="82">
        <f>E468+4</f>
        <v>45415</v>
      </c>
      <c r="G468" s="82">
        <f>F468+9</f>
        <v>45424</v>
      </c>
    </row>
    <row r="469" spans="1:7" s="5" customFormat="1" ht="15.75" customHeight="1">
      <c r="A469" s="113"/>
      <c r="B469" s="124" t="s">
        <v>1014</v>
      </c>
      <c r="C469" s="124" t="s">
        <v>1015</v>
      </c>
      <c r="D469" s="219"/>
      <c r="E469" s="82">
        <f>E468+7</f>
        <v>45418</v>
      </c>
      <c r="F469" s="82">
        <f t="shared" ref="F469:G469" si="56">F468+7</f>
        <v>45422</v>
      </c>
      <c r="G469" s="82">
        <f t="shared" si="56"/>
        <v>45431</v>
      </c>
    </row>
    <row r="470" spans="1:7" s="5" customFormat="1" ht="15.75" customHeight="1">
      <c r="A470" s="113"/>
      <c r="B470" s="124" t="s">
        <v>1016</v>
      </c>
      <c r="C470" s="124" t="s">
        <v>1017</v>
      </c>
      <c r="D470" s="219"/>
      <c r="E470" s="82">
        <f t="shared" ref="E470:G470" si="57">E469+7</f>
        <v>45425</v>
      </c>
      <c r="F470" s="82">
        <f t="shared" si="57"/>
        <v>45429</v>
      </c>
      <c r="G470" s="82">
        <f t="shared" si="57"/>
        <v>45438</v>
      </c>
    </row>
    <row r="471" spans="1:7" s="5" customFormat="1" ht="15.75" customHeight="1">
      <c r="A471" s="113"/>
      <c r="B471" s="124" t="s">
        <v>1018</v>
      </c>
      <c r="C471" s="124" t="s">
        <v>1017</v>
      </c>
      <c r="D471" s="219"/>
      <c r="E471" s="82">
        <f t="shared" ref="E471:G471" si="58">E470+7</f>
        <v>45432</v>
      </c>
      <c r="F471" s="82">
        <f t="shared" si="58"/>
        <v>45436</v>
      </c>
      <c r="G471" s="82">
        <f t="shared" si="58"/>
        <v>45445</v>
      </c>
    </row>
    <row r="472" spans="1:7" s="5" customFormat="1" ht="15.75" customHeight="1">
      <c r="A472" s="113"/>
      <c r="B472" s="124" t="s">
        <v>1014</v>
      </c>
      <c r="C472" s="124" t="s">
        <v>999</v>
      </c>
      <c r="D472" s="234"/>
      <c r="E472" s="82">
        <f t="shared" ref="E472:G472" si="59">E471+7</f>
        <v>45439</v>
      </c>
      <c r="F472" s="82">
        <f t="shared" si="59"/>
        <v>45443</v>
      </c>
      <c r="G472" s="82">
        <f t="shared" si="59"/>
        <v>45452</v>
      </c>
    </row>
    <row r="473" spans="1:7" s="5" customFormat="1" ht="15.75" customHeight="1">
      <c r="A473" s="113"/>
      <c r="B473" s="141"/>
      <c r="C473" s="141"/>
      <c r="D473" s="142"/>
      <c r="E473" s="132"/>
      <c r="F473" s="132"/>
      <c r="G473" s="132"/>
    </row>
    <row r="474" spans="1:7" s="5" customFormat="1" ht="15.75" customHeight="1">
      <c r="A474" s="276"/>
      <c r="B474" s="276"/>
      <c r="C474" s="116"/>
      <c r="D474" s="117"/>
      <c r="E474" s="117"/>
      <c r="F474" s="118"/>
      <c r="G474" s="118"/>
    </row>
    <row r="475" spans="1:7" s="5" customFormat="1" ht="15.75" customHeight="1">
      <c r="A475" s="113" t="s">
        <v>340</v>
      </c>
      <c r="B475" s="236" t="s">
        <v>20</v>
      </c>
      <c r="C475" s="236" t="s">
        <v>21</v>
      </c>
      <c r="D475" s="236" t="s">
        <v>223</v>
      </c>
      <c r="E475" s="119" t="s">
        <v>224</v>
      </c>
      <c r="F475" s="119" t="s">
        <v>23</v>
      </c>
      <c r="G475" s="120" t="s">
        <v>73</v>
      </c>
    </row>
    <row r="476" spans="1:7" s="5" customFormat="1" ht="15.75" customHeight="1">
      <c r="A476" s="113"/>
      <c r="B476" s="237"/>
      <c r="C476" s="237"/>
      <c r="D476" s="237"/>
      <c r="E476" s="121" t="s">
        <v>14</v>
      </c>
      <c r="F476" s="122" t="s">
        <v>24</v>
      </c>
      <c r="G476" s="119" t="s">
        <v>25</v>
      </c>
    </row>
    <row r="477" spans="1:7" s="5" customFormat="1" ht="15.75" customHeight="1">
      <c r="A477" s="113"/>
      <c r="B477" s="124" t="s">
        <v>918</v>
      </c>
      <c r="C477" s="124" t="s">
        <v>919</v>
      </c>
      <c r="D477" s="233" t="s">
        <v>341</v>
      </c>
      <c r="E477" s="106">
        <v>45409</v>
      </c>
      <c r="F477" s="106">
        <f>E477+4</f>
        <v>45413</v>
      </c>
      <c r="G477" s="82">
        <f>F477+3</f>
        <v>45416</v>
      </c>
    </row>
    <row r="478" spans="1:7" s="5" customFormat="1" ht="15.75" customHeight="1">
      <c r="A478" s="113"/>
      <c r="B478" s="124" t="s">
        <v>920</v>
      </c>
      <c r="C478" s="124" t="s">
        <v>218</v>
      </c>
      <c r="D478" s="219"/>
      <c r="E478" s="106">
        <f t="shared" ref="E478:G481" si="60">E477+7</f>
        <v>45416</v>
      </c>
      <c r="F478" s="106">
        <f t="shared" si="60"/>
        <v>45420</v>
      </c>
      <c r="G478" s="82">
        <f t="shared" si="60"/>
        <v>45423</v>
      </c>
    </row>
    <row r="479" spans="1:7" s="5" customFormat="1" ht="15.75" customHeight="1">
      <c r="A479" s="113"/>
      <c r="B479" s="124" t="s">
        <v>918</v>
      </c>
      <c r="C479" s="124" t="s">
        <v>921</v>
      </c>
      <c r="D479" s="219"/>
      <c r="E479" s="106">
        <f t="shared" si="60"/>
        <v>45423</v>
      </c>
      <c r="F479" s="106">
        <f t="shared" si="60"/>
        <v>45427</v>
      </c>
      <c r="G479" s="82">
        <f t="shared" si="60"/>
        <v>45430</v>
      </c>
    </row>
    <row r="480" spans="1:7" s="5" customFormat="1" ht="15.75" customHeight="1">
      <c r="A480" s="113"/>
      <c r="B480" s="124" t="s">
        <v>154</v>
      </c>
      <c r="C480" s="124" t="s">
        <v>922</v>
      </c>
      <c r="D480" s="219"/>
      <c r="E480" s="106">
        <f t="shared" si="60"/>
        <v>45430</v>
      </c>
      <c r="F480" s="106">
        <f t="shared" si="60"/>
        <v>45434</v>
      </c>
      <c r="G480" s="82">
        <f t="shared" si="60"/>
        <v>45437</v>
      </c>
    </row>
    <row r="481" spans="1:7" s="5" customFormat="1" ht="15.75" customHeight="1">
      <c r="A481" s="113"/>
      <c r="B481" s="124" t="s">
        <v>15</v>
      </c>
      <c r="C481" s="124" t="s">
        <v>923</v>
      </c>
      <c r="D481" s="234"/>
      <c r="E481" s="106">
        <f t="shared" si="60"/>
        <v>45437</v>
      </c>
      <c r="F481" s="106">
        <f t="shared" si="60"/>
        <v>45441</v>
      </c>
      <c r="G481" s="82">
        <f t="shared" si="60"/>
        <v>45444</v>
      </c>
    </row>
    <row r="482" spans="1:7" s="5" customFormat="1" ht="15.75" customHeight="1">
      <c r="A482" s="113"/>
      <c r="B482" s="141"/>
      <c r="C482" s="141"/>
      <c r="D482" s="142"/>
      <c r="E482" s="132"/>
      <c r="F482" s="132"/>
      <c r="G482" s="132"/>
    </row>
    <row r="483" spans="1:7" s="5" customFormat="1" ht="15.75" customHeight="1">
      <c r="A483" s="113"/>
      <c r="B483" s="236" t="s">
        <v>20</v>
      </c>
      <c r="C483" s="236" t="s">
        <v>21</v>
      </c>
      <c r="D483" s="236" t="s">
        <v>223</v>
      </c>
      <c r="E483" s="119" t="s">
        <v>224</v>
      </c>
      <c r="F483" s="119" t="s">
        <v>23</v>
      </c>
      <c r="G483" s="120" t="s">
        <v>73</v>
      </c>
    </row>
    <row r="484" spans="1:7" s="5" customFormat="1" ht="15.75" customHeight="1">
      <c r="A484" s="113"/>
      <c r="B484" s="237"/>
      <c r="C484" s="237"/>
      <c r="D484" s="237"/>
      <c r="E484" s="121" t="s">
        <v>14</v>
      </c>
      <c r="F484" s="122" t="s">
        <v>24</v>
      </c>
      <c r="G484" s="119" t="s">
        <v>25</v>
      </c>
    </row>
    <row r="485" spans="1:7" s="5" customFormat="1" ht="15.75" customHeight="1">
      <c r="A485" s="113"/>
      <c r="B485" s="124" t="s">
        <v>918</v>
      </c>
      <c r="C485" s="124" t="s">
        <v>919</v>
      </c>
      <c r="D485" s="218" t="s">
        <v>342</v>
      </c>
      <c r="E485" s="106">
        <v>45409</v>
      </c>
      <c r="F485" s="106">
        <f>E485+4</f>
        <v>45413</v>
      </c>
      <c r="G485" s="82">
        <f>F485+3</f>
        <v>45416</v>
      </c>
    </row>
    <row r="486" spans="1:7" s="5" customFormat="1" ht="15.75" customHeight="1">
      <c r="A486" s="113"/>
      <c r="B486" s="124" t="s">
        <v>920</v>
      </c>
      <c r="C486" s="124" t="s">
        <v>218</v>
      </c>
      <c r="D486" s="219"/>
      <c r="E486" s="106">
        <f t="shared" ref="E486:G486" si="61">E485+7</f>
        <v>45416</v>
      </c>
      <c r="F486" s="106">
        <f t="shared" si="61"/>
        <v>45420</v>
      </c>
      <c r="G486" s="82">
        <f t="shared" si="61"/>
        <v>45423</v>
      </c>
    </row>
    <row r="487" spans="1:7" s="5" customFormat="1" ht="15.75" customHeight="1">
      <c r="A487" s="113"/>
      <c r="B487" s="124" t="s">
        <v>918</v>
      </c>
      <c r="C487" s="124" t="s">
        <v>921</v>
      </c>
      <c r="D487" s="219"/>
      <c r="E487" s="106">
        <f t="shared" ref="E487:G487" si="62">E486+7</f>
        <v>45423</v>
      </c>
      <c r="F487" s="106">
        <f t="shared" si="62"/>
        <v>45427</v>
      </c>
      <c r="G487" s="82">
        <f t="shared" si="62"/>
        <v>45430</v>
      </c>
    </row>
    <row r="488" spans="1:7" s="5" customFormat="1" ht="15.75" customHeight="1">
      <c r="A488" s="113"/>
      <c r="B488" s="124" t="s">
        <v>154</v>
      </c>
      <c r="C488" s="124" t="s">
        <v>922</v>
      </c>
      <c r="D488" s="219"/>
      <c r="E488" s="106">
        <f t="shared" ref="E488:G488" si="63">E487+7</f>
        <v>45430</v>
      </c>
      <c r="F488" s="106">
        <f t="shared" si="63"/>
        <v>45434</v>
      </c>
      <c r="G488" s="82">
        <f t="shared" si="63"/>
        <v>45437</v>
      </c>
    </row>
    <row r="489" spans="1:7" s="5" customFormat="1" ht="15.75" customHeight="1">
      <c r="A489" s="113"/>
      <c r="B489" s="124" t="s">
        <v>15</v>
      </c>
      <c r="C489" s="124" t="s">
        <v>923</v>
      </c>
      <c r="D489" s="220"/>
      <c r="E489" s="106">
        <f t="shared" ref="E489:G489" si="64">E488+7</f>
        <v>45437</v>
      </c>
      <c r="F489" s="106">
        <f t="shared" si="64"/>
        <v>45441</v>
      </c>
      <c r="G489" s="82">
        <f t="shared" si="64"/>
        <v>45444</v>
      </c>
    </row>
    <row r="490" spans="1:7" s="5" customFormat="1" ht="15.75" customHeight="1">
      <c r="A490" s="62"/>
      <c r="B490" s="18"/>
      <c r="C490" s="18"/>
      <c r="D490" s="19"/>
      <c r="E490" s="19"/>
      <c r="F490" s="58"/>
      <c r="G490" s="58"/>
    </row>
    <row r="491" spans="1:7" s="5" customFormat="1" ht="15.75" customHeight="1">
      <c r="A491" s="62"/>
      <c r="B491" s="18"/>
      <c r="C491" s="18"/>
      <c r="D491" s="19"/>
      <c r="E491" s="19"/>
      <c r="F491" s="58"/>
      <c r="G491" s="58"/>
    </row>
    <row r="492" spans="1:7" s="5" customFormat="1" ht="15.75" customHeight="1">
      <c r="A492" s="311"/>
      <c r="B492" s="311"/>
      <c r="C492" s="18"/>
      <c r="D492" s="19"/>
      <c r="E492" s="19"/>
      <c r="F492" s="58"/>
      <c r="G492" s="58"/>
    </row>
    <row r="493" spans="1:7" s="5" customFormat="1" ht="15.75" customHeight="1">
      <c r="A493" s="62" t="s">
        <v>343</v>
      </c>
      <c r="B493" s="242" t="s">
        <v>266</v>
      </c>
      <c r="C493" s="259" t="s">
        <v>21</v>
      </c>
      <c r="D493" s="259" t="s">
        <v>22</v>
      </c>
      <c r="E493" s="53" t="s">
        <v>226</v>
      </c>
      <c r="F493" s="53" t="s">
        <v>23</v>
      </c>
      <c r="G493" s="67" t="s">
        <v>74</v>
      </c>
    </row>
    <row r="494" spans="1:7" s="5" customFormat="1" ht="15.75" customHeight="1">
      <c r="A494" s="62"/>
      <c r="B494" s="243"/>
      <c r="C494" s="260"/>
      <c r="D494" s="260"/>
      <c r="E494" s="68" t="s">
        <v>14</v>
      </c>
      <c r="F494" s="69" t="s">
        <v>24</v>
      </c>
      <c r="G494" s="53" t="s">
        <v>25</v>
      </c>
    </row>
    <row r="495" spans="1:7" s="5" customFormat="1" ht="15.75" customHeight="1">
      <c r="A495" s="113"/>
      <c r="B495" s="100" t="s">
        <v>955</v>
      </c>
      <c r="C495" s="114" t="s">
        <v>956</v>
      </c>
      <c r="D495" s="233" t="s">
        <v>954</v>
      </c>
      <c r="E495" s="106">
        <v>45414</v>
      </c>
      <c r="F495" s="106">
        <f>E495+4</f>
        <v>45418</v>
      </c>
      <c r="G495" s="82">
        <f>F495+7</f>
        <v>45425</v>
      </c>
    </row>
    <row r="496" spans="1:7" s="5" customFormat="1" ht="15.75" customHeight="1">
      <c r="A496" s="113" t="s">
        <v>344</v>
      </c>
      <c r="B496" s="100" t="s">
        <v>957</v>
      </c>
      <c r="C496" s="114" t="s">
        <v>958</v>
      </c>
      <c r="D496" s="219"/>
      <c r="E496" s="106">
        <f t="shared" ref="E496:G499" si="65">E495+7</f>
        <v>45421</v>
      </c>
      <c r="F496" s="106">
        <f t="shared" si="65"/>
        <v>45425</v>
      </c>
      <c r="G496" s="82">
        <f t="shared" si="65"/>
        <v>45432</v>
      </c>
    </row>
    <row r="497" spans="1:7" s="5" customFormat="1" ht="15.75" customHeight="1">
      <c r="A497" s="113"/>
      <c r="B497" s="100" t="s">
        <v>345</v>
      </c>
      <c r="C497" s="114" t="s">
        <v>958</v>
      </c>
      <c r="D497" s="219"/>
      <c r="E497" s="106">
        <f t="shared" si="65"/>
        <v>45428</v>
      </c>
      <c r="F497" s="106">
        <f t="shared" si="65"/>
        <v>45432</v>
      </c>
      <c r="G497" s="82">
        <f t="shared" si="65"/>
        <v>45439</v>
      </c>
    </row>
    <row r="498" spans="1:7" s="5" customFormat="1" ht="15.75" customHeight="1">
      <c r="A498" s="113"/>
      <c r="B498" s="100" t="s">
        <v>889</v>
      </c>
      <c r="C498" s="114"/>
      <c r="D498" s="219"/>
      <c r="E498" s="106">
        <f t="shared" si="65"/>
        <v>45435</v>
      </c>
      <c r="F498" s="106">
        <f t="shared" si="65"/>
        <v>45439</v>
      </c>
      <c r="G498" s="82">
        <f t="shared" si="65"/>
        <v>45446</v>
      </c>
    </row>
    <row r="499" spans="1:7" s="5" customFormat="1" ht="15.75" customHeight="1">
      <c r="A499" s="113"/>
      <c r="B499" s="100"/>
      <c r="C499" s="114"/>
      <c r="D499" s="234"/>
      <c r="E499" s="106">
        <f t="shared" si="65"/>
        <v>45442</v>
      </c>
      <c r="F499" s="106">
        <f t="shared" si="65"/>
        <v>45446</v>
      </c>
      <c r="G499" s="82">
        <f t="shared" si="65"/>
        <v>45453</v>
      </c>
    </row>
    <row r="500" spans="1:7" s="5" customFormat="1" ht="15.75" customHeight="1">
      <c r="A500" s="113"/>
      <c r="B500" s="143"/>
      <c r="C500" s="141"/>
      <c r="D500" s="144"/>
      <c r="E500" s="132"/>
      <c r="F500" s="132"/>
      <c r="G500" s="132"/>
    </row>
    <row r="501" spans="1:7" s="5" customFormat="1" ht="15.75" customHeight="1">
      <c r="A501" s="113"/>
      <c r="B501" s="116"/>
      <c r="C501" s="116"/>
      <c r="D501" s="117"/>
      <c r="E501" s="117"/>
      <c r="F501" s="118"/>
      <c r="G501" s="118"/>
    </row>
    <row r="502" spans="1:7" s="5" customFormat="1" ht="15.75" customHeight="1">
      <c r="A502" s="276"/>
      <c r="B502" s="276"/>
      <c r="C502" s="116"/>
      <c r="D502" s="117"/>
      <c r="E502" s="117"/>
      <c r="F502" s="118"/>
      <c r="G502" s="118"/>
    </row>
    <row r="503" spans="1:7" s="5" customFormat="1" ht="15.75" customHeight="1">
      <c r="A503" s="113" t="s">
        <v>346</v>
      </c>
      <c r="B503" s="236" t="s">
        <v>20</v>
      </c>
      <c r="C503" s="227" t="s">
        <v>21</v>
      </c>
      <c r="D503" s="227" t="s">
        <v>22</v>
      </c>
      <c r="E503" s="119" t="s">
        <v>224</v>
      </c>
      <c r="F503" s="119" t="s">
        <v>23</v>
      </c>
      <c r="G503" s="119" t="s">
        <v>347</v>
      </c>
    </row>
    <row r="504" spans="1:7" s="5" customFormat="1" ht="15.75" customHeight="1">
      <c r="A504" s="113"/>
      <c r="B504" s="237"/>
      <c r="C504" s="229"/>
      <c r="D504" s="229"/>
      <c r="E504" s="119" t="s">
        <v>14</v>
      </c>
      <c r="F504" s="119" t="s">
        <v>24</v>
      </c>
      <c r="G504" s="119" t="s">
        <v>25</v>
      </c>
    </row>
    <row r="505" spans="1:7" s="5" customFormat="1" ht="15.75" customHeight="1">
      <c r="A505" s="113"/>
      <c r="B505" s="124" t="s">
        <v>960</v>
      </c>
      <c r="C505" s="124" t="s">
        <v>961</v>
      </c>
      <c r="D505" s="300" t="s">
        <v>959</v>
      </c>
      <c r="E505" s="82">
        <v>45414</v>
      </c>
      <c r="F505" s="82">
        <f>E505+4</f>
        <v>45418</v>
      </c>
      <c r="G505" s="82">
        <f>F505+15</f>
        <v>45433</v>
      </c>
    </row>
    <row r="506" spans="1:7" s="5" customFormat="1" ht="15.75" customHeight="1">
      <c r="A506" s="113"/>
      <c r="B506" s="124" t="s">
        <v>962</v>
      </c>
      <c r="C506" s="124" t="s">
        <v>963</v>
      </c>
      <c r="D506" s="300"/>
      <c r="E506" s="82">
        <f t="shared" ref="E506:G509" si="66">E505+7</f>
        <v>45421</v>
      </c>
      <c r="F506" s="82">
        <f t="shared" si="66"/>
        <v>45425</v>
      </c>
      <c r="G506" s="82">
        <f t="shared" si="66"/>
        <v>45440</v>
      </c>
    </row>
    <row r="507" spans="1:7" s="5" customFormat="1" ht="15.75" customHeight="1">
      <c r="A507" s="113" t="s">
        <v>348</v>
      </c>
      <c r="B507" s="115" t="s">
        <v>200</v>
      </c>
      <c r="C507" s="115" t="s">
        <v>964</v>
      </c>
      <c r="D507" s="300"/>
      <c r="E507" s="82">
        <f t="shared" si="66"/>
        <v>45428</v>
      </c>
      <c r="F507" s="82">
        <f t="shared" si="66"/>
        <v>45432</v>
      </c>
      <c r="G507" s="82">
        <f t="shared" si="66"/>
        <v>45447</v>
      </c>
    </row>
    <row r="508" spans="1:7" s="5" customFormat="1" ht="15.75" customHeight="1">
      <c r="A508" s="113"/>
      <c r="B508" s="124" t="s">
        <v>216</v>
      </c>
      <c r="C508" s="124" t="s">
        <v>965</v>
      </c>
      <c r="D508" s="300"/>
      <c r="E508" s="82">
        <f t="shared" si="66"/>
        <v>45435</v>
      </c>
      <c r="F508" s="82">
        <f t="shared" si="66"/>
        <v>45439</v>
      </c>
      <c r="G508" s="82">
        <f t="shared" si="66"/>
        <v>45454</v>
      </c>
    </row>
    <row r="509" spans="1:7" s="5" customFormat="1" ht="15.75" customHeight="1">
      <c r="A509" s="113"/>
      <c r="B509" s="124"/>
      <c r="C509" s="124"/>
      <c r="D509" s="300"/>
      <c r="E509" s="82">
        <f t="shared" si="66"/>
        <v>45442</v>
      </c>
      <c r="F509" s="82">
        <f t="shared" si="66"/>
        <v>45446</v>
      </c>
      <c r="G509" s="82">
        <f t="shared" si="66"/>
        <v>45461</v>
      </c>
    </row>
    <row r="510" spans="1:7" s="5" customFormat="1" ht="15.75" customHeight="1">
      <c r="A510" s="113"/>
      <c r="B510" s="145"/>
      <c r="C510" s="141"/>
      <c r="D510" s="146"/>
      <c r="E510" s="132"/>
      <c r="F510" s="132"/>
      <c r="G510" s="132"/>
    </row>
    <row r="511" spans="1:7" s="5" customFormat="1" ht="15.75" customHeight="1">
      <c r="A511" s="276"/>
      <c r="B511" s="276"/>
      <c r="C511" s="116"/>
      <c r="D511" s="117"/>
      <c r="E511" s="117"/>
      <c r="F511" s="118"/>
      <c r="G511" s="118"/>
    </row>
    <row r="512" spans="1:7" s="5" customFormat="1" ht="15.75" customHeight="1">
      <c r="A512" s="113" t="s">
        <v>349</v>
      </c>
      <c r="B512" s="236" t="s">
        <v>20</v>
      </c>
      <c r="C512" s="236" t="s">
        <v>21</v>
      </c>
      <c r="D512" s="227" t="s">
        <v>22</v>
      </c>
      <c r="E512" s="119" t="s">
        <v>226</v>
      </c>
      <c r="F512" s="119" t="s">
        <v>23</v>
      </c>
      <c r="G512" s="119" t="s">
        <v>75</v>
      </c>
    </row>
    <row r="513" spans="1:7" s="5" customFormat="1" ht="15.75" customHeight="1">
      <c r="A513" s="113"/>
      <c r="B513" s="237"/>
      <c r="C513" s="237"/>
      <c r="D513" s="229"/>
      <c r="E513" s="121" t="s">
        <v>14</v>
      </c>
      <c r="F513" s="119" t="s">
        <v>24</v>
      </c>
      <c r="G513" s="119" t="s">
        <v>25</v>
      </c>
    </row>
    <row r="514" spans="1:7" s="5" customFormat="1" ht="15.75" customHeight="1">
      <c r="A514" s="113"/>
      <c r="B514" s="125" t="s">
        <v>983</v>
      </c>
      <c r="C514" s="147" t="s">
        <v>984</v>
      </c>
      <c r="D514" s="233" t="s">
        <v>350</v>
      </c>
      <c r="E514" s="82">
        <v>45415</v>
      </c>
      <c r="F514" s="82">
        <f>E514+4</f>
        <v>45419</v>
      </c>
      <c r="G514" s="82">
        <f>F514+12</f>
        <v>45431</v>
      </c>
    </row>
    <row r="515" spans="1:7" s="5" customFormat="1" ht="15.75" customHeight="1">
      <c r="A515" s="113"/>
      <c r="B515" s="125" t="s">
        <v>985</v>
      </c>
      <c r="C515" s="147" t="s">
        <v>546</v>
      </c>
      <c r="D515" s="219"/>
      <c r="E515" s="85">
        <f t="shared" ref="E515:G518" si="67">E514+7</f>
        <v>45422</v>
      </c>
      <c r="F515" s="82">
        <f t="shared" si="67"/>
        <v>45426</v>
      </c>
      <c r="G515" s="82">
        <f t="shared" si="67"/>
        <v>45438</v>
      </c>
    </row>
    <row r="516" spans="1:7" s="5" customFormat="1" ht="15.75" customHeight="1">
      <c r="A516" s="113"/>
      <c r="B516" s="125" t="s">
        <v>986</v>
      </c>
      <c r="C516" s="147" t="s">
        <v>987</v>
      </c>
      <c r="D516" s="219"/>
      <c r="E516" s="85">
        <f t="shared" si="67"/>
        <v>45429</v>
      </c>
      <c r="F516" s="82">
        <f t="shared" si="67"/>
        <v>45433</v>
      </c>
      <c r="G516" s="82">
        <f t="shared" si="67"/>
        <v>45445</v>
      </c>
    </row>
    <row r="517" spans="1:7" s="5" customFormat="1" ht="15.75" customHeight="1">
      <c r="A517" s="113"/>
      <c r="B517" s="125" t="s">
        <v>983</v>
      </c>
      <c r="C517" s="147" t="s">
        <v>988</v>
      </c>
      <c r="D517" s="219"/>
      <c r="E517" s="85">
        <f t="shared" si="67"/>
        <v>45436</v>
      </c>
      <c r="F517" s="82">
        <f t="shared" si="67"/>
        <v>45440</v>
      </c>
      <c r="G517" s="82">
        <f t="shared" si="67"/>
        <v>45452</v>
      </c>
    </row>
    <row r="518" spans="1:7" s="5" customFormat="1" ht="15.75" customHeight="1">
      <c r="A518" s="113"/>
      <c r="B518" s="90" t="s">
        <v>985</v>
      </c>
      <c r="C518" s="125" t="s">
        <v>989</v>
      </c>
      <c r="D518" s="234"/>
      <c r="E518" s="85">
        <f t="shared" si="67"/>
        <v>45443</v>
      </c>
      <c r="F518" s="82">
        <f t="shared" si="67"/>
        <v>45447</v>
      </c>
      <c r="G518" s="82">
        <f t="shared" si="67"/>
        <v>45459</v>
      </c>
    </row>
    <row r="519" spans="1:7" s="5" customFormat="1" ht="15.75" customHeight="1">
      <c r="A519" s="113"/>
      <c r="B519" s="116"/>
      <c r="C519" s="116"/>
      <c r="D519" s="117"/>
      <c r="E519" s="117"/>
      <c r="F519" s="118"/>
      <c r="G519" s="118"/>
    </row>
    <row r="520" spans="1:7" s="5" customFormat="1" ht="15.75" customHeight="1">
      <c r="A520" s="113"/>
      <c r="B520" s="277" t="s">
        <v>229</v>
      </c>
      <c r="C520" s="277" t="s">
        <v>21</v>
      </c>
      <c r="D520" s="227" t="s">
        <v>22</v>
      </c>
      <c r="E520" s="119" t="s">
        <v>224</v>
      </c>
      <c r="F520" s="119" t="s">
        <v>23</v>
      </c>
      <c r="G520" s="120" t="s">
        <v>351</v>
      </c>
    </row>
    <row r="521" spans="1:7" s="5" customFormat="1" ht="15.75" customHeight="1">
      <c r="A521" s="113"/>
      <c r="B521" s="277"/>
      <c r="C521" s="277"/>
      <c r="D521" s="229"/>
      <c r="E521" s="121" t="s">
        <v>14</v>
      </c>
      <c r="F521" s="122" t="s">
        <v>24</v>
      </c>
      <c r="G521" s="119" t="s">
        <v>25</v>
      </c>
    </row>
    <row r="522" spans="1:7" s="5" customFormat="1" ht="15.75" customHeight="1">
      <c r="A522" s="113"/>
      <c r="B522" s="133" t="s">
        <v>1051</v>
      </c>
      <c r="C522" s="109" t="s">
        <v>1052</v>
      </c>
      <c r="D522" s="233" t="s">
        <v>1048</v>
      </c>
      <c r="E522" s="82">
        <v>45410</v>
      </c>
      <c r="F522" s="82">
        <f>E522+4</f>
        <v>45414</v>
      </c>
      <c r="G522" s="82">
        <f>F522+9</f>
        <v>45423</v>
      </c>
    </row>
    <row r="523" spans="1:7" s="5" customFormat="1" ht="15.75" customHeight="1">
      <c r="A523" s="113"/>
      <c r="B523" s="133" t="s">
        <v>1049</v>
      </c>
      <c r="C523" s="133" t="s">
        <v>1050</v>
      </c>
      <c r="D523" s="253"/>
      <c r="E523" s="85">
        <f t="shared" ref="E523:G526" si="68">E522+7</f>
        <v>45417</v>
      </c>
      <c r="F523" s="82">
        <f t="shared" si="68"/>
        <v>45421</v>
      </c>
      <c r="G523" s="82">
        <f t="shared" si="68"/>
        <v>45430</v>
      </c>
    </row>
    <row r="524" spans="1:7" s="5" customFormat="1" ht="15.75" customHeight="1">
      <c r="A524" s="113"/>
      <c r="B524" s="110" t="s">
        <v>1053</v>
      </c>
      <c r="C524" s="110" t="s">
        <v>1054</v>
      </c>
      <c r="D524" s="253"/>
      <c r="E524" s="85">
        <f t="shared" si="68"/>
        <v>45424</v>
      </c>
      <c r="F524" s="82">
        <f t="shared" si="68"/>
        <v>45428</v>
      </c>
      <c r="G524" s="82">
        <f t="shared" si="68"/>
        <v>45437</v>
      </c>
    </row>
    <row r="525" spans="1:7" s="5" customFormat="1" ht="15.75" customHeight="1">
      <c r="A525" s="113"/>
      <c r="B525" s="125" t="s">
        <v>1055</v>
      </c>
      <c r="C525" s="148" t="s">
        <v>1056</v>
      </c>
      <c r="D525" s="253"/>
      <c r="E525" s="85">
        <f t="shared" si="68"/>
        <v>45431</v>
      </c>
      <c r="F525" s="82">
        <f t="shared" si="68"/>
        <v>45435</v>
      </c>
      <c r="G525" s="82">
        <f t="shared" si="68"/>
        <v>45444</v>
      </c>
    </row>
    <row r="526" spans="1:7" s="5" customFormat="1" ht="15.75" customHeight="1">
      <c r="A526" s="113"/>
      <c r="B526" s="125" t="s">
        <v>1049</v>
      </c>
      <c r="C526" s="125" t="s">
        <v>1057</v>
      </c>
      <c r="D526" s="254"/>
      <c r="E526" s="85">
        <f t="shared" si="68"/>
        <v>45438</v>
      </c>
      <c r="F526" s="82">
        <f t="shared" si="68"/>
        <v>45442</v>
      </c>
      <c r="G526" s="82">
        <f t="shared" si="68"/>
        <v>45451</v>
      </c>
    </row>
    <row r="527" spans="1:7" s="5" customFormat="1" ht="15.75" customHeight="1">
      <c r="A527" s="62"/>
      <c r="B527" s="18"/>
      <c r="C527" s="18"/>
      <c r="D527" s="19"/>
      <c r="E527" s="19"/>
      <c r="F527" s="58"/>
      <c r="G527" s="58"/>
    </row>
    <row r="528" spans="1:7" s="5" customFormat="1" ht="15.75" customHeight="1">
      <c r="A528" s="311"/>
      <c r="B528" s="311"/>
      <c r="C528" s="18"/>
      <c r="D528" s="19"/>
      <c r="E528" s="19"/>
      <c r="F528" s="58"/>
      <c r="G528" s="58"/>
    </row>
    <row r="529" spans="1:7" s="5" customFormat="1" ht="15.75" customHeight="1">
      <c r="A529" s="62" t="s">
        <v>353</v>
      </c>
      <c r="B529" s="282" t="s">
        <v>20</v>
      </c>
      <c r="C529" s="282" t="s">
        <v>21</v>
      </c>
      <c r="D529" s="282" t="s">
        <v>22</v>
      </c>
      <c r="E529" s="70" t="s">
        <v>224</v>
      </c>
      <c r="F529" s="71" t="s">
        <v>23</v>
      </c>
      <c r="G529" s="56" t="s">
        <v>354</v>
      </c>
    </row>
    <row r="530" spans="1:7" s="5" customFormat="1" ht="15.75" customHeight="1">
      <c r="A530" s="62"/>
      <c r="B530" s="282"/>
      <c r="C530" s="282"/>
      <c r="D530" s="282"/>
      <c r="E530" s="70" t="s">
        <v>14</v>
      </c>
      <c r="F530" s="72" t="s">
        <v>24</v>
      </c>
      <c r="G530" s="46" t="s">
        <v>25</v>
      </c>
    </row>
    <row r="531" spans="1:7" s="5" customFormat="1" ht="15.75" customHeight="1">
      <c r="A531" s="113"/>
      <c r="B531" s="125" t="s">
        <v>983</v>
      </c>
      <c r="C531" s="147" t="s">
        <v>984</v>
      </c>
      <c r="D531" s="312" t="s">
        <v>355</v>
      </c>
      <c r="E531" s="94">
        <v>45415</v>
      </c>
      <c r="F531" s="149">
        <f>E531+4</f>
        <v>45419</v>
      </c>
      <c r="G531" s="82">
        <f>F531+5</f>
        <v>45424</v>
      </c>
    </row>
    <row r="532" spans="1:7" s="5" customFormat="1" ht="15.75" customHeight="1">
      <c r="A532" s="113"/>
      <c r="B532" s="125" t="s">
        <v>985</v>
      </c>
      <c r="C532" s="147" t="s">
        <v>546</v>
      </c>
      <c r="D532" s="313"/>
      <c r="E532" s="94">
        <f t="shared" ref="E532:G535" si="69">E531+7</f>
        <v>45422</v>
      </c>
      <c r="F532" s="149">
        <f t="shared" si="69"/>
        <v>45426</v>
      </c>
      <c r="G532" s="82">
        <f t="shared" si="69"/>
        <v>45431</v>
      </c>
    </row>
    <row r="533" spans="1:7" s="5" customFormat="1" ht="15.75" customHeight="1">
      <c r="A533" s="113"/>
      <c r="B533" s="125" t="s">
        <v>986</v>
      </c>
      <c r="C533" s="147" t="s">
        <v>987</v>
      </c>
      <c r="D533" s="313"/>
      <c r="E533" s="94">
        <f t="shared" si="69"/>
        <v>45429</v>
      </c>
      <c r="F533" s="149">
        <f t="shared" si="69"/>
        <v>45433</v>
      </c>
      <c r="G533" s="82">
        <f t="shared" si="69"/>
        <v>45438</v>
      </c>
    </row>
    <row r="534" spans="1:7" s="5" customFormat="1" ht="15.75" customHeight="1">
      <c r="A534" s="113"/>
      <c r="B534" s="125" t="s">
        <v>983</v>
      </c>
      <c r="C534" s="147" t="s">
        <v>988</v>
      </c>
      <c r="D534" s="313"/>
      <c r="E534" s="94">
        <f t="shared" si="69"/>
        <v>45436</v>
      </c>
      <c r="F534" s="149">
        <f t="shared" si="69"/>
        <v>45440</v>
      </c>
      <c r="G534" s="82">
        <f t="shared" si="69"/>
        <v>45445</v>
      </c>
    </row>
    <row r="535" spans="1:7" s="5" customFormat="1" ht="15.75" customHeight="1">
      <c r="A535" s="113"/>
      <c r="B535" s="90" t="s">
        <v>985</v>
      </c>
      <c r="C535" s="125" t="s">
        <v>989</v>
      </c>
      <c r="D535" s="314"/>
      <c r="E535" s="94">
        <f t="shared" si="69"/>
        <v>45443</v>
      </c>
      <c r="F535" s="149">
        <f t="shared" si="69"/>
        <v>45447</v>
      </c>
      <c r="G535" s="82">
        <f t="shared" si="69"/>
        <v>45452</v>
      </c>
    </row>
    <row r="536" spans="1:7" s="5" customFormat="1" ht="15.75" customHeight="1">
      <c r="A536" s="113"/>
      <c r="B536" s="116"/>
      <c r="C536" s="116"/>
      <c r="D536" s="117"/>
      <c r="E536" s="117"/>
      <c r="F536" s="118"/>
      <c r="G536" s="118"/>
    </row>
    <row r="537" spans="1:7" s="5" customFormat="1" ht="15.75" customHeight="1">
      <c r="A537" s="113"/>
      <c r="B537" s="283"/>
      <c r="C537" s="283"/>
      <c r="D537" s="283"/>
      <c r="E537" s="283"/>
      <c r="F537" s="283"/>
      <c r="G537" s="283"/>
    </row>
    <row r="538" spans="1:7" s="5" customFormat="1" ht="15.75" customHeight="1">
      <c r="A538" s="113"/>
      <c r="B538" s="264" t="s">
        <v>266</v>
      </c>
      <c r="C538" s="264" t="s">
        <v>21</v>
      </c>
      <c r="D538" s="227" t="s">
        <v>22</v>
      </c>
      <c r="E538" s="119" t="s">
        <v>226</v>
      </c>
      <c r="F538" s="119" t="s">
        <v>23</v>
      </c>
      <c r="G538" s="119" t="s">
        <v>76</v>
      </c>
    </row>
    <row r="539" spans="1:7" s="5" customFormat="1" ht="15.75" customHeight="1">
      <c r="A539" s="113"/>
      <c r="B539" s="264"/>
      <c r="C539" s="264"/>
      <c r="D539" s="229"/>
      <c r="E539" s="121" t="s">
        <v>333</v>
      </c>
      <c r="F539" s="122" t="s">
        <v>24</v>
      </c>
      <c r="G539" s="119" t="s">
        <v>25</v>
      </c>
    </row>
    <row r="540" spans="1:7" s="5" customFormat="1" ht="15.75" customHeight="1">
      <c r="A540" s="113"/>
      <c r="B540" s="133" t="s">
        <v>1051</v>
      </c>
      <c r="C540" s="109" t="s">
        <v>1052</v>
      </c>
      <c r="D540" s="233" t="s">
        <v>352</v>
      </c>
      <c r="E540" s="82">
        <v>45410</v>
      </c>
      <c r="F540" s="82">
        <f>E540+4</f>
        <v>45414</v>
      </c>
      <c r="G540" s="82">
        <f>F540+10</f>
        <v>45424</v>
      </c>
    </row>
    <row r="541" spans="1:7" s="5" customFormat="1" ht="15.75" customHeight="1">
      <c r="A541" s="113"/>
      <c r="B541" s="133" t="s">
        <v>1049</v>
      </c>
      <c r="C541" s="133" t="s">
        <v>1050</v>
      </c>
      <c r="D541" s="253"/>
      <c r="E541" s="85">
        <f t="shared" ref="E541:G544" si="70">E540+7</f>
        <v>45417</v>
      </c>
      <c r="F541" s="82">
        <f t="shared" si="70"/>
        <v>45421</v>
      </c>
      <c r="G541" s="82">
        <f t="shared" si="70"/>
        <v>45431</v>
      </c>
    </row>
    <row r="542" spans="1:7" s="5" customFormat="1" ht="15.75" customHeight="1">
      <c r="A542" s="113"/>
      <c r="B542" s="110" t="s">
        <v>1053</v>
      </c>
      <c r="C542" s="110" t="s">
        <v>1054</v>
      </c>
      <c r="D542" s="253"/>
      <c r="E542" s="85">
        <f t="shared" si="70"/>
        <v>45424</v>
      </c>
      <c r="F542" s="82">
        <f t="shared" si="70"/>
        <v>45428</v>
      </c>
      <c r="G542" s="82">
        <f t="shared" si="70"/>
        <v>45438</v>
      </c>
    </row>
    <row r="543" spans="1:7" s="5" customFormat="1" ht="15.75" customHeight="1">
      <c r="A543" s="113"/>
      <c r="B543" s="125" t="s">
        <v>1055</v>
      </c>
      <c r="C543" s="148" t="s">
        <v>1056</v>
      </c>
      <c r="D543" s="253"/>
      <c r="E543" s="85">
        <f t="shared" si="70"/>
        <v>45431</v>
      </c>
      <c r="F543" s="82">
        <f t="shared" si="70"/>
        <v>45435</v>
      </c>
      <c r="G543" s="82">
        <f t="shared" si="70"/>
        <v>45445</v>
      </c>
    </row>
    <row r="544" spans="1:7" s="5" customFormat="1" ht="15.75" customHeight="1">
      <c r="A544" s="113"/>
      <c r="B544" s="125" t="s">
        <v>1049</v>
      </c>
      <c r="C544" s="125" t="s">
        <v>1057</v>
      </c>
      <c r="D544" s="254"/>
      <c r="E544" s="85">
        <f t="shared" si="70"/>
        <v>45438</v>
      </c>
      <c r="F544" s="82">
        <f t="shared" si="70"/>
        <v>45442</v>
      </c>
      <c r="G544" s="82">
        <f t="shared" si="70"/>
        <v>45452</v>
      </c>
    </row>
    <row r="545" spans="1:7" s="5" customFormat="1" ht="15.75" customHeight="1">
      <c r="A545" s="113"/>
      <c r="B545" s="141"/>
      <c r="C545" s="141"/>
      <c r="D545" s="144"/>
      <c r="E545" s="144"/>
      <c r="F545" s="132"/>
      <c r="G545" s="132"/>
    </row>
    <row r="546" spans="1:7" s="5" customFormat="1" ht="15.75" customHeight="1">
      <c r="A546" s="276"/>
      <c r="B546" s="276"/>
      <c r="C546" s="116"/>
      <c r="D546" s="117"/>
      <c r="E546" s="117"/>
      <c r="F546" s="118"/>
      <c r="G546" s="118"/>
    </row>
    <row r="547" spans="1:7" s="5" customFormat="1" ht="15.75" customHeight="1">
      <c r="A547" s="113"/>
      <c r="B547" s="236" t="s">
        <v>20</v>
      </c>
      <c r="C547" s="227" t="s">
        <v>21</v>
      </c>
      <c r="D547" s="227" t="s">
        <v>22</v>
      </c>
      <c r="E547" s="119" t="s">
        <v>226</v>
      </c>
      <c r="F547" s="119" t="s">
        <v>23</v>
      </c>
      <c r="G547" s="120" t="s">
        <v>55</v>
      </c>
    </row>
    <row r="548" spans="1:7" s="5" customFormat="1" ht="15.75" customHeight="1">
      <c r="A548" s="113" t="s">
        <v>356</v>
      </c>
      <c r="B548" s="237"/>
      <c r="C548" s="229"/>
      <c r="D548" s="229"/>
      <c r="E548" s="121" t="s">
        <v>14</v>
      </c>
      <c r="F548" s="122" t="s">
        <v>24</v>
      </c>
      <c r="G548" s="119" t="s">
        <v>25</v>
      </c>
    </row>
    <row r="549" spans="1:7" s="5" customFormat="1" ht="15.75" customHeight="1">
      <c r="A549" s="113"/>
      <c r="B549" s="133" t="s">
        <v>215</v>
      </c>
      <c r="C549" s="133" t="s">
        <v>552</v>
      </c>
      <c r="D549" s="238" t="s">
        <v>551</v>
      </c>
      <c r="E549" s="81">
        <v>45421</v>
      </c>
      <c r="F549" s="81">
        <f>E549+5</f>
        <v>45426</v>
      </c>
      <c r="G549" s="82">
        <f>F549+7</f>
        <v>45433</v>
      </c>
    </row>
    <row r="550" spans="1:7" s="5" customFormat="1" ht="15.75" customHeight="1">
      <c r="A550" s="113"/>
      <c r="B550" s="133" t="s">
        <v>553</v>
      </c>
      <c r="C550" s="133" t="s">
        <v>554</v>
      </c>
      <c r="D550" s="219"/>
      <c r="E550" s="83">
        <f t="shared" ref="E550:G551" si="71">E549+7</f>
        <v>45428</v>
      </c>
      <c r="F550" s="81">
        <f t="shared" si="71"/>
        <v>45433</v>
      </c>
      <c r="G550" s="82">
        <f t="shared" si="71"/>
        <v>45440</v>
      </c>
    </row>
    <row r="551" spans="1:7" s="5" customFormat="1" ht="15.75" customHeight="1">
      <c r="A551" s="113"/>
      <c r="B551" s="109" t="s">
        <v>555</v>
      </c>
      <c r="C551" s="109" t="s">
        <v>556</v>
      </c>
      <c r="D551" s="219"/>
      <c r="E551" s="83">
        <f t="shared" si="71"/>
        <v>45435</v>
      </c>
      <c r="F551" s="81">
        <f t="shared" si="71"/>
        <v>45440</v>
      </c>
      <c r="G551" s="82">
        <f t="shared" si="71"/>
        <v>45447</v>
      </c>
    </row>
    <row r="552" spans="1:7" s="5" customFormat="1" ht="15.75" customHeight="1">
      <c r="A552" s="113"/>
      <c r="B552" s="133" t="s">
        <v>557</v>
      </c>
      <c r="C552" s="133" t="s">
        <v>558</v>
      </c>
      <c r="D552" s="219"/>
      <c r="E552" s="83">
        <f t="shared" ref="E552:G552" si="72">E551+7</f>
        <v>45442</v>
      </c>
      <c r="F552" s="81">
        <f t="shared" si="72"/>
        <v>45447</v>
      </c>
      <c r="G552" s="82">
        <f t="shared" si="72"/>
        <v>45454</v>
      </c>
    </row>
    <row r="553" spans="1:7" s="5" customFormat="1" ht="15.75" customHeight="1">
      <c r="A553" s="113"/>
      <c r="B553" s="138"/>
      <c r="C553" s="138"/>
      <c r="D553" s="220"/>
      <c r="E553" s="83"/>
      <c r="F553" s="81"/>
      <c r="G553" s="82"/>
    </row>
    <row r="554" spans="1:7" s="5" customFormat="1" ht="15.75" customHeight="1">
      <c r="A554" s="62"/>
      <c r="B554" s="15"/>
      <c r="C554" s="15"/>
      <c r="D554" s="47"/>
      <c r="E554" s="14"/>
      <c r="F554" s="14"/>
      <c r="G554" s="14"/>
    </row>
    <row r="555" spans="1:7" s="5" customFormat="1" ht="15.75" customHeight="1">
      <c r="A555" s="62"/>
      <c r="B555" s="224" t="s">
        <v>266</v>
      </c>
      <c r="C555" s="259" t="s">
        <v>21</v>
      </c>
      <c r="D555" s="259" t="s">
        <v>22</v>
      </c>
      <c r="E555" s="46" t="s">
        <v>226</v>
      </c>
      <c r="F555" s="46" t="s">
        <v>23</v>
      </c>
      <c r="G555" s="56" t="s">
        <v>55</v>
      </c>
    </row>
    <row r="556" spans="1:7" s="5" customFormat="1" ht="15.75" customHeight="1">
      <c r="A556" s="62"/>
      <c r="B556" s="225"/>
      <c r="C556" s="260"/>
      <c r="D556" s="260"/>
      <c r="E556" s="57" t="s">
        <v>14</v>
      </c>
      <c r="F556" s="20" t="s">
        <v>24</v>
      </c>
      <c r="G556" s="46" t="s">
        <v>25</v>
      </c>
    </row>
    <row r="557" spans="1:7" s="5" customFormat="1" ht="15.75" customHeight="1">
      <c r="A557" s="62"/>
      <c r="B557" s="98" t="s">
        <v>507</v>
      </c>
      <c r="C557" s="124"/>
      <c r="D557" s="233" t="s">
        <v>358</v>
      </c>
      <c r="E557" s="106">
        <v>45413</v>
      </c>
      <c r="F557" s="106">
        <f>E557+4</f>
        <v>45417</v>
      </c>
      <c r="G557" s="82">
        <f>F557+8</f>
        <v>45425</v>
      </c>
    </row>
    <row r="558" spans="1:7" s="5" customFormat="1" ht="15.75" customHeight="1">
      <c r="A558" s="62"/>
      <c r="B558" s="79" t="s">
        <v>755</v>
      </c>
      <c r="C558" s="124" t="s">
        <v>756</v>
      </c>
      <c r="D558" s="219"/>
      <c r="E558" s="106">
        <f t="shared" ref="E558:G561" si="73">E557+7</f>
        <v>45420</v>
      </c>
      <c r="F558" s="106">
        <f t="shared" si="73"/>
        <v>45424</v>
      </c>
      <c r="G558" s="82">
        <f t="shared" si="73"/>
        <v>45432</v>
      </c>
    </row>
    <row r="559" spans="1:7" s="5" customFormat="1" ht="15.75" customHeight="1">
      <c r="A559" s="62"/>
      <c r="B559" s="79" t="s">
        <v>757</v>
      </c>
      <c r="C559" s="124" t="s">
        <v>758</v>
      </c>
      <c r="D559" s="219"/>
      <c r="E559" s="106">
        <f t="shared" si="73"/>
        <v>45427</v>
      </c>
      <c r="F559" s="106">
        <f t="shared" si="73"/>
        <v>45431</v>
      </c>
      <c r="G559" s="82">
        <f t="shared" si="73"/>
        <v>45439</v>
      </c>
    </row>
    <row r="560" spans="1:7" s="5" customFormat="1" ht="15.75" customHeight="1">
      <c r="A560" s="62"/>
      <c r="B560" s="79" t="s">
        <v>759</v>
      </c>
      <c r="C560" s="124" t="s">
        <v>760</v>
      </c>
      <c r="D560" s="219"/>
      <c r="E560" s="106">
        <f t="shared" si="73"/>
        <v>45434</v>
      </c>
      <c r="F560" s="106">
        <f t="shared" si="73"/>
        <v>45438</v>
      </c>
      <c r="G560" s="82">
        <f t="shared" si="73"/>
        <v>45446</v>
      </c>
    </row>
    <row r="561" spans="1:7" s="5" customFormat="1" ht="15.75" customHeight="1">
      <c r="A561" s="62"/>
      <c r="B561" s="124" t="s">
        <v>761</v>
      </c>
      <c r="C561" s="124" t="s">
        <v>762</v>
      </c>
      <c r="D561" s="234"/>
      <c r="E561" s="106">
        <f t="shared" si="73"/>
        <v>45441</v>
      </c>
      <c r="F561" s="106">
        <f t="shared" si="73"/>
        <v>45445</v>
      </c>
      <c r="G561" s="82">
        <f t="shared" si="73"/>
        <v>45453</v>
      </c>
    </row>
    <row r="562" spans="1:7" s="5" customFormat="1" ht="15.75" customHeight="1">
      <c r="A562" s="62"/>
      <c r="B562" s="141"/>
      <c r="C562" s="141"/>
      <c r="D562" s="144"/>
      <c r="E562" s="132"/>
      <c r="F562" s="132"/>
      <c r="G562" s="132"/>
    </row>
    <row r="563" spans="1:7" s="5" customFormat="1" ht="15.75" customHeight="1">
      <c r="A563" s="33"/>
      <c r="B563" s="141"/>
      <c r="C563" s="141"/>
      <c r="D563" s="144"/>
      <c r="E563" s="132"/>
      <c r="F563" s="132"/>
      <c r="G563" s="132"/>
    </row>
    <row r="564" spans="1:7" s="5" customFormat="1" ht="15.75" customHeight="1">
      <c r="A564" s="62"/>
      <c r="B564" s="302" t="s">
        <v>20</v>
      </c>
      <c r="C564" s="302" t="s">
        <v>21</v>
      </c>
      <c r="D564" s="302" t="s">
        <v>22</v>
      </c>
      <c r="E564" s="150" t="s">
        <v>226</v>
      </c>
      <c r="F564" s="150" t="s">
        <v>23</v>
      </c>
      <c r="G564" s="150" t="s">
        <v>359</v>
      </c>
    </row>
    <row r="565" spans="1:7" s="5" customFormat="1" ht="15.75" customHeight="1">
      <c r="A565" s="62" t="s">
        <v>360</v>
      </c>
      <c r="B565" s="302"/>
      <c r="C565" s="302"/>
      <c r="D565" s="302"/>
      <c r="E565" s="150" t="s">
        <v>14</v>
      </c>
      <c r="F565" s="150" t="s">
        <v>24</v>
      </c>
      <c r="G565" s="150" t="s">
        <v>25</v>
      </c>
    </row>
    <row r="566" spans="1:7" s="5" customFormat="1" ht="15.75" customHeight="1">
      <c r="A566" s="62"/>
      <c r="B566" s="151" t="s">
        <v>934</v>
      </c>
      <c r="C566" s="151" t="s">
        <v>935</v>
      </c>
      <c r="D566" s="310" t="s">
        <v>933</v>
      </c>
      <c r="E566" s="152">
        <v>45413</v>
      </c>
      <c r="F566" s="152">
        <f>E566+4</f>
        <v>45417</v>
      </c>
      <c r="G566" s="152">
        <f>F566+6</f>
        <v>45423</v>
      </c>
    </row>
    <row r="567" spans="1:7" s="5" customFormat="1" ht="15.75" customHeight="1">
      <c r="A567" s="62"/>
      <c r="B567" s="151" t="s">
        <v>197</v>
      </c>
      <c r="C567" s="151" t="s">
        <v>201</v>
      </c>
      <c r="D567" s="310"/>
      <c r="E567" s="152">
        <f t="shared" ref="E567:G570" si="74">E566+7</f>
        <v>45420</v>
      </c>
      <c r="F567" s="152">
        <f t="shared" si="74"/>
        <v>45424</v>
      </c>
      <c r="G567" s="152">
        <f t="shared" si="74"/>
        <v>45430</v>
      </c>
    </row>
    <row r="568" spans="1:7" s="5" customFormat="1" ht="15.75" customHeight="1">
      <c r="A568" s="62"/>
      <c r="B568" s="153" t="s">
        <v>195</v>
      </c>
      <c r="C568" s="151" t="s">
        <v>936</v>
      </c>
      <c r="D568" s="310"/>
      <c r="E568" s="152">
        <f t="shared" si="74"/>
        <v>45427</v>
      </c>
      <c r="F568" s="152">
        <f t="shared" si="74"/>
        <v>45431</v>
      </c>
      <c r="G568" s="152">
        <f t="shared" si="74"/>
        <v>45437</v>
      </c>
    </row>
    <row r="569" spans="1:7" s="5" customFormat="1" ht="15.75" customHeight="1">
      <c r="A569" s="62"/>
      <c r="B569" s="153" t="s">
        <v>197</v>
      </c>
      <c r="C569" s="151" t="s">
        <v>937</v>
      </c>
      <c r="D569" s="310"/>
      <c r="E569" s="152">
        <f t="shared" si="74"/>
        <v>45434</v>
      </c>
      <c r="F569" s="152">
        <f t="shared" si="74"/>
        <v>45438</v>
      </c>
      <c r="G569" s="152">
        <f t="shared" si="74"/>
        <v>45444</v>
      </c>
    </row>
    <row r="570" spans="1:7" s="5" customFormat="1" ht="15.75" customHeight="1">
      <c r="A570" s="62"/>
      <c r="B570" s="153" t="s">
        <v>195</v>
      </c>
      <c r="C570" s="151" t="s">
        <v>938</v>
      </c>
      <c r="D570" s="310"/>
      <c r="E570" s="152">
        <f t="shared" si="74"/>
        <v>45441</v>
      </c>
      <c r="F570" s="152">
        <f t="shared" si="74"/>
        <v>45445</v>
      </c>
      <c r="G570" s="152">
        <f t="shared" si="74"/>
        <v>45451</v>
      </c>
    </row>
    <row r="571" spans="1:7" s="5" customFormat="1" ht="15.75" customHeight="1">
      <c r="A571" s="62"/>
      <c r="B571" s="154"/>
      <c r="C571" s="155"/>
      <c r="D571" s="144"/>
      <c r="E571" s="132"/>
      <c r="F571" s="132"/>
      <c r="G571" s="132"/>
    </row>
    <row r="572" spans="1:7" s="5" customFormat="1" ht="15.75" customHeight="1">
      <c r="A572" s="62" t="s">
        <v>361</v>
      </c>
      <c r="B572" s="227" t="s">
        <v>20</v>
      </c>
      <c r="C572" s="227" t="s">
        <v>21</v>
      </c>
      <c r="D572" s="227" t="s">
        <v>22</v>
      </c>
      <c r="E572" s="119" t="s">
        <v>226</v>
      </c>
      <c r="F572" s="119" t="s">
        <v>23</v>
      </c>
      <c r="G572" s="120" t="s">
        <v>362</v>
      </c>
    </row>
    <row r="573" spans="1:7" s="5" customFormat="1" ht="15.75" customHeight="1">
      <c r="A573" s="62"/>
      <c r="B573" s="229"/>
      <c r="C573" s="229"/>
      <c r="D573" s="229"/>
      <c r="E573" s="121" t="s">
        <v>14</v>
      </c>
      <c r="F573" s="122" t="s">
        <v>24</v>
      </c>
      <c r="G573" s="119" t="s">
        <v>25</v>
      </c>
    </row>
    <row r="574" spans="1:7" s="5" customFormat="1" ht="15.75" customHeight="1">
      <c r="A574" s="62"/>
      <c r="B574" s="125" t="s">
        <v>983</v>
      </c>
      <c r="C574" s="147" t="s">
        <v>984</v>
      </c>
      <c r="D574" s="316" t="s">
        <v>355</v>
      </c>
      <c r="E574" s="94">
        <v>45415</v>
      </c>
      <c r="F574" s="106">
        <f>E574+4</f>
        <v>45419</v>
      </c>
      <c r="G574" s="82">
        <f>F574+5</f>
        <v>45424</v>
      </c>
    </row>
    <row r="575" spans="1:7" s="5" customFormat="1" ht="15.75" customHeight="1">
      <c r="A575" s="62"/>
      <c r="B575" s="125" t="s">
        <v>985</v>
      </c>
      <c r="C575" s="147" t="s">
        <v>546</v>
      </c>
      <c r="D575" s="317"/>
      <c r="E575" s="94">
        <f t="shared" ref="E575:G578" si="75">E574+7</f>
        <v>45422</v>
      </c>
      <c r="F575" s="106">
        <f t="shared" si="75"/>
        <v>45426</v>
      </c>
      <c r="G575" s="82">
        <f t="shared" si="75"/>
        <v>45431</v>
      </c>
    </row>
    <row r="576" spans="1:7" s="5" customFormat="1" ht="15.75" customHeight="1">
      <c r="A576" s="62"/>
      <c r="B576" s="125" t="s">
        <v>986</v>
      </c>
      <c r="C576" s="147" t="s">
        <v>987</v>
      </c>
      <c r="D576" s="317"/>
      <c r="E576" s="94">
        <f t="shared" si="75"/>
        <v>45429</v>
      </c>
      <c r="F576" s="106">
        <f t="shared" si="75"/>
        <v>45433</v>
      </c>
      <c r="G576" s="82">
        <f t="shared" si="75"/>
        <v>45438</v>
      </c>
    </row>
    <row r="577" spans="1:8" s="5" customFormat="1" ht="15.75" customHeight="1">
      <c r="A577" s="62"/>
      <c r="B577" s="125" t="s">
        <v>983</v>
      </c>
      <c r="C577" s="147" t="s">
        <v>988</v>
      </c>
      <c r="D577" s="317"/>
      <c r="E577" s="94">
        <f t="shared" si="75"/>
        <v>45436</v>
      </c>
      <c r="F577" s="106">
        <f t="shared" si="75"/>
        <v>45440</v>
      </c>
      <c r="G577" s="82">
        <f t="shared" si="75"/>
        <v>45445</v>
      </c>
    </row>
    <row r="578" spans="1:8" s="5" customFormat="1" ht="15.75" customHeight="1">
      <c r="A578" s="62"/>
      <c r="B578" s="90" t="s">
        <v>985</v>
      </c>
      <c r="C578" s="125" t="s">
        <v>989</v>
      </c>
      <c r="D578" s="318"/>
      <c r="E578" s="94">
        <f t="shared" si="75"/>
        <v>45443</v>
      </c>
      <c r="F578" s="106">
        <f t="shared" si="75"/>
        <v>45447</v>
      </c>
      <c r="G578" s="82">
        <f t="shared" si="75"/>
        <v>45452</v>
      </c>
    </row>
    <row r="579" spans="1:8" s="5" customFormat="1" ht="15.75" customHeight="1">
      <c r="A579" s="62"/>
      <c r="B579" s="15"/>
      <c r="C579" s="15"/>
      <c r="D579" s="49"/>
      <c r="E579" s="14"/>
      <c r="F579" s="14"/>
      <c r="G579" s="14"/>
    </row>
    <row r="580" spans="1:8" s="5" customFormat="1" ht="15.75" customHeight="1">
      <c r="A580" s="34" t="s">
        <v>363</v>
      </c>
      <c r="B580" s="35"/>
      <c r="C580" s="35"/>
      <c r="D580" s="35"/>
      <c r="E580" s="35"/>
      <c r="F580" s="35"/>
      <c r="G580" s="35"/>
    </row>
    <row r="581" spans="1:8" s="5" customFormat="1" ht="15.75" customHeight="1">
      <c r="A581" s="319"/>
      <c r="B581" s="319"/>
      <c r="C581" s="24"/>
      <c r="D581" s="9"/>
      <c r="E581" s="9"/>
      <c r="F581" s="59"/>
      <c r="G581" s="59"/>
    </row>
    <row r="582" spans="1:8" s="5" customFormat="1" ht="15.75" customHeight="1">
      <c r="A582" s="62" t="s">
        <v>364</v>
      </c>
      <c r="B582" s="315" t="s">
        <v>229</v>
      </c>
      <c r="C582" s="315" t="s">
        <v>21</v>
      </c>
      <c r="D582" s="224" t="s">
        <v>22</v>
      </c>
      <c r="E582" s="46" t="s">
        <v>224</v>
      </c>
      <c r="F582" s="46" t="s">
        <v>365</v>
      </c>
      <c r="G582" s="46" t="s">
        <v>16</v>
      </c>
    </row>
    <row r="583" spans="1:8" s="5" customFormat="1" ht="15.75" customHeight="1">
      <c r="A583" s="62"/>
      <c r="B583" s="315"/>
      <c r="C583" s="315"/>
      <c r="D583" s="225"/>
      <c r="E583" s="46" t="s">
        <v>14</v>
      </c>
      <c r="F583" s="46" t="s">
        <v>24</v>
      </c>
      <c r="G583" s="46" t="s">
        <v>25</v>
      </c>
    </row>
    <row r="584" spans="1:8" s="5" customFormat="1" ht="15.75" customHeight="1">
      <c r="A584" s="113"/>
      <c r="B584" s="111" t="s">
        <v>1005</v>
      </c>
      <c r="C584" s="111" t="s">
        <v>1006</v>
      </c>
      <c r="D584" s="265" t="s">
        <v>366</v>
      </c>
      <c r="E584" s="82">
        <v>45413</v>
      </c>
      <c r="F584" s="82">
        <f>E584+3</f>
        <v>45416</v>
      </c>
      <c r="G584" s="82">
        <f>F584+2</f>
        <v>45418</v>
      </c>
      <c r="H584" s="156"/>
    </row>
    <row r="585" spans="1:8" s="5" customFormat="1" ht="15.75" customHeight="1">
      <c r="A585" s="113"/>
      <c r="B585" s="111" t="s">
        <v>1007</v>
      </c>
      <c r="C585" s="111" t="s">
        <v>1006</v>
      </c>
      <c r="D585" s="219"/>
      <c r="E585" s="82">
        <f t="shared" ref="E585:G588" si="76">E584+7</f>
        <v>45420</v>
      </c>
      <c r="F585" s="82">
        <f t="shared" si="76"/>
        <v>45423</v>
      </c>
      <c r="G585" s="82">
        <f t="shared" si="76"/>
        <v>45425</v>
      </c>
      <c r="H585" s="156"/>
    </row>
    <row r="586" spans="1:8" s="5" customFormat="1" ht="15.75" customHeight="1">
      <c r="A586" s="113"/>
      <c r="B586" s="111" t="s">
        <v>1008</v>
      </c>
      <c r="C586" s="111" t="s">
        <v>1009</v>
      </c>
      <c r="D586" s="219"/>
      <c r="E586" s="82">
        <f t="shared" si="76"/>
        <v>45427</v>
      </c>
      <c r="F586" s="82">
        <f t="shared" si="76"/>
        <v>45430</v>
      </c>
      <c r="G586" s="82">
        <f t="shared" si="76"/>
        <v>45432</v>
      </c>
      <c r="H586" s="156"/>
    </row>
    <row r="587" spans="1:8" s="5" customFormat="1" ht="15.75" customHeight="1">
      <c r="A587" s="113"/>
      <c r="B587" s="111" t="s">
        <v>1005</v>
      </c>
      <c r="C587" s="111" t="s">
        <v>1010</v>
      </c>
      <c r="D587" s="219"/>
      <c r="E587" s="82">
        <f t="shared" si="76"/>
        <v>45434</v>
      </c>
      <c r="F587" s="82">
        <f t="shared" si="76"/>
        <v>45437</v>
      </c>
      <c r="G587" s="82">
        <f t="shared" si="76"/>
        <v>45439</v>
      </c>
      <c r="H587" s="156"/>
    </row>
    <row r="588" spans="1:8" s="5" customFormat="1" ht="15.75" customHeight="1">
      <c r="A588" s="113"/>
      <c r="B588" s="111" t="s">
        <v>1011</v>
      </c>
      <c r="C588" s="111" t="s">
        <v>1010</v>
      </c>
      <c r="D588" s="234"/>
      <c r="E588" s="82">
        <f t="shared" si="76"/>
        <v>45441</v>
      </c>
      <c r="F588" s="82">
        <f t="shared" si="76"/>
        <v>45444</v>
      </c>
      <c r="G588" s="82">
        <f t="shared" si="76"/>
        <v>45446</v>
      </c>
      <c r="H588" s="156"/>
    </row>
    <row r="589" spans="1:8" s="5" customFormat="1" ht="15.75" customHeight="1">
      <c r="A589" s="113"/>
      <c r="B589" s="156"/>
      <c r="C589" s="156"/>
      <c r="D589" s="131"/>
      <c r="E589" s="131"/>
      <c r="F589" s="132"/>
      <c r="G589" s="132"/>
      <c r="H589" s="156"/>
    </row>
    <row r="590" spans="1:8" s="5" customFormat="1" ht="15.75" customHeight="1">
      <c r="A590" s="230"/>
      <c r="B590" s="230"/>
      <c r="C590" s="116"/>
      <c r="D590" s="117"/>
      <c r="E590" s="117"/>
      <c r="F590" s="118"/>
      <c r="G590" s="118"/>
      <c r="H590" s="156"/>
    </row>
    <row r="591" spans="1:8" s="5" customFormat="1" ht="15.75" customHeight="1">
      <c r="A591" s="113" t="s">
        <v>367</v>
      </c>
      <c r="B591" s="236" t="s">
        <v>229</v>
      </c>
      <c r="C591" s="236" t="s">
        <v>21</v>
      </c>
      <c r="D591" s="236" t="s">
        <v>22</v>
      </c>
      <c r="E591" s="119" t="s">
        <v>224</v>
      </c>
      <c r="F591" s="119" t="s">
        <v>23</v>
      </c>
      <c r="G591" s="119" t="s">
        <v>78</v>
      </c>
      <c r="H591" s="156"/>
    </row>
    <row r="592" spans="1:8" s="5" customFormat="1" ht="15.75" customHeight="1">
      <c r="A592" s="113"/>
      <c r="B592" s="237"/>
      <c r="C592" s="237"/>
      <c r="D592" s="237"/>
      <c r="E592" s="119" t="s">
        <v>14</v>
      </c>
      <c r="F592" s="119" t="s">
        <v>24</v>
      </c>
      <c r="G592" s="119" t="s">
        <v>25</v>
      </c>
      <c r="H592" s="156"/>
    </row>
    <row r="593" spans="1:8" s="5" customFormat="1" ht="15.75" customHeight="1">
      <c r="A593" s="156"/>
      <c r="B593" s="111" t="s">
        <v>1005</v>
      </c>
      <c r="C593" s="111" t="s">
        <v>1006</v>
      </c>
      <c r="D593" s="265" t="s">
        <v>366</v>
      </c>
      <c r="E593" s="82">
        <v>45413</v>
      </c>
      <c r="F593" s="82">
        <f>E593+3</f>
        <v>45416</v>
      </c>
      <c r="G593" s="82">
        <f>F593+2</f>
        <v>45418</v>
      </c>
      <c r="H593" s="156"/>
    </row>
    <row r="594" spans="1:8" s="5" customFormat="1" ht="15.75" customHeight="1">
      <c r="A594" s="113"/>
      <c r="B594" s="111" t="s">
        <v>1007</v>
      </c>
      <c r="C594" s="111" t="s">
        <v>1006</v>
      </c>
      <c r="D594" s="219"/>
      <c r="E594" s="82">
        <f t="shared" ref="E594:G597" si="77">E593+7</f>
        <v>45420</v>
      </c>
      <c r="F594" s="82">
        <f t="shared" si="77"/>
        <v>45423</v>
      </c>
      <c r="G594" s="82">
        <f t="shared" si="77"/>
        <v>45425</v>
      </c>
      <c r="H594" s="156"/>
    </row>
    <row r="595" spans="1:8" s="5" customFormat="1" ht="15.75" customHeight="1">
      <c r="A595" s="113"/>
      <c r="B595" s="111" t="s">
        <v>1008</v>
      </c>
      <c r="C595" s="111" t="s">
        <v>1009</v>
      </c>
      <c r="D595" s="219"/>
      <c r="E595" s="82">
        <f t="shared" si="77"/>
        <v>45427</v>
      </c>
      <c r="F595" s="82">
        <f t="shared" si="77"/>
        <v>45430</v>
      </c>
      <c r="G595" s="82">
        <f t="shared" si="77"/>
        <v>45432</v>
      </c>
      <c r="H595" s="156"/>
    </row>
    <row r="596" spans="1:8" s="5" customFormat="1" ht="15.75" customHeight="1">
      <c r="A596" s="113"/>
      <c r="B596" s="111" t="s">
        <v>1005</v>
      </c>
      <c r="C596" s="111" t="s">
        <v>1010</v>
      </c>
      <c r="D596" s="219"/>
      <c r="E596" s="82">
        <f t="shared" si="77"/>
        <v>45434</v>
      </c>
      <c r="F596" s="82">
        <f t="shared" si="77"/>
        <v>45437</v>
      </c>
      <c r="G596" s="82">
        <f t="shared" si="77"/>
        <v>45439</v>
      </c>
      <c r="H596" s="156"/>
    </row>
    <row r="597" spans="1:8" s="5" customFormat="1" ht="15.75" customHeight="1">
      <c r="A597" s="113"/>
      <c r="B597" s="111" t="s">
        <v>1011</v>
      </c>
      <c r="C597" s="111" t="s">
        <v>1010</v>
      </c>
      <c r="D597" s="234"/>
      <c r="E597" s="82">
        <f t="shared" si="77"/>
        <v>45441</v>
      </c>
      <c r="F597" s="82">
        <f t="shared" si="77"/>
        <v>45444</v>
      </c>
      <c r="G597" s="82">
        <f t="shared" si="77"/>
        <v>45446</v>
      </c>
      <c r="H597" s="156"/>
    </row>
    <row r="598" spans="1:8" s="5" customFormat="1" ht="15.75" customHeight="1">
      <c r="A598" s="113"/>
      <c r="B598" s="156"/>
      <c r="C598" s="156"/>
      <c r="D598" s="131"/>
      <c r="E598" s="131"/>
      <c r="F598" s="132"/>
      <c r="G598" s="132"/>
      <c r="H598" s="156"/>
    </row>
    <row r="599" spans="1:8" s="5" customFormat="1" ht="15.75" customHeight="1">
      <c r="A599" s="230"/>
      <c r="B599" s="230"/>
      <c r="C599" s="116"/>
      <c r="D599" s="117"/>
      <c r="E599" s="117"/>
      <c r="F599" s="118"/>
      <c r="G599" s="118"/>
      <c r="H599" s="156"/>
    </row>
    <row r="600" spans="1:8" s="5" customFormat="1" ht="15.75" customHeight="1">
      <c r="A600" s="113" t="s">
        <v>368</v>
      </c>
      <c r="B600" s="236" t="s">
        <v>20</v>
      </c>
      <c r="C600" s="236" t="s">
        <v>21</v>
      </c>
      <c r="D600" s="236" t="s">
        <v>22</v>
      </c>
      <c r="E600" s="119" t="s">
        <v>226</v>
      </c>
      <c r="F600" s="119" t="s">
        <v>23</v>
      </c>
      <c r="G600" s="119" t="s">
        <v>79</v>
      </c>
      <c r="H600" s="156"/>
    </row>
    <row r="601" spans="1:8" s="5" customFormat="1" ht="15.75" customHeight="1">
      <c r="A601" s="113"/>
      <c r="B601" s="237"/>
      <c r="C601" s="237"/>
      <c r="D601" s="237"/>
      <c r="E601" s="123" t="s">
        <v>14</v>
      </c>
      <c r="F601" s="119" t="s">
        <v>24</v>
      </c>
      <c r="G601" s="119" t="s">
        <v>25</v>
      </c>
      <c r="H601" s="156"/>
    </row>
    <row r="602" spans="1:8" s="5" customFormat="1" ht="15.75" customHeight="1">
      <c r="A602" s="113"/>
      <c r="B602" s="119" t="s">
        <v>925</v>
      </c>
      <c r="C602" s="119" t="s">
        <v>370</v>
      </c>
      <c r="D602" s="226" t="s">
        <v>924</v>
      </c>
      <c r="E602" s="82">
        <v>45411</v>
      </c>
      <c r="F602" s="82">
        <f>E602+3</f>
        <v>45414</v>
      </c>
      <c r="G602" s="82">
        <f>F602+3</f>
        <v>45417</v>
      </c>
      <c r="H602" s="156"/>
    </row>
    <row r="603" spans="1:8" s="5" customFormat="1" ht="15.75" customHeight="1">
      <c r="A603" s="156"/>
      <c r="B603" s="119" t="s">
        <v>926</v>
      </c>
      <c r="C603" s="119" t="s">
        <v>927</v>
      </c>
      <c r="D603" s="266"/>
      <c r="E603" s="85">
        <f t="shared" ref="E603:G606" si="78">E602+7</f>
        <v>45418</v>
      </c>
      <c r="F603" s="82">
        <f t="shared" si="78"/>
        <v>45421</v>
      </c>
      <c r="G603" s="82">
        <f t="shared" si="78"/>
        <v>45424</v>
      </c>
      <c r="H603" s="156"/>
    </row>
    <row r="604" spans="1:8" s="5" customFormat="1" ht="15.75" customHeight="1">
      <c r="A604" s="113"/>
      <c r="B604" s="119" t="s">
        <v>928</v>
      </c>
      <c r="C604" s="119" t="s">
        <v>929</v>
      </c>
      <c r="D604" s="266"/>
      <c r="E604" s="85">
        <f t="shared" si="78"/>
        <v>45425</v>
      </c>
      <c r="F604" s="82">
        <f t="shared" si="78"/>
        <v>45428</v>
      </c>
      <c r="G604" s="82">
        <f t="shared" si="78"/>
        <v>45431</v>
      </c>
      <c r="H604" s="156"/>
    </row>
    <row r="605" spans="1:8" s="5" customFormat="1" ht="15.75" customHeight="1">
      <c r="A605" s="113"/>
      <c r="B605" s="119" t="s">
        <v>925</v>
      </c>
      <c r="C605" s="119" t="s">
        <v>930</v>
      </c>
      <c r="D605" s="266"/>
      <c r="E605" s="85">
        <f t="shared" si="78"/>
        <v>45432</v>
      </c>
      <c r="F605" s="82">
        <f t="shared" si="78"/>
        <v>45435</v>
      </c>
      <c r="G605" s="82">
        <f t="shared" si="78"/>
        <v>45438</v>
      </c>
      <c r="H605" s="156"/>
    </row>
    <row r="606" spans="1:8" s="5" customFormat="1" ht="15.75" customHeight="1">
      <c r="A606" s="113"/>
      <c r="B606" s="119" t="s">
        <v>926</v>
      </c>
      <c r="C606" s="119" t="s">
        <v>931</v>
      </c>
      <c r="D606" s="266"/>
      <c r="E606" s="85">
        <f t="shared" si="78"/>
        <v>45439</v>
      </c>
      <c r="F606" s="82">
        <f t="shared" si="78"/>
        <v>45442</v>
      </c>
      <c r="G606" s="82">
        <f t="shared" si="78"/>
        <v>45445</v>
      </c>
      <c r="H606" s="156"/>
    </row>
    <row r="607" spans="1:8" s="5" customFormat="1" ht="15.75" customHeight="1">
      <c r="A607" s="230"/>
      <c r="B607" s="230"/>
      <c r="C607" s="230"/>
      <c r="D607" s="230"/>
      <c r="E607" s="230"/>
      <c r="F607" s="230"/>
      <c r="G607" s="230"/>
      <c r="H607" s="230"/>
    </row>
    <row r="608" spans="1:8" s="5" customFormat="1" ht="15.75" customHeight="1">
      <c r="A608" s="113" t="s">
        <v>192</v>
      </c>
      <c r="B608" s="236" t="s">
        <v>20</v>
      </c>
      <c r="C608" s="236" t="s">
        <v>21</v>
      </c>
      <c r="D608" s="236" t="s">
        <v>22</v>
      </c>
      <c r="E608" s="119" t="s">
        <v>224</v>
      </c>
      <c r="F608" s="119" t="s">
        <v>23</v>
      </c>
      <c r="G608" s="119" t="s">
        <v>80</v>
      </c>
      <c r="H608" s="156"/>
    </row>
    <row r="609" spans="1:8" s="5" customFormat="1" ht="15.75" customHeight="1">
      <c r="A609" s="113"/>
      <c r="B609" s="237"/>
      <c r="C609" s="237"/>
      <c r="D609" s="237"/>
      <c r="E609" s="119" t="s">
        <v>259</v>
      </c>
      <c r="F609" s="119" t="s">
        <v>24</v>
      </c>
      <c r="G609" s="119" t="s">
        <v>25</v>
      </c>
      <c r="H609" s="156"/>
    </row>
    <row r="610" spans="1:8" s="5" customFormat="1" ht="15.75" customHeight="1">
      <c r="A610" s="113"/>
      <c r="B610" s="119" t="s">
        <v>925</v>
      </c>
      <c r="C610" s="119" t="s">
        <v>370</v>
      </c>
      <c r="D610" s="227" t="s">
        <v>369</v>
      </c>
      <c r="E610" s="82">
        <v>45411</v>
      </c>
      <c r="F610" s="82">
        <f>E610+3</f>
        <v>45414</v>
      </c>
      <c r="G610" s="82">
        <f>F610+3</f>
        <v>45417</v>
      </c>
      <c r="H610" s="156"/>
    </row>
    <row r="611" spans="1:8" s="5" customFormat="1" ht="15.75" customHeight="1">
      <c r="A611" s="156"/>
      <c r="B611" s="119" t="s">
        <v>926</v>
      </c>
      <c r="C611" s="119" t="s">
        <v>927</v>
      </c>
      <c r="D611" s="240"/>
      <c r="E611" s="85">
        <f>E610+7</f>
        <v>45418</v>
      </c>
      <c r="F611" s="82">
        <f t="shared" ref="E611:G614" si="79">F610+7</f>
        <v>45421</v>
      </c>
      <c r="G611" s="82">
        <f t="shared" si="79"/>
        <v>45424</v>
      </c>
      <c r="H611" s="156"/>
    </row>
    <row r="612" spans="1:8" s="5" customFormat="1" ht="15.75" customHeight="1">
      <c r="A612" s="113"/>
      <c r="B612" s="119" t="s">
        <v>928</v>
      </c>
      <c r="C612" s="119" t="s">
        <v>929</v>
      </c>
      <c r="D612" s="240"/>
      <c r="E612" s="85">
        <f t="shared" si="79"/>
        <v>45425</v>
      </c>
      <c r="F612" s="82">
        <f t="shared" si="79"/>
        <v>45428</v>
      </c>
      <c r="G612" s="82">
        <f t="shared" si="79"/>
        <v>45431</v>
      </c>
      <c r="H612" s="156"/>
    </row>
    <row r="613" spans="1:8" s="5" customFormat="1" ht="15.75" customHeight="1">
      <c r="A613" s="113"/>
      <c r="B613" s="119" t="s">
        <v>925</v>
      </c>
      <c r="C613" s="119" t="s">
        <v>930</v>
      </c>
      <c r="D613" s="240"/>
      <c r="E613" s="85">
        <f t="shared" si="79"/>
        <v>45432</v>
      </c>
      <c r="F613" s="82">
        <f t="shared" si="79"/>
        <v>45435</v>
      </c>
      <c r="G613" s="82">
        <f t="shared" si="79"/>
        <v>45438</v>
      </c>
      <c r="H613" s="156"/>
    </row>
    <row r="614" spans="1:8" s="5" customFormat="1" ht="15.75" customHeight="1">
      <c r="A614" s="113"/>
      <c r="B614" s="119" t="s">
        <v>926</v>
      </c>
      <c r="C614" s="119" t="s">
        <v>931</v>
      </c>
      <c r="D614" s="320"/>
      <c r="E614" s="85">
        <f t="shared" si="79"/>
        <v>45439</v>
      </c>
      <c r="F614" s="82">
        <f t="shared" si="79"/>
        <v>45442</v>
      </c>
      <c r="G614" s="82">
        <f t="shared" si="79"/>
        <v>45445</v>
      </c>
      <c r="H614" s="156"/>
    </row>
    <row r="615" spans="1:8" s="5" customFormat="1" ht="15.75" customHeight="1">
      <c r="A615" s="33"/>
      <c r="C615" s="18"/>
      <c r="D615" s="19"/>
      <c r="E615" s="19"/>
      <c r="F615" s="58"/>
      <c r="G615" s="58"/>
    </row>
    <row r="616" spans="1:8" s="5" customFormat="1" ht="15.75" customHeight="1">
      <c r="A616" s="62" t="s">
        <v>371</v>
      </c>
      <c r="B616" s="259" t="s">
        <v>20</v>
      </c>
      <c r="C616" s="259" t="s">
        <v>21</v>
      </c>
      <c r="D616" s="259" t="s">
        <v>22</v>
      </c>
      <c r="E616" s="46" t="s">
        <v>224</v>
      </c>
      <c r="F616" s="46" t="s">
        <v>23</v>
      </c>
      <c r="G616" s="46" t="s">
        <v>81</v>
      </c>
    </row>
    <row r="617" spans="1:8" s="5" customFormat="1" ht="15.75" customHeight="1">
      <c r="A617" s="62"/>
      <c r="B617" s="260"/>
      <c r="C617" s="260"/>
      <c r="D617" s="260"/>
      <c r="E617" s="52" t="s">
        <v>14</v>
      </c>
      <c r="F617" s="46" t="s">
        <v>24</v>
      </c>
      <c r="G617" s="46" t="s">
        <v>25</v>
      </c>
    </row>
    <row r="618" spans="1:8" s="5" customFormat="1" ht="15.75" customHeight="1">
      <c r="B618" s="119" t="s">
        <v>810</v>
      </c>
      <c r="C618" s="121" t="s">
        <v>811</v>
      </c>
      <c r="D618" s="218" t="s">
        <v>809</v>
      </c>
      <c r="E618" s="82">
        <v>45414</v>
      </c>
      <c r="F618" s="85">
        <f>E618+3</f>
        <v>45417</v>
      </c>
      <c r="G618" s="82">
        <f>F618+3</f>
        <v>45420</v>
      </c>
      <c r="H618" s="156"/>
    </row>
    <row r="619" spans="1:8" s="5" customFormat="1" ht="15.75" customHeight="1">
      <c r="A619" s="62"/>
      <c r="B619" s="119" t="s">
        <v>194</v>
      </c>
      <c r="C619" s="121" t="s">
        <v>812</v>
      </c>
      <c r="D619" s="219"/>
      <c r="E619" s="85">
        <f t="shared" ref="E619:G622" si="80">E618+7</f>
        <v>45421</v>
      </c>
      <c r="F619" s="85">
        <f t="shared" si="80"/>
        <v>45424</v>
      </c>
      <c r="G619" s="82">
        <f t="shared" si="80"/>
        <v>45427</v>
      </c>
      <c r="H619" s="156"/>
    </row>
    <row r="620" spans="1:8" s="5" customFormat="1" ht="15.75" customHeight="1">
      <c r="A620" s="62"/>
      <c r="B620" s="119" t="s">
        <v>194</v>
      </c>
      <c r="C620" s="121" t="s">
        <v>172</v>
      </c>
      <c r="D620" s="219"/>
      <c r="E620" s="85">
        <f t="shared" si="80"/>
        <v>45428</v>
      </c>
      <c r="F620" s="85">
        <f t="shared" si="80"/>
        <v>45431</v>
      </c>
      <c r="G620" s="82">
        <f t="shared" si="80"/>
        <v>45434</v>
      </c>
      <c r="H620" s="156"/>
    </row>
    <row r="621" spans="1:8" s="5" customFormat="1" ht="15.75" customHeight="1">
      <c r="A621" s="62"/>
      <c r="B621" s="119" t="s">
        <v>194</v>
      </c>
      <c r="C621" s="121" t="s">
        <v>177</v>
      </c>
      <c r="D621" s="219"/>
      <c r="E621" s="85">
        <f t="shared" si="80"/>
        <v>45435</v>
      </c>
      <c r="F621" s="85">
        <f t="shared" si="80"/>
        <v>45438</v>
      </c>
      <c r="G621" s="82">
        <f t="shared" si="80"/>
        <v>45441</v>
      </c>
      <c r="H621" s="156"/>
    </row>
    <row r="622" spans="1:8" s="5" customFormat="1" ht="15.75" customHeight="1">
      <c r="A622" s="62"/>
      <c r="B622" s="119" t="s">
        <v>194</v>
      </c>
      <c r="C622" s="121" t="s">
        <v>813</v>
      </c>
      <c r="D622" s="220"/>
      <c r="E622" s="85">
        <f t="shared" si="80"/>
        <v>45442</v>
      </c>
      <c r="F622" s="85">
        <f t="shared" si="80"/>
        <v>45445</v>
      </c>
      <c r="G622" s="82">
        <f t="shared" si="80"/>
        <v>45448</v>
      </c>
      <c r="H622" s="156"/>
    </row>
    <row r="623" spans="1:8" s="5" customFormat="1" ht="15.75" customHeight="1">
      <c r="A623" s="62"/>
      <c r="B623" s="142"/>
      <c r="C623" s="157"/>
      <c r="D623" s="116"/>
      <c r="E623" s="116"/>
      <c r="F623" s="117"/>
      <c r="G623" s="118"/>
      <c r="H623" s="156"/>
    </row>
    <row r="624" spans="1:8" s="5" customFormat="1" ht="15.75" customHeight="1">
      <c r="A624" s="62"/>
      <c r="B624" s="131"/>
      <c r="C624" s="131"/>
      <c r="D624" s="131"/>
      <c r="E624" s="131"/>
      <c r="F624" s="132"/>
      <c r="G624" s="132"/>
      <c r="H624" s="156"/>
    </row>
    <row r="625" spans="1:8" s="5" customFormat="1" ht="15.75" customHeight="1">
      <c r="A625" s="62"/>
      <c r="B625" s="158"/>
      <c r="C625" s="116"/>
      <c r="D625" s="117"/>
      <c r="E625" s="117"/>
      <c r="F625" s="118"/>
      <c r="G625" s="118"/>
      <c r="H625" s="156"/>
    </row>
    <row r="626" spans="1:8" s="5" customFormat="1" ht="15.75" customHeight="1">
      <c r="A626" s="62"/>
      <c r="B626" s="227" t="s">
        <v>20</v>
      </c>
      <c r="C626" s="227" t="s">
        <v>21</v>
      </c>
      <c r="D626" s="236" t="s">
        <v>22</v>
      </c>
      <c r="E626" s="119" t="s">
        <v>226</v>
      </c>
      <c r="F626" s="119" t="s">
        <v>23</v>
      </c>
      <c r="G626" s="119" t="s">
        <v>83</v>
      </c>
      <c r="H626" s="156"/>
    </row>
    <row r="627" spans="1:8" s="5" customFormat="1" ht="15.75" customHeight="1">
      <c r="A627" s="62" t="s">
        <v>372</v>
      </c>
      <c r="B627" s="229"/>
      <c r="C627" s="229"/>
      <c r="D627" s="237"/>
      <c r="E627" s="123" t="s">
        <v>14</v>
      </c>
      <c r="F627" s="119" t="s">
        <v>24</v>
      </c>
      <c r="G627" s="119" t="s">
        <v>25</v>
      </c>
      <c r="H627" s="156"/>
    </row>
    <row r="628" spans="1:8" s="5" customFormat="1" ht="15.75" customHeight="1">
      <c r="A628" s="62"/>
      <c r="B628" s="119" t="s">
        <v>810</v>
      </c>
      <c r="C628" s="121" t="s">
        <v>811</v>
      </c>
      <c r="D628" s="218" t="s">
        <v>373</v>
      </c>
      <c r="E628" s="82">
        <v>45414</v>
      </c>
      <c r="F628" s="85">
        <f>E628+3</f>
        <v>45417</v>
      </c>
      <c r="G628" s="82">
        <f>F628+3</f>
        <v>45420</v>
      </c>
      <c r="H628" s="156"/>
    </row>
    <row r="629" spans="1:8" s="5" customFormat="1" ht="15.75" customHeight="1">
      <c r="A629" s="62"/>
      <c r="B629" s="119" t="s">
        <v>194</v>
      </c>
      <c r="C629" s="121" t="s">
        <v>812</v>
      </c>
      <c r="D629" s="219"/>
      <c r="E629" s="85">
        <f t="shared" ref="E629:G632" si="81">E628+7</f>
        <v>45421</v>
      </c>
      <c r="F629" s="85">
        <f t="shared" si="81"/>
        <v>45424</v>
      </c>
      <c r="G629" s="82">
        <f t="shared" si="81"/>
        <v>45427</v>
      </c>
      <c r="H629" s="156"/>
    </row>
    <row r="630" spans="1:8" s="5" customFormat="1" ht="15.75" customHeight="1">
      <c r="A630" s="62"/>
      <c r="B630" s="119" t="s">
        <v>194</v>
      </c>
      <c r="C630" s="121" t="s">
        <v>172</v>
      </c>
      <c r="D630" s="219"/>
      <c r="E630" s="85">
        <f t="shared" si="81"/>
        <v>45428</v>
      </c>
      <c r="F630" s="85">
        <f t="shared" si="81"/>
        <v>45431</v>
      </c>
      <c r="G630" s="82">
        <f t="shared" si="81"/>
        <v>45434</v>
      </c>
      <c r="H630" s="156"/>
    </row>
    <row r="631" spans="1:8" s="5" customFormat="1" ht="15.75" customHeight="1">
      <c r="A631" s="62"/>
      <c r="B631" s="119" t="s">
        <v>194</v>
      </c>
      <c r="C631" s="121" t="s">
        <v>177</v>
      </c>
      <c r="D631" s="219"/>
      <c r="E631" s="85">
        <f t="shared" si="81"/>
        <v>45435</v>
      </c>
      <c r="F631" s="85">
        <f t="shared" si="81"/>
        <v>45438</v>
      </c>
      <c r="G631" s="82">
        <f t="shared" si="81"/>
        <v>45441</v>
      </c>
      <c r="H631" s="156"/>
    </row>
    <row r="632" spans="1:8" s="5" customFormat="1" ht="15.75" customHeight="1">
      <c r="A632" s="33"/>
      <c r="B632" s="119" t="s">
        <v>194</v>
      </c>
      <c r="C632" s="121" t="s">
        <v>813</v>
      </c>
      <c r="D632" s="220"/>
      <c r="E632" s="85">
        <f t="shared" si="81"/>
        <v>45442</v>
      </c>
      <c r="F632" s="85">
        <f t="shared" si="81"/>
        <v>45445</v>
      </c>
      <c r="G632" s="82">
        <f t="shared" si="81"/>
        <v>45448</v>
      </c>
      <c r="H632" s="156"/>
    </row>
    <row r="633" spans="1:8" s="5" customFormat="1" ht="15.75" customHeight="1">
      <c r="A633" s="62"/>
      <c r="B633" s="158"/>
      <c r="C633" s="116"/>
      <c r="D633" s="117"/>
      <c r="E633" s="117"/>
      <c r="F633" s="118"/>
      <c r="G633" s="118"/>
      <c r="H633" s="156"/>
    </row>
    <row r="634" spans="1:8" s="5" customFormat="1" ht="15.75" customHeight="1">
      <c r="A634" s="62"/>
      <c r="B634" s="131"/>
      <c r="C634" s="131"/>
      <c r="D634" s="131"/>
      <c r="E634" s="159"/>
      <c r="F634" s="159"/>
      <c r="G634" s="132"/>
      <c r="H634" s="156"/>
    </row>
    <row r="635" spans="1:8" s="5" customFormat="1" ht="15.75" customHeight="1">
      <c r="A635" s="62"/>
      <c r="B635" s="236" t="s">
        <v>20</v>
      </c>
      <c r="C635" s="236" t="s">
        <v>21</v>
      </c>
      <c r="D635" s="236" t="s">
        <v>22</v>
      </c>
      <c r="E635" s="119" t="s">
        <v>226</v>
      </c>
      <c r="F635" s="119" t="s">
        <v>23</v>
      </c>
      <c r="G635" s="119" t="s">
        <v>84</v>
      </c>
      <c r="H635" s="156"/>
    </row>
    <row r="636" spans="1:8" s="5" customFormat="1" ht="15.75" customHeight="1">
      <c r="A636" s="62" t="s">
        <v>374</v>
      </c>
      <c r="B636" s="237"/>
      <c r="C636" s="237"/>
      <c r="D636" s="237"/>
      <c r="E636" s="123" t="s">
        <v>14</v>
      </c>
      <c r="F636" s="119" t="s">
        <v>24</v>
      </c>
      <c r="G636" s="119" t="s">
        <v>25</v>
      </c>
      <c r="H636" s="156"/>
    </row>
    <row r="637" spans="1:8" s="5" customFormat="1" ht="15.75" customHeight="1">
      <c r="A637" s="62"/>
      <c r="B637" s="124" t="s">
        <v>911</v>
      </c>
      <c r="C637" s="124" t="s">
        <v>912</v>
      </c>
      <c r="D637" s="251" t="s">
        <v>932</v>
      </c>
      <c r="E637" s="94">
        <v>45411</v>
      </c>
      <c r="F637" s="93">
        <f>E637+3</f>
        <v>45414</v>
      </c>
      <c r="G637" s="82">
        <f>F637+4</f>
        <v>45418</v>
      </c>
      <c r="H637" s="156"/>
    </row>
    <row r="638" spans="1:8" s="5" customFormat="1" ht="15.75" customHeight="1">
      <c r="A638" s="62"/>
      <c r="B638" s="124" t="s">
        <v>913</v>
      </c>
      <c r="C638" s="124" t="s">
        <v>912</v>
      </c>
      <c r="D638" s="235"/>
      <c r="E638" s="93">
        <f t="shared" ref="E638:G641" si="82">E637+7</f>
        <v>45418</v>
      </c>
      <c r="F638" s="93">
        <f t="shared" si="82"/>
        <v>45421</v>
      </c>
      <c r="G638" s="82">
        <f t="shared" si="82"/>
        <v>45425</v>
      </c>
      <c r="H638" s="156"/>
    </row>
    <row r="639" spans="1:8" s="5" customFormat="1" ht="15.75" customHeight="1">
      <c r="A639" s="62"/>
      <c r="B639" s="124" t="s">
        <v>914</v>
      </c>
      <c r="C639" s="124" t="s">
        <v>912</v>
      </c>
      <c r="D639" s="235"/>
      <c r="E639" s="93">
        <f t="shared" si="82"/>
        <v>45425</v>
      </c>
      <c r="F639" s="93">
        <f t="shared" si="82"/>
        <v>45428</v>
      </c>
      <c r="G639" s="82">
        <f t="shared" si="82"/>
        <v>45432</v>
      </c>
      <c r="H639" s="156"/>
    </row>
    <row r="640" spans="1:8" s="5" customFormat="1" ht="15.75" customHeight="1">
      <c r="A640" s="33"/>
      <c r="B640" s="124" t="s">
        <v>915</v>
      </c>
      <c r="C640" s="124" t="s">
        <v>338</v>
      </c>
      <c r="D640" s="235"/>
      <c r="E640" s="93">
        <f t="shared" si="82"/>
        <v>45432</v>
      </c>
      <c r="F640" s="93">
        <f t="shared" si="82"/>
        <v>45435</v>
      </c>
      <c r="G640" s="82">
        <f t="shared" si="82"/>
        <v>45439</v>
      </c>
      <c r="H640" s="156"/>
    </row>
    <row r="641" spans="1:8" s="5" customFormat="1" ht="15.75" customHeight="1">
      <c r="A641" s="62"/>
      <c r="B641" s="124" t="s">
        <v>916</v>
      </c>
      <c r="C641" s="124" t="s">
        <v>205</v>
      </c>
      <c r="D641" s="220"/>
      <c r="E641" s="93">
        <f t="shared" si="82"/>
        <v>45439</v>
      </c>
      <c r="F641" s="93">
        <f t="shared" si="82"/>
        <v>45442</v>
      </c>
      <c r="G641" s="82">
        <f t="shared" si="82"/>
        <v>45446</v>
      </c>
      <c r="H641" s="156"/>
    </row>
    <row r="642" spans="1:8" s="5" customFormat="1" ht="15.75" customHeight="1">
      <c r="A642" s="62"/>
      <c r="B642" s="158"/>
      <c r="C642" s="116"/>
      <c r="D642" s="117"/>
      <c r="E642" s="117"/>
      <c r="F642" s="118"/>
      <c r="G642" s="118"/>
      <c r="H642" s="156"/>
    </row>
    <row r="643" spans="1:8" s="5" customFormat="1" ht="15.75" customHeight="1">
      <c r="A643" s="62" t="s">
        <v>375</v>
      </c>
      <c r="B643" s="250" t="s">
        <v>20</v>
      </c>
      <c r="C643" s="236" t="s">
        <v>21</v>
      </c>
      <c r="D643" s="236" t="s">
        <v>22</v>
      </c>
      <c r="E643" s="119" t="s">
        <v>226</v>
      </c>
      <c r="F643" s="119" t="s">
        <v>23</v>
      </c>
      <c r="G643" s="119" t="s">
        <v>85</v>
      </c>
      <c r="H643" s="156"/>
    </row>
    <row r="644" spans="1:8" s="5" customFormat="1" ht="15.75" customHeight="1">
      <c r="A644" s="62"/>
      <c r="B644" s="237"/>
      <c r="C644" s="237"/>
      <c r="D644" s="237"/>
      <c r="E644" s="123" t="s">
        <v>14</v>
      </c>
      <c r="F644" s="119" t="s">
        <v>24</v>
      </c>
      <c r="G644" s="119" t="s">
        <v>25</v>
      </c>
      <c r="H644" s="156"/>
    </row>
    <row r="645" spans="1:8" s="5" customFormat="1" ht="15.75" customHeight="1">
      <c r="A645" s="62"/>
      <c r="B645" s="119" t="s">
        <v>376</v>
      </c>
      <c r="C645" s="160" t="s">
        <v>967</v>
      </c>
      <c r="D645" s="265" t="s">
        <v>966</v>
      </c>
      <c r="E645" s="161">
        <v>45411</v>
      </c>
      <c r="F645" s="161">
        <f>E645+3</f>
        <v>45414</v>
      </c>
      <c r="G645" s="161">
        <f>F645+3</f>
        <v>45417</v>
      </c>
      <c r="H645" s="156"/>
    </row>
    <row r="646" spans="1:8" s="5" customFormat="1" ht="15.75" customHeight="1">
      <c r="A646" s="62"/>
      <c r="B646" s="119" t="s">
        <v>376</v>
      </c>
      <c r="C646" s="160" t="s">
        <v>211</v>
      </c>
      <c r="D646" s="228"/>
      <c r="E646" s="161">
        <f t="shared" ref="E646:G649" si="83">E645+7</f>
        <v>45418</v>
      </c>
      <c r="F646" s="161">
        <f t="shared" si="83"/>
        <v>45421</v>
      </c>
      <c r="G646" s="161">
        <f t="shared" si="83"/>
        <v>45424</v>
      </c>
      <c r="H646" s="156"/>
    </row>
    <row r="647" spans="1:8" s="5" customFormat="1" ht="15.75" customHeight="1">
      <c r="A647" s="62"/>
      <c r="B647" s="119" t="s">
        <v>376</v>
      </c>
      <c r="C647" s="160" t="s">
        <v>212</v>
      </c>
      <c r="D647" s="228"/>
      <c r="E647" s="161">
        <f t="shared" si="83"/>
        <v>45425</v>
      </c>
      <c r="F647" s="161">
        <f t="shared" si="83"/>
        <v>45428</v>
      </c>
      <c r="G647" s="161">
        <f t="shared" si="83"/>
        <v>45431</v>
      </c>
      <c r="H647" s="156"/>
    </row>
    <row r="648" spans="1:8" s="5" customFormat="1" ht="15.75" customHeight="1">
      <c r="A648" s="62"/>
      <c r="B648" s="119" t="s">
        <v>376</v>
      </c>
      <c r="C648" s="160" t="s">
        <v>213</v>
      </c>
      <c r="D648" s="228"/>
      <c r="E648" s="161">
        <f t="shared" si="83"/>
        <v>45432</v>
      </c>
      <c r="F648" s="161">
        <f t="shared" si="83"/>
        <v>45435</v>
      </c>
      <c r="G648" s="161">
        <f t="shared" si="83"/>
        <v>45438</v>
      </c>
      <c r="H648" s="156"/>
    </row>
    <row r="649" spans="1:8" s="5" customFormat="1" ht="15.75" customHeight="1">
      <c r="A649" s="62"/>
      <c r="B649" s="119"/>
      <c r="C649" s="160"/>
      <c r="D649" s="237"/>
      <c r="E649" s="161">
        <f t="shared" si="83"/>
        <v>45439</v>
      </c>
      <c r="F649" s="161">
        <f t="shared" si="83"/>
        <v>45442</v>
      </c>
      <c r="G649" s="161">
        <f t="shared" si="83"/>
        <v>45445</v>
      </c>
      <c r="H649" s="156"/>
    </row>
    <row r="650" spans="1:8" s="5" customFormat="1" ht="15.75" customHeight="1">
      <c r="A650" s="62"/>
      <c r="B650" s="31"/>
      <c r="C650" s="36"/>
      <c r="D650" s="31"/>
      <c r="E650" s="31"/>
      <c r="F650" s="37"/>
      <c r="G650" s="37"/>
    </row>
    <row r="651" spans="1:8" s="5" customFormat="1" ht="15.75" customHeight="1">
      <c r="A651" s="62"/>
      <c r="B651" s="224" t="s">
        <v>20</v>
      </c>
      <c r="C651" s="224" t="s">
        <v>21</v>
      </c>
      <c r="D651" s="224" t="s">
        <v>22</v>
      </c>
      <c r="E651" s="46" t="s">
        <v>226</v>
      </c>
      <c r="F651" s="46" t="s">
        <v>23</v>
      </c>
      <c r="G651" s="46" t="s">
        <v>85</v>
      </c>
    </row>
    <row r="652" spans="1:8" s="5" customFormat="1" ht="15.75" customHeight="1">
      <c r="A652" s="62"/>
      <c r="B652" s="225"/>
      <c r="C652" s="225"/>
      <c r="D652" s="225"/>
      <c r="E652" s="52" t="s">
        <v>14</v>
      </c>
      <c r="F652" s="46" t="s">
        <v>24</v>
      </c>
      <c r="G652" s="46" t="s">
        <v>25</v>
      </c>
    </row>
    <row r="653" spans="1:8" s="5" customFormat="1" ht="15.75" customHeight="1">
      <c r="A653" s="62"/>
      <c r="B653" s="119" t="s">
        <v>377</v>
      </c>
      <c r="C653" s="162" t="s">
        <v>969</v>
      </c>
      <c r="D653" s="265" t="s">
        <v>968</v>
      </c>
      <c r="E653" s="82">
        <v>45410</v>
      </c>
      <c r="F653" s="82">
        <f>E653+3</f>
        <v>45413</v>
      </c>
      <c r="G653" s="82">
        <f>F653+3</f>
        <v>45416</v>
      </c>
      <c r="H653" s="156"/>
    </row>
    <row r="654" spans="1:8" s="5" customFormat="1" ht="15.75" customHeight="1">
      <c r="A654" s="62"/>
      <c r="B654" s="119" t="s">
        <v>378</v>
      </c>
      <c r="C654" s="162" t="s">
        <v>970</v>
      </c>
      <c r="D654" s="228"/>
      <c r="E654" s="82">
        <f t="shared" ref="E654:G657" si="84">E653+7</f>
        <v>45417</v>
      </c>
      <c r="F654" s="82">
        <f t="shared" si="84"/>
        <v>45420</v>
      </c>
      <c r="G654" s="82">
        <f t="shared" si="84"/>
        <v>45423</v>
      </c>
      <c r="H654" s="156"/>
    </row>
    <row r="655" spans="1:8" s="5" customFormat="1" ht="15.75" customHeight="1">
      <c r="A655" s="62"/>
      <c r="B655" s="119" t="s">
        <v>377</v>
      </c>
      <c r="C655" s="162" t="s">
        <v>970</v>
      </c>
      <c r="D655" s="228"/>
      <c r="E655" s="82">
        <f t="shared" si="84"/>
        <v>45424</v>
      </c>
      <c r="F655" s="82">
        <f t="shared" si="84"/>
        <v>45427</v>
      </c>
      <c r="G655" s="82">
        <f t="shared" si="84"/>
        <v>45430</v>
      </c>
      <c r="H655" s="156"/>
    </row>
    <row r="656" spans="1:8" s="5" customFormat="1" ht="15.75" customHeight="1">
      <c r="A656" s="62"/>
      <c r="B656" s="119" t="s">
        <v>378</v>
      </c>
      <c r="C656" s="162" t="s">
        <v>971</v>
      </c>
      <c r="D656" s="228"/>
      <c r="E656" s="82">
        <f t="shared" si="84"/>
        <v>45431</v>
      </c>
      <c r="F656" s="82">
        <f t="shared" si="84"/>
        <v>45434</v>
      </c>
      <c r="G656" s="82">
        <f t="shared" si="84"/>
        <v>45437</v>
      </c>
      <c r="H656" s="156"/>
    </row>
    <row r="657" spans="1:8" s="5" customFormat="1" ht="15.75" customHeight="1">
      <c r="A657" s="62"/>
      <c r="B657" s="119" t="s">
        <v>377</v>
      </c>
      <c r="C657" s="162" t="s">
        <v>971</v>
      </c>
      <c r="D657" s="237"/>
      <c r="E657" s="82">
        <f t="shared" si="84"/>
        <v>45438</v>
      </c>
      <c r="F657" s="82">
        <f t="shared" si="84"/>
        <v>45441</v>
      </c>
      <c r="G657" s="82">
        <f t="shared" si="84"/>
        <v>45444</v>
      </c>
      <c r="H657" s="156"/>
    </row>
    <row r="658" spans="1:8" s="5" customFormat="1" ht="15.75" customHeight="1">
      <c r="A658" s="62"/>
      <c r="B658" s="131"/>
      <c r="C658" s="130"/>
      <c r="D658" s="131"/>
      <c r="E658" s="131"/>
      <c r="F658" s="132"/>
      <c r="G658" s="132"/>
      <c r="H658" s="156"/>
    </row>
    <row r="659" spans="1:8" s="5" customFormat="1" ht="15.75" customHeight="1">
      <c r="A659" s="62"/>
      <c r="B659" s="158"/>
      <c r="C659" s="116"/>
      <c r="D659" s="117"/>
      <c r="E659" s="117"/>
      <c r="F659" s="118"/>
      <c r="G659" s="118"/>
      <c r="H659" s="156"/>
    </row>
    <row r="660" spans="1:8" s="5" customFormat="1" ht="15.75" customHeight="1">
      <c r="A660" s="62" t="s">
        <v>379</v>
      </c>
      <c r="B660" s="236" t="s">
        <v>20</v>
      </c>
      <c r="C660" s="236" t="s">
        <v>21</v>
      </c>
      <c r="D660" s="236" t="s">
        <v>22</v>
      </c>
      <c r="E660" s="119" t="s">
        <v>226</v>
      </c>
      <c r="F660" s="119" t="s">
        <v>23</v>
      </c>
      <c r="G660" s="119" t="s">
        <v>87</v>
      </c>
      <c r="H660" s="156"/>
    </row>
    <row r="661" spans="1:8" s="5" customFormat="1" ht="15.75" customHeight="1">
      <c r="A661" s="62"/>
      <c r="B661" s="237"/>
      <c r="C661" s="237"/>
      <c r="D661" s="237"/>
      <c r="E661" s="123" t="s">
        <v>14</v>
      </c>
      <c r="F661" s="119" t="s">
        <v>24</v>
      </c>
      <c r="G661" s="119" t="s">
        <v>25</v>
      </c>
      <c r="H661" s="156"/>
    </row>
    <row r="662" spans="1:8" s="5" customFormat="1" ht="15.75" customHeight="1">
      <c r="A662" s="62"/>
      <c r="B662" s="163" t="s">
        <v>815</v>
      </c>
      <c r="C662" s="163" t="s">
        <v>817</v>
      </c>
      <c r="D662" s="218" t="s">
        <v>814</v>
      </c>
      <c r="E662" s="94">
        <v>45410</v>
      </c>
      <c r="F662" s="94">
        <f>E662+3</f>
        <v>45413</v>
      </c>
      <c r="G662" s="82">
        <f>F662+3</f>
        <v>45416</v>
      </c>
      <c r="H662" s="156"/>
    </row>
    <row r="663" spans="1:8" s="5" customFormat="1" ht="15.75" customHeight="1">
      <c r="A663" s="62"/>
      <c r="B663" s="163" t="s">
        <v>204</v>
      </c>
      <c r="C663" s="163" t="s">
        <v>818</v>
      </c>
      <c r="D663" s="228"/>
      <c r="E663" s="94">
        <f t="shared" ref="E663:G666" si="85">E662+7</f>
        <v>45417</v>
      </c>
      <c r="F663" s="94">
        <f t="shared" si="85"/>
        <v>45420</v>
      </c>
      <c r="G663" s="82">
        <f t="shared" si="85"/>
        <v>45423</v>
      </c>
      <c r="H663" s="156"/>
    </row>
    <row r="664" spans="1:8" s="5" customFormat="1" ht="15.75" customHeight="1">
      <c r="A664" s="62"/>
      <c r="B664" s="163" t="s">
        <v>204</v>
      </c>
      <c r="C664" s="163" t="s">
        <v>819</v>
      </c>
      <c r="D664" s="228"/>
      <c r="E664" s="94">
        <f t="shared" si="85"/>
        <v>45424</v>
      </c>
      <c r="F664" s="94">
        <f t="shared" si="85"/>
        <v>45427</v>
      </c>
      <c r="G664" s="82">
        <f t="shared" si="85"/>
        <v>45430</v>
      </c>
      <c r="H664" s="156"/>
    </row>
    <row r="665" spans="1:8" s="5" customFormat="1" ht="15.75" customHeight="1">
      <c r="A665" s="62"/>
      <c r="B665" s="111" t="s">
        <v>204</v>
      </c>
      <c r="C665" s="163" t="s">
        <v>820</v>
      </c>
      <c r="D665" s="228"/>
      <c r="E665" s="94">
        <f t="shared" si="85"/>
        <v>45431</v>
      </c>
      <c r="F665" s="94">
        <f t="shared" si="85"/>
        <v>45434</v>
      </c>
      <c r="G665" s="82">
        <f t="shared" si="85"/>
        <v>45437</v>
      </c>
      <c r="H665" s="156"/>
    </row>
    <row r="666" spans="1:8" s="5" customFormat="1" ht="15.75" customHeight="1">
      <c r="A666" s="62"/>
      <c r="B666" s="111" t="s">
        <v>204</v>
      </c>
      <c r="C666" s="163" t="s">
        <v>821</v>
      </c>
      <c r="D666" s="229"/>
      <c r="E666" s="94">
        <f t="shared" si="85"/>
        <v>45438</v>
      </c>
      <c r="F666" s="94">
        <f t="shared" si="85"/>
        <v>45441</v>
      </c>
      <c r="G666" s="82">
        <f t="shared" si="85"/>
        <v>45444</v>
      </c>
      <c r="H666" s="156"/>
    </row>
    <row r="667" spans="1:8" s="5" customFormat="1" ht="15.75" customHeight="1">
      <c r="A667" s="62"/>
      <c r="B667" s="116"/>
      <c r="C667" s="116"/>
      <c r="D667" s="116"/>
      <c r="E667" s="116"/>
      <c r="F667" s="117"/>
      <c r="G667" s="118"/>
      <c r="H667" s="156"/>
    </row>
    <row r="668" spans="1:8" s="5" customFormat="1" ht="15.75" customHeight="1">
      <c r="A668" s="62"/>
      <c r="B668" s="236" t="s">
        <v>266</v>
      </c>
      <c r="C668" s="236" t="s">
        <v>21</v>
      </c>
      <c r="D668" s="236" t="s">
        <v>22</v>
      </c>
      <c r="E668" s="119" t="s">
        <v>226</v>
      </c>
      <c r="F668" s="119" t="s">
        <v>23</v>
      </c>
      <c r="G668" s="119" t="s">
        <v>87</v>
      </c>
      <c r="H668" s="156"/>
    </row>
    <row r="669" spans="1:8" s="5" customFormat="1" ht="15.75" customHeight="1">
      <c r="A669" s="62"/>
      <c r="B669" s="237"/>
      <c r="C669" s="237"/>
      <c r="D669" s="237"/>
      <c r="E669" s="123" t="s">
        <v>14</v>
      </c>
      <c r="F669" s="119" t="s">
        <v>24</v>
      </c>
      <c r="G669" s="119" t="s">
        <v>25</v>
      </c>
      <c r="H669" s="156"/>
    </row>
    <row r="670" spans="1:8" s="5" customFormat="1" ht="15.75" customHeight="1">
      <c r="A670" s="62"/>
      <c r="B670" s="119" t="s">
        <v>380</v>
      </c>
      <c r="C670" s="162" t="s">
        <v>973</v>
      </c>
      <c r="D670" s="233" t="s">
        <v>972</v>
      </c>
      <c r="E670" s="82">
        <v>45413</v>
      </c>
      <c r="F670" s="82">
        <f>E670+3</f>
        <v>45416</v>
      </c>
      <c r="G670" s="82">
        <f>F670+4</f>
        <v>45420</v>
      </c>
      <c r="H670" s="156"/>
    </row>
    <row r="671" spans="1:8" s="5" customFormat="1" ht="15.75" customHeight="1">
      <c r="A671" s="62"/>
      <c r="B671" s="119" t="s">
        <v>380</v>
      </c>
      <c r="C671" s="162" t="s">
        <v>212</v>
      </c>
      <c r="D671" s="219"/>
      <c r="E671" s="82">
        <f t="shared" ref="E671:G674" si="86">E670+7</f>
        <v>45420</v>
      </c>
      <c r="F671" s="82">
        <f t="shared" si="86"/>
        <v>45423</v>
      </c>
      <c r="G671" s="82">
        <f t="shared" si="86"/>
        <v>45427</v>
      </c>
      <c r="H671" s="156"/>
    </row>
    <row r="672" spans="1:8" s="5" customFormat="1" ht="15.75" customHeight="1">
      <c r="A672" s="62"/>
      <c r="B672" s="119" t="s">
        <v>381</v>
      </c>
      <c r="C672" s="162" t="s">
        <v>213</v>
      </c>
      <c r="D672" s="219"/>
      <c r="E672" s="82">
        <f t="shared" si="86"/>
        <v>45427</v>
      </c>
      <c r="F672" s="82">
        <f t="shared" si="86"/>
        <v>45430</v>
      </c>
      <c r="G672" s="82">
        <f t="shared" si="86"/>
        <v>45434</v>
      </c>
      <c r="H672" s="156"/>
    </row>
    <row r="673" spans="1:8" s="5" customFormat="1" ht="15.75" customHeight="1">
      <c r="A673" s="62"/>
      <c r="B673" s="119" t="s">
        <v>381</v>
      </c>
      <c r="C673" s="162" t="s">
        <v>816</v>
      </c>
      <c r="D673" s="219"/>
      <c r="E673" s="82">
        <f t="shared" si="86"/>
        <v>45434</v>
      </c>
      <c r="F673" s="82">
        <f t="shared" si="86"/>
        <v>45437</v>
      </c>
      <c r="G673" s="82">
        <f t="shared" si="86"/>
        <v>45441</v>
      </c>
      <c r="H673" s="156"/>
    </row>
    <row r="674" spans="1:8" s="5" customFormat="1" ht="15.75" customHeight="1">
      <c r="A674" s="62"/>
      <c r="B674" s="119"/>
      <c r="C674" s="162"/>
      <c r="D674" s="220"/>
      <c r="E674" s="82">
        <f t="shared" si="86"/>
        <v>45441</v>
      </c>
      <c r="F674" s="82">
        <f t="shared" si="86"/>
        <v>45444</v>
      </c>
      <c r="G674" s="82">
        <f t="shared" si="86"/>
        <v>45448</v>
      </c>
      <c r="H674" s="156"/>
    </row>
    <row r="675" spans="1:8" s="5" customFormat="1" ht="15.75" customHeight="1">
      <c r="A675" s="62"/>
      <c r="B675" s="27"/>
      <c r="C675" s="31"/>
      <c r="D675" s="31"/>
      <c r="E675" s="31"/>
      <c r="F675" s="14"/>
      <c r="G675" s="14"/>
    </row>
    <row r="676" spans="1:8" s="5" customFormat="1" ht="15.75" customHeight="1">
      <c r="A676" s="62"/>
      <c r="B676" s="54"/>
      <c r="C676" s="18"/>
      <c r="D676" s="19"/>
      <c r="E676" s="19"/>
      <c r="F676" s="58"/>
      <c r="G676" s="58"/>
    </row>
    <row r="677" spans="1:8" s="5" customFormat="1" ht="15.75" customHeight="1">
      <c r="A677" s="62"/>
      <c r="B677" s="224" t="s">
        <v>20</v>
      </c>
      <c r="C677" s="224" t="s">
        <v>21</v>
      </c>
      <c r="D677" s="224" t="s">
        <v>22</v>
      </c>
      <c r="E677" s="46" t="s">
        <v>226</v>
      </c>
      <c r="F677" s="46" t="s">
        <v>23</v>
      </c>
      <c r="G677" s="78" t="s">
        <v>998</v>
      </c>
    </row>
    <row r="678" spans="1:8" s="5" customFormat="1" ht="15.75" customHeight="1">
      <c r="A678" s="62" t="s">
        <v>88</v>
      </c>
      <c r="B678" s="225"/>
      <c r="C678" s="225"/>
      <c r="D678" s="225"/>
      <c r="E678" s="52" t="s">
        <v>382</v>
      </c>
      <c r="F678" s="46" t="s">
        <v>24</v>
      </c>
      <c r="G678" s="46" t="s">
        <v>25</v>
      </c>
    </row>
    <row r="679" spans="1:8" s="5" customFormat="1" ht="15.75" customHeight="1">
      <c r="A679" s="62"/>
      <c r="B679" s="112" t="s">
        <v>198</v>
      </c>
      <c r="C679" s="79" t="s">
        <v>1000</v>
      </c>
      <c r="D679" s="264" t="s">
        <v>383</v>
      </c>
      <c r="E679" s="82">
        <v>45412</v>
      </c>
      <c r="F679" s="82">
        <f>E679+4</f>
        <v>45416</v>
      </c>
      <c r="G679" s="82">
        <f>F679+4</f>
        <v>45420</v>
      </c>
    </row>
    <row r="680" spans="1:8" s="5" customFormat="1" ht="15.75" customHeight="1">
      <c r="A680" s="62"/>
      <c r="B680" s="164" t="s">
        <v>1002</v>
      </c>
      <c r="C680" s="165"/>
      <c r="D680" s="264"/>
      <c r="E680" s="82">
        <f t="shared" ref="E680:G683" si="87">E679+7</f>
        <v>45419</v>
      </c>
      <c r="F680" s="82">
        <f t="shared" si="87"/>
        <v>45423</v>
      </c>
      <c r="G680" s="82">
        <f t="shared" si="87"/>
        <v>45427</v>
      </c>
    </row>
    <row r="681" spans="1:8" s="5" customFormat="1" ht="15.75" customHeight="1">
      <c r="A681" s="62"/>
      <c r="B681" s="112" t="s">
        <v>198</v>
      </c>
      <c r="C681" s="79" t="s">
        <v>922</v>
      </c>
      <c r="D681" s="264"/>
      <c r="E681" s="82">
        <f t="shared" si="87"/>
        <v>45426</v>
      </c>
      <c r="F681" s="82">
        <f t="shared" si="87"/>
        <v>45430</v>
      </c>
      <c r="G681" s="82">
        <f t="shared" si="87"/>
        <v>45434</v>
      </c>
    </row>
    <row r="682" spans="1:8" s="5" customFormat="1" ht="15.75" customHeight="1">
      <c r="A682" s="62"/>
      <c r="B682" s="112" t="s">
        <v>198</v>
      </c>
      <c r="C682" s="79" t="s">
        <v>923</v>
      </c>
      <c r="D682" s="264"/>
      <c r="E682" s="82">
        <f t="shared" si="87"/>
        <v>45433</v>
      </c>
      <c r="F682" s="82">
        <f t="shared" si="87"/>
        <v>45437</v>
      </c>
      <c r="G682" s="82">
        <f t="shared" si="87"/>
        <v>45441</v>
      </c>
    </row>
    <row r="683" spans="1:8" s="5" customFormat="1" ht="15.75" customHeight="1">
      <c r="A683" s="33"/>
      <c r="B683" s="112" t="s">
        <v>198</v>
      </c>
      <c r="C683" s="79" t="s">
        <v>1001</v>
      </c>
      <c r="D683" s="264"/>
      <c r="E683" s="82">
        <f t="shared" si="87"/>
        <v>45440</v>
      </c>
      <c r="F683" s="82">
        <f t="shared" si="87"/>
        <v>45444</v>
      </c>
      <c r="G683" s="82">
        <f t="shared" si="87"/>
        <v>45448</v>
      </c>
    </row>
    <row r="684" spans="1:8" s="5" customFormat="1" ht="15.75" customHeight="1">
      <c r="A684" s="62"/>
      <c r="B684" s="131"/>
      <c r="C684" s="131"/>
      <c r="D684" s="131"/>
      <c r="E684" s="132"/>
      <c r="F684" s="132"/>
      <c r="G684" s="132"/>
    </row>
    <row r="685" spans="1:8" s="5" customFormat="1" ht="15.75" customHeight="1">
      <c r="A685" s="62"/>
      <c r="B685" s="158"/>
      <c r="C685" s="116"/>
      <c r="D685" s="117"/>
      <c r="E685" s="117"/>
      <c r="F685" s="118"/>
      <c r="G685" s="118"/>
    </row>
    <row r="686" spans="1:8" s="5" customFormat="1" ht="15.75" customHeight="1">
      <c r="A686" s="62"/>
      <c r="B686" s="236" t="s">
        <v>20</v>
      </c>
      <c r="C686" s="236" t="s">
        <v>21</v>
      </c>
      <c r="D686" s="236" t="s">
        <v>22</v>
      </c>
      <c r="E686" s="119" t="s">
        <v>226</v>
      </c>
      <c r="F686" s="119" t="s">
        <v>23</v>
      </c>
      <c r="G686" s="119" t="s">
        <v>384</v>
      </c>
    </row>
    <row r="687" spans="1:8" s="5" customFormat="1" ht="15.75" customHeight="1">
      <c r="A687" s="62" t="s">
        <v>385</v>
      </c>
      <c r="B687" s="237"/>
      <c r="C687" s="237"/>
      <c r="D687" s="237"/>
      <c r="E687" s="119" t="s">
        <v>14</v>
      </c>
      <c r="F687" s="119" t="s">
        <v>24</v>
      </c>
      <c r="G687" s="119" t="s">
        <v>25</v>
      </c>
    </row>
    <row r="688" spans="1:8" s="5" customFormat="1" ht="15.75" customHeight="1">
      <c r="A688" s="62"/>
      <c r="B688" s="163" t="s">
        <v>386</v>
      </c>
      <c r="C688" s="92" t="s">
        <v>999</v>
      </c>
      <c r="D688" s="227" t="s">
        <v>387</v>
      </c>
      <c r="E688" s="82">
        <v>45409</v>
      </c>
      <c r="F688" s="82">
        <f>E688+3</f>
        <v>45412</v>
      </c>
      <c r="G688" s="82">
        <f>F688+5</f>
        <v>45417</v>
      </c>
    </row>
    <row r="689" spans="1:7" s="5" customFormat="1" ht="15.75" customHeight="1">
      <c r="A689" s="62"/>
      <c r="B689" s="163" t="s">
        <v>386</v>
      </c>
      <c r="C689" s="92" t="s">
        <v>921</v>
      </c>
      <c r="D689" s="228"/>
      <c r="E689" s="82">
        <f t="shared" ref="E689:G692" si="88">E688+7</f>
        <v>45416</v>
      </c>
      <c r="F689" s="82">
        <f t="shared" si="88"/>
        <v>45419</v>
      </c>
      <c r="G689" s="82">
        <f t="shared" si="88"/>
        <v>45424</v>
      </c>
    </row>
    <row r="690" spans="1:7" s="5" customFormat="1" ht="15.75" customHeight="1">
      <c r="A690" s="62"/>
      <c r="B690" s="163" t="s">
        <v>386</v>
      </c>
      <c r="C690" s="92" t="s">
        <v>922</v>
      </c>
      <c r="D690" s="228"/>
      <c r="E690" s="82">
        <f t="shared" si="88"/>
        <v>45423</v>
      </c>
      <c r="F690" s="82">
        <f t="shared" si="88"/>
        <v>45426</v>
      </c>
      <c r="G690" s="82">
        <f t="shared" si="88"/>
        <v>45431</v>
      </c>
    </row>
    <row r="691" spans="1:7" s="5" customFormat="1" ht="15.75" customHeight="1">
      <c r="A691" s="62"/>
      <c r="B691" s="163" t="s">
        <v>386</v>
      </c>
      <c r="C691" s="92" t="s">
        <v>923</v>
      </c>
      <c r="D691" s="228"/>
      <c r="E691" s="82">
        <f t="shared" si="88"/>
        <v>45430</v>
      </c>
      <c r="F691" s="82">
        <f t="shared" si="88"/>
        <v>45433</v>
      </c>
      <c r="G691" s="82">
        <f t="shared" si="88"/>
        <v>45438</v>
      </c>
    </row>
    <row r="692" spans="1:7" s="5" customFormat="1" ht="15.75" customHeight="1">
      <c r="A692" s="62"/>
      <c r="B692" s="163" t="s">
        <v>386</v>
      </c>
      <c r="C692" s="92" t="s">
        <v>1001</v>
      </c>
      <c r="D692" s="229"/>
      <c r="E692" s="82">
        <f t="shared" si="88"/>
        <v>45437</v>
      </c>
      <c r="F692" s="82">
        <f t="shared" si="88"/>
        <v>45440</v>
      </c>
      <c r="G692" s="82">
        <f t="shared" si="88"/>
        <v>45445</v>
      </c>
    </row>
    <row r="693" spans="1:7" s="5" customFormat="1" ht="15.75" customHeight="1">
      <c r="A693" s="62"/>
      <c r="B693" s="116"/>
      <c r="C693" s="116"/>
      <c r="D693" s="117"/>
      <c r="E693" s="117"/>
      <c r="F693" s="118"/>
      <c r="G693" s="118"/>
    </row>
    <row r="694" spans="1:7" s="5" customFormat="1" ht="15.75">
      <c r="A694" s="62"/>
      <c r="B694" s="236" t="s">
        <v>266</v>
      </c>
      <c r="C694" s="236" t="s">
        <v>21</v>
      </c>
      <c r="D694" s="236" t="s">
        <v>22</v>
      </c>
      <c r="E694" s="119" t="s">
        <v>226</v>
      </c>
      <c r="F694" s="119" t="s">
        <v>23</v>
      </c>
      <c r="G694" s="119" t="s">
        <v>89</v>
      </c>
    </row>
    <row r="695" spans="1:7" s="5" customFormat="1" ht="15.75" customHeight="1">
      <c r="A695" s="62"/>
      <c r="B695" s="237"/>
      <c r="C695" s="237"/>
      <c r="D695" s="237"/>
      <c r="E695" s="123" t="s">
        <v>14</v>
      </c>
      <c r="F695" s="119" t="s">
        <v>24</v>
      </c>
      <c r="G695" s="119" t="s">
        <v>25</v>
      </c>
    </row>
    <row r="696" spans="1:7" s="5" customFormat="1" ht="15.75" customHeight="1">
      <c r="A696" s="62"/>
      <c r="B696" s="119" t="s">
        <v>388</v>
      </c>
      <c r="C696" s="79" t="s">
        <v>999</v>
      </c>
      <c r="D696" s="249" t="s">
        <v>1004</v>
      </c>
      <c r="E696" s="82">
        <v>45412</v>
      </c>
      <c r="F696" s="82">
        <f>E696+3</f>
        <v>45415</v>
      </c>
      <c r="G696" s="82">
        <f>F696+3</f>
        <v>45418</v>
      </c>
    </row>
    <row r="697" spans="1:7" s="5" customFormat="1" ht="15.75" customHeight="1">
      <c r="A697" s="62"/>
      <c r="B697" s="119" t="s">
        <v>388</v>
      </c>
      <c r="C697" s="79" t="s">
        <v>921</v>
      </c>
      <c r="D697" s="228"/>
      <c r="E697" s="82">
        <f>E696+7</f>
        <v>45419</v>
      </c>
      <c r="F697" s="82">
        <f t="shared" ref="E697:G700" si="89">F696+7</f>
        <v>45422</v>
      </c>
      <c r="G697" s="82">
        <f t="shared" si="89"/>
        <v>45425</v>
      </c>
    </row>
    <row r="698" spans="1:7" s="5" customFormat="1" ht="15.75" customHeight="1">
      <c r="A698" s="62"/>
      <c r="B698" s="119" t="s">
        <v>388</v>
      </c>
      <c r="C698" s="79" t="s">
        <v>922</v>
      </c>
      <c r="D698" s="228"/>
      <c r="E698" s="82">
        <f t="shared" si="89"/>
        <v>45426</v>
      </c>
      <c r="F698" s="82">
        <f t="shared" si="89"/>
        <v>45429</v>
      </c>
      <c r="G698" s="82">
        <f t="shared" si="89"/>
        <v>45432</v>
      </c>
    </row>
    <row r="699" spans="1:7" s="5" customFormat="1" ht="15.75" customHeight="1">
      <c r="A699" s="62"/>
      <c r="B699" s="119" t="s">
        <v>388</v>
      </c>
      <c r="C699" s="79" t="s">
        <v>923</v>
      </c>
      <c r="D699" s="228"/>
      <c r="E699" s="82">
        <f t="shared" si="89"/>
        <v>45433</v>
      </c>
      <c r="F699" s="82">
        <f t="shared" si="89"/>
        <v>45436</v>
      </c>
      <c r="G699" s="82">
        <f t="shared" si="89"/>
        <v>45439</v>
      </c>
    </row>
    <row r="700" spans="1:7" s="5" customFormat="1" ht="15.75" customHeight="1">
      <c r="A700" s="62"/>
      <c r="B700" s="119" t="s">
        <v>388</v>
      </c>
      <c r="C700" s="79" t="s">
        <v>1001</v>
      </c>
      <c r="D700" s="237"/>
      <c r="E700" s="82">
        <f t="shared" si="89"/>
        <v>45440</v>
      </c>
      <c r="F700" s="82">
        <f t="shared" si="89"/>
        <v>45443</v>
      </c>
      <c r="G700" s="82">
        <f t="shared" si="89"/>
        <v>45446</v>
      </c>
    </row>
    <row r="701" spans="1:7" s="5" customFormat="1" ht="15.75" customHeight="1">
      <c r="A701" s="62"/>
      <c r="B701" s="31"/>
      <c r="C701" s="31"/>
      <c r="D701" s="31"/>
      <c r="E701" s="31"/>
      <c r="F701" s="14"/>
      <c r="G701" s="14"/>
    </row>
    <row r="702" spans="1:7" s="5" customFormat="1" ht="15.75" customHeight="1">
      <c r="A702" s="62"/>
      <c r="B702" s="54"/>
      <c r="C702" s="18"/>
      <c r="D702" s="19"/>
      <c r="E702" s="19"/>
      <c r="F702" s="58"/>
      <c r="G702" s="58"/>
    </row>
    <row r="703" spans="1:7" s="5" customFormat="1" ht="15.75" customHeight="1">
      <c r="A703" s="62" t="s">
        <v>389</v>
      </c>
      <c r="B703" s="224" t="s">
        <v>20</v>
      </c>
      <c r="C703" s="224" t="s">
        <v>21</v>
      </c>
      <c r="D703" s="224" t="s">
        <v>22</v>
      </c>
      <c r="E703" s="46" t="s">
        <v>226</v>
      </c>
      <c r="F703" s="46" t="s">
        <v>23</v>
      </c>
      <c r="G703" s="46" t="s">
        <v>90</v>
      </c>
    </row>
    <row r="704" spans="1:7" s="5" customFormat="1" ht="15.75" customHeight="1">
      <c r="A704" s="62"/>
      <c r="B704" s="225"/>
      <c r="C704" s="225"/>
      <c r="D704" s="225"/>
      <c r="E704" s="52" t="s">
        <v>14</v>
      </c>
      <c r="F704" s="46" t="s">
        <v>24</v>
      </c>
      <c r="G704" s="46" t="s">
        <v>25</v>
      </c>
    </row>
    <row r="705" spans="1:7" s="5" customFormat="1" ht="15.75" customHeight="1">
      <c r="A705" s="62"/>
      <c r="B705" s="112" t="s">
        <v>198</v>
      </c>
      <c r="C705" s="79" t="s">
        <v>1000</v>
      </c>
      <c r="D705" s="264" t="s">
        <v>939</v>
      </c>
      <c r="E705" s="82">
        <v>45412</v>
      </c>
      <c r="F705" s="82">
        <f>E705+4</f>
        <v>45416</v>
      </c>
      <c r="G705" s="82">
        <f>F705+4</f>
        <v>45420</v>
      </c>
    </row>
    <row r="706" spans="1:7" s="5" customFormat="1" ht="15.75" customHeight="1">
      <c r="A706" s="62"/>
      <c r="B706" s="164" t="s">
        <v>1002</v>
      </c>
      <c r="C706" s="165"/>
      <c r="D706" s="264"/>
      <c r="E706" s="82">
        <f t="shared" ref="E706:G709" si="90">E705+7</f>
        <v>45419</v>
      </c>
      <c r="F706" s="82">
        <f t="shared" si="90"/>
        <v>45423</v>
      </c>
      <c r="G706" s="82">
        <f t="shared" si="90"/>
        <v>45427</v>
      </c>
    </row>
    <row r="707" spans="1:7" s="5" customFormat="1" ht="15.75" customHeight="1">
      <c r="A707" s="62"/>
      <c r="B707" s="112" t="s">
        <v>198</v>
      </c>
      <c r="C707" s="79" t="s">
        <v>922</v>
      </c>
      <c r="D707" s="264"/>
      <c r="E707" s="82">
        <f t="shared" si="90"/>
        <v>45426</v>
      </c>
      <c r="F707" s="82">
        <f t="shared" si="90"/>
        <v>45430</v>
      </c>
      <c r="G707" s="82">
        <f t="shared" si="90"/>
        <v>45434</v>
      </c>
    </row>
    <row r="708" spans="1:7" s="5" customFormat="1" ht="15.75" customHeight="1">
      <c r="A708" s="62"/>
      <c r="B708" s="112" t="s">
        <v>198</v>
      </c>
      <c r="C708" s="79" t="s">
        <v>923</v>
      </c>
      <c r="D708" s="264"/>
      <c r="E708" s="82">
        <f t="shared" si="90"/>
        <v>45433</v>
      </c>
      <c r="F708" s="82">
        <f t="shared" si="90"/>
        <v>45437</v>
      </c>
      <c r="G708" s="82">
        <f t="shared" si="90"/>
        <v>45441</v>
      </c>
    </row>
    <row r="709" spans="1:7" s="5" customFormat="1" ht="15.75" customHeight="1">
      <c r="A709" s="62"/>
      <c r="B709" s="112" t="s">
        <v>198</v>
      </c>
      <c r="C709" s="79" t="s">
        <v>1001</v>
      </c>
      <c r="D709" s="264"/>
      <c r="E709" s="82">
        <f t="shared" si="90"/>
        <v>45440</v>
      </c>
      <c r="F709" s="82">
        <f t="shared" si="90"/>
        <v>45444</v>
      </c>
      <c r="G709" s="82">
        <f t="shared" si="90"/>
        <v>45448</v>
      </c>
    </row>
    <row r="710" spans="1:7" s="5" customFormat="1" ht="15.75" customHeight="1">
      <c r="A710" s="62"/>
      <c r="B710" s="305"/>
      <c r="C710" s="305"/>
      <c r="D710" s="305"/>
      <c r="E710" s="14"/>
      <c r="F710" s="14"/>
      <c r="G710" s="14"/>
    </row>
    <row r="711" spans="1:7" s="5" customFormat="1" ht="15.75" customHeight="1">
      <c r="A711" s="62"/>
      <c r="B711" s="306"/>
      <c r="C711" s="306"/>
      <c r="D711" s="306"/>
      <c r="E711" s="14"/>
      <c r="F711" s="14"/>
      <c r="G711" s="14"/>
    </row>
    <row r="712" spans="1:7" s="5" customFormat="1" ht="15.75" customHeight="1">
      <c r="A712" s="34" t="s">
        <v>363</v>
      </c>
      <c r="B712" s="35"/>
      <c r="C712" s="35"/>
      <c r="D712" s="35"/>
      <c r="E712" s="35"/>
      <c r="F712" s="35"/>
      <c r="G712" s="35"/>
    </row>
    <row r="713" spans="1:7" s="5" customFormat="1" ht="15.75" customHeight="1">
      <c r="A713" s="62"/>
      <c r="B713" s="18"/>
      <c r="C713" s="58"/>
      <c r="D713" s="9"/>
      <c r="E713" s="19"/>
      <c r="F713" s="58"/>
      <c r="G713" s="58"/>
    </row>
    <row r="714" spans="1:7" s="5" customFormat="1" ht="15.75" customHeight="1">
      <c r="A714" s="62" t="s">
        <v>390</v>
      </c>
      <c r="B714" s="236" t="s">
        <v>20</v>
      </c>
      <c r="C714" s="227" t="s">
        <v>21</v>
      </c>
      <c r="D714" s="227" t="s">
        <v>22</v>
      </c>
      <c r="E714" s="119" t="s">
        <v>226</v>
      </c>
      <c r="F714" s="119" t="s">
        <v>23</v>
      </c>
      <c r="G714" s="120" t="s">
        <v>391</v>
      </c>
    </row>
    <row r="715" spans="1:7" s="5" customFormat="1" ht="15.75" customHeight="1">
      <c r="A715" s="62"/>
      <c r="B715" s="237"/>
      <c r="C715" s="229"/>
      <c r="D715" s="229"/>
      <c r="E715" s="121" t="s">
        <v>14</v>
      </c>
      <c r="F715" s="122" t="s">
        <v>24</v>
      </c>
      <c r="G715" s="119" t="s">
        <v>25</v>
      </c>
    </row>
    <row r="716" spans="1:7" s="5" customFormat="1" ht="15.75" customHeight="1">
      <c r="A716" s="62"/>
      <c r="B716" s="124" t="s">
        <v>1066</v>
      </c>
      <c r="C716" s="124" t="s">
        <v>1067</v>
      </c>
      <c r="D716" s="233" t="s">
        <v>392</v>
      </c>
      <c r="E716" s="106">
        <v>45414</v>
      </c>
      <c r="F716" s="106">
        <f>E716+4</f>
        <v>45418</v>
      </c>
      <c r="G716" s="82">
        <f>F716+3</f>
        <v>45421</v>
      </c>
    </row>
    <row r="717" spans="1:7" s="5" customFormat="1" ht="15.75" customHeight="1">
      <c r="A717" s="62"/>
      <c r="B717" s="148" t="s">
        <v>1068</v>
      </c>
      <c r="C717" s="148" t="s">
        <v>1069</v>
      </c>
      <c r="D717" s="219"/>
      <c r="E717" s="106">
        <f t="shared" ref="E717:G720" si="91">E716+7</f>
        <v>45421</v>
      </c>
      <c r="F717" s="106">
        <f t="shared" si="91"/>
        <v>45425</v>
      </c>
      <c r="G717" s="82">
        <f t="shared" si="91"/>
        <v>45428</v>
      </c>
    </row>
    <row r="718" spans="1:7" s="5" customFormat="1" ht="15.75" customHeight="1">
      <c r="A718" s="62"/>
      <c r="B718" s="133" t="s">
        <v>1070</v>
      </c>
      <c r="C718" s="145" t="s">
        <v>1071</v>
      </c>
      <c r="D718" s="219"/>
      <c r="E718" s="106">
        <f t="shared" si="91"/>
        <v>45428</v>
      </c>
      <c r="F718" s="106">
        <f t="shared" si="91"/>
        <v>45432</v>
      </c>
      <c r="G718" s="82">
        <f t="shared" si="91"/>
        <v>45435</v>
      </c>
    </row>
    <row r="719" spans="1:7" s="5" customFormat="1" ht="15.75" customHeight="1">
      <c r="A719" s="38"/>
      <c r="B719" s="148" t="s">
        <v>1072</v>
      </c>
      <c r="C719" s="119" t="s">
        <v>1073</v>
      </c>
      <c r="D719" s="219"/>
      <c r="E719" s="106">
        <f t="shared" si="91"/>
        <v>45435</v>
      </c>
      <c r="F719" s="106">
        <f t="shared" si="91"/>
        <v>45439</v>
      </c>
      <c r="G719" s="82">
        <f t="shared" si="91"/>
        <v>45442</v>
      </c>
    </row>
    <row r="720" spans="1:7" s="5" customFormat="1" ht="15.75" customHeight="1">
      <c r="A720" s="62"/>
      <c r="B720" s="133" t="s">
        <v>1070</v>
      </c>
      <c r="C720" s="119" t="s">
        <v>1074</v>
      </c>
      <c r="D720" s="234"/>
      <c r="E720" s="106">
        <f t="shared" si="91"/>
        <v>45442</v>
      </c>
      <c r="F720" s="106">
        <f t="shared" si="91"/>
        <v>45446</v>
      </c>
      <c r="G720" s="82">
        <f t="shared" si="91"/>
        <v>45449</v>
      </c>
    </row>
    <row r="721" spans="1:7" s="5" customFormat="1" ht="15.75" customHeight="1">
      <c r="A721" s="62"/>
      <c r="B721" s="15"/>
      <c r="C721" s="15"/>
      <c r="D721" s="47"/>
      <c r="E721" s="14"/>
      <c r="F721" s="14"/>
      <c r="G721" s="14"/>
    </row>
    <row r="722" spans="1:7" s="5" customFormat="1" ht="15.75" customHeight="1">
      <c r="A722" s="62"/>
      <c r="B722" s="224" t="s">
        <v>20</v>
      </c>
      <c r="C722" s="259" t="s">
        <v>21</v>
      </c>
      <c r="D722" s="259" t="s">
        <v>22</v>
      </c>
      <c r="E722" s="46" t="s">
        <v>226</v>
      </c>
      <c r="F722" s="46" t="s">
        <v>23</v>
      </c>
      <c r="G722" s="56" t="s">
        <v>391</v>
      </c>
    </row>
    <row r="723" spans="1:7" s="5" customFormat="1" ht="15.75" customHeight="1">
      <c r="A723" s="62"/>
      <c r="B723" s="225"/>
      <c r="C723" s="260"/>
      <c r="D723" s="260"/>
      <c r="E723" s="57" t="s">
        <v>14</v>
      </c>
      <c r="F723" s="20" t="s">
        <v>24</v>
      </c>
      <c r="G723" s="46" t="s">
        <v>25</v>
      </c>
    </row>
    <row r="724" spans="1:7" s="5" customFormat="1" ht="15.75" customHeight="1">
      <c r="A724" s="62"/>
      <c r="B724" s="124" t="s">
        <v>918</v>
      </c>
      <c r="C724" s="124" t="s">
        <v>919</v>
      </c>
      <c r="D724" s="218" t="s">
        <v>940</v>
      </c>
      <c r="E724" s="106">
        <v>45409</v>
      </c>
      <c r="F724" s="106">
        <f>E724+4</f>
        <v>45413</v>
      </c>
      <c r="G724" s="82">
        <f>F724+3</f>
        <v>45416</v>
      </c>
    </row>
    <row r="725" spans="1:7" s="5" customFormat="1" ht="15.75" customHeight="1">
      <c r="A725" s="62"/>
      <c r="B725" s="124" t="s">
        <v>920</v>
      </c>
      <c r="C725" s="124" t="s">
        <v>218</v>
      </c>
      <c r="D725" s="219"/>
      <c r="E725" s="106">
        <f t="shared" ref="E725:G728" si="92">E724+7</f>
        <v>45416</v>
      </c>
      <c r="F725" s="106">
        <f t="shared" si="92"/>
        <v>45420</v>
      </c>
      <c r="G725" s="82">
        <f t="shared" si="92"/>
        <v>45423</v>
      </c>
    </row>
    <row r="726" spans="1:7" s="5" customFormat="1" ht="15.75" customHeight="1">
      <c r="A726" s="62"/>
      <c r="B726" s="124" t="s">
        <v>918</v>
      </c>
      <c r="C726" s="124" t="s">
        <v>921</v>
      </c>
      <c r="D726" s="219"/>
      <c r="E726" s="106">
        <f t="shared" si="92"/>
        <v>45423</v>
      </c>
      <c r="F726" s="106">
        <f t="shared" si="92"/>
        <v>45427</v>
      </c>
      <c r="G726" s="82">
        <f t="shared" si="92"/>
        <v>45430</v>
      </c>
    </row>
    <row r="727" spans="1:7" s="5" customFormat="1" ht="15.75" customHeight="1">
      <c r="A727" s="62"/>
      <c r="B727" s="124" t="s">
        <v>154</v>
      </c>
      <c r="C727" s="124" t="s">
        <v>922</v>
      </c>
      <c r="D727" s="219"/>
      <c r="E727" s="106">
        <f t="shared" si="92"/>
        <v>45430</v>
      </c>
      <c r="F727" s="106">
        <f t="shared" si="92"/>
        <v>45434</v>
      </c>
      <c r="G727" s="82">
        <f t="shared" si="92"/>
        <v>45437</v>
      </c>
    </row>
    <row r="728" spans="1:7" s="5" customFormat="1" ht="15.75" customHeight="1">
      <c r="A728" s="62"/>
      <c r="B728" s="124" t="s">
        <v>15</v>
      </c>
      <c r="C728" s="124" t="s">
        <v>923</v>
      </c>
      <c r="D728" s="220"/>
      <c r="E728" s="106">
        <f t="shared" si="92"/>
        <v>45437</v>
      </c>
      <c r="F728" s="106">
        <f t="shared" si="92"/>
        <v>45441</v>
      </c>
      <c r="G728" s="82">
        <f t="shared" si="92"/>
        <v>45444</v>
      </c>
    </row>
    <row r="729" spans="1:7" s="5" customFormat="1" ht="15.75" customHeight="1">
      <c r="A729" s="62"/>
      <c r="B729" s="141"/>
      <c r="C729" s="141"/>
      <c r="D729" s="144"/>
      <c r="E729" s="132"/>
      <c r="F729" s="132"/>
      <c r="G729" s="132"/>
    </row>
    <row r="730" spans="1:7" s="5" customFormat="1" ht="15.75" customHeight="1">
      <c r="A730" s="62"/>
      <c r="B730" s="236" t="s">
        <v>20</v>
      </c>
      <c r="C730" s="227" t="s">
        <v>21</v>
      </c>
      <c r="D730" s="227" t="s">
        <v>22</v>
      </c>
      <c r="E730" s="119" t="s">
        <v>226</v>
      </c>
      <c r="F730" s="119" t="s">
        <v>23</v>
      </c>
      <c r="G730" s="120" t="s">
        <v>391</v>
      </c>
    </row>
    <row r="731" spans="1:7" s="5" customFormat="1" ht="15.75" customHeight="1">
      <c r="A731" s="62"/>
      <c r="B731" s="237"/>
      <c r="C731" s="229"/>
      <c r="D731" s="229"/>
      <c r="E731" s="121" t="s">
        <v>14</v>
      </c>
      <c r="F731" s="122" t="s">
        <v>24</v>
      </c>
      <c r="G731" s="119" t="s">
        <v>25</v>
      </c>
    </row>
    <row r="732" spans="1:7" s="5" customFormat="1" ht="15.75" customHeight="1">
      <c r="A732" s="62"/>
      <c r="B732" s="124" t="s">
        <v>942</v>
      </c>
      <c r="C732" s="124" t="s">
        <v>912</v>
      </c>
      <c r="D732" s="233" t="s">
        <v>941</v>
      </c>
      <c r="E732" s="106">
        <v>45413</v>
      </c>
      <c r="F732" s="106">
        <f>E732+4</f>
        <v>45417</v>
      </c>
      <c r="G732" s="82">
        <f>F732+3</f>
        <v>45420</v>
      </c>
    </row>
    <row r="733" spans="1:7" s="5" customFormat="1" ht="15.75" customHeight="1">
      <c r="A733" s="62"/>
      <c r="B733" s="100" t="s">
        <v>943</v>
      </c>
      <c r="C733" s="124" t="s">
        <v>944</v>
      </c>
      <c r="D733" s="219"/>
      <c r="E733" s="106">
        <f t="shared" ref="E733:G736" si="93">E732+7</f>
        <v>45420</v>
      </c>
      <c r="F733" s="106">
        <f t="shared" si="93"/>
        <v>45424</v>
      </c>
      <c r="G733" s="82">
        <f t="shared" si="93"/>
        <v>45427</v>
      </c>
    </row>
    <row r="734" spans="1:7" s="5" customFormat="1" ht="15.75" customHeight="1">
      <c r="A734" s="62"/>
      <c r="B734" s="100" t="s">
        <v>945</v>
      </c>
      <c r="C734" s="114" t="s">
        <v>946</v>
      </c>
      <c r="D734" s="219"/>
      <c r="E734" s="106">
        <f t="shared" si="93"/>
        <v>45427</v>
      </c>
      <c r="F734" s="106">
        <f t="shared" si="93"/>
        <v>45431</v>
      </c>
      <c r="G734" s="82">
        <f t="shared" si="93"/>
        <v>45434</v>
      </c>
    </row>
    <row r="735" spans="1:7" s="5" customFormat="1" ht="15.75" customHeight="1">
      <c r="A735" s="62"/>
      <c r="B735" s="100" t="s">
        <v>947</v>
      </c>
      <c r="C735" s="114" t="s">
        <v>912</v>
      </c>
      <c r="D735" s="219"/>
      <c r="E735" s="106">
        <f t="shared" si="93"/>
        <v>45434</v>
      </c>
      <c r="F735" s="106">
        <f t="shared" si="93"/>
        <v>45438</v>
      </c>
      <c r="G735" s="82">
        <f t="shared" si="93"/>
        <v>45441</v>
      </c>
    </row>
    <row r="736" spans="1:7" s="5" customFormat="1" ht="15.75" customHeight="1">
      <c r="A736" s="62"/>
      <c r="B736" s="100" t="s">
        <v>942</v>
      </c>
      <c r="C736" s="114" t="s">
        <v>948</v>
      </c>
      <c r="D736" s="234"/>
      <c r="E736" s="106">
        <f t="shared" si="93"/>
        <v>45441</v>
      </c>
      <c r="F736" s="106">
        <f t="shared" si="93"/>
        <v>45445</v>
      </c>
      <c r="G736" s="82">
        <f t="shared" si="93"/>
        <v>45448</v>
      </c>
    </row>
    <row r="737" spans="1:7" s="5" customFormat="1" ht="15.75" customHeight="1">
      <c r="A737" s="62"/>
      <c r="B737" s="15"/>
      <c r="C737" s="39"/>
      <c r="D737" s="48"/>
      <c r="E737" s="14"/>
      <c r="F737" s="14"/>
      <c r="G737" s="14"/>
    </row>
    <row r="738" spans="1:7" s="5" customFormat="1" ht="15.75" customHeight="1">
      <c r="A738" s="62"/>
      <c r="B738" s="15"/>
      <c r="C738" s="15"/>
      <c r="D738" s="47"/>
      <c r="E738" s="14"/>
      <c r="F738" s="14"/>
      <c r="G738" s="14"/>
    </row>
    <row r="739" spans="1:7" s="5" customFormat="1" ht="15.75" customHeight="1">
      <c r="A739" s="263" t="s">
        <v>91</v>
      </c>
      <c r="B739" s="263"/>
      <c r="C739" s="263"/>
      <c r="D739" s="263"/>
      <c r="E739" s="263"/>
      <c r="F739" s="263"/>
      <c r="G739" s="263"/>
    </row>
    <row r="740" spans="1:7" s="5" customFormat="1" ht="15.75" customHeight="1">
      <c r="A740" s="62"/>
      <c r="B740" s="55"/>
      <c r="C740" s="18"/>
      <c r="D740" s="19"/>
      <c r="E740" s="19"/>
      <c r="F740" s="58"/>
      <c r="G740" s="58"/>
    </row>
    <row r="741" spans="1:7" s="5" customFormat="1" ht="15.75" customHeight="1">
      <c r="A741" s="62" t="s">
        <v>393</v>
      </c>
      <c r="B741" s="231" t="s">
        <v>20</v>
      </c>
      <c r="C741" s="231" t="s">
        <v>21</v>
      </c>
      <c r="D741" s="231" t="s">
        <v>22</v>
      </c>
      <c r="E741" s="46" t="s">
        <v>226</v>
      </c>
      <c r="F741" s="46" t="s">
        <v>23</v>
      </c>
      <c r="G741" s="46" t="s">
        <v>394</v>
      </c>
    </row>
    <row r="742" spans="1:7" s="5" customFormat="1" ht="15.75" customHeight="1">
      <c r="A742" s="62"/>
      <c r="B742" s="232"/>
      <c r="C742" s="232"/>
      <c r="D742" s="232"/>
      <c r="E742" s="46" t="s">
        <v>14</v>
      </c>
      <c r="F742" s="46" t="s">
        <v>24</v>
      </c>
      <c r="G742" s="46" t="s">
        <v>395</v>
      </c>
    </row>
    <row r="743" spans="1:7" s="5" customFormat="1" ht="15.75" customHeight="1">
      <c r="A743" s="62"/>
      <c r="B743" s="119" t="s">
        <v>772</v>
      </c>
      <c r="C743" s="126" t="s">
        <v>773</v>
      </c>
      <c r="D743" s="233" t="s">
        <v>210</v>
      </c>
      <c r="E743" s="81">
        <v>45413</v>
      </c>
      <c r="F743" s="81">
        <f>E743+4</f>
        <v>45417</v>
      </c>
      <c r="G743" s="82">
        <f>F743+13</f>
        <v>45430</v>
      </c>
    </row>
    <row r="744" spans="1:7" s="5" customFormat="1" ht="15.75" customHeight="1">
      <c r="A744" s="62"/>
      <c r="B744" s="119" t="s">
        <v>774</v>
      </c>
      <c r="C744" s="126" t="s">
        <v>396</v>
      </c>
      <c r="D744" s="219"/>
      <c r="E744" s="85">
        <f>E743+7</f>
        <v>45420</v>
      </c>
      <c r="F744" s="81">
        <f t="shared" ref="E744:G747" si="94">F743+7</f>
        <v>45424</v>
      </c>
      <c r="G744" s="82">
        <f t="shared" si="94"/>
        <v>45437</v>
      </c>
    </row>
    <row r="745" spans="1:7" s="5" customFormat="1" ht="15.75" customHeight="1">
      <c r="A745" s="62"/>
      <c r="B745" s="119" t="s">
        <v>776</v>
      </c>
      <c r="C745" s="126" t="s">
        <v>777</v>
      </c>
      <c r="D745" s="219"/>
      <c r="E745" s="85">
        <f t="shared" si="94"/>
        <v>45427</v>
      </c>
      <c r="F745" s="81">
        <f t="shared" si="94"/>
        <v>45431</v>
      </c>
      <c r="G745" s="82">
        <f t="shared" si="94"/>
        <v>45444</v>
      </c>
    </row>
    <row r="746" spans="1:7" s="5" customFormat="1" ht="15.75" customHeight="1">
      <c r="A746" s="62"/>
      <c r="B746" s="127" t="s">
        <v>778</v>
      </c>
      <c r="C746" s="128" t="s">
        <v>779</v>
      </c>
      <c r="D746" s="219"/>
      <c r="E746" s="85">
        <f t="shared" si="94"/>
        <v>45434</v>
      </c>
      <c r="F746" s="81">
        <f t="shared" si="94"/>
        <v>45438</v>
      </c>
      <c r="G746" s="82">
        <f t="shared" si="94"/>
        <v>45451</v>
      </c>
    </row>
    <row r="747" spans="1:7" s="5" customFormat="1" ht="15.75" customHeight="1">
      <c r="A747" s="62"/>
      <c r="B747" s="119" t="s">
        <v>775</v>
      </c>
      <c r="C747" s="126" t="s">
        <v>780</v>
      </c>
      <c r="D747" s="234"/>
      <c r="E747" s="85">
        <f t="shared" si="94"/>
        <v>45441</v>
      </c>
      <c r="F747" s="81">
        <f t="shared" si="94"/>
        <v>45445</v>
      </c>
      <c r="G747" s="82">
        <f t="shared" si="94"/>
        <v>45458</v>
      </c>
    </row>
    <row r="748" spans="1:7" s="5" customFormat="1" ht="15.75" customHeight="1">
      <c r="A748" s="62"/>
      <c r="B748" s="116"/>
      <c r="C748" s="116"/>
      <c r="D748" s="117"/>
      <c r="E748" s="117"/>
      <c r="F748" s="118"/>
      <c r="G748" s="118"/>
    </row>
    <row r="749" spans="1:7" s="5" customFormat="1" ht="15.75" customHeight="1">
      <c r="A749" s="62"/>
      <c r="B749" s="236" t="s">
        <v>20</v>
      </c>
      <c r="C749" s="236" t="s">
        <v>21</v>
      </c>
      <c r="D749" s="236" t="s">
        <v>22</v>
      </c>
      <c r="E749" s="119" t="s">
        <v>224</v>
      </c>
      <c r="F749" s="119" t="s">
        <v>23</v>
      </c>
      <c r="G749" s="119" t="s">
        <v>397</v>
      </c>
    </row>
    <row r="750" spans="1:7" s="5" customFormat="1" ht="15.75" customHeight="1">
      <c r="A750" s="62"/>
      <c r="B750" s="237"/>
      <c r="C750" s="237"/>
      <c r="D750" s="237"/>
      <c r="E750" s="119" t="s">
        <v>14</v>
      </c>
      <c r="F750" s="119" t="s">
        <v>24</v>
      </c>
      <c r="G750" s="119" t="s">
        <v>395</v>
      </c>
    </row>
    <row r="751" spans="1:7" s="5" customFormat="1" ht="15.75" customHeight="1">
      <c r="A751" s="62"/>
      <c r="B751" s="166" t="s">
        <v>1059</v>
      </c>
      <c r="C751" s="167" t="s">
        <v>398</v>
      </c>
      <c r="D751" s="233" t="s">
        <v>1058</v>
      </c>
      <c r="E751" s="81">
        <v>45411</v>
      </c>
      <c r="F751" s="81">
        <f>E751+4</f>
        <v>45415</v>
      </c>
      <c r="G751" s="82">
        <f>F751+13</f>
        <v>45428</v>
      </c>
    </row>
    <row r="752" spans="1:7" s="5" customFormat="1" ht="15.75" customHeight="1">
      <c r="A752" s="62"/>
      <c r="B752" s="168" t="s">
        <v>1060</v>
      </c>
      <c r="C752" s="169" t="s">
        <v>1061</v>
      </c>
      <c r="D752" s="219"/>
      <c r="E752" s="85">
        <f t="shared" ref="E752:G752" si="95">E751+7</f>
        <v>45418</v>
      </c>
      <c r="F752" s="81">
        <f t="shared" si="95"/>
        <v>45422</v>
      </c>
      <c r="G752" s="82">
        <f t="shared" si="95"/>
        <v>45435</v>
      </c>
    </row>
    <row r="753" spans="1:7" s="5" customFormat="1" ht="15.75" customHeight="1">
      <c r="A753" s="62"/>
      <c r="B753" s="168" t="s">
        <v>1062</v>
      </c>
      <c r="C753" s="169" t="s">
        <v>1063</v>
      </c>
      <c r="D753" s="219"/>
      <c r="E753" s="85">
        <f t="shared" ref="E753:G753" si="96">E752+7</f>
        <v>45425</v>
      </c>
      <c r="F753" s="81">
        <f t="shared" si="96"/>
        <v>45429</v>
      </c>
      <c r="G753" s="82">
        <f t="shared" si="96"/>
        <v>45442</v>
      </c>
    </row>
    <row r="754" spans="1:7" s="5" customFormat="1" ht="15.75" customHeight="1">
      <c r="A754" s="62"/>
      <c r="B754" s="166" t="s">
        <v>1064</v>
      </c>
      <c r="C754" s="167" t="s">
        <v>1065</v>
      </c>
      <c r="D754" s="219"/>
      <c r="E754" s="85">
        <f t="shared" ref="E754:G754" si="97">E753+7</f>
        <v>45432</v>
      </c>
      <c r="F754" s="81">
        <f t="shared" si="97"/>
        <v>45436</v>
      </c>
      <c r="G754" s="82">
        <f t="shared" si="97"/>
        <v>45449</v>
      </c>
    </row>
    <row r="755" spans="1:7" s="5" customFormat="1" ht="15.75" customHeight="1">
      <c r="A755" s="62"/>
      <c r="B755" s="166"/>
      <c r="C755" s="170"/>
      <c r="D755" s="234"/>
      <c r="E755" s="85">
        <f t="shared" ref="E755:G755" si="98">E754+7</f>
        <v>45439</v>
      </c>
      <c r="F755" s="81">
        <f t="shared" si="98"/>
        <v>45443</v>
      </c>
      <c r="G755" s="82">
        <f t="shared" si="98"/>
        <v>45456</v>
      </c>
    </row>
    <row r="756" spans="1:7" s="5" customFormat="1" ht="15.75" customHeight="1">
      <c r="A756" s="62"/>
      <c r="B756" s="116"/>
      <c r="C756" s="116"/>
      <c r="D756" s="117"/>
      <c r="E756" s="117"/>
      <c r="F756" s="118"/>
      <c r="G756" s="118"/>
    </row>
    <row r="757" spans="1:7" s="5" customFormat="1" ht="15.75" customHeight="1">
      <c r="A757" s="62"/>
      <c r="B757" s="171"/>
      <c r="C757" s="118"/>
      <c r="D757" s="117"/>
      <c r="E757" s="117"/>
      <c r="F757" s="118"/>
      <c r="G757" s="118"/>
    </row>
    <row r="758" spans="1:7" s="5" customFormat="1" ht="15.75" customHeight="1">
      <c r="A758" s="62"/>
      <c r="B758" s="236" t="s">
        <v>20</v>
      </c>
      <c r="C758" s="236" t="s">
        <v>21</v>
      </c>
      <c r="D758" s="236" t="s">
        <v>22</v>
      </c>
      <c r="E758" s="119" t="s">
        <v>399</v>
      </c>
      <c r="F758" s="119" t="s">
        <v>23</v>
      </c>
      <c r="G758" s="120" t="s">
        <v>93</v>
      </c>
    </row>
    <row r="759" spans="1:7" s="5" customFormat="1" ht="15.75" customHeight="1">
      <c r="A759" s="62" t="s">
        <v>400</v>
      </c>
      <c r="B759" s="237"/>
      <c r="C759" s="237"/>
      <c r="D759" s="237"/>
      <c r="E759" s="123" t="s">
        <v>14</v>
      </c>
      <c r="F759" s="122" t="s">
        <v>24</v>
      </c>
      <c r="G759" s="119" t="s">
        <v>25</v>
      </c>
    </row>
    <row r="760" spans="1:7" s="5" customFormat="1" ht="15.75" customHeight="1">
      <c r="A760" s="62"/>
      <c r="B760" s="79" t="s">
        <v>823</v>
      </c>
      <c r="C760" s="79" t="s">
        <v>824</v>
      </c>
      <c r="D760" s="233" t="s">
        <v>822</v>
      </c>
      <c r="E760" s="106">
        <v>45413</v>
      </c>
      <c r="F760" s="106">
        <f>E760+5</f>
        <v>45418</v>
      </c>
      <c r="G760" s="82">
        <f>F760+19</f>
        <v>45437</v>
      </c>
    </row>
    <row r="761" spans="1:7" s="5" customFormat="1" ht="15.75" customHeight="1">
      <c r="A761" s="62"/>
      <c r="B761" s="79" t="s">
        <v>825</v>
      </c>
      <c r="C761" s="79" t="s">
        <v>401</v>
      </c>
      <c r="D761" s="219"/>
      <c r="E761" s="106">
        <f t="shared" ref="E761:G764" si="99">E760+7</f>
        <v>45420</v>
      </c>
      <c r="F761" s="106">
        <f t="shared" si="99"/>
        <v>45425</v>
      </c>
      <c r="G761" s="82">
        <f t="shared" si="99"/>
        <v>45444</v>
      </c>
    </row>
    <row r="762" spans="1:7" s="5" customFormat="1" ht="15.75" customHeight="1">
      <c r="A762" s="62"/>
      <c r="B762" s="79" t="s">
        <v>826</v>
      </c>
      <c r="C762" s="79" t="s">
        <v>827</v>
      </c>
      <c r="D762" s="219"/>
      <c r="E762" s="106">
        <f t="shared" si="99"/>
        <v>45427</v>
      </c>
      <c r="F762" s="106">
        <f t="shared" si="99"/>
        <v>45432</v>
      </c>
      <c r="G762" s="82">
        <f t="shared" si="99"/>
        <v>45451</v>
      </c>
    </row>
    <row r="763" spans="1:7" s="5" customFormat="1" ht="15.75" customHeight="1">
      <c r="A763" s="62"/>
      <c r="B763" s="79" t="s">
        <v>828</v>
      </c>
      <c r="C763" s="79" t="s">
        <v>401</v>
      </c>
      <c r="D763" s="219"/>
      <c r="E763" s="106">
        <f t="shared" si="99"/>
        <v>45434</v>
      </c>
      <c r="F763" s="106">
        <f t="shared" si="99"/>
        <v>45439</v>
      </c>
      <c r="G763" s="82">
        <f t="shared" si="99"/>
        <v>45458</v>
      </c>
    </row>
    <row r="764" spans="1:7" s="5" customFormat="1" ht="15.75" customHeight="1">
      <c r="A764" s="33"/>
      <c r="B764" s="79" t="s">
        <v>829</v>
      </c>
      <c r="C764" s="79"/>
      <c r="D764" s="234"/>
      <c r="E764" s="106">
        <f t="shared" si="99"/>
        <v>45441</v>
      </c>
      <c r="F764" s="106">
        <f t="shared" si="99"/>
        <v>45446</v>
      </c>
      <c r="G764" s="82">
        <f t="shared" si="99"/>
        <v>45465</v>
      </c>
    </row>
    <row r="765" spans="1:7" s="5" customFormat="1" ht="15.75" customHeight="1">
      <c r="A765" s="62"/>
      <c r="B765" s="116"/>
      <c r="C765" s="118"/>
      <c r="D765" s="117"/>
      <c r="E765" s="117"/>
      <c r="F765" s="118"/>
      <c r="G765" s="118"/>
    </row>
    <row r="766" spans="1:7" s="5" customFormat="1" ht="15.75" customHeight="1">
      <c r="A766" s="62"/>
      <c r="B766" s="171"/>
      <c r="C766" s="116"/>
      <c r="D766" s="117"/>
      <c r="E766" s="117"/>
      <c r="F766" s="118"/>
      <c r="G766" s="118"/>
    </row>
    <row r="767" spans="1:7" s="5" customFormat="1" ht="15.75" customHeight="1">
      <c r="A767" s="62" t="s">
        <v>208</v>
      </c>
      <c r="B767" s="236" t="s">
        <v>20</v>
      </c>
      <c r="C767" s="236" t="s">
        <v>21</v>
      </c>
      <c r="D767" s="236" t="s">
        <v>22</v>
      </c>
      <c r="E767" s="119" t="s">
        <v>224</v>
      </c>
      <c r="F767" s="119" t="s">
        <v>23</v>
      </c>
      <c r="G767" s="120" t="s">
        <v>93</v>
      </c>
    </row>
    <row r="768" spans="1:7" s="5" customFormat="1" ht="15.75" customHeight="1">
      <c r="A768" s="62"/>
      <c r="B768" s="237"/>
      <c r="C768" s="237"/>
      <c r="D768" s="237"/>
      <c r="E768" s="123" t="s">
        <v>14</v>
      </c>
      <c r="F768" s="122" t="s">
        <v>24</v>
      </c>
      <c r="G768" s="119" t="s">
        <v>25</v>
      </c>
    </row>
    <row r="769" spans="1:7" s="5" customFormat="1" ht="15.75" customHeight="1">
      <c r="A769" s="62"/>
      <c r="B769" s="133" t="s">
        <v>215</v>
      </c>
      <c r="C769" s="133" t="s">
        <v>552</v>
      </c>
      <c r="D769" s="233" t="s">
        <v>357</v>
      </c>
      <c r="E769" s="81">
        <v>45421</v>
      </c>
      <c r="F769" s="81">
        <f>E769+4</f>
        <v>45425</v>
      </c>
      <c r="G769" s="82">
        <f>F769+10</f>
        <v>45435</v>
      </c>
    </row>
    <row r="770" spans="1:7" s="5" customFormat="1" ht="15.75" customHeight="1">
      <c r="A770" s="62"/>
      <c r="B770" s="133" t="s">
        <v>553</v>
      </c>
      <c r="C770" s="133" t="s">
        <v>554</v>
      </c>
      <c r="D770" s="219"/>
      <c r="E770" s="85">
        <f t="shared" ref="E770:G772" si="100">E769+7</f>
        <v>45428</v>
      </c>
      <c r="F770" s="81">
        <f t="shared" si="100"/>
        <v>45432</v>
      </c>
      <c r="G770" s="82">
        <f t="shared" si="100"/>
        <v>45442</v>
      </c>
    </row>
    <row r="771" spans="1:7" s="5" customFormat="1" ht="15.75" customHeight="1">
      <c r="A771" s="62"/>
      <c r="B771" s="109" t="s">
        <v>555</v>
      </c>
      <c r="C771" s="109" t="s">
        <v>556</v>
      </c>
      <c r="D771" s="219"/>
      <c r="E771" s="85">
        <f t="shared" si="100"/>
        <v>45435</v>
      </c>
      <c r="F771" s="81">
        <f t="shared" si="100"/>
        <v>45439</v>
      </c>
      <c r="G771" s="82">
        <f t="shared" si="100"/>
        <v>45449</v>
      </c>
    </row>
    <row r="772" spans="1:7" s="5" customFormat="1" ht="15.75" customHeight="1">
      <c r="A772" s="62"/>
      <c r="B772" s="133" t="s">
        <v>557</v>
      </c>
      <c r="C772" s="133" t="s">
        <v>558</v>
      </c>
      <c r="D772" s="219"/>
      <c r="E772" s="85">
        <f t="shared" si="100"/>
        <v>45442</v>
      </c>
      <c r="F772" s="81">
        <f t="shared" si="100"/>
        <v>45446</v>
      </c>
      <c r="G772" s="82">
        <f t="shared" si="100"/>
        <v>45456</v>
      </c>
    </row>
    <row r="773" spans="1:7" s="5" customFormat="1" ht="15.75" customHeight="1">
      <c r="A773" s="62"/>
      <c r="B773" s="138"/>
      <c r="C773" s="138"/>
      <c r="D773" s="234"/>
      <c r="E773" s="85"/>
      <c r="F773" s="81"/>
      <c r="G773" s="82"/>
    </row>
    <row r="774" spans="1:7" s="5" customFormat="1" ht="15.75" customHeight="1">
      <c r="A774" s="62"/>
      <c r="B774" s="32"/>
      <c r="C774" s="18"/>
      <c r="D774" s="19"/>
      <c r="E774" s="19"/>
      <c r="F774" s="58"/>
      <c r="G774" s="58"/>
    </row>
    <row r="775" spans="1:7" s="5" customFormat="1" ht="15.75" customHeight="1">
      <c r="A775" s="62"/>
      <c r="B775" s="55"/>
      <c r="C775" s="18"/>
      <c r="D775" s="19"/>
      <c r="E775" s="19"/>
      <c r="F775" s="58"/>
      <c r="G775" s="58"/>
    </row>
    <row r="776" spans="1:7" s="5" customFormat="1" ht="15.75" customHeight="1">
      <c r="A776" s="62"/>
      <c r="B776" s="15"/>
      <c r="C776" s="15"/>
      <c r="D776" s="16"/>
      <c r="E776" s="16"/>
      <c r="F776" s="14"/>
      <c r="G776" s="14"/>
    </row>
    <row r="777" spans="1:7" s="5" customFormat="1" ht="15.75" customHeight="1">
      <c r="A777" s="62" t="s">
        <v>402</v>
      </c>
      <c r="B777" s="231" t="s">
        <v>20</v>
      </c>
      <c r="C777" s="231" t="s">
        <v>21</v>
      </c>
      <c r="D777" s="231" t="s">
        <v>403</v>
      </c>
      <c r="E777" s="46" t="s">
        <v>226</v>
      </c>
      <c r="F777" s="46" t="s">
        <v>23</v>
      </c>
      <c r="G777" s="46" t="s">
        <v>94</v>
      </c>
    </row>
    <row r="778" spans="1:7" s="5" customFormat="1" ht="15.75" customHeight="1">
      <c r="A778" s="62"/>
      <c r="B778" s="232"/>
      <c r="C778" s="232"/>
      <c r="D778" s="232"/>
      <c r="E778" s="46" t="s">
        <v>14</v>
      </c>
      <c r="F778" s="46" t="s">
        <v>24</v>
      </c>
      <c r="G778" s="46" t="s">
        <v>25</v>
      </c>
    </row>
    <row r="779" spans="1:7" s="5" customFormat="1" ht="15.75" customHeight="1">
      <c r="A779" s="62"/>
      <c r="B779" s="138" t="s">
        <v>793</v>
      </c>
      <c r="C779" s="139" t="s">
        <v>794</v>
      </c>
      <c r="D779" s="218" t="s">
        <v>334</v>
      </c>
      <c r="E779" s="106">
        <v>45409</v>
      </c>
      <c r="F779" s="106">
        <f>E779+5</f>
        <v>45414</v>
      </c>
      <c r="G779" s="82">
        <f>F779+19</f>
        <v>45433</v>
      </c>
    </row>
    <row r="780" spans="1:7" s="5" customFormat="1" ht="15.75" customHeight="1">
      <c r="A780" s="62"/>
      <c r="B780" s="138" t="s">
        <v>795</v>
      </c>
      <c r="C780" s="139" t="s">
        <v>796</v>
      </c>
      <c r="D780" s="235"/>
      <c r="E780" s="106">
        <f t="shared" ref="E780:G783" si="101">E779+7</f>
        <v>45416</v>
      </c>
      <c r="F780" s="106">
        <f t="shared" si="101"/>
        <v>45421</v>
      </c>
      <c r="G780" s="82">
        <f t="shared" si="101"/>
        <v>45440</v>
      </c>
    </row>
    <row r="781" spans="1:7" s="5" customFormat="1" ht="15.75" customHeight="1">
      <c r="A781" s="62"/>
      <c r="B781" s="138" t="s">
        <v>797</v>
      </c>
      <c r="C781" s="139" t="s">
        <v>798</v>
      </c>
      <c r="D781" s="235"/>
      <c r="E781" s="106">
        <f t="shared" si="101"/>
        <v>45423</v>
      </c>
      <c r="F781" s="106">
        <f t="shared" si="101"/>
        <v>45428</v>
      </c>
      <c r="G781" s="82">
        <f t="shared" si="101"/>
        <v>45447</v>
      </c>
    </row>
    <row r="782" spans="1:7" s="5" customFormat="1" ht="15.75" customHeight="1">
      <c r="A782" s="62"/>
      <c r="B782" s="138" t="s">
        <v>799</v>
      </c>
      <c r="C782" s="139" t="s">
        <v>800</v>
      </c>
      <c r="D782" s="235"/>
      <c r="E782" s="106">
        <f t="shared" si="101"/>
        <v>45430</v>
      </c>
      <c r="F782" s="106">
        <f t="shared" si="101"/>
        <v>45435</v>
      </c>
      <c r="G782" s="82">
        <f t="shared" si="101"/>
        <v>45454</v>
      </c>
    </row>
    <row r="783" spans="1:7" s="5" customFormat="1" ht="15.75" customHeight="1">
      <c r="A783" s="62"/>
      <c r="B783" s="138"/>
      <c r="C783" s="139"/>
      <c r="D783" s="220"/>
      <c r="E783" s="106">
        <f t="shared" si="101"/>
        <v>45437</v>
      </c>
      <c r="F783" s="106">
        <f t="shared" si="101"/>
        <v>45442</v>
      </c>
      <c r="G783" s="82">
        <f t="shared" si="101"/>
        <v>45461</v>
      </c>
    </row>
    <row r="784" spans="1:7" s="5" customFormat="1" ht="15.75" customHeight="1">
      <c r="A784" s="62"/>
      <c r="B784" s="141"/>
      <c r="C784" s="141"/>
      <c r="D784" s="144"/>
      <c r="E784" s="132"/>
      <c r="F784" s="132"/>
      <c r="G784" s="132"/>
    </row>
    <row r="785" spans="1:7" s="5" customFormat="1" ht="15.75" customHeight="1">
      <c r="A785" s="62"/>
      <c r="B785" s="141"/>
      <c r="C785" s="141"/>
      <c r="D785" s="144"/>
      <c r="E785" s="144"/>
      <c r="F785" s="132"/>
      <c r="G785" s="132"/>
    </row>
    <row r="786" spans="1:7" s="5" customFormat="1" ht="15.75" customHeight="1">
      <c r="A786" s="62"/>
      <c r="B786" s="171"/>
      <c r="C786" s="116"/>
      <c r="D786" s="117"/>
      <c r="E786" s="117"/>
      <c r="F786" s="118"/>
      <c r="G786" s="118"/>
    </row>
    <row r="787" spans="1:7" s="5" customFormat="1" ht="15.75" customHeight="1">
      <c r="A787" s="62" t="s">
        <v>404</v>
      </c>
      <c r="B787" s="236" t="s">
        <v>20</v>
      </c>
      <c r="C787" s="236" t="s">
        <v>21</v>
      </c>
      <c r="D787" s="236" t="s">
        <v>22</v>
      </c>
      <c r="E787" s="119" t="s">
        <v>226</v>
      </c>
      <c r="F787" s="119" t="s">
        <v>23</v>
      </c>
      <c r="G787" s="120" t="s">
        <v>1003</v>
      </c>
    </row>
    <row r="788" spans="1:7" s="5" customFormat="1" ht="15.75" customHeight="1">
      <c r="A788" s="62"/>
      <c r="B788" s="237"/>
      <c r="C788" s="237"/>
      <c r="D788" s="237"/>
      <c r="E788" s="123" t="s">
        <v>14</v>
      </c>
      <c r="F788" s="122" t="s">
        <v>24</v>
      </c>
      <c r="G788" s="119" t="s">
        <v>25</v>
      </c>
    </row>
    <row r="789" spans="1:7" s="5" customFormat="1" ht="15.75" customHeight="1">
      <c r="A789" s="62"/>
      <c r="B789" s="172" t="s">
        <v>1029</v>
      </c>
      <c r="C789" s="172" t="s">
        <v>1030</v>
      </c>
      <c r="D789" s="218" t="s">
        <v>405</v>
      </c>
      <c r="E789" s="106">
        <v>45412</v>
      </c>
      <c r="F789" s="106">
        <f>E789+4</f>
        <v>45416</v>
      </c>
      <c r="G789" s="82">
        <f>F789+13</f>
        <v>45429</v>
      </c>
    </row>
    <row r="790" spans="1:7" s="5" customFormat="1" ht="15.75" customHeight="1">
      <c r="A790" s="62"/>
      <c r="B790" s="172" t="s">
        <v>1031</v>
      </c>
      <c r="C790" s="172" t="s">
        <v>1032</v>
      </c>
      <c r="D790" s="219"/>
      <c r="E790" s="106">
        <f t="shared" ref="E790:G793" si="102">E789+7</f>
        <v>45419</v>
      </c>
      <c r="F790" s="106">
        <f t="shared" si="102"/>
        <v>45423</v>
      </c>
      <c r="G790" s="82">
        <f t="shared" si="102"/>
        <v>45436</v>
      </c>
    </row>
    <row r="791" spans="1:7" s="5" customFormat="1" ht="15.75" customHeight="1">
      <c r="A791" s="62"/>
      <c r="B791" s="172" t="s">
        <v>1033</v>
      </c>
      <c r="C791" s="172" t="s">
        <v>1034</v>
      </c>
      <c r="D791" s="219"/>
      <c r="E791" s="106">
        <f t="shared" si="102"/>
        <v>45426</v>
      </c>
      <c r="F791" s="106">
        <f t="shared" si="102"/>
        <v>45430</v>
      </c>
      <c r="G791" s="82">
        <f t="shared" si="102"/>
        <v>45443</v>
      </c>
    </row>
    <row r="792" spans="1:7" s="5" customFormat="1" ht="15.75" customHeight="1">
      <c r="A792" s="62"/>
      <c r="B792" s="172" t="s">
        <v>1035</v>
      </c>
      <c r="C792" s="172" t="s">
        <v>1036</v>
      </c>
      <c r="D792" s="219"/>
      <c r="E792" s="106">
        <f t="shared" si="102"/>
        <v>45433</v>
      </c>
      <c r="F792" s="106">
        <f t="shared" si="102"/>
        <v>45437</v>
      </c>
      <c r="G792" s="82">
        <f t="shared" si="102"/>
        <v>45450</v>
      </c>
    </row>
    <row r="793" spans="1:7" s="5" customFormat="1" ht="15.75" customHeight="1">
      <c r="A793" s="62"/>
      <c r="B793" s="125" t="s">
        <v>1037</v>
      </c>
      <c r="C793" s="125" t="s">
        <v>1032</v>
      </c>
      <c r="D793" s="220"/>
      <c r="E793" s="106">
        <f t="shared" si="102"/>
        <v>45440</v>
      </c>
      <c r="F793" s="106">
        <f t="shared" si="102"/>
        <v>45444</v>
      </c>
      <c r="G793" s="82">
        <f t="shared" si="102"/>
        <v>45457</v>
      </c>
    </row>
    <row r="794" spans="1:7" s="5" customFormat="1" ht="15.75" customHeight="1">
      <c r="A794" s="62"/>
      <c r="B794" s="141"/>
      <c r="C794" s="118"/>
      <c r="D794" s="117"/>
      <c r="E794" s="117"/>
      <c r="F794" s="118"/>
      <c r="G794" s="118"/>
    </row>
    <row r="795" spans="1:7" s="5" customFormat="1" ht="15.75" customHeight="1">
      <c r="A795" s="62"/>
      <c r="B795" s="236" t="s">
        <v>20</v>
      </c>
      <c r="C795" s="227" t="s">
        <v>21</v>
      </c>
      <c r="D795" s="236" t="s">
        <v>22</v>
      </c>
      <c r="E795" s="119" t="s">
        <v>224</v>
      </c>
      <c r="F795" s="119" t="s">
        <v>23</v>
      </c>
      <c r="G795" s="120" t="s">
        <v>406</v>
      </c>
    </row>
    <row r="796" spans="1:7" s="5" customFormat="1" ht="15.75" customHeight="1">
      <c r="A796" s="62"/>
      <c r="B796" s="237"/>
      <c r="C796" s="229"/>
      <c r="D796" s="237"/>
      <c r="E796" s="123" t="s">
        <v>14</v>
      </c>
      <c r="F796" s="122" t="s">
        <v>24</v>
      </c>
      <c r="G796" s="119" t="s">
        <v>25</v>
      </c>
    </row>
    <row r="797" spans="1:7" s="5" customFormat="1" ht="15.75" customHeight="1">
      <c r="A797" s="62"/>
      <c r="B797" s="79" t="s">
        <v>1038</v>
      </c>
      <c r="C797" s="119" t="s">
        <v>1039</v>
      </c>
      <c r="D797" s="233" t="s">
        <v>219</v>
      </c>
      <c r="E797" s="106">
        <v>45408</v>
      </c>
      <c r="F797" s="106">
        <f>E797+5</f>
        <v>45413</v>
      </c>
      <c r="G797" s="82">
        <v>7</v>
      </c>
    </row>
    <row r="798" spans="1:7" s="5" customFormat="1" ht="15.75" customHeight="1">
      <c r="A798" s="62"/>
      <c r="B798" s="79" t="s">
        <v>1040</v>
      </c>
      <c r="C798" s="119" t="s">
        <v>1041</v>
      </c>
      <c r="D798" s="253"/>
      <c r="E798" s="106">
        <f t="shared" ref="E798:G801" si="103">E797+7</f>
        <v>45415</v>
      </c>
      <c r="F798" s="106">
        <f t="shared" si="103"/>
        <v>45420</v>
      </c>
      <c r="G798" s="82">
        <f t="shared" si="103"/>
        <v>14</v>
      </c>
    </row>
    <row r="799" spans="1:7" s="5" customFormat="1" ht="15.75" customHeight="1">
      <c r="A799" s="62"/>
      <c r="B799" s="79" t="s">
        <v>1042</v>
      </c>
      <c r="C799" s="119" t="s">
        <v>1043</v>
      </c>
      <c r="D799" s="253"/>
      <c r="E799" s="106">
        <f t="shared" si="103"/>
        <v>45422</v>
      </c>
      <c r="F799" s="106">
        <f t="shared" si="103"/>
        <v>45427</v>
      </c>
      <c r="G799" s="82">
        <f t="shared" si="103"/>
        <v>21</v>
      </c>
    </row>
    <row r="800" spans="1:7" s="5" customFormat="1" ht="15.75" customHeight="1">
      <c r="A800" s="62"/>
      <c r="B800" s="79" t="s">
        <v>1044</v>
      </c>
      <c r="C800" s="119" t="s">
        <v>1045</v>
      </c>
      <c r="D800" s="253"/>
      <c r="E800" s="106">
        <f t="shared" si="103"/>
        <v>45429</v>
      </c>
      <c r="F800" s="106">
        <f t="shared" si="103"/>
        <v>45434</v>
      </c>
      <c r="G800" s="82">
        <f t="shared" si="103"/>
        <v>28</v>
      </c>
    </row>
    <row r="801" spans="1:7" s="5" customFormat="1" ht="15.75" customHeight="1">
      <c r="A801" s="62"/>
      <c r="B801" s="79" t="s">
        <v>1046</v>
      </c>
      <c r="C801" s="119" t="s">
        <v>1047</v>
      </c>
      <c r="D801" s="254"/>
      <c r="E801" s="106">
        <f t="shared" si="103"/>
        <v>45436</v>
      </c>
      <c r="F801" s="106">
        <f t="shared" si="103"/>
        <v>45441</v>
      </c>
      <c r="G801" s="82">
        <f t="shared" si="103"/>
        <v>35</v>
      </c>
    </row>
    <row r="802" spans="1:7" s="5" customFormat="1" ht="15.75" customHeight="1">
      <c r="A802" s="62"/>
      <c r="B802" s="15"/>
      <c r="C802" s="58"/>
      <c r="D802" s="9"/>
      <c r="E802" s="19"/>
      <c r="F802" s="58"/>
      <c r="G802" s="58"/>
    </row>
    <row r="803" spans="1:7" s="5" customFormat="1" ht="15.75" customHeight="1">
      <c r="A803" s="62"/>
      <c r="B803" s="18"/>
      <c r="C803" s="15"/>
      <c r="D803" s="16"/>
      <c r="E803" s="14"/>
      <c r="F803" s="14"/>
      <c r="G803" s="14"/>
    </row>
    <row r="804" spans="1:7" s="5" customFormat="1" ht="15.75" customHeight="1">
      <c r="A804" s="263" t="s">
        <v>96</v>
      </c>
      <c r="B804" s="263"/>
      <c r="C804" s="263"/>
      <c r="D804" s="263"/>
      <c r="E804" s="263"/>
      <c r="F804" s="263"/>
      <c r="G804" s="263"/>
    </row>
    <row r="805" spans="1:7" s="5" customFormat="1" ht="15.75" customHeight="1">
      <c r="A805" s="62"/>
      <c r="B805" s="59" t="s">
        <v>324</v>
      </c>
      <c r="C805" s="40"/>
      <c r="D805" s="9"/>
      <c r="E805" s="9"/>
      <c r="F805" s="59"/>
      <c r="G805" s="41"/>
    </row>
    <row r="806" spans="1:7" s="309" customFormat="1" ht="15.75" customHeight="1">
      <c r="A806" s="308" t="s">
        <v>407</v>
      </c>
    </row>
    <row r="807" spans="1:7" s="5" customFormat="1" ht="15.75" customHeight="1">
      <c r="A807" s="62"/>
      <c r="B807" s="42"/>
      <c r="C807" s="42"/>
      <c r="D807" s="19"/>
      <c r="E807" s="19"/>
      <c r="F807" s="58"/>
      <c r="G807" s="43"/>
    </row>
    <row r="808" spans="1:7" s="5" customFormat="1" ht="15.75" customHeight="1">
      <c r="A808" s="62"/>
      <c r="B808" s="224" t="s">
        <v>266</v>
      </c>
      <c r="C808" s="224" t="s">
        <v>21</v>
      </c>
      <c r="D808" s="282" t="s">
        <v>22</v>
      </c>
      <c r="E808" s="46" t="s">
        <v>226</v>
      </c>
      <c r="F808" s="46" t="s">
        <v>23</v>
      </c>
      <c r="G808" s="46" t="s">
        <v>98</v>
      </c>
    </row>
    <row r="809" spans="1:7" s="5" customFormat="1" ht="15.75" customHeight="1">
      <c r="A809" s="62"/>
      <c r="B809" s="225"/>
      <c r="C809" s="225"/>
      <c r="D809" s="282"/>
      <c r="E809" s="46" t="s">
        <v>14</v>
      </c>
      <c r="F809" s="46" t="s">
        <v>24</v>
      </c>
      <c r="G809" s="46" t="s">
        <v>25</v>
      </c>
    </row>
    <row r="810" spans="1:7" s="5" customFormat="1" ht="15.75" customHeight="1">
      <c r="A810" s="62"/>
      <c r="B810" s="79" t="s">
        <v>831</v>
      </c>
      <c r="C810" s="124" t="s">
        <v>832</v>
      </c>
      <c r="D810" s="219" t="s">
        <v>830</v>
      </c>
      <c r="E810" s="82">
        <v>45413</v>
      </c>
      <c r="F810" s="82">
        <f>E810+3</f>
        <v>45416</v>
      </c>
      <c r="G810" s="82">
        <f>F810+15</f>
        <v>45431</v>
      </c>
    </row>
    <row r="811" spans="1:7" s="5" customFormat="1" ht="15.75" customHeight="1">
      <c r="A811" s="62"/>
      <c r="B811" s="79" t="s">
        <v>833</v>
      </c>
      <c r="C811" s="124" t="s">
        <v>834</v>
      </c>
      <c r="D811" s="219"/>
      <c r="E811" s="82">
        <f t="shared" ref="E811:G814" si="104">E810+7</f>
        <v>45420</v>
      </c>
      <c r="F811" s="82">
        <f t="shared" si="104"/>
        <v>45423</v>
      </c>
      <c r="G811" s="82">
        <f t="shared" si="104"/>
        <v>45438</v>
      </c>
    </row>
    <row r="812" spans="1:7" s="5" customFormat="1" ht="15.75" customHeight="1">
      <c r="A812" s="62"/>
      <c r="B812" s="79" t="s">
        <v>766</v>
      </c>
      <c r="C812" s="124"/>
      <c r="D812" s="219"/>
      <c r="E812" s="82">
        <f t="shared" si="104"/>
        <v>45427</v>
      </c>
      <c r="F812" s="82">
        <f t="shared" si="104"/>
        <v>45430</v>
      </c>
      <c r="G812" s="82">
        <f t="shared" si="104"/>
        <v>45445</v>
      </c>
    </row>
    <row r="813" spans="1:7" s="5" customFormat="1" ht="15.75" customHeight="1">
      <c r="A813" s="62"/>
      <c r="B813" s="79" t="s">
        <v>835</v>
      </c>
      <c r="C813" s="124" t="s">
        <v>836</v>
      </c>
      <c r="D813" s="219"/>
      <c r="E813" s="82">
        <f t="shared" si="104"/>
        <v>45434</v>
      </c>
      <c r="F813" s="82">
        <f t="shared" si="104"/>
        <v>45437</v>
      </c>
      <c r="G813" s="82">
        <f t="shared" si="104"/>
        <v>45452</v>
      </c>
    </row>
    <row r="814" spans="1:7" s="5" customFormat="1" ht="15.75" customHeight="1">
      <c r="A814" s="62"/>
      <c r="B814" s="79" t="s">
        <v>766</v>
      </c>
      <c r="C814" s="124"/>
      <c r="D814" s="220"/>
      <c r="E814" s="82">
        <f t="shared" si="104"/>
        <v>45441</v>
      </c>
      <c r="F814" s="82">
        <f t="shared" si="104"/>
        <v>45444</v>
      </c>
      <c r="G814" s="82">
        <f t="shared" si="104"/>
        <v>45459</v>
      </c>
    </row>
    <row r="815" spans="1:7" s="5" customFormat="1" ht="15.75" customHeight="1">
      <c r="A815" s="62"/>
      <c r="B815" s="141"/>
      <c r="C815" s="80"/>
      <c r="D815" s="144"/>
      <c r="E815" s="132"/>
      <c r="F815" s="132"/>
      <c r="G815" s="132"/>
    </row>
    <row r="816" spans="1:7" s="6" customFormat="1" ht="15.75">
      <c r="A816" s="50"/>
      <c r="B816" s="236" t="s">
        <v>229</v>
      </c>
      <c r="C816" s="236" t="s">
        <v>21</v>
      </c>
      <c r="D816" s="264" t="s">
        <v>22</v>
      </c>
      <c r="E816" s="119" t="s">
        <v>224</v>
      </c>
      <c r="F816" s="119" t="s">
        <v>23</v>
      </c>
      <c r="G816" s="119" t="s">
        <v>98</v>
      </c>
    </row>
    <row r="817" spans="1:7" s="5" customFormat="1" ht="15.75">
      <c r="A817" s="62"/>
      <c r="B817" s="237"/>
      <c r="C817" s="237"/>
      <c r="D817" s="264"/>
      <c r="E817" s="119" t="s">
        <v>14</v>
      </c>
      <c r="F817" s="119" t="s">
        <v>24</v>
      </c>
      <c r="G817" s="119" t="s">
        <v>25</v>
      </c>
    </row>
    <row r="818" spans="1:7" s="5" customFormat="1" ht="15.75" customHeight="1">
      <c r="A818" s="62"/>
      <c r="B818" s="79" t="s">
        <v>974</v>
      </c>
      <c r="C818" s="124" t="s">
        <v>975</v>
      </c>
      <c r="D818" s="219" t="s">
        <v>408</v>
      </c>
      <c r="E818" s="82">
        <v>45411</v>
      </c>
      <c r="F818" s="82">
        <f>E818+3</f>
        <v>45414</v>
      </c>
      <c r="G818" s="82">
        <f>F818+15</f>
        <v>45429</v>
      </c>
    </row>
    <row r="819" spans="1:7" s="5" customFormat="1" ht="15.75" customHeight="1">
      <c r="A819" s="62"/>
      <c r="B819" s="79" t="s">
        <v>976</v>
      </c>
      <c r="C819" s="124" t="s">
        <v>977</v>
      </c>
      <c r="D819" s="219"/>
      <c r="E819" s="82">
        <f t="shared" ref="E819:G819" si="105">E818+7</f>
        <v>45418</v>
      </c>
      <c r="F819" s="82">
        <f t="shared" si="105"/>
        <v>45421</v>
      </c>
      <c r="G819" s="82">
        <f t="shared" si="105"/>
        <v>45436</v>
      </c>
    </row>
    <row r="820" spans="1:7" s="5" customFormat="1" ht="15.75" customHeight="1">
      <c r="A820" s="62"/>
      <c r="B820" s="79" t="s">
        <v>978</v>
      </c>
      <c r="C820" s="124" t="s">
        <v>401</v>
      </c>
      <c r="D820" s="219"/>
      <c r="E820" s="82">
        <f t="shared" ref="E820:G820" si="106">E819+7</f>
        <v>45425</v>
      </c>
      <c r="F820" s="82">
        <f t="shared" si="106"/>
        <v>45428</v>
      </c>
      <c r="G820" s="82">
        <f t="shared" si="106"/>
        <v>45443</v>
      </c>
    </row>
    <row r="821" spans="1:7" s="5" customFormat="1" ht="15.75" customHeight="1">
      <c r="A821" s="62"/>
      <c r="B821" s="79" t="s">
        <v>979</v>
      </c>
      <c r="C821" s="124" t="s">
        <v>980</v>
      </c>
      <c r="D821" s="219"/>
      <c r="E821" s="82">
        <f t="shared" ref="E821:G821" si="107">E820+7</f>
        <v>45432</v>
      </c>
      <c r="F821" s="82">
        <f t="shared" si="107"/>
        <v>45435</v>
      </c>
      <c r="G821" s="82">
        <f t="shared" si="107"/>
        <v>45450</v>
      </c>
    </row>
    <row r="822" spans="1:7" s="5" customFormat="1" ht="15.75" customHeight="1">
      <c r="A822" s="62"/>
      <c r="B822" s="124" t="s">
        <v>981</v>
      </c>
      <c r="C822" s="124" t="s">
        <v>982</v>
      </c>
      <c r="D822" s="220"/>
      <c r="E822" s="82">
        <f t="shared" ref="E822:G822" si="108">E821+7</f>
        <v>45439</v>
      </c>
      <c r="F822" s="82">
        <f t="shared" si="108"/>
        <v>45442</v>
      </c>
      <c r="G822" s="82">
        <f t="shared" si="108"/>
        <v>45457</v>
      </c>
    </row>
    <row r="823" spans="1:7" s="5" customFormat="1" ht="15.75" customHeight="1">
      <c r="A823" s="62"/>
      <c r="B823" s="141"/>
      <c r="C823" s="141"/>
      <c r="D823" s="142"/>
      <c r="E823" s="132"/>
      <c r="F823" s="132"/>
      <c r="G823" s="132"/>
    </row>
    <row r="824" spans="1:7" s="6" customFormat="1" ht="15.75">
      <c r="A824" s="50"/>
      <c r="B824" s="236" t="s">
        <v>266</v>
      </c>
      <c r="C824" s="236" t="s">
        <v>21</v>
      </c>
      <c r="D824" s="264" t="s">
        <v>22</v>
      </c>
      <c r="E824" s="119" t="s">
        <v>226</v>
      </c>
      <c r="F824" s="119" t="s">
        <v>23</v>
      </c>
      <c r="G824" s="119" t="s">
        <v>98</v>
      </c>
    </row>
    <row r="825" spans="1:7" s="5" customFormat="1" ht="15.75" customHeight="1">
      <c r="A825" s="62"/>
      <c r="B825" s="237"/>
      <c r="C825" s="237"/>
      <c r="D825" s="264"/>
      <c r="E825" s="119" t="s">
        <v>14</v>
      </c>
      <c r="F825" s="119" t="s">
        <v>24</v>
      </c>
      <c r="G825" s="119" t="s">
        <v>25</v>
      </c>
    </row>
    <row r="826" spans="1:7" s="5" customFormat="1" ht="15.75" customHeight="1">
      <c r="A826" s="62"/>
      <c r="B826" s="124" t="s">
        <v>214</v>
      </c>
      <c r="C826" s="124" t="s">
        <v>158</v>
      </c>
      <c r="D826" s="219" t="s">
        <v>559</v>
      </c>
      <c r="E826" s="82">
        <v>45411</v>
      </c>
      <c r="F826" s="82">
        <f>E826+3</f>
        <v>45414</v>
      </c>
      <c r="G826" s="82">
        <f>F826+15</f>
        <v>45429</v>
      </c>
    </row>
    <row r="827" spans="1:7" s="5" customFormat="1" ht="15.75" customHeight="1">
      <c r="A827" s="62"/>
      <c r="B827" s="79" t="s">
        <v>560</v>
      </c>
      <c r="C827" s="124" t="s">
        <v>561</v>
      </c>
      <c r="D827" s="219"/>
      <c r="E827" s="82">
        <f t="shared" ref="E827:G827" si="109">E826+7</f>
        <v>45418</v>
      </c>
      <c r="F827" s="82">
        <f t="shared" si="109"/>
        <v>45421</v>
      </c>
      <c r="G827" s="82">
        <f t="shared" si="109"/>
        <v>45436</v>
      </c>
    </row>
    <row r="828" spans="1:7" s="5" customFormat="1" ht="15.75" customHeight="1">
      <c r="A828" s="62"/>
      <c r="B828" s="79" t="s">
        <v>562</v>
      </c>
      <c r="C828" s="124" t="s">
        <v>563</v>
      </c>
      <c r="D828" s="219"/>
      <c r="E828" s="82">
        <f t="shared" ref="E828:G828" si="110">E827+7</f>
        <v>45425</v>
      </c>
      <c r="F828" s="82">
        <f t="shared" si="110"/>
        <v>45428</v>
      </c>
      <c r="G828" s="82">
        <f t="shared" si="110"/>
        <v>45443</v>
      </c>
    </row>
    <row r="829" spans="1:7" s="5" customFormat="1" ht="15.75" customHeight="1">
      <c r="A829" s="62"/>
      <c r="B829" s="124" t="s">
        <v>564</v>
      </c>
      <c r="C829" s="124" t="s">
        <v>565</v>
      </c>
      <c r="D829" s="219"/>
      <c r="E829" s="82">
        <f t="shared" ref="E829:G829" si="111">E828+7</f>
        <v>45432</v>
      </c>
      <c r="F829" s="82">
        <f t="shared" si="111"/>
        <v>45435</v>
      </c>
      <c r="G829" s="82">
        <f t="shared" si="111"/>
        <v>45450</v>
      </c>
    </row>
    <row r="830" spans="1:7" s="5" customFormat="1" ht="15.75" customHeight="1">
      <c r="A830" s="62"/>
      <c r="B830" s="124" t="s">
        <v>566</v>
      </c>
      <c r="C830" s="124" t="s">
        <v>563</v>
      </c>
      <c r="D830" s="220"/>
      <c r="E830" s="82">
        <f t="shared" ref="E830:G830" si="112">E829+7</f>
        <v>45439</v>
      </c>
      <c r="F830" s="82">
        <f t="shared" si="112"/>
        <v>45442</v>
      </c>
      <c r="G830" s="82">
        <f t="shared" si="112"/>
        <v>45457</v>
      </c>
    </row>
    <row r="831" spans="1:7" s="5" customFormat="1" ht="15.75" customHeight="1">
      <c r="A831" s="62"/>
      <c r="B831" s="118"/>
      <c r="C831" s="173"/>
      <c r="D831" s="117"/>
      <c r="E831" s="117"/>
      <c r="F831" s="174"/>
      <c r="G831" s="174"/>
    </row>
    <row r="832" spans="1:7" s="5" customFormat="1" ht="15.75" customHeight="1">
      <c r="A832" s="62"/>
      <c r="B832" s="227" t="s">
        <v>266</v>
      </c>
      <c r="C832" s="227" t="s">
        <v>21</v>
      </c>
      <c r="D832" s="227" t="s">
        <v>240</v>
      </c>
      <c r="E832" s="119" t="s">
        <v>226</v>
      </c>
      <c r="F832" s="119" t="s">
        <v>23</v>
      </c>
      <c r="G832" s="175" t="s">
        <v>164</v>
      </c>
    </row>
    <row r="833" spans="1:7" s="5" customFormat="1" ht="15.75" customHeight="1">
      <c r="A833" s="62" t="s">
        <v>409</v>
      </c>
      <c r="B833" s="229"/>
      <c r="C833" s="229"/>
      <c r="D833" s="229"/>
      <c r="E833" s="82" t="s">
        <v>14</v>
      </c>
      <c r="F833" s="119" t="s">
        <v>24</v>
      </c>
      <c r="G833" s="119" t="s">
        <v>25</v>
      </c>
    </row>
    <row r="834" spans="1:7" s="5" customFormat="1" ht="15.75" customHeight="1">
      <c r="A834" s="62"/>
      <c r="B834" s="138" t="s">
        <v>793</v>
      </c>
      <c r="C834" s="139" t="s">
        <v>794</v>
      </c>
      <c r="D834" s="218" t="s">
        <v>334</v>
      </c>
      <c r="E834" s="82">
        <v>45409</v>
      </c>
      <c r="F834" s="82">
        <f>E834+5</f>
        <v>45414</v>
      </c>
      <c r="G834" s="82">
        <f>F834+12</f>
        <v>45426</v>
      </c>
    </row>
    <row r="835" spans="1:7" s="5" customFormat="1" ht="15.75" customHeight="1">
      <c r="A835" s="62"/>
      <c r="B835" s="138" t="s">
        <v>795</v>
      </c>
      <c r="C835" s="139" t="s">
        <v>796</v>
      </c>
      <c r="D835" s="219"/>
      <c r="E835" s="82">
        <f>E834+7</f>
        <v>45416</v>
      </c>
      <c r="F835" s="82">
        <f>F834+7</f>
        <v>45421</v>
      </c>
      <c r="G835" s="82">
        <f>G834+7</f>
        <v>45433</v>
      </c>
    </row>
    <row r="836" spans="1:7" s="5" customFormat="1" ht="15.75" customHeight="1">
      <c r="A836" s="62"/>
      <c r="B836" s="138" t="s">
        <v>797</v>
      </c>
      <c r="C836" s="139" t="s">
        <v>798</v>
      </c>
      <c r="D836" s="219"/>
      <c r="E836" s="82">
        <f t="shared" ref="E836:G838" si="113">E835+7</f>
        <v>45423</v>
      </c>
      <c r="F836" s="82">
        <f t="shared" si="113"/>
        <v>45428</v>
      </c>
      <c r="G836" s="82">
        <f t="shared" si="113"/>
        <v>45440</v>
      </c>
    </row>
    <row r="837" spans="1:7" s="5" customFormat="1" ht="15.75" customHeight="1">
      <c r="A837" s="62"/>
      <c r="B837" s="138" t="s">
        <v>799</v>
      </c>
      <c r="C837" s="139" t="s">
        <v>800</v>
      </c>
      <c r="D837" s="219"/>
      <c r="E837" s="82">
        <f t="shared" si="113"/>
        <v>45430</v>
      </c>
      <c r="F837" s="82">
        <f t="shared" si="113"/>
        <v>45435</v>
      </c>
      <c r="G837" s="82">
        <f t="shared" si="113"/>
        <v>45447</v>
      </c>
    </row>
    <row r="838" spans="1:7" s="5" customFormat="1" ht="15.75" customHeight="1">
      <c r="A838" s="33"/>
      <c r="B838" s="138"/>
      <c r="C838" s="139"/>
      <c r="D838" s="220"/>
      <c r="E838" s="82">
        <f t="shared" si="113"/>
        <v>45437</v>
      </c>
      <c r="F838" s="82">
        <f t="shared" si="113"/>
        <v>45442</v>
      </c>
      <c r="G838" s="82">
        <f t="shared" si="113"/>
        <v>45454</v>
      </c>
    </row>
    <row r="839" spans="1:7" s="5" customFormat="1" ht="15.75" customHeight="1">
      <c r="A839" s="62"/>
      <c r="B839" s="15"/>
      <c r="C839" s="15"/>
      <c r="D839" s="16"/>
      <c r="E839" s="14"/>
      <c r="F839" s="14"/>
      <c r="G839" s="14"/>
    </row>
    <row r="840" spans="1:7" s="5" customFormat="1" ht="15.75" customHeight="1">
      <c r="A840" s="62"/>
      <c r="B840" s="58"/>
      <c r="C840" s="42"/>
      <c r="D840" s="19"/>
      <c r="E840" s="19"/>
      <c r="F840" s="58"/>
      <c r="G840" s="43"/>
    </row>
    <row r="841" spans="1:7" s="5" customFormat="1" ht="15.75" customHeight="1">
      <c r="A841" s="62" t="s">
        <v>410</v>
      </c>
      <c r="B841" s="261" t="s">
        <v>20</v>
      </c>
      <c r="C841" s="261" t="s">
        <v>21</v>
      </c>
      <c r="D841" s="261" t="s">
        <v>22</v>
      </c>
      <c r="E841" s="46" t="s">
        <v>226</v>
      </c>
      <c r="F841" s="46" t="s">
        <v>23</v>
      </c>
      <c r="G841" s="56" t="s">
        <v>98</v>
      </c>
    </row>
    <row r="842" spans="1:7" s="5" customFormat="1" ht="15.75" customHeight="1">
      <c r="A842" s="62"/>
      <c r="B842" s="260"/>
      <c r="C842" s="260"/>
      <c r="D842" s="260"/>
      <c r="E842" s="52" t="s">
        <v>14</v>
      </c>
      <c r="F842" s="20" t="s">
        <v>24</v>
      </c>
      <c r="G842" s="46" t="s">
        <v>25</v>
      </c>
    </row>
    <row r="843" spans="1:7" s="5" customFormat="1" ht="15.75" customHeight="1">
      <c r="A843" s="62"/>
      <c r="B843" s="79" t="s">
        <v>831</v>
      </c>
      <c r="C843" s="124" t="s">
        <v>832</v>
      </c>
      <c r="D843" s="251" t="s">
        <v>411</v>
      </c>
      <c r="E843" s="106">
        <v>45412</v>
      </c>
      <c r="F843" s="106">
        <f>E843+5</f>
        <v>45417</v>
      </c>
      <c r="G843" s="82">
        <f>F843+17</f>
        <v>45434</v>
      </c>
    </row>
    <row r="844" spans="1:7" s="5" customFormat="1" ht="15.75" customHeight="1">
      <c r="A844" s="62"/>
      <c r="B844" s="79" t="s">
        <v>833</v>
      </c>
      <c r="C844" s="124" t="s">
        <v>834</v>
      </c>
      <c r="D844" s="235"/>
      <c r="E844" s="106">
        <f>E843+7</f>
        <v>45419</v>
      </c>
      <c r="F844" s="106">
        <f t="shared" ref="E844:G847" si="114">F843+7</f>
        <v>45424</v>
      </c>
      <c r="G844" s="82">
        <f t="shared" si="114"/>
        <v>45441</v>
      </c>
    </row>
    <row r="845" spans="1:7" s="5" customFormat="1" ht="15.75" customHeight="1">
      <c r="A845" s="62"/>
      <c r="B845" s="79" t="s">
        <v>766</v>
      </c>
      <c r="C845" s="124"/>
      <c r="D845" s="235"/>
      <c r="E845" s="106">
        <f t="shared" si="114"/>
        <v>45426</v>
      </c>
      <c r="F845" s="106">
        <f t="shared" si="114"/>
        <v>45431</v>
      </c>
      <c r="G845" s="82">
        <f t="shared" si="114"/>
        <v>45448</v>
      </c>
    </row>
    <row r="846" spans="1:7" s="5" customFormat="1" ht="15.75" customHeight="1">
      <c r="A846" s="62"/>
      <c r="B846" s="79" t="s">
        <v>835</v>
      </c>
      <c r="C846" s="124" t="s">
        <v>836</v>
      </c>
      <c r="D846" s="235"/>
      <c r="E846" s="106">
        <f t="shared" si="114"/>
        <v>45433</v>
      </c>
      <c r="F846" s="106">
        <f t="shared" si="114"/>
        <v>45438</v>
      </c>
      <c r="G846" s="82">
        <f t="shared" si="114"/>
        <v>45455</v>
      </c>
    </row>
    <row r="847" spans="1:7" s="5" customFormat="1" ht="15.75" customHeight="1">
      <c r="A847" s="33"/>
      <c r="B847" s="79" t="s">
        <v>766</v>
      </c>
      <c r="C847" s="124"/>
      <c r="D847" s="220"/>
      <c r="E847" s="106">
        <f t="shared" si="114"/>
        <v>45440</v>
      </c>
      <c r="F847" s="106">
        <f t="shared" si="114"/>
        <v>45445</v>
      </c>
      <c r="G847" s="82">
        <f t="shared" si="114"/>
        <v>45462</v>
      </c>
    </row>
    <row r="848" spans="1:7" s="5" customFormat="1" ht="15.75" customHeight="1">
      <c r="A848" s="62"/>
      <c r="B848" s="176"/>
      <c r="C848" s="173"/>
      <c r="D848" s="117"/>
      <c r="E848" s="117"/>
      <c r="F848" s="118"/>
      <c r="G848" s="174"/>
    </row>
    <row r="849" spans="1:7" s="5" customFormat="1" ht="15.75" customHeight="1">
      <c r="A849" s="62"/>
      <c r="B849" s="118"/>
      <c r="C849" s="173"/>
      <c r="D849" s="117"/>
      <c r="E849" s="117"/>
      <c r="F849" s="118"/>
      <c r="G849" s="174"/>
    </row>
    <row r="850" spans="1:7" s="5" customFormat="1" ht="15.75" customHeight="1">
      <c r="A850" s="62" t="s">
        <v>412</v>
      </c>
      <c r="B850" s="236" t="s">
        <v>20</v>
      </c>
      <c r="C850" s="236" t="s">
        <v>21</v>
      </c>
      <c r="D850" s="227" t="s">
        <v>22</v>
      </c>
      <c r="E850" s="119" t="s">
        <v>224</v>
      </c>
      <c r="F850" s="119" t="s">
        <v>23</v>
      </c>
      <c r="G850" s="119" t="s">
        <v>413</v>
      </c>
    </row>
    <row r="851" spans="1:7" s="5" customFormat="1" ht="15.75" customHeight="1">
      <c r="A851" s="62"/>
      <c r="B851" s="237"/>
      <c r="C851" s="237"/>
      <c r="D851" s="229"/>
      <c r="E851" s="123" t="s">
        <v>14</v>
      </c>
      <c r="F851" s="122" t="s">
        <v>24</v>
      </c>
      <c r="G851" s="119" t="s">
        <v>25</v>
      </c>
    </row>
    <row r="852" spans="1:7" s="5" customFormat="1" ht="15.75" customHeight="1">
      <c r="A852" s="62"/>
      <c r="B852" s="79" t="s">
        <v>831</v>
      </c>
      <c r="C852" s="124" t="s">
        <v>832</v>
      </c>
      <c r="D852" s="233" t="s">
        <v>414</v>
      </c>
      <c r="E852" s="106">
        <v>45413</v>
      </c>
      <c r="F852" s="106">
        <f>E852+4</f>
        <v>45417</v>
      </c>
      <c r="G852" s="82">
        <f>F852+31</f>
        <v>45448</v>
      </c>
    </row>
    <row r="853" spans="1:7" s="5" customFormat="1" ht="15.75" customHeight="1">
      <c r="A853" s="62"/>
      <c r="B853" s="79" t="s">
        <v>833</v>
      </c>
      <c r="C853" s="124" t="s">
        <v>834</v>
      </c>
      <c r="D853" s="253"/>
      <c r="E853" s="106">
        <f t="shared" ref="E853:G856" si="115">E852+7</f>
        <v>45420</v>
      </c>
      <c r="F853" s="106">
        <f t="shared" si="115"/>
        <v>45424</v>
      </c>
      <c r="G853" s="82">
        <f t="shared" si="115"/>
        <v>45455</v>
      </c>
    </row>
    <row r="854" spans="1:7" s="5" customFormat="1" ht="15.75" customHeight="1">
      <c r="A854" s="62"/>
      <c r="B854" s="79" t="s">
        <v>766</v>
      </c>
      <c r="C854" s="124"/>
      <c r="D854" s="253"/>
      <c r="E854" s="106">
        <f t="shared" si="115"/>
        <v>45427</v>
      </c>
      <c r="F854" s="106">
        <f t="shared" si="115"/>
        <v>45431</v>
      </c>
      <c r="G854" s="82">
        <f t="shared" si="115"/>
        <v>45462</v>
      </c>
    </row>
    <row r="855" spans="1:7" s="5" customFormat="1" ht="15.75" customHeight="1">
      <c r="A855" s="62"/>
      <c r="B855" s="79" t="s">
        <v>835</v>
      </c>
      <c r="C855" s="124" t="s">
        <v>836</v>
      </c>
      <c r="D855" s="253"/>
      <c r="E855" s="106">
        <f t="shared" si="115"/>
        <v>45434</v>
      </c>
      <c r="F855" s="106">
        <f t="shared" si="115"/>
        <v>45438</v>
      </c>
      <c r="G855" s="82">
        <f t="shared" si="115"/>
        <v>45469</v>
      </c>
    </row>
    <row r="856" spans="1:7" s="5" customFormat="1" ht="15.75" customHeight="1">
      <c r="A856" s="33"/>
      <c r="B856" s="79" t="s">
        <v>766</v>
      </c>
      <c r="C856" s="124"/>
      <c r="D856" s="254"/>
      <c r="E856" s="106">
        <f t="shared" si="115"/>
        <v>45441</v>
      </c>
      <c r="F856" s="106">
        <f t="shared" si="115"/>
        <v>45445</v>
      </c>
      <c r="G856" s="82">
        <f t="shared" si="115"/>
        <v>45476</v>
      </c>
    </row>
    <row r="857" spans="1:7" s="5" customFormat="1" ht="15.75" customHeight="1">
      <c r="A857" s="62"/>
      <c r="B857" s="141"/>
      <c r="C857" s="118"/>
      <c r="D857" s="144"/>
      <c r="E857" s="144"/>
      <c r="F857" s="177"/>
      <c r="G857" s="132"/>
    </row>
    <row r="858" spans="1:7" s="5" customFormat="1" ht="15.75" customHeight="1">
      <c r="A858" s="62"/>
      <c r="B858" s="118"/>
      <c r="C858" s="173"/>
      <c r="D858" s="174"/>
      <c r="E858" s="174"/>
      <c r="F858" s="118"/>
      <c r="G858" s="174"/>
    </row>
    <row r="859" spans="1:7" s="5" customFormat="1" ht="15.75" customHeight="1">
      <c r="A859" s="62" t="s">
        <v>415</v>
      </c>
      <c r="B859" s="236" t="s">
        <v>20</v>
      </c>
      <c r="C859" s="236" t="s">
        <v>21</v>
      </c>
      <c r="D859" s="227" t="s">
        <v>22</v>
      </c>
      <c r="E859" s="119" t="s">
        <v>226</v>
      </c>
      <c r="F859" s="119" t="s">
        <v>23</v>
      </c>
      <c r="G859" s="120" t="s">
        <v>202</v>
      </c>
    </row>
    <row r="860" spans="1:7" s="5" customFormat="1" ht="15.75" customHeight="1">
      <c r="A860" s="62"/>
      <c r="B860" s="237"/>
      <c r="C860" s="237"/>
      <c r="D860" s="229"/>
      <c r="E860" s="123" t="s">
        <v>14</v>
      </c>
      <c r="F860" s="122" t="s">
        <v>24</v>
      </c>
      <c r="G860" s="119" t="s">
        <v>25</v>
      </c>
    </row>
    <row r="861" spans="1:7" s="5" customFormat="1" ht="15.75" customHeight="1">
      <c r="A861" s="62"/>
      <c r="B861" s="79" t="s">
        <v>831</v>
      </c>
      <c r="C861" s="124" t="s">
        <v>832</v>
      </c>
      <c r="D861" s="233" t="s">
        <v>414</v>
      </c>
      <c r="E861" s="106">
        <v>45413</v>
      </c>
      <c r="F861" s="106">
        <f>E861+4</f>
        <v>45417</v>
      </c>
      <c r="G861" s="82">
        <f>F861+20</f>
        <v>45437</v>
      </c>
    </row>
    <row r="862" spans="1:7" s="5" customFormat="1" ht="15.75" customHeight="1">
      <c r="A862" s="62"/>
      <c r="B862" s="79" t="s">
        <v>833</v>
      </c>
      <c r="C862" s="124" t="s">
        <v>834</v>
      </c>
      <c r="D862" s="253"/>
      <c r="E862" s="106">
        <f t="shared" ref="E862:G865" si="116">E861+7</f>
        <v>45420</v>
      </c>
      <c r="F862" s="106">
        <f t="shared" si="116"/>
        <v>45424</v>
      </c>
      <c r="G862" s="82">
        <f t="shared" si="116"/>
        <v>45444</v>
      </c>
    </row>
    <row r="863" spans="1:7" s="5" customFormat="1" ht="15.75" customHeight="1">
      <c r="A863" s="62"/>
      <c r="B863" s="79" t="s">
        <v>766</v>
      </c>
      <c r="C863" s="124"/>
      <c r="D863" s="253"/>
      <c r="E863" s="106">
        <f t="shared" si="116"/>
        <v>45427</v>
      </c>
      <c r="F863" s="106">
        <f t="shared" si="116"/>
        <v>45431</v>
      </c>
      <c r="G863" s="82">
        <f t="shared" si="116"/>
        <v>45451</v>
      </c>
    </row>
    <row r="864" spans="1:7" s="5" customFormat="1" ht="15.75" customHeight="1">
      <c r="A864" s="62"/>
      <c r="B864" s="79" t="s">
        <v>835</v>
      </c>
      <c r="C864" s="124" t="s">
        <v>836</v>
      </c>
      <c r="D864" s="253"/>
      <c r="E864" s="106">
        <f t="shared" si="116"/>
        <v>45434</v>
      </c>
      <c r="F864" s="106">
        <f t="shared" si="116"/>
        <v>45438</v>
      </c>
      <c r="G864" s="82">
        <f t="shared" si="116"/>
        <v>45458</v>
      </c>
    </row>
    <row r="865" spans="1:7" s="5" customFormat="1" ht="15.75" customHeight="1">
      <c r="A865" s="33"/>
      <c r="B865" s="79" t="s">
        <v>766</v>
      </c>
      <c r="C865" s="124"/>
      <c r="D865" s="254"/>
      <c r="E865" s="106">
        <f t="shared" si="116"/>
        <v>45441</v>
      </c>
      <c r="F865" s="106">
        <f t="shared" si="116"/>
        <v>45445</v>
      </c>
      <c r="G865" s="82">
        <f t="shared" si="116"/>
        <v>45465</v>
      </c>
    </row>
    <row r="866" spans="1:7" s="5" customFormat="1" ht="15.75" customHeight="1">
      <c r="A866" s="62"/>
      <c r="B866" s="15"/>
      <c r="C866" s="15"/>
      <c r="D866" s="16"/>
      <c r="E866" s="16"/>
      <c r="F866" s="14"/>
      <c r="G866" s="14"/>
    </row>
    <row r="867" spans="1:7" s="5" customFormat="1" ht="15.75" customHeight="1">
      <c r="A867" s="62"/>
      <c r="B867" s="58"/>
      <c r="C867" s="42"/>
      <c r="D867" s="19"/>
      <c r="E867" s="19"/>
      <c r="F867" s="58"/>
      <c r="G867" s="43"/>
    </row>
    <row r="868" spans="1:7" s="5" customFormat="1" ht="15.75" customHeight="1">
      <c r="A868" s="62" t="s">
        <v>416</v>
      </c>
      <c r="B868" s="224" t="s">
        <v>266</v>
      </c>
      <c r="C868" s="224" t="s">
        <v>21</v>
      </c>
      <c r="D868" s="259" t="s">
        <v>22</v>
      </c>
      <c r="E868" s="46" t="s">
        <v>226</v>
      </c>
      <c r="F868" s="46" t="s">
        <v>23</v>
      </c>
      <c r="G868" s="46" t="s">
        <v>0</v>
      </c>
    </row>
    <row r="869" spans="1:7" s="5" customFormat="1" ht="15.75" customHeight="1">
      <c r="A869" s="62"/>
      <c r="B869" s="225"/>
      <c r="C869" s="225"/>
      <c r="D869" s="260"/>
      <c r="E869" s="52" t="s">
        <v>14</v>
      </c>
      <c r="F869" s="20" t="s">
        <v>24</v>
      </c>
      <c r="G869" s="46" t="s">
        <v>25</v>
      </c>
    </row>
    <row r="870" spans="1:7" s="5" customFormat="1" ht="15.75" customHeight="1">
      <c r="A870" s="62"/>
      <c r="B870" s="79" t="s">
        <v>831</v>
      </c>
      <c r="C870" s="124" t="s">
        <v>832</v>
      </c>
      <c r="D870" s="233" t="s">
        <v>417</v>
      </c>
      <c r="E870" s="106">
        <v>45412</v>
      </c>
      <c r="F870" s="106">
        <f>E870+5</f>
        <v>45417</v>
      </c>
      <c r="G870" s="82">
        <f>F870+22</f>
        <v>45439</v>
      </c>
    </row>
    <row r="871" spans="1:7" s="5" customFormat="1" ht="15.75" customHeight="1">
      <c r="A871" s="62"/>
      <c r="B871" s="79" t="s">
        <v>833</v>
      </c>
      <c r="C871" s="124" t="s">
        <v>834</v>
      </c>
      <c r="D871" s="253"/>
      <c r="E871" s="106">
        <f t="shared" ref="E871:G874" si="117">E870+7</f>
        <v>45419</v>
      </c>
      <c r="F871" s="106">
        <f t="shared" si="117"/>
        <v>45424</v>
      </c>
      <c r="G871" s="82">
        <f t="shared" si="117"/>
        <v>45446</v>
      </c>
    </row>
    <row r="872" spans="1:7" s="5" customFormat="1" ht="15.75" customHeight="1">
      <c r="A872" s="62"/>
      <c r="B872" s="79" t="s">
        <v>766</v>
      </c>
      <c r="C872" s="124"/>
      <c r="D872" s="253"/>
      <c r="E872" s="106">
        <f t="shared" si="117"/>
        <v>45426</v>
      </c>
      <c r="F872" s="106">
        <f t="shared" si="117"/>
        <v>45431</v>
      </c>
      <c r="G872" s="82">
        <f t="shared" si="117"/>
        <v>45453</v>
      </c>
    </row>
    <row r="873" spans="1:7" s="5" customFormat="1" ht="15.75" customHeight="1">
      <c r="A873" s="62"/>
      <c r="B873" s="79" t="s">
        <v>835</v>
      </c>
      <c r="C873" s="124" t="s">
        <v>836</v>
      </c>
      <c r="D873" s="253"/>
      <c r="E873" s="106">
        <f t="shared" si="117"/>
        <v>45433</v>
      </c>
      <c r="F873" s="106">
        <f t="shared" si="117"/>
        <v>45438</v>
      </c>
      <c r="G873" s="82">
        <f t="shared" si="117"/>
        <v>45460</v>
      </c>
    </row>
    <row r="874" spans="1:7" s="5" customFormat="1" ht="15.75" customHeight="1">
      <c r="A874" s="62"/>
      <c r="B874" s="79" t="s">
        <v>766</v>
      </c>
      <c r="C874" s="124"/>
      <c r="D874" s="254"/>
      <c r="E874" s="106">
        <f t="shared" si="117"/>
        <v>45440</v>
      </c>
      <c r="F874" s="106">
        <f t="shared" si="117"/>
        <v>45445</v>
      </c>
      <c r="G874" s="82">
        <f t="shared" si="117"/>
        <v>45467</v>
      </c>
    </row>
    <row r="875" spans="1:7" s="5" customFormat="1" ht="15.75" customHeight="1">
      <c r="A875" s="62"/>
      <c r="B875" s="141"/>
      <c r="C875" s="141"/>
      <c r="D875" s="144"/>
      <c r="E875" s="132"/>
      <c r="F875" s="132"/>
      <c r="G875" s="132"/>
    </row>
    <row r="876" spans="1:7" s="5" customFormat="1" ht="15.75" customHeight="1">
      <c r="A876" s="62"/>
      <c r="B876" s="118"/>
      <c r="C876" s="173"/>
      <c r="D876" s="117"/>
      <c r="E876" s="117"/>
      <c r="F876" s="118"/>
      <c r="G876" s="174"/>
    </row>
    <row r="877" spans="1:7" s="5" customFormat="1" ht="15.75" customHeight="1">
      <c r="A877" s="62"/>
      <c r="B877" s="118"/>
      <c r="C877" s="173"/>
      <c r="D877" s="117"/>
      <c r="E877" s="117"/>
      <c r="F877" s="118"/>
      <c r="G877" s="174"/>
    </row>
    <row r="878" spans="1:7" s="5" customFormat="1" ht="15.75" customHeight="1">
      <c r="A878" s="62"/>
      <c r="B878" s="236" t="s">
        <v>266</v>
      </c>
      <c r="C878" s="236" t="s">
        <v>21</v>
      </c>
      <c r="D878" s="227" t="s">
        <v>22</v>
      </c>
      <c r="E878" s="119" t="s">
        <v>226</v>
      </c>
      <c r="F878" s="119" t="s">
        <v>23</v>
      </c>
      <c r="G878" s="119" t="s">
        <v>0</v>
      </c>
    </row>
    <row r="879" spans="1:7" s="5" customFormat="1" ht="15.75" customHeight="1">
      <c r="A879" s="62"/>
      <c r="B879" s="237"/>
      <c r="C879" s="237"/>
      <c r="D879" s="229"/>
      <c r="E879" s="123" t="s">
        <v>14</v>
      </c>
      <c r="F879" s="122" t="s">
        <v>24</v>
      </c>
      <c r="G879" s="119" t="s">
        <v>25</v>
      </c>
    </row>
    <row r="880" spans="1:7" s="5" customFormat="1" ht="15.75" customHeight="1">
      <c r="A880" s="62"/>
      <c r="B880" s="79" t="s">
        <v>831</v>
      </c>
      <c r="C880" s="124" t="s">
        <v>832</v>
      </c>
      <c r="D880" s="233" t="s">
        <v>417</v>
      </c>
      <c r="E880" s="106">
        <v>45412</v>
      </c>
      <c r="F880" s="106">
        <f>E880+5</f>
        <v>45417</v>
      </c>
      <c r="G880" s="82">
        <f>F880+24</f>
        <v>45441</v>
      </c>
    </row>
    <row r="881" spans="1:7" s="5" customFormat="1" ht="15.75" customHeight="1">
      <c r="A881" s="62"/>
      <c r="B881" s="79" t="s">
        <v>833</v>
      </c>
      <c r="C881" s="124" t="s">
        <v>834</v>
      </c>
      <c r="D881" s="253"/>
      <c r="E881" s="106">
        <f t="shared" ref="E881:G883" si="118">E880+7</f>
        <v>45419</v>
      </c>
      <c r="F881" s="106">
        <f t="shared" si="118"/>
        <v>45424</v>
      </c>
      <c r="G881" s="82">
        <f t="shared" si="118"/>
        <v>45448</v>
      </c>
    </row>
    <row r="882" spans="1:7" s="5" customFormat="1" ht="15.75" customHeight="1">
      <c r="A882" s="62"/>
      <c r="B882" s="79" t="s">
        <v>766</v>
      </c>
      <c r="C882" s="124"/>
      <c r="D882" s="253"/>
      <c r="E882" s="106">
        <f t="shared" si="118"/>
        <v>45426</v>
      </c>
      <c r="F882" s="106">
        <f t="shared" si="118"/>
        <v>45431</v>
      </c>
      <c r="G882" s="82">
        <f t="shared" si="118"/>
        <v>45455</v>
      </c>
    </row>
    <row r="883" spans="1:7" s="5" customFormat="1" ht="15.75" customHeight="1">
      <c r="A883" s="62"/>
      <c r="B883" s="79" t="s">
        <v>835</v>
      </c>
      <c r="C883" s="124" t="s">
        <v>836</v>
      </c>
      <c r="D883" s="253"/>
      <c r="E883" s="106">
        <f t="shared" si="118"/>
        <v>45433</v>
      </c>
      <c r="F883" s="106">
        <f t="shared" si="118"/>
        <v>45438</v>
      </c>
      <c r="G883" s="82">
        <f t="shared" si="118"/>
        <v>45462</v>
      </c>
    </row>
    <row r="884" spans="1:7" s="5" customFormat="1" ht="15.75" customHeight="1">
      <c r="A884" s="33"/>
      <c r="B884" s="79" t="s">
        <v>766</v>
      </c>
      <c r="C884" s="124"/>
      <c r="D884" s="254"/>
      <c r="E884" s="106">
        <f>E883+7</f>
        <v>45440</v>
      </c>
      <c r="F884" s="106">
        <f>F883+7</f>
        <v>45445</v>
      </c>
      <c r="G884" s="82">
        <f>G883+7</f>
        <v>45469</v>
      </c>
    </row>
    <row r="885" spans="1:7" s="5" customFormat="1" ht="15.75" customHeight="1">
      <c r="A885" s="62"/>
      <c r="B885" s="141"/>
      <c r="C885" s="141"/>
      <c r="D885" s="144"/>
      <c r="E885" s="132"/>
      <c r="F885" s="132"/>
      <c r="G885" s="132"/>
    </row>
    <row r="886" spans="1:7" s="5" customFormat="1" ht="15.75" customHeight="1">
      <c r="A886" s="62"/>
      <c r="B886" s="118" t="s">
        <v>324</v>
      </c>
      <c r="C886" s="176"/>
      <c r="D886" s="117"/>
      <c r="E886" s="117"/>
      <c r="F886" s="118"/>
      <c r="G886" s="174"/>
    </row>
    <row r="887" spans="1:7" s="5" customFormat="1" ht="15.75" customHeight="1">
      <c r="A887" s="62"/>
      <c r="B887" s="141"/>
      <c r="C887" s="80"/>
      <c r="D887" s="144"/>
      <c r="E887" s="132"/>
      <c r="F887" s="132"/>
      <c r="G887" s="132"/>
    </row>
    <row r="888" spans="1:7" s="5" customFormat="1" ht="15.75" customHeight="1">
      <c r="A888" s="62" t="s">
        <v>418</v>
      </c>
      <c r="B888" s="236" t="s">
        <v>266</v>
      </c>
      <c r="C888" s="236" t="s">
        <v>21</v>
      </c>
      <c r="D888" s="227" t="s">
        <v>22</v>
      </c>
      <c r="E888" s="119" t="s">
        <v>226</v>
      </c>
      <c r="F888" s="119" t="s">
        <v>23</v>
      </c>
      <c r="G888" s="120" t="s">
        <v>419</v>
      </c>
    </row>
    <row r="889" spans="1:7" s="5" customFormat="1" ht="15.75" customHeight="1">
      <c r="A889" s="62"/>
      <c r="B889" s="237"/>
      <c r="C889" s="237"/>
      <c r="D889" s="229"/>
      <c r="E889" s="123" t="s">
        <v>14</v>
      </c>
      <c r="F889" s="122" t="s">
        <v>24</v>
      </c>
      <c r="G889" s="119" t="s">
        <v>25</v>
      </c>
    </row>
    <row r="890" spans="1:7" s="5" customFormat="1" ht="15.75" customHeight="1">
      <c r="A890" s="62"/>
      <c r="B890" s="79" t="s">
        <v>831</v>
      </c>
      <c r="C890" s="124" t="s">
        <v>832</v>
      </c>
      <c r="D890" s="238" t="s">
        <v>417</v>
      </c>
      <c r="E890" s="106">
        <v>45412</v>
      </c>
      <c r="F890" s="106">
        <f>E890+5</f>
        <v>45417</v>
      </c>
      <c r="G890" s="82">
        <f>F890+17</f>
        <v>45434</v>
      </c>
    </row>
    <row r="891" spans="1:7" s="5" customFormat="1" ht="15.75" customHeight="1">
      <c r="A891" s="62"/>
      <c r="B891" s="79" t="s">
        <v>833</v>
      </c>
      <c r="C891" s="124" t="s">
        <v>834</v>
      </c>
      <c r="D891" s="219"/>
      <c r="E891" s="106">
        <f t="shared" ref="E891:G894" si="119">E890+7</f>
        <v>45419</v>
      </c>
      <c r="F891" s="106">
        <f t="shared" si="119"/>
        <v>45424</v>
      </c>
      <c r="G891" s="82">
        <f t="shared" si="119"/>
        <v>45441</v>
      </c>
    </row>
    <row r="892" spans="1:7" s="5" customFormat="1" ht="15.75" customHeight="1">
      <c r="A892" s="62"/>
      <c r="B892" s="79" t="s">
        <v>766</v>
      </c>
      <c r="C892" s="124"/>
      <c r="D892" s="219"/>
      <c r="E892" s="106">
        <f t="shared" si="119"/>
        <v>45426</v>
      </c>
      <c r="F892" s="106">
        <f t="shared" si="119"/>
        <v>45431</v>
      </c>
      <c r="G892" s="82">
        <f t="shared" si="119"/>
        <v>45448</v>
      </c>
    </row>
    <row r="893" spans="1:7" s="5" customFormat="1" ht="15.75" customHeight="1">
      <c r="A893" s="33"/>
      <c r="B893" s="79" t="s">
        <v>835</v>
      </c>
      <c r="C893" s="124" t="s">
        <v>836</v>
      </c>
      <c r="D893" s="219"/>
      <c r="E893" s="106">
        <f t="shared" si="119"/>
        <v>45433</v>
      </c>
      <c r="F893" s="106">
        <f t="shared" si="119"/>
        <v>45438</v>
      </c>
      <c r="G893" s="82">
        <f t="shared" si="119"/>
        <v>45455</v>
      </c>
    </row>
    <row r="894" spans="1:7" s="5" customFormat="1" ht="15.75" customHeight="1">
      <c r="A894" s="62"/>
      <c r="B894" s="79" t="s">
        <v>766</v>
      </c>
      <c r="C894" s="124"/>
      <c r="D894" s="220"/>
      <c r="E894" s="106">
        <f t="shared" si="119"/>
        <v>45440</v>
      </c>
      <c r="F894" s="106">
        <f t="shared" si="119"/>
        <v>45445</v>
      </c>
      <c r="G894" s="82">
        <f t="shared" si="119"/>
        <v>45462</v>
      </c>
    </row>
    <row r="895" spans="1:7" s="5" customFormat="1" ht="15.75" customHeight="1">
      <c r="A895" s="62"/>
      <c r="B895" s="15"/>
      <c r="C895" s="60"/>
      <c r="D895" s="16"/>
      <c r="E895" s="14"/>
      <c r="F895" s="14"/>
      <c r="G895" s="14"/>
    </row>
    <row r="896" spans="1:7" s="5" customFormat="1" ht="15.75" customHeight="1">
      <c r="A896" s="62" t="s">
        <v>420</v>
      </c>
      <c r="B896" s="252" t="s">
        <v>20</v>
      </c>
      <c r="C896" s="255" t="s">
        <v>21</v>
      </c>
      <c r="D896" s="255" t="s">
        <v>22</v>
      </c>
      <c r="E896" s="46" t="s">
        <v>224</v>
      </c>
      <c r="F896" s="46" t="s">
        <v>23</v>
      </c>
      <c r="G896" s="46" t="s">
        <v>421</v>
      </c>
    </row>
    <row r="897" spans="1:7" s="5" customFormat="1" ht="15.75" customHeight="1">
      <c r="A897" s="62"/>
      <c r="B897" s="252"/>
      <c r="C897" s="255"/>
      <c r="D897" s="255"/>
      <c r="E897" s="46" t="s">
        <v>14</v>
      </c>
      <c r="F897" s="46" t="s">
        <v>24</v>
      </c>
      <c r="G897" s="46" t="s">
        <v>422</v>
      </c>
    </row>
    <row r="898" spans="1:7" s="5" customFormat="1" ht="15.75" customHeight="1">
      <c r="A898" s="62"/>
      <c r="B898" s="133" t="s">
        <v>206</v>
      </c>
      <c r="C898" s="133" t="s">
        <v>567</v>
      </c>
      <c r="D898" s="256" t="s">
        <v>423</v>
      </c>
      <c r="E898" s="94">
        <v>45421</v>
      </c>
      <c r="F898" s="94">
        <f>E898+3</f>
        <v>45424</v>
      </c>
      <c r="G898" s="94">
        <f>F898+17</f>
        <v>45441</v>
      </c>
    </row>
    <row r="899" spans="1:7" s="5" customFormat="1" ht="15.75" customHeight="1">
      <c r="A899" s="62"/>
      <c r="B899" s="109" t="s">
        <v>568</v>
      </c>
      <c r="C899" s="109" t="s">
        <v>569</v>
      </c>
      <c r="D899" s="256"/>
      <c r="E899" s="94">
        <f t="shared" ref="E899:G901" si="120">E898+7</f>
        <v>45428</v>
      </c>
      <c r="F899" s="94">
        <f t="shared" si="120"/>
        <v>45431</v>
      </c>
      <c r="G899" s="94">
        <f t="shared" si="120"/>
        <v>45448</v>
      </c>
    </row>
    <row r="900" spans="1:7" s="5" customFormat="1" ht="15.75" customHeight="1">
      <c r="A900" s="62"/>
      <c r="B900" s="133" t="s">
        <v>570</v>
      </c>
      <c r="C900" s="111" t="s">
        <v>571</v>
      </c>
      <c r="D900" s="256"/>
      <c r="E900" s="94">
        <f>E899+7</f>
        <v>45435</v>
      </c>
      <c r="F900" s="94">
        <f>F899+7</f>
        <v>45438</v>
      </c>
      <c r="G900" s="94">
        <f>G899+7</f>
        <v>45455</v>
      </c>
    </row>
    <row r="901" spans="1:7" s="5" customFormat="1" ht="15.75" customHeight="1">
      <c r="A901" s="62"/>
      <c r="B901" s="133" t="s">
        <v>572</v>
      </c>
      <c r="C901" s="111" t="s">
        <v>573</v>
      </c>
      <c r="D901" s="256"/>
      <c r="E901" s="94">
        <f t="shared" si="120"/>
        <v>45442</v>
      </c>
      <c r="F901" s="94">
        <f t="shared" si="120"/>
        <v>45445</v>
      </c>
      <c r="G901" s="94">
        <f t="shared" si="120"/>
        <v>45462</v>
      </c>
    </row>
    <row r="902" spans="1:7" s="5" customFormat="1" ht="15.75" customHeight="1">
      <c r="A902" s="62"/>
      <c r="B902" s="133"/>
      <c r="C902" s="111"/>
      <c r="D902" s="256"/>
      <c r="E902" s="94"/>
      <c r="F902" s="94"/>
      <c r="G902" s="94"/>
    </row>
    <row r="903" spans="1:7" s="5" customFormat="1" ht="15.75" customHeight="1">
      <c r="A903" s="62"/>
      <c r="B903" s="15"/>
      <c r="C903" s="15"/>
      <c r="D903" s="16"/>
      <c r="E903" s="14"/>
      <c r="F903" s="14"/>
      <c r="G903" s="14"/>
    </row>
    <row r="904" spans="1:7" s="5" customFormat="1" ht="15.75" customHeight="1">
      <c r="A904" s="62"/>
      <c r="B904" s="15" t="s">
        <v>424</v>
      </c>
      <c r="C904" s="15"/>
      <c r="D904" s="16"/>
      <c r="E904" s="14"/>
      <c r="F904" s="14"/>
      <c r="G904" s="14"/>
    </row>
    <row r="905" spans="1:7" s="5" customFormat="1" ht="15.75" customHeight="1">
      <c r="A905" s="62"/>
      <c r="B905" s="15"/>
      <c r="C905" s="60"/>
      <c r="D905" s="16"/>
      <c r="E905" s="14"/>
      <c r="F905" s="14"/>
      <c r="G905" s="14"/>
    </row>
    <row r="906" spans="1:7" s="5" customFormat="1" ht="15.75" customHeight="1">
      <c r="A906" s="62"/>
      <c r="B906" s="15"/>
      <c r="C906" s="15"/>
      <c r="D906" s="16"/>
      <c r="E906" s="14"/>
      <c r="F906" s="14"/>
      <c r="G906" s="14"/>
    </row>
    <row r="907" spans="1:7" s="5" customFormat="1" ht="15.75" customHeight="1">
      <c r="A907" s="263" t="s">
        <v>425</v>
      </c>
      <c r="B907" s="263"/>
      <c r="C907" s="263"/>
      <c r="D907" s="263"/>
      <c r="E907" s="263"/>
      <c r="F907" s="263"/>
      <c r="G907" s="263"/>
    </row>
    <row r="908" spans="1:7" s="5" customFormat="1" ht="15.75" customHeight="1">
      <c r="A908" s="62"/>
      <c r="B908" s="31"/>
      <c r="C908" s="31"/>
      <c r="D908" s="31"/>
      <c r="E908" s="31"/>
      <c r="F908" s="14"/>
      <c r="G908" s="14"/>
    </row>
    <row r="909" spans="1:7" s="5" customFormat="1" ht="15.75" customHeight="1">
      <c r="A909" s="62"/>
      <c r="B909" s="54"/>
      <c r="C909" s="18"/>
      <c r="D909" s="19"/>
      <c r="E909" s="19"/>
      <c r="F909" s="58"/>
      <c r="G909" s="58"/>
    </row>
    <row r="910" spans="1:7" s="5" customFormat="1" ht="15.75" customHeight="1">
      <c r="A910" s="62" t="s">
        <v>426</v>
      </c>
      <c r="B910" s="224" t="s">
        <v>20</v>
      </c>
      <c r="C910" s="259" t="s">
        <v>21</v>
      </c>
      <c r="D910" s="259" t="s">
        <v>427</v>
      </c>
      <c r="E910" s="46" t="s">
        <v>399</v>
      </c>
      <c r="F910" s="46" t="s">
        <v>23</v>
      </c>
      <c r="G910" s="46" t="s">
        <v>428</v>
      </c>
    </row>
    <row r="911" spans="1:7" s="5" customFormat="1" ht="15.75" customHeight="1">
      <c r="A911" s="62"/>
      <c r="B911" s="225"/>
      <c r="C911" s="260"/>
      <c r="D911" s="260"/>
      <c r="E911" s="52" t="s">
        <v>429</v>
      </c>
      <c r="F911" s="46" t="s">
        <v>24</v>
      </c>
      <c r="G911" s="46" t="s">
        <v>25</v>
      </c>
    </row>
    <row r="912" spans="1:7" s="5" customFormat="1" ht="15.75" customHeight="1">
      <c r="A912" s="62"/>
      <c r="B912" s="119" t="s">
        <v>583</v>
      </c>
      <c r="C912" s="119" t="s">
        <v>574</v>
      </c>
      <c r="D912" s="227" t="s">
        <v>430</v>
      </c>
      <c r="E912" s="85">
        <v>45415</v>
      </c>
      <c r="F912" s="82">
        <f>E912+5</f>
        <v>45420</v>
      </c>
      <c r="G912" s="82">
        <f>F912+42</f>
        <v>45462</v>
      </c>
    </row>
    <row r="913" spans="1:7" s="5" customFormat="1" ht="15.75" customHeight="1">
      <c r="A913" s="62"/>
      <c r="B913" s="119" t="s">
        <v>575</v>
      </c>
      <c r="C913" s="119" t="s">
        <v>576</v>
      </c>
      <c r="D913" s="228"/>
      <c r="E913" s="85">
        <f>E912+7</f>
        <v>45422</v>
      </c>
      <c r="F913" s="85">
        <f t="shared" ref="E913:G916" si="121">F912+7</f>
        <v>45427</v>
      </c>
      <c r="G913" s="82">
        <f t="shared" si="121"/>
        <v>45469</v>
      </c>
    </row>
    <row r="914" spans="1:7" s="5" customFormat="1" ht="15.75" customHeight="1">
      <c r="A914" s="38"/>
      <c r="B914" s="119" t="s">
        <v>577</v>
      </c>
      <c r="C914" s="119" t="s">
        <v>578</v>
      </c>
      <c r="D914" s="228"/>
      <c r="E914" s="85">
        <f t="shared" si="121"/>
        <v>45429</v>
      </c>
      <c r="F914" s="85">
        <f t="shared" si="121"/>
        <v>45434</v>
      </c>
      <c r="G914" s="82">
        <f t="shared" si="121"/>
        <v>45476</v>
      </c>
    </row>
    <row r="915" spans="1:7" s="5" customFormat="1" ht="15.75" customHeight="1">
      <c r="A915" s="62"/>
      <c r="B915" s="119" t="s">
        <v>579</v>
      </c>
      <c r="C915" s="119" t="s">
        <v>580</v>
      </c>
      <c r="D915" s="228"/>
      <c r="E915" s="85">
        <f t="shared" si="121"/>
        <v>45436</v>
      </c>
      <c r="F915" s="85">
        <f t="shared" si="121"/>
        <v>45441</v>
      </c>
      <c r="G915" s="82">
        <f t="shared" si="121"/>
        <v>45483</v>
      </c>
    </row>
    <row r="916" spans="1:7" s="5" customFormat="1" ht="15.75" customHeight="1">
      <c r="A916" s="62"/>
      <c r="B916" s="119" t="s">
        <v>581</v>
      </c>
      <c r="C916" s="119" t="s">
        <v>582</v>
      </c>
      <c r="D916" s="229"/>
      <c r="E916" s="85">
        <f t="shared" si="121"/>
        <v>45443</v>
      </c>
      <c r="F916" s="85">
        <f t="shared" si="121"/>
        <v>45448</v>
      </c>
      <c r="G916" s="82">
        <f t="shared" si="121"/>
        <v>45490</v>
      </c>
    </row>
    <row r="917" spans="1:7" s="5" customFormat="1" ht="15.75" customHeight="1">
      <c r="A917" s="62"/>
      <c r="B917" s="131"/>
      <c r="C917" s="131"/>
      <c r="D917" s="131"/>
      <c r="E917" s="131"/>
      <c r="F917" s="132"/>
      <c r="G917" s="132"/>
    </row>
    <row r="918" spans="1:7" s="5" customFormat="1" ht="15.75" customHeight="1">
      <c r="A918" s="62" t="s">
        <v>324</v>
      </c>
      <c r="B918" s="226" t="s">
        <v>20</v>
      </c>
      <c r="C918" s="227" t="s">
        <v>21</v>
      </c>
      <c r="D918" s="227" t="s">
        <v>403</v>
      </c>
      <c r="E918" s="119" t="s">
        <v>226</v>
      </c>
      <c r="F918" s="119" t="s">
        <v>23</v>
      </c>
      <c r="G918" s="119" t="s">
        <v>431</v>
      </c>
    </row>
    <row r="919" spans="1:7" s="5" customFormat="1" ht="15.75" customHeight="1">
      <c r="A919" s="62"/>
      <c r="B919" s="226"/>
      <c r="C919" s="229"/>
      <c r="D919" s="229"/>
      <c r="E919" s="123" t="s">
        <v>333</v>
      </c>
      <c r="F919" s="119" t="s">
        <v>24</v>
      </c>
      <c r="G919" s="119" t="s">
        <v>25</v>
      </c>
    </row>
    <row r="920" spans="1:7" s="5" customFormat="1" ht="15.75" customHeight="1">
      <c r="A920" s="62"/>
      <c r="B920" s="98" t="s">
        <v>507</v>
      </c>
      <c r="C920" s="124"/>
      <c r="D920" s="227" t="s">
        <v>432</v>
      </c>
      <c r="E920" s="85">
        <v>45412</v>
      </c>
      <c r="F920" s="82">
        <f>E920+5</f>
        <v>45417</v>
      </c>
      <c r="G920" s="82">
        <f>F920+41</f>
        <v>45458</v>
      </c>
    </row>
    <row r="921" spans="1:7" s="5" customFormat="1" ht="15.75" customHeight="1">
      <c r="A921" s="62"/>
      <c r="B921" s="79" t="s">
        <v>755</v>
      </c>
      <c r="C921" s="124" t="s">
        <v>756</v>
      </c>
      <c r="D921" s="228"/>
      <c r="E921" s="85">
        <f t="shared" ref="E921:G924" si="122">E920+7</f>
        <v>45419</v>
      </c>
      <c r="F921" s="85">
        <f t="shared" si="122"/>
        <v>45424</v>
      </c>
      <c r="G921" s="82">
        <f t="shared" si="122"/>
        <v>45465</v>
      </c>
    </row>
    <row r="922" spans="1:7" s="5" customFormat="1" ht="15.75" customHeight="1">
      <c r="A922" s="38"/>
      <c r="B922" s="79" t="s">
        <v>757</v>
      </c>
      <c r="C922" s="124" t="s">
        <v>758</v>
      </c>
      <c r="D922" s="228"/>
      <c r="E922" s="85">
        <f t="shared" si="122"/>
        <v>45426</v>
      </c>
      <c r="F922" s="85">
        <f t="shared" si="122"/>
        <v>45431</v>
      </c>
      <c r="G922" s="82">
        <f t="shared" si="122"/>
        <v>45472</v>
      </c>
    </row>
    <row r="923" spans="1:7" s="5" customFormat="1" ht="15.75" customHeight="1">
      <c r="A923" s="62"/>
      <c r="B923" s="79" t="s">
        <v>759</v>
      </c>
      <c r="C923" s="124" t="s">
        <v>760</v>
      </c>
      <c r="D923" s="228"/>
      <c r="E923" s="85">
        <f t="shared" si="122"/>
        <v>45433</v>
      </c>
      <c r="F923" s="85">
        <f t="shared" si="122"/>
        <v>45438</v>
      </c>
      <c r="G923" s="82">
        <f t="shared" si="122"/>
        <v>45479</v>
      </c>
    </row>
    <row r="924" spans="1:7" s="5" customFormat="1" ht="15.75" customHeight="1">
      <c r="A924" s="62"/>
      <c r="B924" s="124" t="s">
        <v>761</v>
      </c>
      <c r="C924" s="124" t="s">
        <v>762</v>
      </c>
      <c r="D924" s="229"/>
      <c r="E924" s="85">
        <f t="shared" si="122"/>
        <v>45440</v>
      </c>
      <c r="F924" s="85">
        <f t="shared" si="122"/>
        <v>45445</v>
      </c>
      <c r="G924" s="82">
        <f t="shared" si="122"/>
        <v>45486</v>
      </c>
    </row>
    <row r="925" spans="1:7" s="5" customFormat="1" ht="15.75" customHeight="1">
      <c r="A925" s="62"/>
      <c r="B925" s="158"/>
      <c r="C925" s="116"/>
      <c r="D925" s="117"/>
      <c r="E925" s="117"/>
      <c r="F925" s="118"/>
      <c r="G925" s="118"/>
    </row>
    <row r="926" spans="1:7" s="5" customFormat="1" ht="15.75" customHeight="1">
      <c r="A926" s="62"/>
      <c r="B926" s="131"/>
      <c r="C926" s="131"/>
      <c r="D926" s="131"/>
      <c r="E926" s="159"/>
      <c r="F926" s="159"/>
      <c r="G926" s="132"/>
    </row>
    <row r="927" spans="1:7" s="5" customFormat="1" ht="15.75" customHeight="1">
      <c r="A927" s="62" t="s">
        <v>433</v>
      </c>
      <c r="B927" s="249" t="s">
        <v>20</v>
      </c>
      <c r="C927" s="227" t="s">
        <v>21</v>
      </c>
      <c r="D927" s="227" t="s">
        <v>403</v>
      </c>
      <c r="E927" s="119" t="s">
        <v>226</v>
      </c>
      <c r="F927" s="119" t="s">
        <v>23</v>
      </c>
      <c r="G927" s="119" t="s">
        <v>434</v>
      </c>
    </row>
    <row r="928" spans="1:7" s="5" customFormat="1" ht="15.75" customHeight="1">
      <c r="A928" s="62"/>
      <c r="B928" s="237"/>
      <c r="C928" s="229"/>
      <c r="D928" s="229"/>
      <c r="E928" s="123" t="s">
        <v>333</v>
      </c>
      <c r="F928" s="119" t="s">
        <v>24</v>
      </c>
      <c r="G928" s="119" t="s">
        <v>25</v>
      </c>
    </row>
    <row r="929" spans="1:7" s="5" customFormat="1" ht="15.75" customHeight="1">
      <c r="A929" s="62"/>
      <c r="B929" s="119" t="s">
        <v>583</v>
      </c>
      <c r="C929" s="119" t="s">
        <v>574</v>
      </c>
      <c r="D929" s="264" t="s">
        <v>435</v>
      </c>
      <c r="E929" s="85">
        <v>45415</v>
      </c>
      <c r="F929" s="82">
        <f>E929+5</f>
        <v>45420</v>
      </c>
      <c r="G929" s="82">
        <f>F929+39</f>
        <v>45459</v>
      </c>
    </row>
    <row r="930" spans="1:7" s="5" customFormat="1" ht="15.75" customHeight="1">
      <c r="A930" s="62"/>
      <c r="B930" s="119" t="s">
        <v>575</v>
      </c>
      <c r="C930" s="119" t="s">
        <v>576</v>
      </c>
      <c r="D930" s="264"/>
      <c r="E930" s="85">
        <f t="shared" ref="E930:G933" si="123">E929+7</f>
        <v>45422</v>
      </c>
      <c r="F930" s="85">
        <f t="shared" si="123"/>
        <v>45427</v>
      </c>
      <c r="G930" s="82">
        <f t="shared" si="123"/>
        <v>45466</v>
      </c>
    </row>
    <row r="931" spans="1:7" s="5" customFormat="1" ht="15.75" customHeight="1">
      <c r="A931" s="62"/>
      <c r="B931" s="119" t="s">
        <v>577</v>
      </c>
      <c r="C931" s="119" t="s">
        <v>578</v>
      </c>
      <c r="D931" s="264"/>
      <c r="E931" s="85">
        <f t="shared" si="123"/>
        <v>45429</v>
      </c>
      <c r="F931" s="85">
        <f t="shared" si="123"/>
        <v>45434</v>
      </c>
      <c r="G931" s="82">
        <f t="shared" si="123"/>
        <v>45473</v>
      </c>
    </row>
    <row r="932" spans="1:7" s="5" customFormat="1" ht="15.75" customHeight="1">
      <c r="A932" s="62"/>
      <c r="B932" s="119" t="s">
        <v>579</v>
      </c>
      <c r="C932" s="119" t="s">
        <v>580</v>
      </c>
      <c r="D932" s="264"/>
      <c r="E932" s="85">
        <f t="shared" si="123"/>
        <v>45436</v>
      </c>
      <c r="F932" s="85">
        <f t="shared" si="123"/>
        <v>45441</v>
      </c>
      <c r="G932" s="82">
        <f t="shared" si="123"/>
        <v>45480</v>
      </c>
    </row>
    <row r="933" spans="1:7" s="5" customFormat="1" ht="15.75" customHeight="1">
      <c r="A933" s="62"/>
      <c r="B933" s="119" t="s">
        <v>581</v>
      </c>
      <c r="C933" s="119" t="s">
        <v>582</v>
      </c>
      <c r="D933" s="264"/>
      <c r="E933" s="85">
        <f t="shared" si="123"/>
        <v>45443</v>
      </c>
      <c r="F933" s="85">
        <f t="shared" si="123"/>
        <v>45448</v>
      </c>
      <c r="G933" s="82">
        <f t="shared" si="123"/>
        <v>45487</v>
      </c>
    </row>
    <row r="934" spans="1:7" s="5" customFormat="1" ht="15.75" customHeight="1">
      <c r="A934" s="62"/>
      <c r="B934" s="131"/>
      <c r="C934" s="131"/>
      <c r="D934" s="131"/>
      <c r="E934" s="131"/>
      <c r="F934" s="132"/>
      <c r="G934" s="132"/>
    </row>
    <row r="935" spans="1:7" s="5" customFormat="1" ht="15.75" customHeight="1">
      <c r="A935" s="62"/>
      <c r="B935" s="226" t="s">
        <v>266</v>
      </c>
      <c r="C935" s="250" t="s">
        <v>21</v>
      </c>
      <c r="D935" s="227" t="s">
        <v>403</v>
      </c>
      <c r="E935" s="119" t="s">
        <v>226</v>
      </c>
      <c r="F935" s="119" t="s">
        <v>23</v>
      </c>
      <c r="G935" s="119" t="s">
        <v>434</v>
      </c>
    </row>
    <row r="936" spans="1:7" s="5" customFormat="1" ht="15.75" customHeight="1">
      <c r="A936" s="62"/>
      <c r="B936" s="226"/>
      <c r="C936" s="237"/>
      <c r="D936" s="229"/>
      <c r="E936" s="123" t="s">
        <v>333</v>
      </c>
      <c r="F936" s="119" t="s">
        <v>24</v>
      </c>
      <c r="G936" s="119" t="s">
        <v>25</v>
      </c>
    </row>
    <row r="937" spans="1:7" s="5" customFormat="1" ht="15.75" customHeight="1">
      <c r="A937" s="62"/>
      <c r="B937" s="98" t="s">
        <v>507</v>
      </c>
      <c r="C937" s="124"/>
      <c r="D937" s="226" t="s">
        <v>436</v>
      </c>
      <c r="E937" s="85">
        <v>45412</v>
      </c>
      <c r="F937" s="82">
        <f>E937+5</f>
        <v>45417</v>
      </c>
      <c r="G937" s="82">
        <f>F937+38</f>
        <v>45455</v>
      </c>
    </row>
    <row r="938" spans="1:7" s="5" customFormat="1" ht="15.75" customHeight="1">
      <c r="A938" s="62"/>
      <c r="B938" s="79" t="s">
        <v>755</v>
      </c>
      <c r="C938" s="124" t="s">
        <v>756</v>
      </c>
      <c r="D938" s="226"/>
      <c r="E938" s="85">
        <f t="shared" ref="E938:G941" si="124">E937+7</f>
        <v>45419</v>
      </c>
      <c r="F938" s="85">
        <f t="shared" si="124"/>
        <v>45424</v>
      </c>
      <c r="G938" s="82">
        <f t="shared" si="124"/>
        <v>45462</v>
      </c>
    </row>
    <row r="939" spans="1:7" s="5" customFormat="1" ht="15.75" customHeight="1">
      <c r="A939" s="62"/>
      <c r="B939" s="79" t="s">
        <v>757</v>
      </c>
      <c r="C939" s="124" t="s">
        <v>758</v>
      </c>
      <c r="D939" s="226"/>
      <c r="E939" s="85">
        <f t="shared" si="124"/>
        <v>45426</v>
      </c>
      <c r="F939" s="85">
        <f t="shared" si="124"/>
        <v>45431</v>
      </c>
      <c r="G939" s="82">
        <f t="shared" si="124"/>
        <v>45469</v>
      </c>
    </row>
    <row r="940" spans="1:7" s="5" customFormat="1" ht="15.75" customHeight="1">
      <c r="A940" s="62" t="s">
        <v>324</v>
      </c>
      <c r="B940" s="79" t="s">
        <v>759</v>
      </c>
      <c r="C940" s="124" t="s">
        <v>760</v>
      </c>
      <c r="D940" s="226"/>
      <c r="E940" s="85">
        <f t="shared" si="124"/>
        <v>45433</v>
      </c>
      <c r="F940" s="85">
        <f t="shared" si="124"/>
        <v>45438</v>
      </c>
      <c r="G940" s="82">
        <f t="shared" si="124"/>
        <v>45476</v>
      </c>
    </row>
    <row r="941" spans="1:7" s="5" customFormat="1" ht="15.75" customHeight="1">
      <c r="A941" s="62"/>
      <c r="B941" s="124" t="s">
        <v>761</v>
      </c>
      <c r="C941" s="124" t="s">
        <v>762</v>
      </c>
      <c r="D941" s="226"/>
      <c r="E941" s="85">
        <f t="shared" si="124"/>
        <v>45440</v>
      </c>
      <c r="F941" s="85">
        <f t="shared" si="124"/>
        <v>45445</v>
      </c>
      <c r="G941" s="82">
        <f t="shared" si="124"/>
        <v>45483</v>
      </c>
    </row>
    <row r="942" spans="1:7" s="5" customFormat="1" ht="15.75" customHeight="1">
      <c r="A942" s="62"/>
      <c r="B942" s="31"/>
      <c r="C942" s="31"/>
      <c r="D942" s="31"/>
      <c r="E942" s="13"/>
      <c r="F942" s="13"/>
      <c r="G942" s="14"/>
    </row>
    <row r="943" spans="1:7" s="5" customFormat="1" ht="15.75" customHeight="1">
      <c r="A943" s="62"/>
      <c r="B943" s="31"/>
      <c r="C943" s="31"/>
      <c r="D943" s="31"/>
      <c r="E943" s="13"/>
      <c r="F943" s="13"/>
      <c r="G943" s="14"/>
    </row>
    <row r="944" spans="1:7" s="5" customFormat="1" ht="15.75" customHeight="1">
      <c r="A944" s="62"/>
      <c r="B944" s="31"/>
      <c r="C944" s="31"/>
      <c r="D944" s="31"/>
      <c r="E944" s="13"/>
      <c r="F944" s="13"/>
      <c r="G944" s="14"/>
    </row>
    <row r="945" spans="1:7" s="5" customFormat="1" ht="15.75" customHeight="1">
      <c r="A945" s="62"/>
      <c r="B945" s="224" t="s">
        <v>20</v>
      </c>
      <c r="C945" s="259" t="s">
        <v>21</v>
      </c>
      <c r="D945" s="259" t="s">
        <v>403</v>
      </c>
      <c r="E945" s="46" t="s">
        <v>226</v>
      </c>
      <c r="F945" s="46" t="s">
        <v>23</v>
      </c>
      <c r="G945" s="46" t="s">
        <v>437</v>
      </c>
    </row>
    <row r="946" spans="1:7" s="5" customFormat="1" ht="15.75" customHeight="1">
      <c r="A946" s="62" t="s">
        <v>438</v>
      </c>
      <c r="B946" s="225"/>
      <c r="C946" s="260"/>
      <c r="D946" s="260"/>
      <c r="E946" s="52" t="s">
        <v>333</v>
      </c>
      <c r="F946" s="46" t="s">
        <v>24</v>
      </c>
      <c r="G946" s="46" t="s">
        <v>25</v>
      </c>
    </row>
    <row r="947" spans="1:7" s="5" customFormat="1" ht="15.75" customHeight="1">
      <c r="A947" s="62"/>
      <c r="B947" s="119" t="s">
        <v>583</v>
      </c>
      <c r="C947" s="119" t="s">
        <v>574</v>
      </c>
      <c r="D947" s="226" t="s">
        <v>435</v>
      </c>
      <c r="E947" s="85">
        <v>45415</v>
      </c>
      <c r="F947" s="82">
        <f>E947+5</f>
        <v>45420</v>
      </c>
      <c r="G947" s="82">
        <f>F947+33</f>
        <v>45453</v>
      </c>
    </row>
    <row r="948" spans="1:7" s="5" customFormat="1" ht="15.75" customHeight="1">
      <c r="A948" s="62"/>
      <c r="B948" s="119" t="s">
        <v>575</v>
      </c>
      <c r="C948" s="119" t="s">
        <v>576</v>
      </c>
      <c r="D948" s="226"/>
      <c r="E948" s="85">
        <f t="shared" ref="E948:G951" si="125">E947+7</f>
        <v>45422</v>
      </c>
      <c r="F948" s="85">
        <f t="shared" si="125"/>
        <v>45427</v>
      </c>
      <c r="G948" s="82">
        <f t="shared" si="125"/>
        <v>45460</v>
      </c>
    </row>
    <row r="949" spans="1:7" s="5" customFormat="1" ht="15.75" customHeight="1">
      <c r="A949" s="62"/>
      <c r="B949" s="119" t="s">
        <v>577</v>
      </c>
      <c r="C949" s="119" t="s">
        <v>578</v>
      </c>
      <c r="D949" s="226"/>
      <c r="E949" s="85">
        <f t="shared" si="125"/>
        <v>45429</v>
      </c>
      <c r="F949" s="85">
        <f t="shared" si="125"/>
        <v>45434</v>
      </c>
      <c r="G949" s="82">
        <f t="shared" si="125"/>
        <v>45467</v>
      </c>
    </row>
    <row r="950" spans="1:7" s="5" customFormat="1" ht="15.75" customHeight="1">
      <c r="A950" s="62"/>
      <c r="B950" s="119" t="s">
        <v>579</v>
      </c>
      <c r="C950" s="119" t="s">
        <v>580</v>
      </c>
      <c r="D950" s="226"/>
      <c r="E950" s="85">
        <f t="shared" si="125"/>
        <v>45436</v>
      </c>
      <c r="F950" s="85">
        <f t="shared" si="125"/>
        <v>45441</v>
      </c>
      <c r="G950" s="82">
        <f t="shared" si="125"/>
        <v>45474</v>
      </c>
    </row>
    <row r="951" spans="1:7" s="5" customFormat="1" ht="15.75" customHeight="1">
      <c r="A951" s="62"/>
      <c r="B951" s="119" t="s">
        <v>581</v>
      </c>
      <c r="C951" s="119" t="s">
        <v>582</v>
      </c>
      <c r="D951" s="226"/>
      <c r="E951" s="85">
        <f t="shared" si="125"/>
        <v>45443</v>
      </c>
      <c r="F951" s="85">
        <f t="shared" si="125"/>
        <v>45448</v>
      </c>
      <c r="G951" s="82">
        <f t="shared" si="125"/>
        <v>45481</v>
      </c>
    </row>
    <row r="952" spans="1:7" s="5" customFormat="1" ht="15.75" customHeight="1">
      <c r="A952" s="62"/>
      <c r="B952" s="131"/>
      <c r="C952" s="131"/>
      <c r="D952" s="131"/>
      <c r="E952" s="159"/>
      <c r="F952" s="159"/>
      <c r="G952" s="159"/>
    </row>
    <row r="953" spans="1:7" s="5" customFormat="1" ht="15.75" customHeight="1">
      <c r="A953" s="62"/>
      <c r="B953" s="236" t="s">
        <v>266</v>
      </c>
      <c r="C953" s="227" t="s">
        <v>21</v>
      </c>
      <c r="D953" s="218" t="s">
        <v>403</v>
      </c>
      <c r="E953" s="119" t="s">
        <v>226</v>
      </c>
      <c r="F953" s="119" t="s">
        <v>23</v>
      </c>
      <c r="G953" s="119" t="s">
        <v>437</v>
      </c>
    </row>
    <row r="954" spans="1:7" s="5" customFormat="1" ht="15.75" customHeight="1">
      <c r="A954" s="62"/>
      <c r="B954" s="237"/>
      <c r="C954" s="229"/>
      <c r="D954" s="220"/>
      <c r="E954" s="123" t="s">
        <v>333</v>
      </c>
      <c r="F954" s="119" t="s">
        <v>24</v>
      </c>
      <c r="G954" s="119" t="s">
        <v>25</v>
      </c>
    </row>
    <row r="955" spans="1:7" s="5" customFormat="1" ht="15.75" customHeight="1">
      <c r="A955" s="62"/>
      <c r="B955" s="98" t="s">
        <v>507</v>
      </c>
      <c r="C955" s="124"/>
      <c r="D955" s="227" t="s">
        <v>358</v>
      </c>
      <c r="E955" s="85">
        <v>45412</v>
      </c>
      <c r="F955" s="82">
        <f>E955+5</f>
        <v>45417</v>
      </c>
      <c r="G955" s="82">
        <f>F955+32</f>
        <v>45449</v>
      </c>
    </row>
    <row r="956" spans="1:7" s="5" customFormat="1" ht="15.75" customHeight="1">
      <c r="A956" s="62"/>
      <c r="B956" s="79" t="s">
        <v>755</v>
      </c>
      <c r="C956" s="124" t="s">
        <v>756</v>
      </c>
      <c r="D956" s="228"/>
      <c r="E956" s="85">
        <f>E955+7</f>
        <v>45419</v>
      </c>
      <c r="F956" s="85">
        <f t="shared" ref="E956:G959" si="126">F955+7</f>
        <v>45424</v>
      </c>
      <c r="G956" s="82">
        <f t="shared" si="126"/>
        <v>45456</v>
      </c>
    </row>
    <row r="957" spans="1:7" s="5" customFormat="1" ht="15.75" customHeight="1">
      <c r="A957" s="62"/>
      <c r="B957" s="79" t="s">
        <v>757</v>
      </c>
      <c r="C957" s="124" t="s">
        <v>758</v>
      </c>
      <c r="D957" s="228"/>
      <c r="E957" s="85">
        <f t="shared" si="126"/>
        <v>45426</v>
      </c>
      <c r="F957" s="85">
        <f t="shared" si="126"/>
        <v>45431</v>
      </c>
      <c r="G957" s="82">
        <f t="shared" si="126"/>
        <v>45463</v>
      </c>
    </row>
    <row r="958" spans="1:7" s="5" customFormat="1" ht="15.75" customHeight="1">
      <c r="A958" s="62" t="s">
        <v>324</v>
      </c>
      <c r="B958" s="79" t="s">
        <v>759</v>
      </c>
      <c r="C958" s="124" t="s">
        <v>760</v>
      </c>
      <c r="D958" s="228"/>
      <c r="E958" s="85">
        <f t="shared" si="126"/>
        <v>45433</v>
      </c>
      <c r="F958" s="85">
        <f t="shared" si="126"/>
        <v>45438</v>
      </c>
      <c r="G958" s="82">
        <f t="shared" si="126"/>
        <v>45470</v>
      </c>
    </row>
    <row r="959" spans="1:7" s="5" customFormat="1" ht="15.75" customHeight="1">
      <c r="A959" s="62"/>
      <c r="B959" s="124" t="s">
        <v>761</v>
      </c>
      <c r="C959" s="124" t="s">
        <v>762</v>
      </c>
      <c r="D959" s="229"/>
      <c r="E959" s="85">
        <f t="shared" si="126"/>
        <v>45440</v>
      </c>
      <c r="F959" s="85">
        <f t="shared" si="126"/>
        <v>45445</v>
      </c>
      <c r="G959" s="82">
        <f t="shared" si="126"/>
        <v>45477</v>
      </c>
    </row>
    <row r="960" spans="1:7" s="5" customFormat="1" ht="15.75" customHeight="1">
      <c r="A960" s="62"/>
      <c r="B960" s="267"/>
      <c r="C960" s="268"/>
      <c r="D960" s="268"/>
      <c r="E960" s="268"/>
      <c r="F960" s="268"/>
      <c r="G960" s="269"/>
    </row>
    <row r="961" spans="1:7" s="5" customFormat="1" ht="15.75" customHeight="1">
      <c r="A961" s="62"/>
      <c r="B961" s="270"/>
      <c r="C961" s="271"/>
      <c r="D961" s="271"/>
      <c r="E961" s="271"/>
      <c r="F961" s="271"/>
      <c r="G961" s="272"/>
    </row>
    <row r="962" spans="1:7" s="5" customFormat="1" ht="15.75" customHeight="1">
      <c r="A962" s="62" t="s">
        <v>439</v>
      </c>
      <c r="B962" s="249" t="s">
        <v>20</v>
      </c>
      <c r="C962" s="218" t="s">
        <v>440</v>
      </c>
      <c r="D962" s="218" t="s">
        <v>403</v>
      </c>
      <c r="E962" s="119" t="s">
        <v>226</v>
      </c>
      <c r="F962" s="119" t="s">
        <v>23</v>
      </c>
      <c r="G962" s="119" t="s">
        <v>111</v>
      </c>
    </row>
    <row r="963" spans="1:7" s="5" customFormat="1" ht="15.75" customHeight="1">
      <c r="A963" s="62"/>
      <c r="B963" s="237"/>
      <c r="C963" s="220"/>
      <c r="D963" s="220"/>
      <c r="E963" s="123" t="s">
        <v>14</v>
      </c>
      <c r="F963" s="119" t="s">
        <v>24</v>
      </c>
      <c r="G963" s="119" t="s">
        <v>25</v>
      </c>
    </row>
    <row r="964" spans="1:7" s="5" customFormat="1" ht="15.75" customHeight="1">
      <c r="A964" s="62"/>
      <c r="B964" s="98" t="s">
        <v>507</v>
      </c>
      <c r="C964" s="124"/>
      <c r="D964" s="227" t="s">
        <v>358</v>
      </c>
      <c r="E964" s="85">
        <v>45412</v>
      </c>
      <c r="F964" s="82">
        <f>E964+5</f>
        <v>45417</v>
      </c>
      <c r="G964" s="82">
        <f>F964+37</f>
        <v>45454</v>
      </c>
    </row>
    <row r="965" spans="1:7" s="5" customFormat="1" ht="15.75" customHeight="1">
      <c r="A965" s="62"/>
      <c r="B965" s="79" t="s">
        <v>755</v>
      </c>
      <c r="C965" s="124" t="s">
        <v>756</v>
      </c>
      <c r="D965" s="228"/>
      <c r="E965" s="85">
        <f>E964+7</f>
        <v>45419</v>
      </c>
      <c r="F965" s="85">
        <f t="shared" ref="E965:G968" si="127">F964+7</f>
        <v>45424</v>
      </c>
      <c r="G965" s="82">
        <f t="shared" si="127"/>
        <v>45461</v>
      </c>
    </row>
    <row r="966" spans="1:7" s="5" customFormat="1" ht="15.75" customHeight="1">
      <c r="A966" s="62"/>
      <c r="B966" s="79" t="s">
        <v>757</v>
      </c>
      <c r="C966" s="124" t="s">
        <v>758</v>
      </c>
      <c r="D966" s="228"/>
      <c r="E966" s="85">
        <f t="shared" si="127"/>
        <v>45426</v>
      </c>
      <c r="F966" s="85">
        <f t="shared" si="127"/>
        <v>45431</v>
      </c>
      <c r="G966" s="82">
        <f t="shared" si="127"/>
        <v>45468</v>
      </c>
    </row>
    <row r="967" spans="1:7" s="5" customFormat="1" ht="15.75" customHeight="1">
      <c r="A967" s="62"/>
      <c r="B967" s="79" t="s">
        <v>759</v>
      </c>
      <c r="C967" s="124" t="s">
        <v>760</v>
      </c>
      <c r="D967" s="228"/>
      <c r="E967" s="85">
        <f t="shared" si="127"/>
        <v>45433</v>
      </c>
      <c r="F967" s="85">
        <f t="shared" si="127"/>
        <v>45438</v>
      </c>
      <c r="G967" s="82">
        <f t="shared" si="127"/>
        <v>45475</v>
      </c>
    </row>
    <row r="968" spans="1:7" s="5" customFormat="1" ht="15.75" customHeight="1">
      <c r="A968" s="62"/>
      <c r="B968" s="124" t="s">
        <v>761</v>
      </c>
      <c r="C968" s="124" t="s">
        <v>762</v>
      </c>
      <c r="D968" s="229"/>
      <c r="E968" s="85">
        <f t="shared" si="127"/>
        <v>45440</v>
      </c>
      <c r="F968" s="85">
        <f t="shared" si="127"/>
        <v>45445</v>
      </c>
      <c r="G968" s="82">
        <f t="shared" si="127"/>
        <v>45482</v>
      </c>
    </row>
    <row r="969" spans="1:7" s="5" customFormat="1" ht="15.75" customHeight="1">
      <c r="A969" s="62"/>
      <c r="B969" s="131"/>
      <c r="C969" s="131"/>
      <c r="D969" s="131"/>
      <c r="E969" s="131"/>
      <c r="F969" s="132"/>
      <c r="G969" s="132"/>
    </row>
    <row r="970" spans="1:7" s="5" customFormat="1" ht="15.75" customHeight="1">
      <c r="A970" s="62"/>
      <c r="B970" s="249" t="s">
        <v>20</v>
      </c>
      <c r="C970" s="218" t="s">
        <v>440</v>
      </c>
      <c r="D970" s="218" t="s">
        <v>403</v>
      </c>
      <c r="E970" s="119" t="s">
        <v>226</v>
      </c>
      <c r="F970" s="119" t="s">
        <v>23</v>
      </c>
      <c r="G970" s="119" t="s">
        <v>111</v>
      </c>
    </row>
    <row r="971" spans="1:7" s="5" customFormat="1" ht="15.75" customHeight="1">
      <c r="A971" s="62"/>
      <c r="B971" s="237"/>
      <c r="C971" s="220"/>
      <c r="D971" s="220"/>
      <c r="E971" s="123" t="s">
        <v>14</v>
      </c>
      <c r="F971" s="119" t="s">
        <v>24</v>
      </c>
      <c r="G971" s="119" t="s">
        <v>25</v>
      </c>
    </row>
    <row r="972" spans="1:7" s="5" customFormat="1" ht="15.75" customHeight="1">
      <c r="A972" s="62"/>
      <c r="B972" s="98" t="s">
        <v>507</v>
      </c>
      <c r="C972" s="124"/>
      <c r="D972" s="227" t="s">
        <v>358</v>
      </c>
      <c r="E972" s="85">
        <v>45412</v>
      </c>
      <c r="F972" s="82">
        <f>E972+5</f>
        <v>45417</v>
      </c>
      <c r="G972" s="82">
        <f>F972+37</f>
        <v>45454</v>
      </c>
    </row>
    <row r="973" spans="1:7" s="5" customFormat="1" ht="15.75" customHeight="1">
      <c r="A973" s="62"/>
      <c r="B973" s="79" t="s">
        <v>755</v>
      </c>
      <c r="C973" s="124" t="s">
        <v>756</v>
      </c>
      <c r="D973" s="228"/>
      <c r="E973" s="85">
        <f>E972+7</f>
        <v>45419</v>
      </c>
      <c r="F973" s="85">
        <f>F972+7</f>
        <v>45424</v>
      </c>
      <c r="G973" s="82">
        <f t="shared" ref="G973" si="128">G972+7</f>
        <v>45461</v>
      </c>
    </row>
    <row r="974" spans="1:7" s="5" customFormat="1" ht="15.75" customHeight="1">
      <c r="A974" s="62"/>
      <c r="B974" s="79" t="s">
        <v>757</v>
      </c>
      <c r="C974" s="124" t="s">
        <v>758</v>
      </c>
      <c r="D974" s="228"/>
      <c r="E974" s="85">
        <f t="shared" ref="E974:G974" si="129">E973+7</f>
        <v>45426</v>
      </c>
      <c r="F974" s="85">
        <f t="shared" si="129"/>
        <v>45431</v>
      </c>
      <c r="G974" s="82">
        <f t="shared" si="129"/>
        <v>45468</v>
      </c>
    </row>
    <row r="975" spans="1:7" s="5" customFormat="1" ht="15.75" customHeight="1">
      <c r="A975" s="62"/>
      <c r="B975" s="79" t="s">
        <v>759</v>
      </c>
      <c r="C975" s="124" t="s">
        <v>760</v>
      </c>
      <c r="D975" s="228"/>
      <c r="E975" s="85">
        <f t="shared" ref="E975:G975" si="130">E974+7</f>
        <v>45433</v>
      </c>
      <c r="F975" s="85">
        <f t="shared" si="130"/>
        <v>45438</v>
      </c>
      <c r="G975" s="82">
        <f t="shared" si="130"/>
        <v>45475</v>
      </c>
    </row>
    <row r="976" spans="1:7" s="5" customFormat="1" ht="15.75" customHeight="1">
      <c r="A976" s="62"/>
      <c r="B976" s="124" t="s">
        <v>761</v>
      </c>
      <c r="C976" s="124" t="s">
        <v>762</v>
      </c>
      <c r="D976" s="229"/>
      <c r="E976" s="85">
        <f t="shared" ref="E976:G976" si="131">E975+7</f>
        <v>45440</v>
      </c>
      <c r="F976" s="85">
        <f t="shared" si="131"/>
        <v>45445</v>
      </c>
      <c r="G976" s="82">
        <f t="shared" si="131"/>
        <v>45482</v>
      </c>
    </row>
    <row r="977" spans="1:7" s="5" customFormat="1" ht="15.75" customHeight="1">
      <c r="A977" s="62"/>
      <c r="B977" s="31"/>
      <c r="C977" s="31"/>
      <c r="D977" s="31"/>
      <c r="E977" s="31"/>
      <c r="F977" s="14"/>
      <c r="G977" s="14"/>
    </row>
    <row r="978" spans="1:7" s="5" customFormat="1" ht="15.75" customHeight="1">
      <c r="A978" s="62"/>
      <c r="B978" s="54"/>
      <c r="C978" s="18"/>
      <c r="D978" s="19"/>
      <c r="E978" s="19"/>
      <c r="F978" s="58"/>
      <c r="G978" s="58"/>
    </row>
    <row r="979" spans="1:7" s="5" customFormat="1" ht="15.75" customHeight="1">
      <c r="A979" s="62" t="s">
        <v>441</v>
      </c>
      <c r="B979" s="224" t="s">
        <v>20</v>
      </c>
      <c r="C979" s="215" t="s">
        <v>440</v>
      </c>
      <c r="D979" s="215" t="s">
        <v>403</v>
      </c>
      <c r="E979" s="46" t="s">
        <v>226</v>
      </c>
      <c r="F979" s="46" t="s">
        <v>23</v>
      </c>
      <c r="G979" s="46" t="s">
        <v>442</v>
      </c>
    </row>
    <row r="980" spans="1:7" s="5" customFormat="1" ht="15.75" customHeight="1">
      <c r="A980" s="62"/>
      <c r="B980" s="225"/>
      <c r="C980" s="216"/>
      <c r="D980" s="216"/>
      <c r="E980" s="52" t="s">
        <v>14</v>
      </c>
      <c r="F980" s="46" t="s">
        <v>24</v>
      </c>
      <c r="G980" s="46" t="s">
        <v>25</v>
      </c>
    </row>
    <row r="981" spans="1:7" s="5" customFormat="1" ht="15.75" customHeight="1">
      <c r="A981" s="62"/>
      <c r="B981" s="98" t="s">
        <v>507</v>
      </c>
      <c r="C981" s="124"/>
      <c r="D981" s="236" t="s">
        <v>443</v>
      </c>
      <c r="E981" s="85">
        <v>45412</v>
      </c>
      <c r="F981" s="82">
        <f>E981+5</f>
        <v>45417</v>
      </c>
      <c r="G981" s="82">
        <f>F981+34</f>
        <v>45451</v>
      </c>
    </row>
    <row r="982" spans="1:7" s="5" customFormat="1" ht="15.75" customHeight="1">
      <c r="A982" s="62"/>
      <c r="B982" s="79" t="s">
        <v>755</v>
      </c>
      <c r="C982" s="124" t="s">
        <v>756</v>
      </c>
      <c r="D982" s="228"/>
      <c r="E982" s="85">
        <f t="shared" ref="E982:G984" si="132">E981+7</f>
        <v>45419</v>
      </c>
      <c r="F982" s="85">
        <f t="shared" si="132"/>
        <v>45424</v>
      </c>
      <c r="G982" s="82">
        <f t="shared" si="132"/>
        <v>45458</v>
      </c>
    </row>
    <row r="983" spans="1:7" s="5" customFormat="1" ht="15.75" customHeight="1">
      <c r="A983" s="62"/>
      <c r="B983" s="79" t="s">
        <v>757</v>
      </c>
      <c r="C983" s="124" t="s">
        <v>758</v>
      </c>
      <c r="D983" s="228"/>
      <c r="E983" s="85">
        <f t="shared" si="132"/>
        <v>45426</v>
      </c>
      <c r="F983" s="85">
        <f t="shared" si="132"/>
        <v>45431</v>
      </c>
      <c r="G983" s="82">
        <f t="shared" si="132"/>
        <v>45465</v>
      </c>
    </row>
    <row r="984" spans="1:7" s="5" customFormat="1" ht="15.75" customHeight="1">
      <c r="A984" s="62"/>
      <c r="B984" s="79" t="s">
        <v>759</v>
      </c>
      <c r="C984" s="124" t="s">
        <v>760</v>
      </c>
      <c r="D984" s="228"/>
      <c r="E984" s="85">
        <f t="shared" si="132"/>
        <v>45433</v>
      </c>
      <c r="F984" s="85">
        <f t="shared" si="132"/>
        <v>45438</v>
      </c>
      <c r="G984" s="82">
        <f t="shared" si="132"/>
        <v>45472</v>
      </c>
    </row>
    <row r="985" spans="1:7" s="5" customFormat="1" ht="15.75" customHeight="1">
      <c r="A985" s="62"/>
      <c r="B985" s="124" t="s">
        <v>761</v>
      </c>
      <c r="C985" s="124" t="s">
        <v>762</v>
      </c>
      <c r="D985" s="237"/>
      <c r="E985" s="85">
        <f>E984+8</f>
        <v>45441</v>
      </c>
      <c r="F985" s="85">
        <f>F984+7</f>
        <v>45445</v>
      </c>
      <c r="G985" s="82">
        <f>G984+7</f>
        <v>45479</v>
      </c>
    </row>
    <row r="986" spans="1:7" s="5" customFormat="1" ht="15.75" customHeight="1">
      <c r="A986" s="62"/>
      <c r="B986" s="131"/>
      <c r="C986" s="131"/>
      <c r="D986" s="131"/>
      <c r="E986" s="131"/>
      <c r="F986" s="132"/>
      <c r="G986" s="132"/>
    </row>
    <row r="987" spans="1:7" s="5" customFormat="1" ht="15.75" customHeight="1">
      <c r="A987" s="62"/>
      <c r="B987" s="158"/>
      <c r="C987" s="116"/>
      <c r="D987" s="117"/>
      <c r="E987" s="117"/>
      <c r="F987" s="118"/>
      <c r="G987" s="118"/>
    </row>
    <row r="988" spans="1:7" s="5" customFormat="1" ht="15.75" customHeight="1">
      <c r="A988" s="62" t="s">
        <v>444</v>
      </c>
      <c r="B988" s="236" t="s">
        <v>20</v>
      </c>
      <c r="C988" s="218" t="s">
        <v>440</v>
      </c>
      <c r="D988" s="218" t="s">
        <v>403</v>
      </c>
      <c r="E988" s="119" t="s">
        <v>226</v>
      </c>
      <c r="F988" s="119" t="s">
        <v>23</v>
      </c>
      <c r="G988" s="119" t="s">
        <v>112</v>
      </c>
    </row>
    <row r="989" spans="1:7" s="5" customFormat="1" ht="15.75" customHeight="1">
      <c r="A989" s="62"/>
      <c r="B989" s="237"/>
      <c r="C989" s="220"/>
      <c r="D989" s="220"/>
      <c r="E989" s="123" t="s">
        <v>14</v>
      </c>
      <c r="F989" s="119" t="s">
        <v>24</v>
      </c>
      <c r="G989" s="119" t="s">
        <v>25</v>
      </c>
    </row>
    <row r="990" spans="1:7" s="5" customFormat="1" ht="15.75" customHeight="1">
      <c r="A990" s="62"/>
      <c r="B990" s="109" t="s">
        <v>584</v>
      </c>
      <c r="C990" s="178" t="s">
        <v>585</v>
      </c>
      <c r="D990" s="239" t="s">
        <v>445</v>
      </c>
      <c r="E990" s="82">
        <v>45417</v>
      </c>
      <c r="F990" s="82">
        <f>E990+4</f>
        <v>45421</v>
      </c>
      <c r="G990" s="82">
        <f>F990+27</f>
        <v>45448</v>
      </c>
    </row>
    <row r="991" spans="1:7" s="5" customFormat="1" ht="15.75" customHeight="1">
      <c r="A991" s="62"/>
      <c r="B991" s="133" t="s">
        <v>586</v>
      </c>
      <c r="C991" s="178" t="s">
        <v>587</v>
      </c>
      <c r="D991" s="240"/>
      <c r="E991" s="82">
        <f t="shared" ref="E991:G994" si="133">E990+7</f>
        <v>45424</v>
      </c>
      <c r="F991" s="82">
        <f t="shared" si="133"/>
        <v>45428</v>
      </c>
      <c r="G991" s="82">
        <f t="shared" si="133"/>
        <v>45455</v>
      </c>
    </row>
    <row r="992" spans="1:7" s="5" customFormat="1" ht="15.75" customHeight="1">
      <c r="A992" s="62"/>
      <c r="B992" s="109" t="s">
        <v>588</v>
      </c>
      <c r="C992" s="178" t="s">
        <v>589</v>
      </c>
      <c r="D992" s="240"/>
      <c r="E992" s="82">
        <f t="shared" si="133"/>
        <v>45431</v>
      </c>
      <c r="F992" s="82">
        <f t="shared" si="133"/>
        <v>45435</v>
      </c>
      <c r="G992" s="82">
        <f t="shared" si="133"/>
        <v>45462</v>
      </c>
    </row>
    <row r="993" spans="1:7" s="5" customFormat="1" ht="15.75" customHeight="1">
      <c r="A993" s="62"/>
      <c r="B993" s="79" t="s">
        <v>590</v>
      </c>
      <c r="C993" s="178" t="s">
        <v>591</v>
      </c>
      <c r="D993" s="240"/>
      <c r="E993" s="82">
        <f t="shared" si="133"/>
        <v>45438</v>
      </c>
      <c r="F993" s="82">
        <f t="shared" si="133"/>
        <v>45442</v>
      </c>
      <c r="G993" s="82">
        <f t="shared" si="133"/>
        <v>45469</v>
      </c>
    </row>
    <row r="994" spans="1:7" s="5" customFormat="1" ht="15.75" customHeight="1">
      <c r="A994" s="62"/>
      <c r="B994" s="79" t="s">
        <v>592</v>
      </c>
      <c r="C994" s="178" t="s">
        <v>593</v>
      </c>
      <c r="D994" s="241"/>
      <c r="E994" s="82">
        <f t="shared" si="133"/>
        <v>45445</v>
      </c>
      <c r="F994" s="82">
        <f t="shared" si="133"/>
        <v>45449</v>
      </c>
      <c r="G994" s="82">
        <f t="shared" si="133"/>
        <v>45476</v>
      </c>
    </row>
    <row r="995" spans="1:7" s="5" customFormat="1" ht="15.75" customHeight="1">
      <c r="A995" s="62"/>
      <c r="B995" s="131"/>
      <c r="C995" s="131"/>
      <c r="D995" s="145"/>
      <c r="E995" s="132"/>
      <c r="F995" s="132"/>
      <c r="G995" s="132"/>
    </row>
    <row r="996" spans="1:7" s="5" customFormat="1" ht="15.75" customHeight="1">
      <c r="A996" s="62"/>
      <c r="B996" s="236" t="s">
        <v>20</v>
      </c>
      <c r="C996" s="218" t="s">
        <v>440</v>
      </c>
      <c r="D996" s="218" t="s">
        <v>403</v>
      </c>
      <c r="E996" s="119" t="s">
        <v>226</v>
      </c>
      <c r="F996" s="119" t="s">
        <v>23</v>
      </c>
      <c r="G996" s="119" t="s">
        <v>112</v>
      </c>
    </row>
    <row r="997" spans="1:7" s="5" customFormat="1" ht="15.75" customHeight="1">
      <c r="A997" s="62"/>
      <c r="B997" s="237"/>
      <c r="C997" s="220"/>
      <c r="D997" s="220"/>
      <c r="E997" s="123" t="s">
        <v>14</v>
      </c>
      <c r="F997" s="119" t="s">
        <v>24</v>
      </c>
      <c r="G997" s="119" t="s">
        <v>25</v>
      </c>
    </row>
    <row r="998" spans="1:7" s="5" customFormat="1" ht="15.75" customHeight="1">
      <c r="A998" s="62"/>
      <c r="B998" s="97" t="s">
        <v>764</v>
      </c>
      <c r="C998" s="179" t="s">
        <v>765</v>
      </c>
      <c r="D998" s="245" t="s">
        <v>763</v>
      </c>
      <c r="E998" s="82">
        <v>45414</v>
      </c>
      <c r="F998" s="82">
        <f>E998+5</f>
        <v>45419</v>
      </c>
      <c r="G998" s="82">
        <f>F998+28</f>
        <v>45447</v>
      </c>
    </row>
    <row r="999" spans="1:7" s="5" customFormat="1" ht="15.75" customHeight="1">
      <c r="A999" s="62"/>
      <c r="B999" s="97" t="s">
        <v>766</v>
      </c>
      <c r="C999" s="179"/>
      <c r="D999" s="246"/>
      <c r="E999" s="82">
        <f t="shared" ref="E999:G1002" si="134">E998+7</f>
        <v>45421</v>
      </c>
      <c r="F999" s="82">
        <f t="shared" si="134"/>
        <v>45426</v>
      </c>
      <c r="G999" s="82">
        <f t="shared" si="134"/>
        <v>45454</v>
      </c>
    </row>
    <row r="1000" spans="1:7" s="5" customFormat="1" ht="15.75" customHeight="1">
      <c r="A1000" s="62"/>
      <c r="B1000" s="133" t="s">
        <v>767</v>
      </c>
      <c r="C1000" s="180" t="s">
        <v>768</v>
      </c>
      <c r="D1000" s="247"/>
      <c r="E1000" s="82">
        <f t="shared" si="134"/>
        <v>45428</v>
      </c>
      <c r="F1000" s="82">
        <f t="shared" si="134"/>
        <v>45433</v>
      </c>
      <c r="G1000" s="82">
        <f t="shared" si="134"/>
        <v>45461</v>
      </c>
    </row>
    <row r="1001" spans="1:7" s="5" customFormat="1" ht="15.75" customHeight="1">
      <c r="A1001" s="62"/>
      <c r="B1001" s="133" t="s">
        <v>769</v>
      </c>
      <c r="C1001" s="133" t="s">
        <v>770</v>
      </c>
      <c r="D1001" s="247"/>
      <c r="E1001" s="82">
        <f t="shared" si="134"/>
        <v>45435</v>
      </c>
      <c r="F1001" s="82">
        <f t="shared" si="134"/>
        <v>45440</v>
      </c>
      <c r="G1001" s="82">
        <f t="shared" si="134"/>
        <v>45468</v>
      </c>
    </row>
    <row r="1002" spans="1:7" s="5" customFormat="1" ht="15.75" customHeight="1">
      <c r="A1002" s="62"/>
      <c r="B1002" s="133"/>
      <c r="C1002" s="133"/>
      <c r="D1002" s="248"/>
      <c r="E1002" s="82">
        <f t="shared" si="134"/>
        <v>45442</v>
      </c>
      <c r="F1002" s="82">
        <f t="shared" si="134"/>
        <v>45447</v>
      </c>
      <c r="G1002" s="82">
        <f t="shared" si="134"/>
        <v>45475</v>
      </c>
    </row>
    <row r="1003" spans="1:7" s="5" customFormat="1" ht="15.75" customHeight="1">
      <c r="A1003" s="62"/>
      <c r="B1003" s="31"/>
      <c r="C1003" s="44"/>
      <c r="D1003" s="22"/>
      <c r="E1003" s="14"/>
      <c r="F1003" s="14"/>
      <c r="G1003" s="14"/>
    </row>
    <row r="1004" spans="1:7" s="5" customFormat="1" ht="15.75" customHeight="1">
      <c r="A1004" s="62"/>
      <c r="B1004" s="31"/>
      <c r="C1004" s="31"/>
      <c r="D1004" s="22"/>
      <c r="E1004" s="14"/>
      <c r="F1004" s="14"/>
      <c r="G1004" s="14"/>
    </row>
    <row r="1005" spans="1:7" s="5" customFormat="1" ht="15.75" customHeight="1">
      <c r="A1005" s="62"/>
      <c r="B1005" s="54"/>
      <c r="C1005" s="18"/>
      <c r="D1005" s="19"/>
      <c r="E1005" s="19"/>
      <c r="F1005" s="58"/>
      <c r="G1005" s="58"/>
    </row>
    <row r="1006" spans="1:7" s="5" customFormat="1" ht="15.75" customHeight="1">
      <c r="A1006" s="62"/>
      <c r="B1006" s="31"/>
      <c r="C1006" s="31"/>
      <c r="D1006" s="31"/>
      <c r="E1006" s="31"/>
      <c r="F1006" s="14"/>
      <c r="G1006" s="14"/>
    </row>
    <row r="1007" spans="1:7" s="5" customFormat="1" ht="15.75" customHeight="1">
      <c r="A1007" s="62" t="s">
        <v>447</v>
      </c>
      <c r="B1007" s="224" t="s">
        <v>20</v>
      </c>
      <c r="C1007" s="215" t="s">
        <v>440</v>
      </c>
      <c r="D1007" s="215" t="s">
        <v>403</v>
      </c>
      <c r="E1007" s="46" t="s">
        <v>226</v>
      </c>
      <c r="F1007" s="46" t="s">
        <v>23</v>
      </c>
      <c r="G1007" s="46" t="s">
        <v>448</v>
      </c>
    </row>
    <row r="1008" spans="1:7" s="5" customFormat="1" ht="15.75" customHeight="1">
      <c r="A1008" s="62"/>
      <c r="B1008" s="225"/>
      <c r="C1008" s="216"/>
      <c r="D1008" s="216"/>
      <c r="E1008" s="52" t="s">
        <v>14</v>
      </c>
      <c r="F1008" s="46" t="s">
        <v>24</v>
      </c>
      <c r="G1008" s="46" t="s">
        <v>449</v>
      </c>
    </row>
    <row r="1009" spans="1:7" s="5" customFormat="1" ht="15.75" customHeight="1">
      <c r="A1009" s="62"/>
      <c r="B1009" s="114" t="s">
        <v>733</v>
      </c>
      <c r="C1009" s="114" t="s">
        <v>734</v>
      </c>
      <c r="D1009" s="239" t="s">
        <v>300</v>
      </c>
      <c r="E1009" s="82">
        <v>45409</v>
      </c>
      <c r="F1009" s="82">
        <f>E1009+5</f>
        <v>45414</v>
      </c>
      <c r="G1009" s="82">
        <f>F1009+32</f>
        <v>45446</v>
      </c>
    </row>
    <row r="1010" spans="1:7" s="5" customFormat="1" ht="15.75" customHeight="1">
      <c r="A1010" s="62"/>
      <c r="B1010" s="84" t="s">
        <v>735</v>
      </c>
      <c r="C1010" s="114" t="s">
        <v>736</v>
      </c>
      <c r="D1010" s="240"/>
      <c r="E1010" s="82">
        <f>E1009+7</f>
        <v>45416</v>
      </c>
      <c r="F1010" s="82">
        <f t="shared" ref="E1010:G1013" si="135">F1009+7</f>
        <v>45421</v>
      </c>
      <c r="G1010" s="82">
        <f t="shared" si="135"/>
        <v>45453</v>
      </c>
    </row>
    <row r="1011" spans="1:7" s="5" customFormat="1" ht="15.75" customHeight="1">
      <c r="A1011" s="62"/>
      <c r="B1011" s="114" t="s">
        <v>737</v>
      </c>
      <c r="C1011" s="114" t="s">
        <v>738</v>
      </c>
      <c r="D1011" s="240"/>
      <c r="E1011" s="82">
        <f t="shared" si="135"/>
        <v>45423</v>
      </c>
      <c r="F1011" s="82">
        <f t="shared" si="135"/>
        <v>45428</v>
      </c>
      <c r="G1011" s="82">
        <f t="shared" si="135"/>
        <v>45460</v>
      </c>
    </row>
    <row r="1012" spans="1:7" s="5" customFormat="1" ht="15.75" customHeight="1">
      <c r="A1012" s="62"/>
      <c r="B1012" s="115" t="s">
        <v>739</v>
      </c>
      <c r="C1012" s="115" t="s">
        <v>740</v>
      </c>
      <c r="D1012" s="240"/>
      <c r="E1012" s="82">
        <f t="shared" si="135"/>
        <v>45430</v>
      </c>
      <c r="F1012" s="82">
        <f t="shared" si="135"/>
        <v>45435</v>
      </c>
      <c r="G1012" s="82">
        <f t="shared" si="135"/>
        <v>45467</v>
      </c>
    </row>
    <row r="1013" spans="1:7" s="5" customFormat="1" ht="15.75" customHeight="1">
      <c r="A1013" s="62"/>
      <c r="B1013" s="115" t="s">
        <v>741</v>
      </c>
      <c r="C1013" s="115" t="s">
        <v>742</v>
      </c>
      <c r="D1013" s="241"/>
      <c r="E1013" s="82">
        <f t="shared" si="135"/>
        <v>45437</v>
      </c>
      <c r="F1013" s="82">
        <f t="shared" si="135"/>
        <v>45442</v>
      </c>
      <c r="G1013" s="82">
        <f t="shared" si="135"/>
        <v>45474</v>
      </c>
    </row>
    <row r="1014" spans="1:7" s="5" customFormat="1" ht="15.75" customHeight="1">
      <c r="A1014" s="62"/>
      <c r="B1014" s="131"/>
      <c r="C1014" s="131"/>
      <c r="D1014" s="131"/>
      <c r="E1014" s="131"/>
      <c r="F1014" s="132"/>
      <c r="G1014" s="132"/>
    </row>
    <row r="1015" spans="1:7" s="5" customFormat="1" ht="15.75" customHeight="1">
      <c r="A1015" s="62"/>
      <c r="B1015" s="80"/>
      <c r="C1015" s="131"/>
      <c r="D1015" s="145"/>
      <c r="E1015" s="132"/>
      <c r="F1015" s="132"/>
      <c r="G1015" s="132"/>
    </row>
    <row r="1016" spans="1:7" s="5" customFormat="1" ht="15.75" customHeight="1">
      <c r="A1016" s="62"/>
      <c r="B1016" s="158"/>
      <c r="C1016" s="116"/>
      <c r="D1016" s="117"/>
      <c r="E1016" s="117"/>
      <c r="F1016" s="118"/>
      <c r="G1016" s="118"/>
    </row>
    <row r="1017" spans="1:7" s="5" customFormat="1" ht="15.75" customHeight="1">
      <c r="A1017" s="62" t="s">
        <v>450</v>
      </c>
      <c r="B1017" s="301" t="s">
        <v>20</v>
      </c>
      <c r="C1017" s="218" t="s">
        <v>451</v>
      </c>
      <c r="D1017" s="218" t="s">
        <v>223</v>
      </c>
      <c r="E1017" s="119" t="s">
        <v>224</v>
      </c>
      <c r="F1017" s="119" t="s">
        <v>23</v>
      </c>
      <c r="G1017" s="119" t="s">
        <v>114</v>
      </c>
    </row>
    <row r="1018" spans="1:7" s="5" customFormat="1" ht="15.75" customHeight="1">
      <c r="A1018" s="62"/>
      <c r="B1018" s="237"/>
      <c r="C1018" s="220"/>
      <c r="D1018" s="220"/>
      <c r="E1018" s="123" t="s">
        <v>14</v>
      </c>
      <c r="F1018" s="119" t="s">
        <v>24</v>
      </c>
      <c r="G1018" s="119" t="s">
        <v>25</v>
      </c>
    </row>
    <row r="1019" spans="1:7" s="5" customFormat="1" ht="15.75" customHeight="1">
      <c r="A1019" s="62"/>
      <c r="B1019" s="109" t="s">
        <v>584</v>
      </c>
      <c r="C1019" s="178" t="s">
        <v>585</v>
      </c>
      <c r="D1019" s="239" t="s">
        <v>452</v>
      </c>
      <c r="E1019" s="82">
        <v>45417</v>
      </c>
      <c r="F1019" s="82">
        <f>E1019+4</f>
        <v>45421</v>
      </c>
      <c r="G1019" s="82">
        <f>F1019+36</f>
        <v>45457</v>
      </c>
    </row>
    <row r="1020" spans="1:7" s="5" customFormat="1" ht="15.75" customHeight="1">
      <c r="A1020" s="62"/>
      <c r="B1020" s="133" t="s">
        <v>586</v>
      </c>
      <c r="C1020" s="178" t="s">
        <v>587</v>
      </c>
      <c r="D1020" s="240"/>
      <c r="E1020" s="82">
        <f t="shared" ref="E1020:G1023" si="136">E1019+7</f>
        <v>45424</v>
      </c>
      <c r="F1020" s="82">
        <f t="shared" si="136"/>
        <v>45428</v>
      </c>
      <c r="G1020" s="82">
        <f t="shared" si="136"/>
        <v>45464</v>
      </c>
    </row>
    <row r="1021" spans="1:7" s="5" customFormat="1" ht="15.75" customHeight="1">
      <c r="A1021" s="62"/>
      <c r="B1021" s="109" t="s">
        <v>588</v>
      </c>
      <c r="C1021" s="178" t="s">
        <v>589</v>
      </c>
      <c r="D1021" s="240"/>
      <c r="E1021" s="82">
        <f t="shared" si="136"/>
        <v>45431</v>
      </c>
      <c r="F1021" s="82">
        <f t="shared" si="136"/>
        <v>45435</v>
      </c>
      <c r="G1021" s="82">
        <f t="shared" si="136"/>
        <v>45471</v>
      </c>
    </row>
    <row r="1022" spans="1:7" s="5" customFormat="1" ht="15.75" customHeight="1">
      <c r="A1022" s="62"/>
      <c r="B1022" s="79" t="s">
        <v>590</v>
      </c>
      <c r="C1022" s="178" t="s">
        <v>591</v>
      </c>
      <c r="D1022" s="240"/>
      <c r="E1022" s="82">
        <f t="shared" si="136"/>
        <v>45438</v>
      </c>
      <c r="F1022" s="82">
        <f t="shared" si="136"/>
        <v>45442</v>
      </c>
      <c r="G1022" s="82">
        <f t="shared" si="136"/>
        <v>45478</v>
      </c>
    </row>
    <row r="1023" spans="1:7" s="5" customFormat="1" ht="15.75" customHeight="1">
      <c r="A1023" s="62"/>
      <c r="B1023" s="79" t="s">
        <v>592</v>
      </c>
      <c r="C1023" s="178" t="s">
        <v>593</v>
      </c>
      <c r="D1023" s="241"/>
      <c r="E1023" s="82">
        <f t="shared" si="136"/>
        <v>45445</v>
      </c>
      <c r="F1023" s="82">
        <f t="shared" si="136"/>
        <v>45449</v>
      </c>
      <c r="G1023" s="82">
        <f t="shared" si="136"/>
        <v>45485</v>
      </c>
    </row>
    <row r="1024" spans="1:7" s="5" customFormat="1" ht="15.75" customHeight="1">
      <c r="A1024" s="62"/>
      <c r="B1024" s="131"/>
      <c r="C1024" s="131"/>
      <c r="D1024" s="145"/>
      <c r="E1024" s="132"/>
      <c r="F1024" s="132"/>
      <c r="G1024" s="132"/>
    </row>
    <row r="1025" spans="1:7" s="5" customFormat="1" ht="15.75" customHeight="1">
      <c r="A1025" s="62"/>
      <c r="B1025" s="131"/>
      <c r="C1025" s="131"/>
      <c r="D1025" s="145"/>
      <c r="E1025" s="132"/>
      <c r="F1025" s="132"/>
      <c r="G1025" s="132"/>
    </row>
    <row r="1026" spans="1:7" s="5" customFormat="1" ht="15.75" customHeight="1">
      <c r="A1026" s="62"/>
      <c r="B1026" s="131"/>
      <c r="C1026" s="131"/>
      <c r="D1026" s="131"/>
      <c r="E1026" s="131"/>
      <c r="F1026" s="132"/>
      <c r="G1026" s="132"/>
    </row>
    <row r="1027" spans="1:7" s="5" customFormat="1" ht="15.75" customHeight="1">
      <c r="A1027" s="62"/>
      <c r="B1027" s="158"/>
      <c r="C1027" s="116"/>
      <c r="D1027" s="117"/>
      <c r="E1027" s="117"/>
      <c r="F1027" s="118"/>
      <c r="G1027" s="118"/>
    </row>
    <row r="1028" spans="1:7" s="5" customFormat="1" ht="15.75" customHeight="1">
      <c r="A1028" s="62" t="s">
        <v>453</v>
      </c>
      <c r="B1028" s="236" t="s">
        <v>229</v>
      </c>
      <c r="C1028" s="218" t="s">
        <v>451</v>
      </c>
      <c r="D1028" s="218" t="s">
        <v>223</v>
      </c>
      <c r="E1028" s="119" t="s">
        <v>224</v>
      </c>
      <c r="F1028" s="119" t="s">
        <v>23</v>
      </c>
      <c r="G1028" s="119" t="s">
        <v>104</v>
      </c>
    </row>
    <row r="1029" spans="1:7" s="5" customFormat="1" ht="15.75" customHeight="1">
      <c r="A1029" s="62"/>
      <c r="B1029" s="237"/>
      <c r="C1029" s="220"/>
      <c r="D1029" s="220"/>
      <c r="E1029" s="123" t="s">
        <v>14</v>
      </c>
      <c r="F1029" s="119" t="s">
        <v>24</v>
      </c>
      <c r="G1029" s="119" t="s">
        <v>25</v>
      </c>
    </row>
    <row r="1030" spans="1:7" s="5" customFormat="1" ht="15.75" customHeight="1">
      <c r="A1030" s="62"/>
      <c r="B1030" s="97" t="s">
        <v>764</v>
      </c>
      <c r="C1030" s="179" t="s">
        <v>765</v>
      </c>
      <c r="D1030" s="245" t="s">
        <v>446</v>
      </c>
      <c r="E1030" s="82">
        <v>45415</v>
      </c>
      <c r="F1030" s="82">
        <f>E1030+4</f>
        <v>45419</v>
      </c>
      <c r="G1030" s="82">
        <f>F1030+27</f>
        <v>45446</v>
      </c>
    </row>
    <row r="1031" spans="1:7" s="5" customFormat="1" ht="15.75" customHeight="1">
      <c r="A1031" s="62"/>
      <c r="B1031" s="97" t="s">
        <v>766</v>
      </c>
      <c r="C1031" s="179"/>
      <c r="D1031" s="246"/>
      <c r="E1031" s="82">
        <f t="shared" ref="E1031:G1034" si="137">E1030+7</f>
        <v>45422</v>
      </c>
      <c r="F1031" s="82">
        <f t="shared" si="137"/>
        <v>45426</v>
      </c>
      <c r="G1031" s="82">
        <f t="shared" si="137"/>
        <v>45453</v>
      </c>
    </row>
    <row r="1032" spans="1:7" s="5" customFormat="1" ht="15.75" customHeight="1">
      <c r="A1032" s="62"/>
      <c r="B1032" s="133" t="s">
        <v>767</v>
      </c>
      <c r="C1032" s="180" t="s">
        <v>768</v>
      </c>
      <c r="D1032" s="246"/>
      <c r="E1032" s="82">
        <f t="shared" si="137"/>
        <v>45429</v>
      </c>
      <c r="F1032" s="82">
        <f t="shared" si="137"/>
        <v>45433</v>
      </c>
      <c r="G1032" s="82">
        <f t="shared" si="137"/>
        <v>45460</v>
      </c>
    </row>
    <row r="1033" spans="1:7" s="5" customFormat="1" ht="15.75" customHeight="1">
      <c r="A1033" s="62"/>
      <c r="B1033" s="133" t="s">
        <v>769</v>
      </c>
      <c r="C1033" s="133" t="s">
        <v>770</v>
      </c>
      <c r="D1033" s="246"/>
      <c r="E1033" s="82">
        <f t="shared" si="137"/>
        <v>45436</v>
      </c>
      <c r="F1033" s="82">
        <f t="shared" si="137"/>
        <v>45440</v>
      </c>
      <c r="G1033" s="82">
        <f t="shared" si="137"/>
        <v>45467</v>
      </c>
    </row>
    <row r="1034" spans="1:7" s="5" customFormat="1" ht="15.75" customHeight="1">
      <c r="A1034" s="62"/>
      <c r="B1034" s="133"/>
      <c r="C1034" s="133"/>
      <c r="D1034" s="248"/>
      <c r="E1034" s="82">
        <f t="shared" si="137"/>
        <v>45443</v>
      </c>
      <c r="F1034" s="82">
        <f t="shared" si="137"/>
        <v>45447</v>
      </c>
      <c r="G1034" s="82">
        <f t="shared" si="137"/>
        <v>45474</v>
      </c>
    </row>
    <row r="1035" spans="1:7" s="5" customFormat="1" ht="15.75" customHeight="1">
      <c r="A1035" s="62"/>
      <c r="B1035" s="31"/>
      <c r="C1035" s="31"/>
      <c r="D1035" s="22"/>
      <c r="E1035" s="14"/>
      <c r="F1035" s="14"/>
      <c r="G1035" s="14"/>
    </row>
    <row r="1036" spans="1:7" s="5" customFormat="1" ht="15.75" customHeight="1">
      <c r="A1036" s="62"/>
      <c r="B1036" s="31"/>
      <c r="C1036" s="31"/>
      <c r="D1036" s="22"/>
      <c r="E1036" s="14"/>
      <c r="F1036" s="14"/>
      <c r="G1036" s="14"/>
    </row>
    <row r="1037" spans="1:7" s="5" customFormat="1" ht="15.75" customHeight="1">
      <c r="A1037" s="62"/>
      <c r="B1037" s="31"/>
      <c r="C1037" s="31"/>
      <c r="D1037" s="22"/>
      <c r="E1037" s="14"/>
      <c r="F1037" s="14"/>
      <c r="G1037" s="14"/>
    </row>
    <row r="1038" spans="1:7" s="5" customFormat="1" ht="15.75" customHeight="1">
      <c r="A1038" s="62"/>
      <c r="B1038" s="54"/>
      <c r="C1038" s="18"/>
      <c r="D1038" s="19"/>
      <c r="E1038" s="19"/>
      <c r="F1038" s="58"/>
      <c r="G1038" s="58"/>
    </row>
    <row r="1039" spans="1:7" s="5" customFormat="1" ht="15.75" customHeight="1">
      <c r="A1039" s="62" t="s">
        <v>454</v>
      </c>
      <c r="B1039" s="224" t="s">
        <v>20</v>
      </c>
      <c r="C1039" s="215" t="s">
        <v>440</v>
      </c>
      <c r="D1039" s="215" t="s">
        <v>403</v>
      </c>
      <c r="E1039" s="46" t="s">
        <v>226</v>
      </c>
      <c r="F1039" s="46" t="s">
        <v>23</v>
      </c>
      <c r="G1039" s="46" t="s">
        <v>455</v>
      </c>
    </row>
    <row r="1040" spans="1:7" s="5" customFormat="1" ht="15.75" customHeight="1">
      <c r="A1040" s="62"/>
      <c r="B1040" s="225"/>
      <c r="C1040" s="216"/>
      <c r="D1040" s="216"/>
      <c r="E1040" s="52" t="s">
        <v>14</v>
      </c>
      <c r="F1040" s="46" t="s">
        <v>24</v>
      </c>
      <c r="G1040" s="46" t="s">
        <v>25</v>
      </c>
    </row>
    <row r="1041" spans="1:7" s="5" customFormat="1" ht="15.75" customHeight="1">
      <c r="A1041" s="62"/>
      <c r="B1041" s="109" t="s">
        <v>584</v>
      </c>
      <c r="C1041" s="178" t="s">
        <v>585</v>
      </c>
      <c r="D1041" s="239" t="s">
        <v>456</v>
      </c>
      <c r="E1041" s="82">
        <v>45417</v>
      </c>
      <c r="F1041" s="82">
        <f>E1041+4</f>
        <v>45421</v>
      </c>
      <c r="G1041" s="82">
        <f>F1041+31</f>
        <v>45452</v>
      </c>
    </row>
    <row r="1042" spans="1:7" s="5" customFormat="1" ht="15.75" customHeight="1">
      <c r="A1042" s="62"/>
      <c r="B1042" s="133" t="s">
        <v>586</v>
      </c>
      <c r="C1042" s="178" t="s">
        <v>587</v>
      </c>
      <c r="D1042" s="240"/>
      <c r="E1042" s="82">
        <f t="shared" ref="E1042:G1045" si="138">E1041+7</f>
        <v>45424</v>
      </c>
      <c r="F1042" s="82">
        <f t="shared" si="138"/>
        <v>45428</v>
      </c>
      <c r="G1042" s="82">
        <f t="shared" si="138"/>
        <v>45459</v>
      </c>
    </row>
    <row r="1043" spans="1:7" s="5" customFormat="1" ht="15.75" customHeight="1">
      <c r="A1043" s="62"/>
      <c r="B1043" s="109" t="s">
        <v>588</v>
      </c>
      <c r="C1043" s="178" t="s">
        <v>589</v>
      </c>
      <c r="D1043" s="240"/>
      <c r="E1043" s="82">
        <f t="shared" si="138"/>
        <v>45431</v>
      </c>
      <c r="F1043" s="82">
        <f t="shared" si="138"/>
        <v>45435</v>
      </c>
      <c r="G1043" s="82">
        <f t="shared" si="138"/>
        <v>45466</v>
      </c>
    </row>
    <row r="1044" spans="1:7" s="5" customFormat="1" ht="15.75" customHeight="1">
      <c r="A1044" s="62"/>
      <c r="B1044" s="79" t="s">
        <v>590</v>
      </c>
      <c r="C1044" s="178" t="s">
        <v>591</v>
      </c>
      <c r="D1044" s="240"/>
      <c r="E1044" s="82">
        <f t="shared" si="138"/>
        <v>45438</v>
      </c>
      <c r="F1044" s="82">
        <f t="shared" si="138"/>
        <v>45442</v>
      </c>
      <c r="G1044" s="82">
        <f t="shared" si="138"/>
        <v>45473</v>
      </c>
    </row>
    <row r="1045" spans="1:7" s="5" customFormat="1" ht="15.75" customHeight="1">
      <c r="A1045" s="62"/>
      <c r="B1045" s="79" t="s">
        <v>592</v>
      </c>
      <c r="C1045" s="178" t="s">
        <v>593</v>
      </c>
      <c r="D1045" s="241"/>
      <c r="E1045" s="82">
        <f t="shared" si="138"/>
        <v>45445</v>
      </c>
      <c r="F1045" s="82">
        <f t="shared" si="138"/>
        <v>45449</v>
      </c>
      <c r="G1045" s="82">
        <f t="shared" si="138"/>
        <v>45480</v>
      </c>
    </row>
    <row r="1046" spans="1:7" s="5" customFormat="1" ht="15.75" customHeight="1">
      <c r="A1046" s="62"/>
      <c r="B1046" s="131"/>
      <c r="C1046" s="131"/>
      <c r="D1046" s="131"/>
      <c r="E1046" s="131"/>
      <c r="F1046" s="132"/>
      <c r="G1046" s="132"/>
    </row>
    <row r="1047" spans="1:7" s="5" customFormat="1" ht="15.75" customHeight="1">
      <c r="A1047" s="62"/>
      <c r="B1047" s="131"/>
      <c r="C1047" s="131"/>
      <c r="D1047" s="131"/>
      <c r="E1047" s="131"/>
      <c r="F1047" s="132"/>
      <c r="G1047" s="132"/>
    </row>
    <row r="1048" spans="1:7" s="5" customFormat="1" ht="15.75" customHeight="1">
      <c r="A1048" s="62"/>
      <c r="B1048" s="158"/>
      <c r="C1048" s="116"/>
      <c r="D1048" s="117"/>
      <c r="E1048" s="117"/>
      <c r="F1048" s="118"/>
      <c r="G1048" s="118"/>
    </row>
    <row r="1049" spans="1:7" s="5" customFormat="1" ht="15.75" customHeight="1">
      <c r="A1049" s="62" t="s">
        <v>457</v>
      </c>
      <c r="B1049" s="236" t="s">
        <v>20</v>
      </c>
      <c r="C1049" s="218" t="s">
        <v>440</v>
      </c>
      <c r="D1049" s="218" t="s">
        <v>403</v>
      </c>
      <c r="E1049" s="119" t="s">
        <v>226</v>
      </c>
      <c r="F1049" s="119" t="s">
        <v>23</v>
      </c>
      <c r="G1049" s="119" t="s">
        <v>115</v>
      </c>
    </row>
    <row r="1050" spans="1:7" s="5" customFormat="1" ht="15.75" customHeight="1">
      <c r="A1050" s="62"/>
      <c r="B1050" s="237"/>
      <c r="C1050" s="220"/>
      <c r="D1050" s="220"/>
      <c r="E1050" s="123" t="s">
        <v>14</v>
      </c>
      <c r="F1050" s="119" t="s">
        <v>24</v>
      </c>
      <c r="G1050" s="119" t="s">
        <v>25</v>
      </c>
    </row>
    <row r="1051" spans="1:7" s="5" customFormat="1" ht="15.75" customHeight="1">
      <c r="A1051" s="62"/>
      <c r="B1051" s="109" t="s">
        <v>584</v>
      </c>
      <c r="C1051" s="178" t="s">
        <v>585</v>
      </c>
      <c r="D1051" s="239" t="s">
        <v>452</v>
      </c>
      <c r="E1051" s="82">
        <v>45417</v>
      </c>
      <c r="F1051" s="82">
        <f>E1051+4</f>
        <v>45421</v>
      </c>
      <c r="G1051" s="82">
        <f>F1051+30</f>
        <v>45451</v>
      </c>
    </row>
    <row r="1052" spans="1:7" s="5" customFormat="1" ht="15.75" customHeight="1">
      <c r="A1052" s="62"/>
      <c r="B1052" s="133" t="s">
        <v>586</v>
      </c>
      <c r="C1052" s="178" t="s">
        <v>587</v>
      </c>
      <c r="D1052" s="240"/>
      <c r="E1052" s="82">
        <f>E1051+8</f>
        <v>45425</v>
      </c>
      <c r="F1052" s="82">
        <f t="shared" ref="F1052:G1055" si="139">F1051+7</f>
        <v>45428</v>
      </c>
      <c r="G1052" s="82">
        <f t="shared" si="139"/>
        <v>45458</v>
      </c>
    </row>
    <row r="1053" spans="1:7" s="5" customFormat="1" ht="15.75" customHeight="1">
      <c r="A1053" s="62"/>
      <c r="B1053" s="109" t="s">
        <v>588</v>
      </c>
      <c r="C1053" s="178" t="s">
        <v>589</v>
      </c>
      <c r="D1053" s="240"/>
      <c r="E1053" s="82">
        <f>E1052+7</f>
        <v>45432</v>
      </c>
      <c r="F1053" s="82">
        <f t="shared" si="139"/>
        <v>45435</v>
      </c>
      <c r="G1053" s="82">
        <f t="shared" si="139"/>
        <v>45465</v>
      </c>
    </row>
    <row r="1054" spans="1:7" s="5" customFormat="1" ht="15.75" customHeight="1">
      <c r="A1054" s="62"/>
      <c r="B1054" s="79" t="s">
        <v>590</v>
      </c>
      <c r="C1054" s="178" t="s">
        <v>591</v>
      </c>
      <c r="D1054" s="240"/>
      <c r="E1054" s="82">
        <f>E1053+7</f>
        <v>45439</v>
      </c>
      <c r="F1054" s="82">
        <f t="shared" si="139"/>
        <v>45442</v>
      </c>
      <c r="G1054" s="82">
        <f t="shared" si="139"/>
        <v>45472</v>
      </c>
    </row>
    <row r="1055" spans="1:7" s="5" customFormat="1" ht="15.75" customHeight="1">
      <c r="A1055" s="62"/>
      <c r="B1055" s="79" t="s">
        <v>592</v>
      </c>
      <c r="C1055" s="178" t="s">
        <v>593</v>
      </c>
      <c r="D1055" s="241"/>
      <c r="E1055" s="82">
        <f>E1054+7</f>
        <v>45446</v>
      </c>
      <c r="F1055" s="82">
        <f t="shared" si="139"/>
        <v>45449</v>
      </c>
      <c r="G1055" s="82">
        <f t="shared" si="139"/>
        <v>45479</v>
      </c>
    </row>
    <row r="1056" spans="1:7" s="5" customFormat="1" ht="15.75" customHeight="1">
      <c r="A1056" s="62"/>
      <c r="B1056" s="181"/>
      <c r="C1056" s="116"/>
      <c r="D1056" s="117"/>
      <c r="E1056" s="117"/>
      <c r="F1056" s="118"/>
      <c r="G1056" s="118"/>
    </row>
    <row r="1057" spans="1:7" s="5" customFormat="1" ht="15.75" customHeight="1">
      <c r="A1057" s="62"/>
      <c r="B1057" s="236" t="s">
        <v>266</v>
      </c>
      <c r="C1057" s="218" t="s">
        <v>440</v>
      </c>
      <c r="D1057" s="218" t="s">
        <v>403</v>
      </c>
      <c r="E1057" s="119" t="s">
        <v>226</v>
      </c>
      <c r="F1057" s="119" t="s">
        <v>23</v>
      </c>
      <c r="G1057" s="119" t="s">
        <v>115</v>
      </c>
    </row>
    <row r="1058" spans="1:7" s="5" customFormat="1" ht="15.75" customHeight="1">
      <c r="A1058" s="62"/>
      <c r="B1058" s="237"/>
      <c r="C1058" s="220"/>
      <c r="D1058" s="220"/>
      <c r="E1058" s="123" t="s">
        <v>14</v>
      </c>
      <c r="F1058" s="119" t="s">
        <v>24</v>
      </c>
      <c r="G1058" s="119" t="s">
        <v>25</v>
      </c>
    </row>
    <row r="1059" spans="1:7" s="5" customFormat="1" ht="15.75" customHeight="1">
      <c r="A1059" s="62"/>
      <c r="B1059" s="97" t="s">
        <v>764</v>
      </c>
      <c r="C1059" s="179" t="s">
        <v>765</v>
      </c>
      <c r="D1059" s="239" t="s">
        <v>446</v>
      </c>
      <c r="E1059" s="82">
        <v>45414</v>
      </c>
      <c r="F1059" s="82">
        <f>E1059+5</f>
        <v>45419</v>
      </c>
      <c r="G1059" s="82">
        <f>F1059+28</f>
        <v>45447</v>
      </c>
    </row>
    <row r="1060" spans="1:7" s="5" customFormat="1" ht="15.75" customHeight="1">
      <c r="A1060" s="62"/>
      <c r="B1060" s="97" t="s">
        <v>766</v>
      </c>
      <c r="C1060" s="179"/>
      <c r="D1060" s="240"/>
      <c r="E1060" s="82">
        <f t="shared" ref="E1060:G1063" si="140">E1059+7</f>
        <v>45421</v>
      </c>
      <c r="F1060" s="82">
        <f t="shared" si="140"/>
        <v>45426</v>
      </c>
      <c r="G1060" s="82">
        <f t="shared" si="140"/>
        <v>45454</v>
      </c>
    </row>
    <row r="1061" spans="1:7" s="5" customFormat="1" ht="15.75" customHeight="1">
      <c r="A1061" s="62"/>
      <c r="B1061" s="133" t="s">
        <v>767</v>
      </c>
      <c r="C1061" s="180" t="s">
        <v>768</v>
      </c>
      <c r="D1061" s="240"/>
      <c r="E1061" s="82">
        <f t="shared" si="140"/>
        <v>45428</v>
      </c>
      <c r="F1061" s="82">
        <f t="shared" si="140"/>
        <v>45433</v>
      </c>
      <c r="G1061" s="82">
        <f t="shared" si="140"/>
        <v>45461</v>
      </c>
    </row>
    <row r="1062" spans="1:7" s="5" customFormat="1" ht="15.75" customHeight="1">
      <c r="A1062" s="62"/>
      <c r="B1062" s="133" t="s">
        <v>769</v>
      </c>
      <c r="C1062" s="133" t="s">
        <v>770</v>
      </c>
      <c r="D1062" s="240"/>
      <c r="E1062" s="82">
        <f t="shared" si="140"/>
        <v>45435</v>
      </c>
      <c r="F1062" s="82">
        <f t="shared" si="140"/>
        <v>45440</v>
      </c>
      <c r="G1062" s="82">
        <f t="shared" si="140"/>
        <v>45468</v>
      </c>
    </row>
    <row r="1063" spans="1:7" s="5" customFormat="1" ht="15.75" customHeight="1">
      <c r="A1063" s="62"/>
      <c r="B1063" s="133"/>
      <c r="C1063" s="133"/>
      <c r="D1063" s="241"/>
      <c r="E1063" s="82">
        <f t="shared" si="140"/>
        <v>45442</v>
      </c>
      <c r="F1063" s="82">
        <f t="shared" si="140"/>
        <v>45447</v>
      </c>
      <c r="G1063" s="82">
        <f t="shared" si="140"/>
        <v>45475</v>
      </c>
    </row>
    <row r="1064" spans="1:7" s="5" customFormat="1" ht="15.75" customHeight="1">
      <c r="A1064" s="62"/>
      <c r="B1064" s="181"/>
      <c r="C1064" s="116"/>
      <c r="D1064" s="117"/>
      <c r="E1064" s="117"/>
      <c r="F1064" s="118"/>
      <c r="G1064" s="118"/>
    </row>
    <row r="1065" spans="1:7" s="5" customFormat="1" ht="15.75" customHeight="1">
      <c r="A1065" s="62"/>
      <c r="B1065" s="131"/>
      <c r="C1065" s="131"/>
      <c r="D1065" s="131"/>
      <c r="E1065" s="131"/>
      <c r="F1065" s="132"/>
      <c r="G1065" s="132"/>
    </row>
    <row r="1066" spans="1:7" s="5" customFormat="1" ht="15.75" customHeight="1">
      <c r="A1066" s="62" t="s">
        <v>458</v>
      </c>
      <c r="B1066" s="236" t="s">
        <v>20</v>
      </c>
      <c r="C1066" s="218" t="s">
        <v>440</v>
      </c>
      <c r="D1066" s="218" t="s">
        <v>403</v>
      </c>
      <c r="E1066" s="119" t="s">
        <v>226</v>
      </c>
      <c r="F1066" s="119" t="s">
        <v>23</v>
      </c>
      <c r="G1066" s="119" t="s">
        <v>459</v>
      </c>
    </row>
    <row r="1067" spans="1:7" s="5" customFormat="1" ht="15.75" customHeight="1">
      <c r="A1067" s="62"/>
      <c r="B1067" s="237"/>
      <c r="C1067" s="220"/>
      <c r="D1067" s="220"/>
      <c r="E1067" s="123" t="s">
        <v>14</v>
      </c>
      <c r="F1067" s="119" t="s">
        <v>24</v>
      </c>
      <c r="G1067" s="119" t="s">
        <v>25</v>
      </c>
    </row>
    <row r="1068" spans="1:7" s="5" customFormat="1" ht="15.75" customHeight="1">
      <c r="A1068" s="62"/>
      <c r="B1068" s="96" t="s">
        <v>838</v>
      </c>
      <c r="C1068" s="96" t="s">
        <v>839</v>
      </c>
      <c r="D1068" s="227" t="s">
        <v>837</v>
      </c>
      <c r="E1068" s="94">
        <v>45411</v>
      </c>
      <c r="F1068" s="82">
        <f>E1068+4</f>
        <v>45415</v>
      </c>
      <c r="G1068" s="82">
        <f>F1068+38</f>
        <v>45453</v>
      </c>
    </row>
    <row r="1069" spans="1:7" s="5" customFormat="1" ht="15.75" customHeight="1">
      <c r="A1069" s="62"/>
      <c r="B1069" s="96" t="s">
        <v>840</v>
      </c>
      <c r="C1069" s="115" t="s">
        <v>841</v>
      </c>
      <c r="D1069" s="307"/>
      <c r="E1069" s="94">
        <f>E1068+7</f>
        <v>45418</v>
      </c>
      <c r="F1069" s="82">
        <f>F1068+7</f>
        <v>45422</v>
      </c>
      <c r="G1069" s="82">
        <f>G1068+7</f>
        <v>45460</v>
      </c>
    </row>
    <row r="1070" spans="1:7" s="5" customFormat="1" ht="15.75" customHeight="1">
      <c r="A1070" s="62"/>
      <c r="B1070" s="96" t="s">
        <v>842</v>
      </c>
      <c r="C1070" s="96" t="s">
        <v>843</v>
      </c>
      <c r="D1070" s="307"/>
      <c r="E1070" s="94">
        <f t="shared" ref="E1070:E1072" si="141">E1069+7</f>
        <v>45425</v>
      </c>
      <c r="F1070" s="82">
        <f t="shared" ref="F1070:F1072" si="142">F1069+7</f>
        <v>45429</v>
      </c>
      <c r="G1070" s="82">
        <f t="shared" ref="G1070:G1072" si="143">G1069+7</f>
        <v>45467</v>
      </c>
    </row>
    <row r="1071" spans="1:7" s="5" customFormat="1" ht="15.75" customHeight="1">
      <c r="A1071" s="62"/>
      <c r="B1071" s="96" t="s">
        <v>844</v>
      </c>
      <c r="C1071" s="96" t="s">
        <v>845</v>
      </c>
      <c r="D1071" s="307"/>
      <c r="E1071" s="94">
        <f t="shared" si="141"/>
        <v>45432</v>
      </c>
      <c r="F1071" s="82">
        <f t="shared" si="142"/>
        <v>45436</v>
      </c>
      <c r="G1071" s="82">
        <f t="shared" si="143"/>
        <v>45474</v>
      </c>
    </row>
    <row r="1072" spans="1:7" s="5" customFormat="1" ht="15.75" customHeight="1">
      <c r="A1072" s="62"/>
      <c r="B1072" s="96" t="s">
        <v>846</v>
      </c>
      <c r="C1072" s="112" t="s">
        <v>847</v>
      </c>
      <c r="D1072" s="229"/>
      <c r="E1072" s="94">
        <f t="shared" si="141"/>
        <v>45439</v>
      </c>
      <c r="F1072" s="82">
        <f t="shared" si="142"/>
        <v>45443</v>
      </c>
      <c r="G1072" s="82">
        <f t="shared" si="143"/>
        <v>45481</v>
      </c>
    </row>
    <row r="1073" spans="1:7" s="5" customFormat="1" ht="15.75" customHeight="1">
      <c r="A1073" s="62"/>
      <c r="B1073" s="61"/>
      <c r="C1073" s="24"/>
      <c r="D1073" s="9"/>
      <c r="E1073" s="9"/>
      <c r="F1073" s="59"/>
      <c r="G1073" s="59"/>
    </row>
    <row r="1074" spans="1:7" s="5" customFormat="1" ht="15.75" customHeight="1">
      <c r="A1074" s="62" t="s">
        <v>461</v>
      </c>
      <c r="B1074" s="242" t="s">
        <v>266</v>
      </c>
      <c r="C1074" s="222" t="s">
        <v>440</v>
      </c>
      <c r="D1074" s="222" t="s">
        <v>403</v>
      </c>
      <c r="E1074" s="53" t="s">
        <v>226</v>
      </c>
      <c r="F1074" s="53" t="s">
        <v>23</v>
      </c>
      <c r="G1074" s="53" t="s">
        <v>462</v>
      </c>
    </row>
    <row r="1075" spans="1:7" s="5" customFormat="1" ht="15.75" customHeight="1">
      <c r="A1075" s="62"/>
      <c r="B1075" s="243"/>
      <c r="C1075" s="223"/>
      <c r="D1075" s="223"/>
      <c r="E1075" s="53" t="s">
        <v>14</v>
      </c>
      <c r="F1075" s="53" t="s">
        <v>24</v>
      </c>
      <c r="G1075" s="53" t="s">
        <v>25</v>
      </c>
    </row>
    <row r="1076" spans="1:7" s="5" customFormat="1" ht="15.75" customHeight="1">
      <c r="A1076" s="62"/>
      <c r="B1076" s="96" t="s">
        <v>694</v>
      </c>
      <c r="C1076" s="182"/>
      <c r="D1076" s="227" t="s">
        <v>848</v>
      </c>
      <c r="E1076" s="161">
        <v>45410</v>
      </c>
      <c r="F1076" s="161">
        <f>E1076+4</f>
        <v>45414</v>
      </c>
      <c r="G1076" s="161">
        <f>F1076+30</f>
        <v>45444</v>
      </c>
    </row>
    <row r="1077" spans="1:7" s="5" customFormat="1" ht="15.75" customHeight="1">
      <c r="A1077" s="62"/>
      <c r="B1077" s="96" t="s">
        <v>849</v>
      </c>
      <c r="C1077" s="182" t="s">
        <v>850</v>
      </c>
      <c r="D1077" s="307"/>
      <c r="E1077" s="161">
        <f>E1076+7</f>
        <v>45417</v>
      </c>
      <c r="F1077" s="161">
        <f>F1076+7</f>
        <v>45421</v>
      </c>
      <c r="G1077" s="161">
        <f>G1076+7</f>
        <v>45451</v>
      </c>
    </row>
    <row r="1078" spans="1:7" s="5" customFormat="1" ht="15.75" customHeight="1">
      <c r="A1078" s="62"/>
      <c r="B1078" s="96" t="s">
        <v>851</v>
      </c>
      <c r="C1078" s="182" t="s">
        <v>852</v>
      </c>
      <c r="D1078" s="307"/>
      <c r="E1078" s="161">
        <f t="shared" ref="E1078:E1080" si="144">E1077+7</f>
        <v>45424</v>
      </c>
      <c r="F1078" s="161">
        <f t="shared" ref="F1078:F1080" si="145">F1077+7</f>
        <v>45428</v>
      </c>
      <c r="G1078" s="161">
        <f t="shared" ref="G1078:G1080" si="146">G1077+7</f>
        <v>45458</v>
      </c>
    </row>
    <row r="1079" spans="1:7" s="5" customFormat="1" ht="15.75" customHeight="1">
      <c r="A1079" s="62"/>
      <c r="B1079" s="96" t="s">
        <v>855</v>
      </c>
      <c r="C1079" s="182" t="s">
        <v>853</v>
      </c>
      <c r="D1079" s="307"/>
      <c r="E1079" s="161">
        <f t="shared" si="144"/>
        <v>45431</v>
      </c>
      <c r="F1079" s="161">
        <f t="shared" si="145"/>
        <v>45435</v>
      </c>
      <c r="G1079" s="161">
        <f t="shared" si="146"/>
        <v>45465</v>
      </c>
    </row>
    <row r="1080" spans="1:7" s="5" customFormat="1" ht="15.75" customHeight="1">
      <c r="A1080" s="62"/>
      <c r="B1080" s="96" t="s">
        <v>856</v>
      </c>
      <c r="C1080" s="182" t="s">
        <v>854</v>
      </c>
      <c r="D1080" s="229"/>
      <c r="E1080" s="161">
        <f t="shared" si="144"/>
        <v>45438</v>
      </c>
      <c r="F1080" s="161">
        <f t="shared" si="145"/>
        <v>45442</v>
      </c>
      <c r="G1080" s="161">
        <f t="shared" si="146"/>
        <v>45472</v>
      </c>
    </row>
    <row r="1081" spans="1:7" s="5" customFormat="1" ht="15.75" customHeight="1">
      <c r="A1081" s="62"/>
      <c r="B1081" s="131"/>
      <c r="C1081" s="131"/>
      <c r="D1081" s="131"/>
      <c r="E1081" s="131"/>
      <c r="F1081" s="183"/>
      <c r="G1081" s="183"/>
    </row>
    <row r="1082" spans="1:7" s="5" customFormat="1" ht="15.75" customHeight="1">
      <c r="A1082" s="62"/>
      <c r="B1082" s="131"/>
      <c r="C1082" s="131"/>
      <c r="D1082" s="131"/>
      <c r="E1082" s="131"/>
      <c r="F1082" s="132"/>
      <c r="G1082" s="132"/>
    </row>
    <row r="1083" spans="1:7" s="5" customFormat="1" ht="15.75" customHeight="1">
      <c r="A1083" s="62"/>
      <c r="B1083" s="158"/>
      <c r="C1083" s="116"/>
      <c r="D1083" s="117"/>
      <c r="E1083" s="117"/>
      <c r="F1083" s="118"/>
      <c r="G1083" s="118"/>
    </row>
    <row r="1084" spans="1:7" s="5" customFormat="1" ht="15.75" customHeight="1">
      <c r="A1084" s="62" t="s">
        <v>463</v>
      </c>
      <c r="B1084" s="236" t="s">
        <v>20</v>
      </c>
      <c r="C1084" s="218" t="s">
        <v>451</v>
      </c>
      <c r="D1084" s="221" t="s">
        <v>223</v>
      </c>
      <c r="E1084" s="119" t="s">
        <v>224</v>
      </c>
      <c r="F1084" s="119" t="s">
        <v>224</v>
      </c>
      <c r="G1084" s="119" t="s">
        <v>464</v>
      </c>
    </row>
    <row r="1085" spans="1:7" s="5" customFormat="1" ht="15.75" customHeight="1">
      <c r="A1085" s="62"/>
      <c r="B1085" s="237"/>
      <c r="C1085" s="220"/>
      <c r="D1085" s="221"/>
      <c r="E1085" s="119" t="s">
        <v>14</v>
      </c>
      <c r="F1085" s="119" t="s">
        <v>24</v>
      </c>
      <c r="G1085" s="119" t="s">
        <v>25</v>
      </c>
    </row>
    <row r="1086" spans="1:7" s="5" customFormat="1" ht="15.75" customHeight="1">
      <c r="A1086" s="62"/>
      <c r="B1086" s="96" t="s">
        <v>838</v>
      </c>
      <c r="C1086" s="96" t="s">
        <v>839</v>
      </c>
      <c r="D1086" s="244" t="s">
        <v>460</v>
      </c>
      <c r="E1086" s="82">
        <v>45411</v>
      </c>
      <c r="F1086" s="82">
        <f>E1086+4</f>
        <v>45415</v>
      </c>
      <c r="G1086" s="82">
        <f>F1086+34</f>
        <v>45449</v>
      </c>
    </row>
    <row r="1087" spans="1:7" s="5" customFormat="1" ht="15.75" customHeight="1">
      <c r="A1087" s="62" t="s">
        <v>465</v>
      </c>
      <c r="B1087" s="96" t="s">
        <v>840</v>
      </c>
      <c r="C1087" s="115" t="s">
        <v>841</v>
      </c>
      <c r="D1087" s="244"/>
      <c r="E1087" s="82">
        <f>E1086+7</f>
        <v>45418</v>
      </c>
      <c r="F1087" s="82">
        <f>F1086+7</f>
        <v>45422</v>
      </c>
      <c r="G1087" s="82">
        <f>G1086+7</f>
        <v>45456</v>
      </c>
    </row>
    <row r="1088" spans="1:7" s="5" customFormat="1" ht="15.75" customHeight="1">
      <c r="A1088" s="62"/>
      <c r="B1088" s="96" t="s">
        <v>842</v>
      </c>
      <c r="C1088" s="96" t="s">
        <v>843</v>
      </c>
      <c r="D1088" s="244"/>
      <c r="E1088" s="82">
        <f t="shared" ref="E1088:E1090" si="147">E1087+7</f>
        <v>45425</v>
      </c>
      <c r="F1088" s="82">
        <f t="shared" ref="F1088:F1090" si="148">F1087+7</f>
        <v>45429</v>
      </c>
      <c r="G1088" s="82">
        <f t="shared" ref="G1088:G1090" si="149">G1087+7</f>
        <v>45463</v>
      </c>
    </row>
    <row r="1089" spans="1:7" s="5" customFormat="1" ht="15.75" customHeight="1">
      <c r="A1089" s="62"/>
      <c r="B1089" s="96" t="s">
        <v>844</v>
      </c>
      <c r="C1089" s="96" t="s">
        <v>845</v>
      </c>
      <c r="D1089" s="244"/>
      <c r="E1089" s="82">
        <f t="shared" si="147"/>
        <v>45432</v>
      </c>
      <c r="F1089" s="82">
        <f t="shared" si="148"/>
        <v>45436</v>
      </c>
      <c r="G1089" s="82">
        <f t="shared" si="149"/>
        <v>45470</v>
      </c>
    </row>
    <row r="1090" spans="1:7" s="5" customFormat="1" ht="15.75" customHeight="1">
      <c r="A1090" s="62"/>
      <c r="B1090" s="96" t="s">
        <v>846</v>
      </c>
      <c r="C1090" s="112" t="s">
        <v>847</v>
      </c>
      <c r="D1090" s="244"/>
      <c r="E1090" s="82">
        <f t="shared" si="147"/>
        <v>45439</v>
      </c>
      <c r="F1090" s="82">
        <f t="shared" si="148"/>
        <v>45443</v>
      </c>
      <c r="G1090" s="82">
        <f t="shared" si="149"/>
        <v>45477</v>
      </c>
    </row>
    <row r="1091" spans="1:7" s="5" customFormat="1" ht="15.75" customHeight="1">
      <c r="A1091" s="62"/>
      <c r="B1091" s="131"/>
      <c r="C1091" s="131"/>
      <c r="D1091" s="131"/>
      <c r="E1091" s="131"/>
      <c r="F1091" s="132"/>
      <c r="G1091" s="132"/>
    </row>
    <row r="1092" spans="1:7" s="5" customFormat="1" ht="15.75" customHeight="1">
      <c r="A1092" s="62"/>
      <c r="B1092" s="158"/>
      <c r="C1092" s="116"/>
      <c r="D1092" s="117"/>
      <c r="E1092" s="117"/>
      <c r="F1092" s="118"/>
      <c r="G1092" s="118"/>
    </row>
    <row r="1093" spans="1:7" s="5" customFormat="1" ht="15.75" customHeight="1">
      <c r="A1093" s="62"/>
      <c r="B1093" s="131"/>
      <c r="C1093" s="131"/>
      <c r="D1093" s="131"/>
      <c r="E1093" s="132"/>
      <c r="F1093" s="132"/>
      <c r="G1093" s="132"/>
    </row>
    <row r="1094" spans="1:7" s="5" customFormat="1" ht="15.75" customHeight="1">
      <c r="A1094" s="62" t="s">
        <v>466</v>
      </c>
      <c r="B1094" s="236" t="s">
        <v>20</v>
      </c>
      <c r="C1094" s="218" t="s">
        <v>440</v>
      </c>
      <c r="D1094" s="221" t="s">
        <v>403</v>
      </c>
      <c r="E1094" s="119" t="s">
        <v>226</v>
      </c>
      <c r="F1094" s="119" t="s">
        <v>23</v>
      </c>
      <c r="G1094" s="119" t="s">
        <v>467</v>
      </c>
    </row>
    <row r="1095" spans="1:7" s="5" customFormat="1" ht="15.75" customHeight="1">
      <c r="A1095" s="62"/>
      <c r="B1095" s="237"/>
      <c r="C1095" s="220"/>
      <c r="D1095" s="221"/>
      <c r="E1095" s="119" t="s">
        <v>14</v>
      </c>
      <c r="F1095" s="119" t="s">
        <v>24</v>
      </c>
      <c r="G1095" s="119" t="s">
        <v>25</v>
      </c>
    </row>
    <row r="1096" spans="1:7" s="5" customFormat="1" ht="15.75" customHeight="1">
      <c r="A1096" s="62"/>
      <c r="B1096" s="96" t="s">
        <v>617</v>
      </c>
      <c r="C1096" s="96" t="s">
        <v>618</v>
      </c>
      <c r="D1096" s="244" t="s">
        <v>468</v>
      </c>
      <c r="E1096" s="82">
        <v>45411</v>
      </c>
      <c r="F1096" s="82">
        <f>E1096+4</f>
        <v>45415</v>
      </c>
      <c r="G1096" s="82">
        <f>F1096+38</f>
        <v>45453</v>
      </c>
    </row>
    <row r="1097" spans="1:7" s="5" customFormat="1" ht="15.75" customHeight="1">
      <c r="A1097" s="62" t="s">
        <v>324</v>
      </c>
      <c r="B1097" s="96" t="s">
        <v>619</v>
      </c>
      <c r="C1097" s="115" t="s">
        <v>620</v>
      </c>
      <c r="D1097" s="244"/>
      <c r="E1097" s="82">
        <f>E1096+7</f>
        <v>45418</v>
      </c>
      <c r="F1097" s="82">
        <f>F1096+7</f>
        <v>45422</v>
      </c>
      <c r="G1097" s="82">
        <f>G1096+7</f>
        <v>45460</v>
      </c>
    </row>
    <row r="1098" spans="1:7" s="5" customFormat="1" ht="15.75" customHeight="1">
      <c r="A1098" s="62"/>
      <c r="B1098" s="96" t="s">
        <v>621</v>
      </c>
      <c r="C1098" s="96" t="s">
        <v>622</v>
      </c>
      <c r="D1098" s="244"/>
      <c r="E1098" s="82">
        <f t="shared" ref="E1098:E1100" si="150">E1097+7</f>
        <v>45425</v>
      </c>
      <c r="F1098" s="82">
        <f t="shared" ref="F1098:F1100" si="151">F1097+7</f>
        <v>45429</v>
      </c>
      <c r="G1098" s="82">
        <f t="shared" ref="G1098:G1100" si="152">G1097+7</f>
        <v>45467</v>
      </c>
    </row>
    <row r="1099" spans="1:7" s="5" customFormat="1" ht="15.75" customHeight="1">
      <c r="A1099" s="62"/>
      <c r="B1099" s="96" t="s">
        <v>623</v>
      </c>
      <c r="C1099" s="96" t="s">
        <v>624</v>
      </c>
      <c r="D1099" s="244"/>
      <c r="E1099" s="82">
        <f t="shared" si="150"/>
        <v>45432</v>
      </c>
      <c r="F1099" s="82">
        <f t="shared" si="151"/>
        <v>45436</v>
      </c>
      <c r="G1099" s="82">
        <f t="shared" si="152"/>
        <v>45474</v>
      </c>
    </row>
    <row r="1100" spans="1:7" s="5" customFormat="1" ht="15.75" customHeight="1">
      <c r="A1100" s="62"/>
      <c r="B1100" s="96" t="s">
        <v>625</v>
      </c>
      <c r="C1100" s="112" t="s">
        <v>626</v>
      </c>
      <c r="D1100" s="244"/>
      <c r="E1100" s="82">
        <f t="shared" si="150"/>
        <v>45439</v>
      </c>
      <c r="F1100" s="82">
        <f t="shared" si="151"/>
        <v>45443</v>
      </c>
      <c r="G1100" s="82">
        <f t="shared" si="152"/>
        <v>45481</v>
      </c>
    </row>
    <row r="1101" spans="1:7" s="5" customFormat="1" ht="15.75" customHeight="1">
      <c r="A1101" s="62"/>
      <c r="B1101" s="131"/>
      <c r="C1101" s="131"/>
      <c r="D1101" s="131"/>
      <c r="E1101" s="131"/>
      <c r="F1101" s="132"/>
      <c r="G1101" s="132"/>
    </row>
    <row r="1102" spans="1:7" s="5" customFormat="1" ht="15.75" customHeight="1">
      <c r="A1102" s="62"/>
      <c r="B1102" s="158"/>
      <c r="C1102" s="116"/>
      <c r="D1102" s="117"/>
      <c r="E1102" s="117"/>
      <c r="F1102" s="118"/>
      <c r="G1102" s="118"/>
    </row>
    <row r="1103" spans="1:7" s="5" customFormat="1" ht="15.75" customHeight="1">
      <c r="A1103" s="62" t="s">
        <v>469</v>
      </c>
      <c r="B1103" s="218" t="s">
        <v>266</v>
      </c>
      <c r="C1103" s="218" t="s">
        <v>440</v>
      </c>
      <c r="D1103" s="218" t="s">
        <v>403</v>
      </c>
      <c r="E1103" s="119" t="s">
        <v>226</v>
      </c>
      <c r="F1103" s="119" t="s">
        <v>23</v>
      </c>
      <c r="G1103" s="119" t="s">
        <v>462</v>
      </c>
    </row>
    <row r="1104" spans="1:7" s="5" customFormat="1" ht="15.75" customHeight="1">
      <c r="A1104" s="62"/>
      <c r="B1104" s="220"/>
      <c r="C1104" s="220"/>
      <c r="D1104" s="220"/>
      <c r="E1104" s="119" t="s">
        <v>14</v>
      </c>
      <c r="F1104" s="119" t="s">
        <v>24</v>
      </c>
      <c r="G1104" s="119" t="s">
        <v>25</v>
      </c>
    </row>
    <row r="1105" spans="1:7" s="5" customFormat="1" ht="15.75" customHeight="1">
      <c r="A1105" s="62"/>
      <c r="B1105" s="84" t="s">
        <v>594</v>
      </c>
      <c r="C1105" s="84" t="s">
        <v>587</v>
      </c>
      <c r="D1105" s="239" t="s">
        <v>470</v>
      </c>
      <c r="E1105" s="82">
        <v>45420</v>
      </c>
      <c r="F1105" s="82">
        <f>E1105+4</f>
        <v>45424</v>
      </c>
      <c r="G1105" s="82">
        <f>F1105+35</f>
        <v>45459</v>
      </c>
    </row>
    <row r="1106" spans="1:7" s="5" customFormat="1" ht="15.75" customHeight="1">
      <c r="A1106" s="38"/>
      <c r="B1106" s="84" t="s">
        <v>595</v>
      </c>
      <c r="C1106" s="84" t="s">
        <v>596</v>
      </c>
      <c r="D1106" s="240"/>
      <c r="E1106" s="82">
        <f t="shared" ref="E1106:G1108" si="153">E1105+7</f>
        <v>45427</v>
      </c>
      <c r="F1106" s="82">
        <f t="shared" si="153"/>
        <v>45431</v>
      </c>
      <c r="G1106" s="82">
        <f t="shared" si="153"/>
        <v>45466</v>
      </c>
    </row>
    <row r="1107" spans="1:7" s="5" customFormat="1" ht="15.75" customHeight="1">
      <c r="A1107" s="62"/>
      <c r="B1107" s="84" t="s">
        <v>597</v>
      </c>
      <c r="C1107" s="84" t="s">
        <v>598</v>
      </c>
      <c r="D1107" s="240"/>
      <c r="E1107" s="82">
        <f t="shared" si="153"/>
        <v>45434</v>
      </c>
      <c r="F1107" s="82">
        <f t="shared" si="153"/>
        <v>45438</v>
      </c>
      <c r="G1107" s="82">
        <f t="shared" si="153"/>
        <v>45473</v>
      </c>
    </row>
    <row r="1108" spans="1:7" s="5" customFormat="1" ht="15.75" customHeight="1">
      <c r="A1108" s="62"/>
      <c r="B1108" s="84" t="s">
        <v>599</v>
      </c>
      <c r="C1108" s="84" t="s">
        <v>600</v>
      </c>
      <c r="D1108" s="240"/>
      <c r="E1108" s="82">
        <f t="shared" si="153"/>
        <v>45441</v>
      </c>
      <c r="F1108" s="82">
        <f t="shared" si="153"/>
        <v>45445</v>
      </c>
      <c r="G1108" s="82">
        <f t="shared" si="153"/>
        <v>45480</v>
      </c>
    </row>
    <row r="1109" spans="1:7" s="5" customFormat="1" ht="15.75" customHeight="1">
      <c r="A1109" s="38"/>
      <c r="B1109" s="84"/>
      <c r="C1109" s="84"/>
      <c r="D1109" s="241"/>
      <c r="E1109" s="82"/>
      <c r="F1109" s="82"/>
      <c r="G1109" s="82"/>
    </row>
    <row r="1110" spans="1:7" s="5" customFormat="1" ht="15.75" customHeight="1">
      <c r="A1110" s="62"/>
      <c r="B1110" s="31"/>
      <c r="C1110" s="31"/>
      <c r="D1110" s="31"/>
      <c r="E1110" s="14"/>
      <c r="F1110" s="14"/>
      <c r="G1110" s="14"/>
    </row>
    <row r="1111" spans="1:7" s="5" customFormat="1" ht="15.75" customHeight="1">
      <c r="A1111" s="62"/>
      <c r="B1111" s="31"/>
      <c r="C1111" s="31"/>
      <c r="D1111" s="31"/>
      <c r="E1111" s="31"/>
      <c r="F1111" s="14"/>
      <c r="G1111" s="14"/>
    </row>
    <row r="1112" spans="1:7" s="5" customFormat="1" ht="15.75" customHeight="1">
      <c r="A1112" s="62"/>
      <c r="B1112" s="54"/>
      <c r="C1112" s="18"/>
      <c r="D1112" s="19"/>
      <c r="E1112" s="19"/>
      <c r="F1112" s="58"/>
      <c r="G1112" s="58"/>
    </row>
    <row r="1113" spans="1:7" s="5" customFormat="1" ht="15.75" customHeight="1">
      <c r="A1113" s="62" t="s">
        <v>471</v>
      </c>
      <c r="B1113" s="215" t="s">
        <v>266</v>
      </c>
      <c r="C1113" s="215" t="s">
        <v>440</v>
      </c>
      <c r="D1113" s="215" t="s">
        <v>403</v>
      </c>
      <c r="E1113" s="46" t="s">
        <v>226</v>
      </c>
      <c r="F1113" s="46" t="s">
        <v>23</v>
      </c>
      <c r="G1113" s="46" t="s">
        <v>472</v>
      </c>
    </row>
    <row r="1114" spans="1:7" s="5" customFormat="1" ht="15.75" customHeight="1">
      <c r="A1114" s="62"/>
      <c r="B1114" s="216"/>
      <c r="C1114" s="216"/>
      <c r="D1114" s="216"/>
      <c r="E1114" s="46" t="s">
        <v>14</v>
      </c>
      <c r="F1114" s="46" t="s">
        <v>24</v>
      </c>
      <c r="G1114" s="46" t="s">
        <v>25</v>
      </c>
    </row>
    <row r="1115" spans="1:7" s="5" customFormat="1" ht="15.75" customHeight="1">
      <c r="A1115" s="62"/>
      <c r="B1115" s="96" t="s">
        <v>617</v>
      </c>
      <c r="C1115" s="96" t="s">
        <v>618</v>
      </c>
      <c r="D1115" s="244" t="s">
        <v>616</v>
      </c>
      <c r="E1115" s="82">
        <v>45411</v>
      </c>
      <c r="F1115" s="82">
        <f>E1115+4</f>
        <v>45415</v>
      </c>
      <c r="G1115" s="82">
        <f>F1115+38</f>
        <v>45453</v>
      </c>
    </row>
    <row r="1116" spans="1:7" s="5" customFormat="1" ht="15.75" customHeight="1">
      <c r="A1116" s="62"/>
      <c r="B1116" s="96" t="s">
        <v>619</v>
      </c>
      <c r="C1116" s="115" t="s">
        <v>620</v>
      </c>
      <c r="D1116" s="244"/>
      <c r="E1116" s="82">
        <f>E1115+7</f>
        <v>45418</v>
      </c>
      <c r="F1116" s="82">
        <f>F1115+7</f>
        <v>45422</v>
      </c>
      <c r="G1116" s="82">
        <f>G1115+7</f>
        <v>45460</v>
      </c>
    </row>
    <row r="1117" spans="1:7" s="5" customFormat="1" ht="15.75" customHeight="1">
      <c r="A1117" s="62"/>
      <c r="B1117" s="96" t="s">
        <v>621</v>
      </c>
      <c r="C1117" s="96" t="s">
        <v>622</v>
      </c>
      <c r="D1117" s="244"/>
      <c r="E1117" s="82">
        <f t="shared" ref="E1117:E1119" si="154">E1116+7</f>
        <v>45425</v>
      </c>
      <c r="F1117" s="82">
        <f t="shared" ref="F1117:F1119" si="155">F1116+7</f>
        <v>45429</v>
      </c>
      <c r="G1117" s="82">
        <f t="shared" ref="G1117:G1119" si="156">G1116+7</f>
        <v>45467</v>
      </c>
    </row>
    <row r="1118" spans="1:7" s="5" customFormat="1" ht="15.75" customHeight="1">
      <c r="A1118" s="62"/>
      <c r="B1118" s="96" t="s">
        <v>623</v>
      </c>
      <c r="C1118" s="96" t="s">
        <v>624</v>
      </c>
      <c r="D1118" s="244"/>
      <c r="E1118" s="82">
        <f t="shared" si="154"/>
        <v>45432</v>
      </c>
      <c r="F1118" s="82">
        <f t="shared" si="155"/>
        <v>45436</v>
      </c>
      <c r="G1118" s="82">
        <f t="shared" si="156"/>
        <v>45474</v>
      </c>
    </row>
    <row r="1119" spans="1:7" s="5" customFormat="1" ht="15.75" customHeight="1">
      <c r="A1119" s="62"/>
      <c r="B1119" s="96" t="s">
        <v>625</v>
      </c>
      <c r="C1119" s="112" t="s">
        <v>626</v>
      </c>
      <c r="D1119" s="244"/>
      <c r="E1119" s="82">
        <f t="shared" si="154"/>
        <v>45439</v>
      </c>
      <c r="F1119" s="82">
        <f t="shared" si="155"/>
        <v>45443</v>
      </c>
      <c r="G1119" s="82">
        <f t="shared" si="156"/>
        <v>45481</v>
      </c>
    </row>
    <row r="1120" spans="1:7" s="5" customFormat="1" ht="15.75" customHeight="1">
      <c r="A1120" s="62"/>
      <c r="B1120" s="31"/>
      <c r="C1120" s="31"/>
      <c r="D1120" s="31"/>
      <c r="E1120" s="14"/>
      <c r="F1120" s="14"/>
      <c r="G1120" s="14"/>
    </row>
    <row r="1121" spans="1:9" s="5" customFormat="1" ht="15.75" customHeight="1">
      <c r="A1121" s="263" t="s">
        <v>117</v>
      </c>
      <c r="B1121" s="263"/>
      <c r="C1121" s="263"/>
      <c r="D1121" s="263"/>
      <c r="E1121" s="263"/>
      <c r="F1121" s="263"/>
      <c r="G1121" s="263"/>
    </row>
    <row r="1122" spans="1:9" s="5" customFormat="1" ht="15.75" customHeight="1">
      <c r="A1122" s="62"/>
      <c r="B1122" s="54"/>
      <c r="C1122" s="18"/>
      <c r="D1122" s="19"/>
      <c r="E1122" s="19"/>
      <c r="F1122" s="58"/>
      <c r="G1122" s="58"/>
    </row>
    <row r="1123" spans="1:9" s="5" customFormat="1" ht="15.75" customHeight="1">
      <c r="A1123" s="62" t="s">
        <v>473</v>
      </c>
      <c r="B1123" s="242" t="s">
        <v>20</v>
      </c>
      <c r="C1123" s="242" t="s">
        <v>21</v>
      </c>
      <c r="D1123" s="242" t="s">
        <v>22</v>
      </c>
      <c r="E1123" s="53" t="s">
        <v>226</v>
      </c>
      <c r="F1123" s="53" t="s">
        <v>23</v>
      </c>
      <c r="G1123" s="53" t="s">
        <v>118</v>
      </c>
    </row>
    <row r="1124" spans="1:9" s="5" customFormat="1" ht="15.75" customHeight="1">
      <c r="A1124" s="62"/>
      <c r="B1124" s="243"/>
      <c r="C1124" s="243"/>
      <c r="D1124" s="243"/>
      <c r="E1124" s="73" t="s">
        <v>14</v>
      </c>
      <c r="F1124" s="53" t="s">
        <v>24</v>
      </c>
      <c r="G1124" s="53" t="s">
        <v>25</v>
      </c>
    </row>
    <row r="1125" spans="1:9" s="5" customFormat="1" ht="15.75" customHeight="1">
      <c r="A1125" s="113"/>
      <c r="B1125" s="96" t="s">
        <v>694</v>
      </c>
      <c r="C1125" s="182"/>
      <c r="D1125" s="218" t="s">
        <v>474</v>
      </c>
      <c r="E1125" s="82">
        <v>45410</v>
      </c>
      <c r="F1125" s="82">
        <f>E1125+4</f>
        <v>45414</v>
      </c>
      <c r="G1125" s="85">
        <f>F1125+20</f>
        <v>45434</v>
      </c>
      <c r="H1125" s="156"/>
      <c r="I1125" s="156"/>
    </row>
    <row r="1126" spans="1:9" s="5" customFormat="1" ht="15.75" customHeight="1">
      <c r="A1126" s="113"/>
      <c r="B1126" s="96" t="s">
        <v>849</v>
      </c>
      <c r="C1126" s="182" t="s">
        <v>850</v>
      </c>
      <c r="D1126" s="219"/>
      <c r="E1126" s="82">
        <f t="shared" ref="E1126:G1129" si="157">E1125+7</f>
        <v>45417</v>
      </c>
      <c r="F1126" s="82">
        <f t="shared" si="157"/>
        <v>45421</v>
      </c>
      <c r="G1126" s="82">
        <f t="shared" si="157"/>
        <v>45441</v>
      </c>
      <c r="H1126" s="156"/>
      <c r="I1126" s="156"/>
    </row>
    <row r="1127" spans="1:9" s="5" customFormat="1" ht="15.75" customHeight="1">
      <c r="A1127" s="113"/>
      <c r="B1127" s="96" t="s">
        <v>851</v>
      </c>
      <c r="C1127" s="182" t="s">
        <v>852</v>
      </c>
      <c r="D1127" s="219"/>
      <c r="E1127" s="82">
        <f t="shared" si="157"/>
        <v>45424</v>
      </c>
      <c r="F1127" s="82">
        <f t="shared" si="157"/>
        <v>45428</v>
      </c>
      <c r="G1127" s="82">
        <f t="shared" si="157"/>
        <v>45448</v>
      </c>
      <c r="H1127" s="156"/>
      <c r="I1127" s="156"/>
    </row>
    <row r="1128" spans="1:9" s="5" customFormat="1" ht="15.75" customHeight="1">
      <c r="A1128" s="184"/>
      <c r="B1128" s="96" t="s">
        <v>855</v>
      </c>
      <c r="C1128" s="182" t="s">
        <v>853</v>
      </c>
      <c r="D1128" s="219"/>
      <c r="E1128" s="82">
        <f t="shared" si="157"/>
        <v>45431</v>
      </c>
      <c r="F1128" s="82">
        <f t="shared" si="157"/>
        <v>45435</v>
      </c>
      <c r="G1128" s="82">
        <f t="shared" si="157"/>
        <v>45455</v>
      </c>
      <c r="H1128" s="156"/>
      <c r="I1128" s="156"/>
    </row>
    <row r="1129" spans="1:9" s="5" customFormat="1" ht="15.75" customHeight="1">
      <c r="A1129" s="113"/>
      <c r="B1129" s="96" t="s">
        <v>856</v>
      </c>
      <c r="C1129" s="182" t="s">
        <v>854</v>
      </c>
      <c r="D1129" s="220"/>
      <c r="E1129" s="82">
        <f t="shared" si="157"/>
        <v>45438</v>
      </c>
      <c r="F1129" s="82">
        <f t="shared" si="157"/>
        <v>45442</v>
      </c>
      <c r="G1129" s="82">
        <f t="shared" si="157"/>
        <v>45462</v>
      </c>
      <c r="H1129" s="156"/>
      <c r="I1129" s="156"/>
    </row>
    <row r="1130" spans="1:9" s="5" customFormat="1" ht="15.75" customHeight="1">
      <c r="A1130" s="113"/>
      <c r="B1130" s="158"/>
      <c r="C1130" s="185"/>
      <c r="D1130" s="117"/>
      <c r="E1130" s="117"/>
      <c r="F1130" s="186"/>
      <c r="G1130" s="118"/>
      <c r="H1130" s="156"/>
      <c r="I1130" s="156"/>
    </row>
    <row r="1131" spans="1:9" s="5" customFormat="1" ht="15.75" customHeight="1">
      <c r="A1131" s="113" t="s">
        <v>475</v>
      </c>
      <c r="B1131" s="218" t="s">
        <v>229</v>
      </c>
      <c r="C1131" s="218" t="s">
        <v>451</v>
      </c>
      <c r="D1131" s="218" t="s">
        <v>223</v>
      </c>
      <c r="E1131" s="119" t="s">
        <v>224</v>
      </c>
      <c r="F1131" s="119" t="s">
        <v>23</v>
      </c>
      <c r="G1131" s="119" t="s">
        <v>119</v>
      </c>
      <c r="H1131" s="156"/>
      <c r="I1131" s="156"/>
    </row>
    <row r="1132" spans="1:9" s="5" customFormat="1" ht="15.75" customHeight="1">
      <c r="A1132" s="113"/>
      <c r="B1132" s="220"/>
      <c r="C1132" s="220"/>
      <c r="D1132" s="220"/>
      <c r="E1132" s="119" t="s">
        <v>14</v>
      </c>
      <c r="F1132" s="119" t="s">
        <v>24</v>
      </c>
      <c r="G1132" s="119" t="s">
        <v>25</v>
      </c>
      <c r="H1132" s="156"/>
      <c r="I1132" s="156"/>
    </row>
    <row r="1133" spans="1:9" s="5" customFormat="1" ht="15.75" customHeight="1">
      <c r="A1133" s="113"/>
      <c r="B1133" s="90" t="s">
        <v>858</v>
      </c>
      <c r="C1133" s="187" t="s">
        <v>859</v>
      </c>
      <c r="D1133" s="218" t="s">
        <v>857</v>
      </c>
      <c r="E1133" s="94">
        <v>45415</v>
      </c>
      <c r="F1133" s="94">
        <f>E1133+4</f>
        <v>45419</v>
      </c>
      <c r="G1133" s="85">
        <f>F1133+13</f>
        <v>45432</v>
      </c>
      <c r="H1133" s="156"/>
      <c r="I1133" s="156"/>
    </row>
    <row r="1134" spans="1:9" s="5" customFormat="1" ht="15.75" customHeight="1">
      <c r="A1134" s="156"/>
      <c r="B1134" s="188" t="s">
        <v>860</v>
      </c>
      <c r="C1134" s="187" t="s">
        <v>861</v>
      </c>
      <c r="D1134" s="219"/>
      <c r="E1134" s="94">
        <f t="shared" ref="E1134:G1137" si="158">E1133+7</f>
        <v>45422</v>
      </c>
      <c r="F1134" s="94">
        <f t="shared" si="158"/>
        <v>45426</v>
      </c>
      <c r="G1134" s="82">
        <f t="shared" si="158"/>
        <v>45439</v>
      </c>
      <c r="H1134" s="156"/>
      <c r="I1134" s="156"/>
    </row>
    <row r="1135" spans="1:9" s="5" customFormat="1" ht="15.75" customHeight="1">
      <c r="A1135" s="113"/>
      <c r="B1135" s="90" t="s">
        <v>862</v>
      </c>
      <c r="C1135" s="187" t="s">
        <v>863</v>
      </c>
      <c r="D1135" s="219"/>
      <c r="E1135" s="94">
        <f t="shared" si="158"/>
        <v>45429</v>
      </c>
      <c r="F1135" s="94">
        <f t="shared" si="158"/>
        <v>45433</v>
      </c>
      <c r="G1135" s="82">
        <f t="shared" si="158"/>
        <v>45446</v>
      </c>
      <c r="H1135" s="156"/>
      <c r="I1135" s="156"/>
    </row>
    <row r="1136" spans="1:9" s="5" customFormat="1" ht="15.75" customHeight="1">
      <c r="A1136" s="113"/>
      <c r="B1136" s="90" t="s">
        <v>864</v>
      </c>
      <c r="C1136" s="187" t="s">
        <v>865</v>
      </c>
      <c r="D1136" s="219"/>
      <c r="E1136" s="94">
        <f t="shared" si="158"/>
        <v>45436</v>
      </c>
      <c r="F1136" s="94">
        <f t="shared" si="158"/>
        <v>45440</v>
      </c>
      <c r="G1136" s="82">
        <f t="shared" si="158"/>
        <v>45453</v>
      </c>
      <c r="H1136" s="156"/>
      <c r="I1136" s="156"/>
    </row>
    <row r="1137" spans="1:9" s="5" customFormat="1" ht="15.75" customHeight="1">
      <c r="A1137" s="113"/>
      <c r="B1137" s="90"/>
      <c r="C1137" s="189"/>
      <c r="D1137" s="220"/>
      <c r="E1137" s="94">
        <f t="shared" si="158"/>
        <v>45443</v>
      </c>
      <c r="F1137" s="94">
        <f t="shared" si="158"/>
        <v>45447</v>
      </c>
      <c r="G1137" s="82">
        <f t="shared" si="158"/>
        <v>45460</v>
      </c>
      <c r="H1137" s="156"/>
      <c r="I1137" s="156"/>
    </row>
    <row r="1138" spans="1:9" s="5" customFormat="1" ht="15.75" customHeight="1">
      <c r="A1138" s="113"/>
      <c r="B1138" s="156"/>
      <c r="C1138" s="156"/>
      <c r="D1138" s="131"/>
      <c r="E1138" s="131"/>
      <c r="F1138" s="190"/>
      <c r="G1138" s="190"/>
      <c r="H1138" s="156"/>
      <c r="I1138" s="156"/>
    </row>
    <row r="1139" spans="1:9" s="5" customFormat="1" ht="15.75" customHeight="1">
      <c r="A1139" s="113"/>
      <c r="B1139" s="236" t="s">
        <v>266</v>
      </c>
      <c r="C1139" s="236" t="s">
        <v>21</v>
      </c>
      <c r="D1139" s="236" t="s">
        <v>240</v>
      </c>
      <c r="E1139" s="119" t="s">
        <v>226</v>
      </c>
      <c r="F1139" s="119" t="s">
        <v>23</v>
      </c>
      <c r="G1139" s="119" t="s">
        <v>119</v>
      </c>
      <c r="H1139" s="156"/>
      <c r="I1139" s="156"/>
    </row>
    <row r="1140" spans="1:9" s="5" customFormat="1" ht="15.75" customHeight="1">
      <c r="A1140" s="113"/>
      <c r="B1140" s="237"/>
      <c r="C1140" s="237"/>
      <c r="D1140" s="237"/>
      <c r="E1140" s="123" t="s">
        <v>14</v>
      </c>
      <c r="F1140" s="119" t="s">
        <v>24</v>
      </c>
      <c r="G1140" s="119" t="s">
        <v>25</v>
      </c>
      <c r="H1140" s="156"/>
      <c r="I1140" s="156"/>
    </row>
    <row r="1141" spans="1:9" s="5" customFormat="1" ht="15.75" customHeight="1">
      <c r="A1141" s="113"/>
      <c r="B1141" s="90" t="s">
        <v>601</v>
      </c>
      <c r="C1141" s="191"/>
      <c r="D1141" s="221" t="s">
        <v>476</v>
      </c>
      <c r="E1141" s="82">
        <v>45415</v>
      </c>
      <c r="F1141" s="82">
        <f>E1141+4</f>
        <v>45419</v>
      </c>
      <c r="G1141" s="82">
        <f>F1141+13</f>
        <v>45432</v>
      </c>
      <c r="H1141" s="156"/>
      <c r="I1141" s="156"/>
    </row>
    <row r="1142" spans="1:9" s="5" customFormat="1" ht="15.75" customHeight="1">
      <c r="A1142" s="113"/>
      <c r="B1142" s="188" t="s">
        <v>602</v>
      </c>
      <c r="C1142" s="188" t="s">
        <v>603</v>
      </c>
      <c r="D1142" s="221"/>
      <c r="E1142" s="82">
        <f t="shared" ref="E1142:G1144" si="159">E1141+7</f>
        <v>45422</v>
      </c>
      <c r="F1142" s="82">
        <f t="shared" si="159"/>
        <v>45426</v>
      </c>
      <c r="G1142" s="82">
        <f t="shared" si="159"/>
        <v>45439</v>
      </c>
      <c r="H1142" s="156"/>
      <c r="I1142" s="156"/>
    </row>
    <row r="1143" spans="1:9" s="5" customFormat="1" ht="15.75" customHeight="1">
      <c r="A1143" s="113"/>
      <c r="B1143" s="90" t="s">
        <v>604</v>
      </c>
      <c r="C1143" s="192" t="s">
        <v>605</v>
      </c>
      <c r="D1143" s="221"/>
      <c r="E1143" s="82">
        <f t="shared" si="159"/>
        <v>45429</v>
      </c>
      <c r="F1143" s="82">
        <f t="shared" si="159"/>
        <v>45433</v>
      </c>
      <c r="G1143" s="82">
        <f t="shared" si="159"/>
        <v>45446</v>
      </c>
      <c r="H1143" s="156"/>
      <c r="I1143" s="156"/>
    </row>
    <row r="1144" spans="1:9" s="5" customFormat="1" ht="15.75" customHeight="1">
      <c r="A1144" s="113"/>
      <c r="B1144" s="192" t="s">
        <v>606</v>
      </c>
      <c r="C1144" s="191" t="s">
        <v>607</v>
      </c>
      <c r="D1144" s="221"/>
      <c r="E1144" s="82">
        <f t="shared" si="159"/>
        <v>45436</v>
      </c>
      <c r="F1144" s="82">
        <f t="shared" si="159"/>
        <v>45440</v>
      </c>
      <c r="G1144" s="82">
        <f t="shared" si="159"/>
        <v>45453</v>
      </c>
      <c r="H1144" s="156"/>
      <c r="I1144" s="156"/>
    </row>
    <row r="1145" spans="1:9" s="5" customFormat="1" ht="15.75" customHeight="1">
      <c r="A1145" s="113"/>
      <c r="B1145" s="90"/>
      <c r="C1145" s="112"/>
      <c r="D1145" s="221"/>
      <c r="E1145" s="82"/>
      <c r="F1145" s="82"/>
      <c r="G1145" s="82"/>
      <c r="H1145" s="156"/>
      <c r="I1145" s="156"/>
    </row>
    <row r="1146" spans="1:9" s="5" customFormat="1" ht="15.75" customHeight="1">
      <c r="A1146" s="230"/>
      <c r="B1146" s="230"/>
      <c r="C1146" s="230"/>
      <c r="D1146" s="230"/>
      <c r="E1146" s="230"/>
      <c r="F1146" s="230"/>
      <c r="G1146" s="230"/>
      <c r="H1146" s="230"/>
      <c r="I1146" s="230"/>
    </row>
    <row r="1147" spans="1:9" s="5" customFormat="1" ht="15.75" customHeight="1">
      <c r="A1147" s="113"/>
      <c r="B1147" s="218" t="s">
        <v>266</v>
      </c>
      <c r="C1147" s="218" t="s">
        <v>440</v>
      </c>
      <c r="D1147" s="218" t="s">
        <v>403</v>
      </c>
      <c r="E1147" s="82" t="s">
        <v>477</v>
      </c>
      <c r="F1147" s="82" t="s">
        <v>23</v>
      </c>
      <c r="G1147" s="82" t="s">
        <v>119</v>
      </c>
      <c r="H1147" s="156"/>
      <c r="I1147" s="156"/>
    </row>
    <row r="1148" spans="1:9" s="5" customFormat="1" ht="15.75" customHeight="1">
      <c r="A1148" s="113"/>
      <c r="B1148" s="220"/>
      <c r="C1148" s="220"/>
      <c r="D1148" s="220"/>
      <c r="E1148" s="82" t="s">
        <v>14</v>
      </c>
      <c r="F1148" s="82" t="s">
        <v>24</v>
      </c>
      <c r="G1148" s="82" t="s">
        <v>25</v>
      </c>
      <c r="H1148" s="156"/>
      <c r="I1148" s="156"/>
    </row>
    <row r="1149" spans="1:9" s="5" customFormat="1" ht="15.75" customHeight="1">
      <c r="A1149" s="113"/>
      <c r="B1149" s="133" t="s">
        <v>866</v>
      </c>
      <c r="C1149" s="133" t="s">
        <v>867</v>
      </c>
      <c r="D1149" s="218" t="s">
        <v>478</v>
      </c>
      <c r="E1149" s="82">
        <v>45407</v>
      </c>
      <c r="F1149" s="82">
        <f>E1149+5</f>
        <v>45412</v>
      </c>
      <c r="G1149" s="82">
        <f>F1149+13</f>
        <v>45425</v>
      </c>
      <c r="H1149" s="156"/>
      <c r="I1149" s="156"/>
    </row>
    <row r="1150" spans="1:9" s="5" customFormat="1" ht="15.75" customHeight="1">
      <c r="A1150" s="113"/>
      <c r="B1150" s="193" t="s">
        <v>872</v>
      </c>
      <c r="C1150" s="133" t="s">
        <v>868</v>
      </c>
      <c r="D1150" s="219"/>
      <c r="E1150" s="82">
        <f t="shared" ref="E1150:G1153" si="160">E1149+7</f>
        <v>45414</v>
      </c>
      <c r="F1150" s="82">
        <f t="shared" si="160"/>
        <v>45419</v>
      </c>
      <c r="G1150" s="82">
        <f t="shared" si="160"/>
        <v>45432</v>
      </c>
      <c r="H1150" s="156"/>
      <c r="I1150" s="156"/>
    </row>
    <row r="1151" spans="1:9" s="5" customFormat="1" ht="15.75" customHeight="1">
      <c r="A1151" s="113"/>
      <c r="B1151" s="194" t="s">
        <v>873</v>
      </c>
      <c r="C1151" s="133" t="s">
        <v>869</v>
      </c>
      <c r="D1151" s="219"/>
      <c r="E1151" s="82">
        <f t="shared" si="160"/>
        <v>45421</v>
      </c>
      <c r="F1151" s="82">
        <f t="shared" si="160"/>
        <v>45426</v>
      </c>
      <c r="G1151" s="82">
        <f t="shared" si="160"/>
        <v>45439</v>
      </c>
      <c r="H1151" s="156"/>
      <c r="I1151" s="156"/>
    </row>
    <row r="1152" spans="1:9" s="5" customFormat="1" ht="15.75" customHeight="1">
      <c r="A1152" s="113"/>
      <c r="B1152" s="194" t="s">
        <v>235</v>
      </c>
      <c r="C1152" s="133" t="s">
        <v>870</v>
      </c>
      <c r="D1152" s="219"/>
      <c r="E1152" s="82">
        <f t="shared" si="160"/>
        <v>45428</v>
      </c>
      <c r="F1152" s="82">
        <f t="shared" si="160"/>
        <v>45433</v>
      </c>
      <c r="G1152" s="82">
        <f t="shared" si="160"/>
        <v>45446</v>
      </c>
      <c r="H1152" s="156"/>
      <c r="I1152" s="156"/>
    </row>
    <row r="1153" spans="1:9" s="5" customFormat="1" ht="15.75" customHeight="1">
      <c r="A1153" s="113"/>
      <c r="B1153" s="195" t="s">
        <v>874</v>
      </c>
      <c r="C1153" s="133" t="s">
        <v>871</v>
      </c>
      <c r="D1153" s="220"/>
      <c r="E1153" s="82">
        <f t="shared" si="160"/>
        <v>45435</v>
      </c>
      <c r="F1153" s="82">
        <f t="shared" si="160"/>
        <v>45440</v>
      </c>
      <c r="G1153" s="82">
        <f t="shared" si="160"/>
        <v>45453</v>
      </c>
      <c r="H1153" s="156"/>
      <c r="I1153" s="156"/>
    </row>
    <row r="1154" spans="1:9" s="5" customFormat="1" ht="15.75" customHeight="1">
      <c r="A1154" s="304"/>
      <c r="B1154" s="304"/>
      <c r="C1154" s="304"/>
      <c r="D1154" s="304"/>
      <c r="E1154" s="304"/>
      <c r="F1154" s="304"/>
      <c r="G1154" s="304"/>
      <c r="H1154" s="304"/>
    </row>
    <row r="1155" spans="1:9" s="5" customFormat="1" ht="15.75" customHeight="1">
      <c r="A1155" s="62"/>
      <c r="B1155" s="215" t="s">
        <v>266</v>
      </c>
      <c r="C1155" s="215" t="s">
        <v>440</v>
      </c>
      <c r="D1155" s="215" t="s">
        <v>403</v>
      </c>
      <c r="E1155" s="12" t="s">
        <v>477</v>
      </c>
      <c r="F1155" s="12" t="s">
        <v>23</v>
      </c>
      <c r="G1155" s="63" t="s">
        <v>119</v>
      </c>
    </row>
    <row r="1156" spans="1:9" s="5" customFormat="1" ht="15.75" customHeight="1">
      <c r="A1156" s="62"/>
      <c r="B1156" s="216"/>
      <c r="C1156" s="216"/>
      <c r="D1156" s="216"/>
      <c r="E1156" s="12" t="s">
        <v>14</v>
      </c>
      <c r="F1156" s="12" t="s">
        <v>24</v>
      </c>
      <c r="G1156" s="12" t="s">
        <v>25</v>
      </c>
    </row>
    <row r="1157" spans="1:9" s="156" customFormat="1" ht="15.75" customHeight="1">
      <c r="A1157" s="113"/>
      <c r="B1157" s="196" t="s">
        <v>875</v>
      </c>
      <c r="C1157" s="197" t="s">
        <v>611</v>
      </c>
      <c r="D1157" s="257" t="s">
        <v>479</v>
      </c>
      <c r="E1157" s="82">
        <v>45413</v>
      </c>
      <c r="F1157" s="82">
        <f>E1157+4</f>
        <v>45417</v>
      </c>
      <c r="G1157" s="82">
        <f>F1157+13</f>
        <v>45430</v>
      </c>
    </row>
    <row r="1158" spans="1:9" s="156" customFormat="1" ht="15.75" customHeight="1">
      <c r="A1158" s="113"/>
      <c r="B1158" s="196" t="s">
        <v>876</v>
      </c>
      <c r="C1158" s="197" t="s">
        <v>877</v>
      </c>
      <c r="D1158" s="258"/>
      <c r="E1158" s="82">
        <f t="shared" ref="E1158:G1161" si="161">E1157+7</f>
        <v>45420</v>
      </c>
      <c r="F1158" s="82">
        <f t="shared" si="161"/>
        <v>45424</v>
      </c>
      <c r="G1158" s="82">
        <f t="shared" si="161"/>
        <v>45437</v>
      </c>
    </row>
    <row r="1159" spans="1:9" s="156" customFormat="1" ht="15.75" customHeight="1">
      <c r="A1159" s="113"/>
      <c r="B1159" s="196" t="s">
        <v>878</v>
      </c>
      <c r="C1159" s="197" t="s">
        <v>879</v>
      </c>
      <c r="D1159" s="258"/>
      <c r="E1159" s="82">
        <f t="shared" si="161"/>
        <v>45427</v>
      </c>
      <c r="F1159" s="82">
        <f t="shared" si="161"/>
        <v>45431</v>
      </c>
      <c r="G1159" s="82">
        <f t="shared" si="161"/>
        <v>45444</v>
      </c>
    </row>
    <row r="1160" spans="1:9" s="156" customFormat="1" ht="15.75" customHeight="1">
      <c r="A1160" s="113"/>
      <c r="B1160" s="196" t="s">
        <v>880</v>
      </c>
      <c r="C1160" s="198" t="s">
        <v>881</v>
      </c>
      <c r="D1160" s="258"/>
      <c r="E1160" s="85">
        <f t="shared" si="161"/>
        <v>45434</v>
      </c>
      <c r="F1160" s="82">
        <f t="shared" si="161"/>
        <v>45438</v>
      </c>
      <c r="G1160" s="82">
        <f t="shared" si="161"/>
        <v>45451</v>
      </c>
    </row>
    <row r="1161" spans="1:9" s="156" customFormat="1" ht="15.75" customHeight="1">
      <c r="A1161" s="184"/>
      <c r="B1161" s="196" t="s">
        <v>882</v>
      </c>
      <c r="C1161" s="199" t="s">
        <v>883</v>
      </c>
      <c r="D1161" s="258"/>
      <c r="E1161" s="200">
        <f t="shared" si="161"/>
        <v>45441</v>
      </c>
      <c r="F1161" s="200">
        <f t="shared" si="161"/>
        <v>45445</v>
      </c>
      <c r="G1161" s="200">
        <f t="shared" si="161"/>
        <v>45458</v>
      </c>
    </row>
    <row r="1162" spans="1:9" s="156" customFormat="1" ht="15.75" customHeight="1">
      <c r="A1162" s="184"/>
      <c r="B1162" s="201"/>
      <c r="C1162" s="202"/>
      <c r="D1162" s="145"/>
      <c r="E1162" s="203"/>
      <c r="F1162" s="203"/>
      <c r="G1162" s="203"/>
    </row>
    <row r="1163" spans="1:9" s="156" customFormat="1" ht="15.75" customHeight="1">
      <c r="A1163" s="184"/>
      <c r="B1163" s="80"/>
      <c r="C1163" s="80"/>
    </row>
    <row r="1164" spans="1:9" s="156" customFormat="1" ht="15.75" customHeight="1">
      <c r="A1164" s="113" t="s">
        <v>480</v>
      </c>
      <c r="B1164" s="218" t="s">
        <v>266</v>
      </c>
      <c r="C1164" s="218" t="s">
        <v>440</v>
      </c>
      <c r="D1164" s="218" t="s">
        <v>403</v>
      </c>
      <c r="E1164" s="82" t="s">
        <v>477</v>
      </c>
      <c r="F1164" s="82" t="s">
        <v>23</v>
      </c>
      <c r="G1164" s="82" t="s">
        <v>121</v>
      </c>
    </row>
    <row r="1165" spans="1:9" s="156" customFormat="1" ht="15.75" customHeight="1">
      <c r="A1165" s="113"/>
      <c r="B1165" s="220"/>
      <c r="C1165" s="220"/>
      <c r="D1165" s="220"/>
      <c r="E1165" s="82" t="s">
        <v>14</v>
      </c>
      <c r="F1165" s="82" t="s">
        <v>24</v>
      </c>
      <c r="G1165" s="82" t="s">
        <v>25</v>
      </c>
    </row>
    <row r="1166" spans="1:9" s="156" customFormat="1" ht="15.75" customHeight="1">
      <c r="A1166" s="113"/>
      <c r="B1166" s="133" t="s">
        <v>866</v>
      </c>
      <c r="C1166" s="133" t="s">
        <v>867</v>
      </c>
      <c r="D1166" s="218" t="s">
        <v>478</v>
      </c>
      <c r="E1166" s="82">
        <v>45407</v>
      </c>
      <c r="F1166" s="82">
        <f>E1166+5</f>
        <v>45412</v>
      </c>
      <c r="G1166" s="82">
        <f>F1166+17</f>
        <v>45429</v>
      </c>
    </row>
    <row r="1167" spans="1:9" s="156" customFormat="1" ht="15.75" customHeight="1">
      <c r="A1167" s="113"/>
      <c r="B1167" s="193" t="s">
        <v>872</v>
      </c>
      <c r="C1167" s="133" t="s">
        <v>868</v>
      </c>
      <c r="D1167" s="219"/>
      <c r="E1167" s="82">
        <f t="shared" ref="E1167:G1170" si="162">E1166+7</f>
        <v>45414</v>
      </c>
      <c r="F1167" s="82">
        <f t="shared" si="162"/>
        <v>45419</v>
      </c>
      <c r="G1167" s="82">
        <f t="shared" si="162"/>
        <v>45436</v>
      </c>
    </row>
    <row r="1168" spans="1:9" s="156" customFormat="1" ht="15.75" customHeight="1">
      <c r="B1168" s="194" t="s">
        <v>873</v>
      </c>
      <c r="C1168" s="133" t="s">
        <v>869</v>
      </c>
      <c r="D1168" s="219"/>
      <c r="E1168" s="82">
        <f t="shared" si="162"/>
        <v>45421</v>
      </c>
      <c r="F1168" s="82">
        <f t="shared" si="162"/>
        <v>45426</v>
      </c>
      <c r="G1168" s="82">
        <f t="shared" si="162"/>
        <v>45443</v>
      </c>
    </row>
    <row r="1169" spans="1:8" s="156" customFormat="1" ht="15.75" customHeight="1">
      <c r="A1169" s="113"/>
      <c r="B1169" s="194" t="s">
        <v>235</v>
      </c>
      <c r="C1169" s="133" t="s">
        <v>870</v>
      </c>
      <c r="D1169" s="219"/>
      <c r="E1169" s="82">
        <f t="shared" si="162"/>
        <v>45428</v>
      </c>
      <c r="F1169" s="82">
        <f t="shared" si="162"/>
        <v>45433</v>
      </c>
      <c r="G1169" s="82">
        <f t="shared" si="162"/>
        <v>45450</v>
      </c>
    </row>
    <row r="1170" spans="1:8" s="156" customFormat="1" ht="15.75" customHeight="1">
      <c r="A1170" s="184"/>
      <c r="B1170" s="195" t="s">
        <v>874</v>
      </c>
      <c r="C1170" s="133" t="s">
        <v>871</v>
      </c>
      <c r="D1170" s="220"/>
      <c r="E1170" s="82">
        <f t="shared" si="162"/>
        <v>45435</v>
      </c>
      <c r="F1170" s="82">
        <f t="shared" si="162"/>
        <v>45440</v>
      </c>
      <c r="G1170" s="82">
        <f t="shared" si="162"/>
        <v>45457</v>
      </c>
    </row>
    <row r="1171" spans="1:8" s="156" customFormat="1" ht="15.75" customHeight="1">
      <c r="A1171" s="230"/>
      <c r="B1171" s="230"/>
      <c r="C1171" s="230"/>
      <c r="D1171" s="230"/>
      <c r="E1171" s="230"/>
      <c r="F1171" s="230"/>
      <c r="G1171" s="230"/>
      <c r="H1171" s="230"/>
    </row>
    <row r="1172" spans="1:8" s="156" customFormat="1" ht="15.75" customHeight="1">
      <c r="A1172" s="113" t="s">
        <v>481</v>
      </c>
      <c r="B1172" s="218" t="s">
        <v>266</v>
      </c>
      <c r="C1172" s="218" t="s">
        <v>440</v>
      </c>
      <c r="D1172" s="218" t="s">
        <v>403</v>
      </c>
      <c r="E1172" s="82" t="s">
        <v>477</v>
      </c>
      <c r="F1172" s="82" t="s">
        <v>23</v>
      </c>
      <c r="G1172" s="82" t="s">
        <v>482</v>
      </c>
    </row>
    <row r="1173" spans="1:8" s="156" customFormat="1" ht="15.75" customHeight="1">
      <c r="A1173" s="113"/>
      <c r="B1173" s="220"/>
      <c r="C1173" s="220"/>
      <c r="D1173" s="220"/>
      <c r="E1173" s="82" t="s">
        <v>14</v>
      </c>
      <c r="F1173" s="82" t="s">
        <v>24</v>
      </c>
      <c r="G1173" s="82" t="s">
        <v>25</v>
      </c>
    </row>
    <row r="1174" spans="1:8" s="156" customFormat="1" ht="15.75" customHeight="1">
      <c r="B1174" s="148" t="s">
        <v>885</v>
      </c>
      <c r="C1174" s="148" t="s">
        <v>886</v>
      </c>
      <c r="D1174" s="218" t="s">
        <v>884</v>
      </c>
      <c r="E1174" s="82">
        <v>45410</v>
      </c>
      <c r="F1174" s="82">
        <f>E1174+5</f>
        <v>45415</v>
      </c>
      <c r="G1174" s="82">
        <f>F1174+17</f>
        <v>45432</v>
      </c>
    </row>
    <row r="1175" spans="1:8" s="156" customFormat="1" ht="15.75" customHeight="1">
      <c r="A1175" s="113"/>
      <c r="B1175" s="148" t="s">
        <v>507</v>
      </c>
      <c r="C1175" s="204"/>
      <c r="D1175" s="219"/>
      <c r="E1175" s="82">
        <f t="shared" ref="E1175:G1178" si="163">E1174+7</f>
        <v>45417</v>
      </c>
      <c r="F1175" s="82">
        <f t="shared" si="163"/>
        <v>45422</v>
      </c>
      <c r="G1175" s="82">
        <f t="shared" si="163"/>
        <v>45439</v>
      </c>
    </row>
    <row r="1176" spans="1:8" s="156" customFormat="1" ht="15.75" customHeight="1">
      <c r="A1176" s="113"/>
      <c r="B1176" s="115" t="s">
        <v>887</v>
      </c>
      <c r="C1176" s="204" t="s">
        <v>888</v>
      </c>
      <c r="D1176" s="219"/>
      <c r="E1176" s="82">
        <f t="shared" si="163"/>
        <v>45424</v>
      </c>
      <c r="F1176" s="82">
        <f t="shared" si="163"/>
        <v>45429</v>
      </c>
      <c r="G1176" s="82">
        <f t="shared" si="163"/>
        <v>45446</v>
      </c>
    </row>
    <row r="1177" spans="1:8" s="156" customFormat="1" ht="15.75" customHeight="1">
      <c r="A1177" s="113"/>
      <c r="B1177" s="79" t="s">
        <v>889</v>
      </c>
      <c r="C1177" s="105"/>
      <c r="D1177" s="219"/>
      <c r="E1177" s="85">
        <f t="shared" si="163"/>
        <v>45431</v>
      </c>
      <c r="F1177" s="205">
        <f t="shared" si="163"/>
        <v>45436</v>
      </c>
      <c r="G1177" s="205">
        <f t="shared" si="163"/>
        <v>45453</v>
      </c>
    </row>
    <row r="1178" spans="1:8" s="156" customFormat="1" ht="15.75" customHeight="1">
      <c r="A1178" s="113"/>
      <c r="B1178" s="79" t="s">
        <v>890</v>
      </c>
      <c r="C1178" s="79" t="s">
        <v>891</v>
      </c>
      <c r="D1178" s="220"/>
      <c r="E1178" s="93">
        <f t="shared" si="163"/>
        <v>45438</v>
      </c>
      <c r="F1178" s="206">
        <f t="shared" si="163"/>
        <v>45443</v>
      </c>
      <c r="G1178" s="205">
        <f t="shared" si="163"/>
        <v>45460</v>
      </c>
    </row>
    <row r="1179" spans="1:8" s="230" customFormat="1" ht="15.75" customHeight="1"/>
    <row r="1180" spans="1:8" s="156" customFormat="1" ht="15.75" customHeight="1">
      <c r="A1180" s="113" t="s">
        <v>122</v>
      </c>
      <c r="B1180" s="256" t="s">
        <v>266</v>
      </c>
      <c r="C1180" s="256" t="s">
        <v>440</v>
      </c>
      <c r="D1180" s="218" t="s">
        <v>403</v>
      </c>
      <c r="E1180" s="82" t="s">
        <v>477</v>
      </c>
      <c r="F1180" s="82" t="s">
        <v>23</v>
      </c>
      <c r="G1180" s="85" t="s">
        <v>122</v>
      </c>
    </row>
    <row r="1181" spans="1:8" s="156" customFormat="1" ht="15.75" customHeight="1">
      <c r="A1181" s="113"/>
      <c r="B1181" s="256"/>
      <c r="C1181" s="256"/>
      <c r="D1181" s="220"/>
      <c r="E1181" s="82" t="s">
        <v>333</v>
      </c>
      <c r="F1181" s="82" t="s">
        <v>24</v>
      </c>
      <c r="G1181" s="82" t="s">
        <v>25</v>
      </c>
    </row>
    <row r="1182" spans="1:8" s="156" customFormat="1" ht="15.75" customHeight="1">
      <c r="A1182" s="113"/>
      <c r="B1182" s="133" t="s">
        <v>893</v>
      </c>
      <c r="C1182" s="133" t="s">
        <v>894</v>
      </c>
      <c r="D1182" s="262" t="s">
        <v>892</v>
      </c>
      <c r="E1182" s="82">
        <v>45410</v>
      </c>
      <c r="F1182" s="82">
        <f>E1182+4</f>
        <v>45414</v>
      </c>
      <c r="G1182" s="82">
        <f>F1182+29</f>
        <v>45443</v>
      </c>
    </row>
    <row r="1183" spans="1:8" s="156" customFormat="1" ht="15.75" customHeight="1">
      <c r="A1183" s="113"/>
      <c r="B1183" s="111" t="s">
        <v>694</v>
      </c>
      <c r="C1183" s="187"/>
      <c r="D1183" s="262"/>
      <c r="E1183" s="82">
        <f t="shared" ref="E1183:G1185" si="164">E1182+7</f>
        <v>45417</v>
      </c>
      <c r="F1183" s="82">
        <f t="shared" si="164"/>
        <v>45421</v>
      </c>
      <c r="G1183" s="82">
        <f t="shared" si="164"/>
        <v>45450</v>
      </c>
    </row>
    <row r="1184" spans="1:8" s="156" customFormat="1" ht="15.75" customHeight="1">
      <c r="A1184" s="113"/>
      <c r="B1184" s="111" t="s">
        <v>895</v>
      </c>
      <c r="C1184" s="187" t="s">
        <v>896</v>
      </c>
      <c r="D1184" s="262"/>
      <c r="E1184" s="82">
        <f t="shared" si="164"/>
        <v>45424</v>
      </c>
      <c r="F1184" s="82">
        <f t="shared" si="164"/>
        <v>45428</v>
      </c>
      <c r="G1184" s="82">
        <f t="shared" si="164"/>
        <v>45457</v>
      </c>
    </row>
    <row r="1185" spans="1:8" s="156" customFormat="1" ht="15.75" customHeight="1">
      <c r="A1185" s="113"/>
      <c r="B1185" s="119" t="s">
        <v>897</v>
      </c>
      <c r="C1185" s="207" t="s">
        <v>898</v>
      </c>
      <c r="D1185" s="262"/>
      <c r="E1185" s="82">
        <f t="shared" si="164"/>
        <v>45431</v>
      </c>
      <c r="F1185" s="82">
        <f t="shared" si="164"/>
        <v>45435</v>
      </c>
      <c r="G1185" s="82">
        <f t="shared" si="164"/>
        <v>45464</v>
      </c>
    </row>
    <row r="1186" spans="1:8" s="156" customFormat="1" ht="15.75" customHeight="1">
      <c r="A1186" s="113"/>
      <c r="B1186" s="111" t="s">
        <v>694</v>
      </c>
      <c r="C1186" s="207"/>
      <c r="D1186" s="262"/>
      <c r="E1186" s="82">
        <f t="shared" ref="E1186:G1186" si="165">E1185+7</f>
        <v>45438</v>
      </c>
      <c r="F1186" s="82">
        <f t="shared" si="165"/>
        <v>45442</v>
      </c>
      <c r="G1186" s="82">
        <f t="shared" si="165"/>
        <v>45471</v>
      </c>
    </row>
    <row r="1187" spans="1:8" s="5" customFormat="1" ht="15.75" customHeight="1">
      <c r="A1187" s="275"/>
      <c r="B1187" s="275"/>
      <c r="C1187" s="275"/>
      <c r="D1187" s="275"/>
      <c r="E1187" s="275"/>
      <c r="F1187" s="275"/>
      <c r="G1187" s="275"/>
      <c r="H1187" s="275"/>
    </row>
    <row r="1188" spans="1:8" s="5" customFormat="1" ht="15.75" customHeight="1">
      <c r="A1188" s="275"/>
      <c r="B1188" s="275"/>
      <c r="C1188" s="275"/>
      <c r="D1188" s="275"/>
      <c r="E1188" s="275"/>
      <c r="F1188" s="275"/>
      <c r="G1188" s="275"/>
      <c r="H1188" s="275"/>
    </row>
    <row r="1189" spans="1:8" s="5" customFormat="1" ht="15.75" customHeight="1">
      <c r="A1189" s="62"/>
      <c r="B1189" s="217" t="s">
        <v>266</v>
      </c>
      <c r="C1189" s="217" t="s">
        <v>440</v>
      </c>
      <c r="D1189" s="215" t="s">
        <v>403</v>
      </c>
      <c r="E1189" s="12" t="s">
        <v>477</v>
      </c>
      <c r="F1189" s="12" t="s">
        <v>477</v>
      </c>
      <c r="G1189" s="63" t="s">
        <v>483</v>
      </c>
    </row>
    <row r="1190" spans="1:8" s="5" customFormat="1" ht="15.75" customHeight="1">
      <c r="A1190" s="62"/>
      <c r="B1190" s="217"/>
      <c r="C1190" s="217"/>
      <c r="D1190" s="216"/>
      <c r="E1190" s="12" t="s">
        <v>14</v>
      </c>
      <c r="F1190" s="12" t="s">
        <v>484</v>
      </c>
      <c r="G1190" s="12" t="s">
        <v>485</v>
      </c>
    </row>
    <row r="1191" spans="1:8" s="156" customFormat="1" ht="15.75" customHeight="1">
      <c r="A1191" s="113"/>
      <c r="B1191" s="96" t="s">
        <v>694</v>
      </c>
      <c r="C1191" s="182"/>
      <c r="D1191" s="265" t="s">
        <v>486</v>
      </c>
      <c r="E1191" s="82">
        <v>45410</v>
      </c>
      <c r="F1191" s="82">
        <f>E1191+4</f>
        <v>45414</v>
      </c>
      <c r="G1191" s="82">
        <f>F1191+27</f>
        <v>45441</v>
      </c>
    </row>
    <row r="1192" spans="1:8" s="156" customFormat="1" ht="15.75" customHeight="1">
      <c r="A1192" s="113"/>
      <c r="B1192" s="96" t="s">
        <v>849</v>
      </c>
      <c r="C1192" s="182" t="s">
        <v>850</v>
      </c>
      <c r="D1192" s="273"/>
      <c r="E1192" s="82">
        <f t="shared" ref="E1192:G1195" si="166">E1191+7</f>
        <v>45417</v>
      </c>
      <c r="F1192" s="82">
        <f t="shared" si="166"/>
        <v>45421</v>
      </c>
      <c r="G1192" s="82">
        <f t="shared" si="166"/>
        <v>45448</v>
      </c>
    </row>
    <row r="1193" spans="1:8" s="156" customFormat="1" ht="15.75" customHeight="1">
      <c r="A1193" s="113"/>
      <c r="B1193" s="96" t="s">
        <v>851</v>
      </c>
      <c r="C1193" s="182" t="s">
        <v>852</v>
      </c>
      <c r="D1193" s="273"/>
      <c r="E1193" s="82">
        <f t="shared" si="166"/>
        <v>45424</v>
      </c>
      <c r="F1193" s="82">
        <f t="shared" si="166"/>
        <v>45428</v>
      </c>
      <c r="G1193" s="82">
        <f t="shared" si="166"/>
        <v>45455</v>
      </c>
    </row>
    <row r="1194" spans="1:8" s="156" customFormat="1" ht="15.75" customHeight="1">
      <c r="A1194" s="113"/>
      <c r="B1194" s="96" t="s">
        <v>855</v>
      </c>
      <c r="C1194" s="182" t="s">
        <v>853</v>
      </c>
      <c r="D1194" s="273"/>
      <c r="E1194" s="85">
        <f t="shared" si="166"/>
        <v>45431</v>
      </c>
      <c r="F1194" s="82">
        <f t="shared" si="166"/>
        <v>45435</v>
      </c>
      <c r="G1194" s="82">
        <f t="shared" si="166"/>
        <v>45462</v>
      </c>
    </row>
    <row r="1195" spans="1:8" s="156" customFormat="1" ht="15.75" customHeight="1">
      <c r="A1195" s="113"/>
      <c r="B1195" s="96" t="s">
        <v>856</v>
      </c>
      <c r="C1195" s="182" t="s">
        <v>854</v>
      </c>
      <c r="D1195" s="274"/>
      <c r="E1195" s="200">
        <f t="shared" si="166"/>
        <v>45438</v>
      </c>
      <c r="F1195" s="200">
        <f t="shared" si="166"/>
        <v>45442</v>
      </c>
      <c r="G1195" s="200">
        <f t="shared" si="166"/>
        <v>45469</v>
      </c>
    </row>
    <row r="1196" spans="1:8" s="156" customFormat="1" ht="15.75" customHeight="1">
      <c r="A1196" s="230"/>
      <c r="B1196" s="230"/>
      <c r="C1196" s="230"/>
      <c r="D1196" s="230"/>
      <c r="E1196" s="230"/>
      <c r="F1196" s="230"/>
      <c r="G1196" s="230"/>
      <c r="H1196" s="230"/>
    </row>
    <row r="1197" spans="1:8" s="156" customFormat="1" ht="15.75" customHeight="1">
      <c r="A1197" s="230"/>
      <c r="B1197" s="230"/>
      <c r="C1197" s="230"/>
      <c r="D1197" s="230"/>
      <c r="E1197" s="230"/>
      <c r="F1197" s="230"/>
      <c r="G1197" s="230"/>
      <c r="H1197" s="230"/>
    </row>
    <row r="1198" spans="1:8" s="156" customFormat="1" ht="15.75" customHeight="1">
      <c r="A1198" s="230"/>
      <c r="B1198" s="230"/>
      <c r="C1198" s="230"/>
      <c r="D1198" s="230"/>
      <c r="E1198" s="230"/>
      <c r="F1198" s="230"/>
      <c r="G1198" s="230"/>
      <c r="H1198" s="230"/>
    </row>
    <row r="1199" spans="1:8" s="156" customFormat="1" ht="15.75" customHeight="1">
      <c r="A1199" s="230"/>
      <c r="B1199" s="230"/>
      <c r="C1199" s="230"/>
      <c r="D1199" s="230"/>
      <c r="E1199" s="230"/>
      <c r="F1199" s="230"/>
      <c r="G1199" s="230"/>
      <c r="H1199" s="230"/>
    </row>
    <row r="1200" spans="1:8" s="156" customFormat="1" ht="15.75" customHeight="1">
      <c r="A1200" s="113" t="s">
        <v>487</v>
      </c>
      <c r="B1200" s="218" t="s">
        <v>229</v>
      </c>
      <c r="C1200" s="218" t="s">
        <v>451</v>
      </c>
      <c r="D1200" s="218" t="s">
        <v>223</v>
      </c>
      <c r="E1200" s="82" t="s">
        <v>365</v>
      </c>
      <c r="F1200" s="82" t="s">
        <v>23</v>
      </c>
      <c r="G1200" s="85" t="s">
        <v>487</v>
      </c>
    </row>
    <row r="1201" spans="1:8" s="156" customFormat="1" ht="15.75" customHeight="1">
      <c r="A1201" s="113"/>
      <c r="B1201" s="220"/>
      <c r="C1201" s="220"/>
      <c r="D1201" s="220"/>
      <c r="E1201" s="82" t="s">
        <v>14</v>
      </c>
      <c r="F1201" s="82" t="s">
        <v>24</v>
      </c>
      <c r="G1201" s="82" t="s">
        <v>25</v>
      </c>
    </row>
    <row r="1202" spans="1:8" s="156" customFormat="1" ht="15.75" customHeight="1">
      <c r="A1202" s="113"/>
      <c r="B1202" s="96" t="s">
        <v>694</v>
      </c>
      <c r="C1202" s="182"/>
      <c r="D1202" s="238" t="s">
        <v>488</v>
      </c>
      <c r="E1202" s="82">
        <v>45410</v>
      </c>
      <c r="F1202" s="82">
        <f>E1202+4</f>
        <v>45414</v>
      </c>
      <c r="G1202" s="82">
        <f>F1202+29</f>
        <v>45443</v>
      </c>
    </row>
    <row r="1203" spans="1:8" s="156" customFormat="1" ht="15.75" customHeight="1">
      <c r="A1203" s="113"/>
      <c r="B1203" s="96" t="s">
        <v>849</v>
      </c>
      <c r="C1203" s="182" t="s">
        <v>850</v>
      </c>
      <c r="D1203" s="219"/>
      <c r="E1203" s="82">
        <f t="shared" ref="E1203:G1206" si="167">E1202+7</f>
        <v>45417</v>
      </c>
      <c r="F1203" s="82">
        <f t="shared" si="167"/>
        <v>45421</v>
      </c>
      <c r="G1203" s="82">
        <f t="shared" si="167"/>
        <v>45450</v>
      </c>
    </row>
    <row r="1204" spans="1:8" s="156" customFormat="1" ht="15.75" customHeight="1">
      <c r="A1204" s="113"/>
      <c r="B1204" s="96" t="s">
        <v>851</v>
      </c>
      <c r="C1204" s="182" t="s">
        <v>852</v>
      </c>
      <c r="D1204" s="219"/>
      <c r="E1204" s="82">
        <f t="shared" si="167"/>
        <v>45424</v>
      </c>
      <c r="F1204" s="82">
        <f t="shared" si="167"/>
        <v>45428</v>
      </c>
      <c r="G1204" s="82">
        <f t="shared" si="167"/>
        <v>45457</v>
      </c>
    </row>
    <row r="1205" spans="1:8" s="156" customFormat="1" ht="15.75" customHeight="1">
      <c r="A1205" s="113"/>
      <c r="B1205" s="96" t="s">
        <v>855</v>
      </c>
      <c r="C1205" s="182" t="s">
        <v>853</v>
      </c>
      <c r="D1205" s="219"/>
      <c r="E1205" s="82">
        <f t="shared" si="167"/>
        <v>45431</v>
      </c>
      <c r="F1205" s="82">
        <f t="shared" si="167"/>
        <v>45435</v>
      </c>
      <c r="G1205" s="82">
        <f t="shared" si="167"/>
        <v>45464</v>
      </c>
    </row>
    <row r="1206" spans="1:8" s="156" customFormat="1" ht="15.75" customHeight="1">
      <c r="B1206" s="96" t="s">
        <v>856</v>
      </c>
      <c r="C1206" s="182" t="s">
        <v>854</v>
      </c>
      <c r="D1206" s="220"/>
      <c r="E1206" s="85">
        <f t="shared" si="167"/>
        <v>45438</v>
      </c>
      <c r="F1206" s="82">
        <f t="shared" si="167"/>
        <v>45442</v>
      </c>
      <c r="G1206" s="82">
        <f t="shared" si="167"/>
        <v>45471</v>
      </c>
    </row>
    <row r="1207" spans="1:8" s="156" customFormat="1" ht="15.75" customHeight="1">
      <c r="A1207" s="230"/>
      <c r="B1207" s="230"/>
      <c r="C1207" s="230"/>
      <c r="D1207" s="230"/>
      <c r="E1207" s="230"/>
      <c r="F1207" s="230"/>
      <c r="G1207" s="230"/>
      <c r="H1207" s="230"/>
    </row>
    <row r="1208" spans="1:8" s="156" customFormat="1" ht="15.75" customHeight="1">
      <c r="A1208" s="230"/>
      <c r="B1208" s="230"/>
      <c r="C1208" s="230"/>
      <c r="D1208" s="230"/>
      <c r="E1208" s="230"/>
      <c r="F1208" s="230"/>
      <c r="G1208" s="230"/>
      <c r="H1208" s="230"/>
    </row>
    <row r="1209" spans="1:8" s="156" customFormat="1" ht="15.75" customHeight="1">
      <c r="A1209" s="113" t="s">
        <v>639</v>
      </c>
      <c r="B1209" s="262" t="s">
        <v>266</v>
      </c>
      <c r="C1209" s="262" t="s">
        <v>440</v>
      </c>
      <c r="D1209" s="262" t="s">
        <v>403</v>
      </c>
      <c r="E1209" s="94" t="s">
        <v>477</v>
      </c>
      <c r="F1209" s="82" t="s">
        <v>23</v>
      </c>
      <c r="G1209" s="82" t="s">
        <v>489</v>
      </c>
    </row>
    <row r="1210" spans="1:8" s="156" customFormat="1" ht="15.75" customHeight="1">
      <c r="A1210" s="113"/>
      <c r="B1210" s="262"/>
      <c r="C1210" s="262"/>
      <c r="D1210" s="262"/>
      <c r="E1210" s="94" t="s">
        <v>14</v>
      </c>
      <c r="F1210" s="82" t="s">
        <v>24</v>
      </c>
      <c r="G1210" s="82" t="s">
        <v>25</v>
      </c>
    </row>
    <row r="1211" spans="1:8" s="156" customFormat="1" ht="15.75" customHeight="1">
      <c r="A1211" s="113"/>
      <c r="B1211" s="208" t="s">
        <v>640</v>
      </c>
      <c r="C1211" s="209" t="s">
        <v>641</v>
      </c>
      <c r="D1211" s="218" t="s">
        <v>638</v>
      </c>
      <c r="E1211" s="94">
        <v>45414</v>
      </c>
      <c r="F1211" s="82">
        <f>E1211+4</f>
        <v>45418</v>
      </c>
      <c r="G1211" s="82">
        <f>F1211+37</f>
        <v>45455</v>
      </c>
    </row>
    <row r="1212" spans="1:8" s="156" customFormat="1" ht="15.75" customHeight="1">
      <c r="B1212" s="208" t="s">
        <v>642</v>
      </c>
      <c r="C1212" s="209" t="s">
        <v>643</v>
      </c>
      <c r="D1212" s="219"/>
      <c r="E1212" s="94">
        <f t="shared" ref="E1212:G1215" si="168">E1211+7</f>
        <v>45421</v>
      </c>
      <c r="F1212" s="82">
        <f t="shared" si="168"/>
        <v>45425</v>
      </c>
      <c r="G1212" s="82">
        <f t="shared" si="168"/>
        <v>45462</v>
      </c>
    </row>
    <row r="1213" spans="1:8" s="156" customFormat="1" ht="15.75" customHeight="1">
      <c r="A1213" s="113"/>
      <c r="B1213" s="208" t="s">
        <v>644</v>
      </c>
      <c r="C1213" s="209" t="s">
        <v>645</v>
      </c>
      <c r="D1213" s="219"/>
      <c r="E1213" s="94">
        <f t="shared" si="168"/>
        <v>45428</v>
      </c>
      <c r="F1213" s="82">
        <f t="shared" si="168"/>
        <v>45432</v>
      </c>
      <c r="G1213" s="82">
        <f t="shared" si="168"/>
        <v>45469</v>
      </c>
    </row>
    <row r="1214" spans="1:8" s="156" customFormat="1" ht="15.75" customHeight="1">
      <c r="A1214" s="113"/>
      <c r="B1214" s="208" t="s">
        <v>646</v>
      </c>
      <c r="C1214" s="209" t="s">
        <v>647</v>
      </c>
      <c r="D1214" s="219"/>
      <c r="E1214" s="94">
        <f t="shared" si="168"/>
        <v>45435</v>
      </c>
      <c r="F1214" s="82">
        <f t="shared" si="168"/>
        <v>45439</v>
      </c>
      <c r="G1214" s="82">
        <f t="shared" si="168"/>
        <v>45476</v>
      </c>
    </row>
    <row r="1215" spans="1:8" s="156" customFormat="1" ht="15.75" customHeight="1">
      <c r="A1215" s="113"/>
      <c r="B1215" s="208"/>
      <c r="C1215" s="209"/>
      <c r="D1215" s="220"/>
      <c r="E1215" s="94">
        <f t="shared" si="168"/>
        <v>45442</v>
      </c>
      <c r="F1215" s="82">
        <f t="shared" si="168"/>
        <v>45446</v>
      </c>
      <c r="G1215" s="82">
        <f t="shared" si="168"/>
        <v>45483</v>
      </c>
    </row>
    <row r="1216" spans="1:8" s="230" customFormat="1" ht="15.75" customHeight="1"/>
    <row r="1217" spans="1:8" s="156" customFormat="1" ht="15.75" customHeight="1">
      <c r="A1217" s="113" t="s">
        <v>123</v>
      </c>
      <c r="B1217" s="236" t="s">
        <v>266</v>
      </c>
      <c r="C1217" s="236" t="s">
        <v>21</v>
      </c>
      <c r="D1217" s="218" t="s">
        <v>403</v>
      </c>
      <c r="E1217" s="82" t="s">
        <v>477</v>
      </c>
      <c r="F1217" s="82" t="s">
        <v>23</v>
      </c>
      <c r="G1217" s="85" t="s">
        <v>490</v>
      </c>
    </row>
    <row r="1218" spans="1:8" s="156" customFormat="1" ht="15.75" customHeight="1">
      <c r="A1218" s="113"/>
      <c r="B1218" s="237"/>
      <c r="C1218" s="237"/>
      <c r="D1218" s="220"/>
      <c r="E1218" s="82" t="s">
        <v>14</v>
      </c>
      <c r="F1218" s="82" t="s">
        <v>24</v>
      </c>
      <c r="G1218" s="82" t="s">
        <v>25</v>
      </c>
    </row>
    <row r="1219" spans="1:8" s="156" customFormat="1" ht="15.75" customHeight="1">
      <c r="B1219" s="90" t="s">
        <v>601</v>
      </c>
      <c r="C1219" s="191"/>
      <c r="D1219" s="218" t="s">
        <v>476</v>
      </c>
      <c r="E1219" s="82">
        <v>45415</v>
      </c>
      <c r="F1219" s="82">
        <f>E1219+4</f>
        <v>45419</v>
      </c>
      <c r="G1219" s="82">
        <f>F1219+21</f>
        <v>45440</v>
      </c>
    </row>
    <row r="1220" spans="1:8" s="156" customFormat="1" ht="15.75" customHeight="1">
      <c r="A1220" s="113"/>
      <c r="B1220" s="188" t="s">
        <v>602</v>
      </c>
      <c r="C1220" s="188" t="s">
        <v>603</v>
      </c>
      <c r="D1220" s="219"/>
      <c r="E1220" s="82">
        <f t="shared" ref="E1220:G1223" si="169">E1219+7</f>
        <v>45422</v>
      </c>
      <c r="F1220" s="82">
        <f t="shared" si="169"/>
        <v>45426</v>
      </c>
      <c r="G1220" s="82">
        <f t="shared" si="169"/>
        <v>45447</v>
      </c>
    </row>
    <row r="1221" spans="1:8" s="156" customFormat="1" ht="15.75" customHeight="1">
      <c r="A1221" s="113"/>
      <c r="B1221" s="90" t="s">
        <v>604</v>
      </c>
      <c r="C1221" s="192" t="s">
        <v>605</v>
      </c>
      <c r="D1221" s="219"/>
      <c r="E1221" s="82">
        <f t="shared" si="169"/>
        <v>45429</v>
      </c>
      <c r="F1221" s="82">
        <f t="shared" si="169"/>
        <v>45433</v>
      </c>
      <c r="G1221" s="82">
        <f t="shared" si="169"/>
        <v>45454</v>
      </c>
    </row>
    <row r="1222" spans="1:8" s="156" customFormat="1" ht="15.75" customHeight="1">
      <c r="A1222" s="113"/>
      <c r="B1222" s="192" t="s">
        <v>606</v>
      </c>
      <c r="C1222" s="191" t="s">
        <v>607</v>
      </c>
      <c r="D1222" s="219"/>
      <c r="E1222" s="85">
        <f t="shared" si="169"/>
        <v>45436</v>
      </c>
      <c r="F1222" s="82">
        <f t="shared" si="169"/>
        <v>45440</v>
      </c>
      <c r="G1222" s="82">
        <f t="shared" si="169"/>
        <v>45461</v>
      </c>
    </row>
    <row r="1223" spans="1:8" s="156" customFormat="1" ht="15.75" customHeight="1">
      <c r="A1223" s="158"/>
      <c r="B1223" s="90"/>
      <c r="C1223" s="112"/>
      <c r="D1223" s="220"/>
      <c r="E1223" s="85">
        <f t="shared" si="169"/>
        <v>45443</v>
      </c>
      <c r="F1223" s="82">
        <f t="shared" si="169"/>
        <v>45447</v>
      </c>
      <c r="G1223" s="82">
        <f t="shared" si="169"/>
        <v>45468</v>
      </c>
      <c r="H1223" s="158"/>
    </row>
    <row r="1224" spans="1:8" s="5" customFormat="1" ht="15.75" customHeight="1">
      <c r="A1224" s="62"/>
    </row>
    <row r="1225" spans="1:8" s="5" customFormat="1" ht="15.75" customHeight="1">
      <c r="A1225" s="45" t="s">
        <v>491</v>
      </c>
      <c r="B1225" s="236" t="s">
        <v>266</v>
      </c>
      <c r="C1225" s="236" t="s">
        <v>21</v>
      </c>
      <c r="D1225" s="244" t="s">
        <v>403</v>
      </c>
      <c r="E1225" s="82" t="s">
        <v>477</v>
      </c>
      <c r="F1225" s="82" t="s">
        <v>23</v>
      </c>
      <c r="G1225" s="85" t="s">
        <v>492</v>
      </c>
    </row>
    <row r="1226" spans="1:8" s="5" customFormat="1" ht="15.75" customHeight="1">
      <c r="B1226" s="237"/>
      <c r="C1226" s="237"/>
      <c r="D1226" s="244"/>
      <c r="E1226" s="82" t="s">
        <v>14</v>
      </c>
      <c r="F1226" s="82" t="s">
        <v>24</v>
      </c>
      <c r="G1226" s="82" t="s">
        <v>25</v>
      </c>
    </row>
    <row r="1227" spans="1:8" s="5" customFormat="1" ht="15.75" customHeight="1">
      <c r="A1227" s="38"/>
      <c r="B1227" s="90" t="s">
        <v>601</v>
      </c>
      <c r="C1227" s="191"/>
      <c r="D1227" s="218" t="s">
        <v>493</v>
      </c>
      <c r="E1227" s="82">
        <v>45415</v>
      </c>
      <c r="F1227" s="82">
        <f>E1227+4</f>
        <v>45419</v>
      </c>
      <c r="G1227" s="82">
        <f>F1227+23</f>
        <v>45442</v>
      </c>
    </row>
    <row r="1228" spans="1:8" s="5" customFormat="1" ht="15.75" customHeight="1">
      <c r="A1228" s="38"/>
      <c r="B1228" s="188" t="s">
        <v>602</v>
      </c>
      <c r="C1228" s="188" t="s">
        <v>603</v>
      </c>
      <c r="D1228" s="219"/>
      <c r="E1228" s="82">
        <f t="shared" ref="E1228:G1231" si="170">E1227+7</f>
        <v>45422</v>
      </c>
      <c r="F1228" s="82">
        <f t="shared" si="170"/>
        <v>45426</v>
      </c>
      <c r="G1228" s="82">
        <f t="shared" si="170"/>
        <v>45449</v>
      </c>
    </row>
    <row r="1229" spans="1:8" s="5" customFormat="1" ht="15.75" customHeight="1">
      <c r="A1229" s="62"/>
      <c r="B1229" s="90" t="s">
        <v>604</v>
      </c>
      <c r="C1229" s="192" t="s">
        <v>605</v>
      </c>
      <c r="D1229" s="219"/>
      <c r="E1229" s="82">
        <f t="shared" si="170"/>
        <v>45429</v>
      </c>
      <c r="F1229" s="82">
        <f t="shared" si="170"/>
        <v>45433</v>
      </c>
      <c r="G1229" s="82">
        <f t="shared" si="170"/>
        <v>45456</v>
      </c>
    </row>
    <row r="1230" spans="1:8" s="5" customFormat="1" ht="15.75" customHeight="1">
      <c r="A1230" s="62"/>
      <c r="B1230" s="192" t="s">
        <v>606</v>
      </c>
      <c r="C1230" s="191" t="s">
        <v>607</v>
      </c>
      <c r="D1230" s="219"/>
      <c r="E1230" s="82">
        <f t="shared" si="170"/>
        <v>45436</v>
      </c>
      <c r="F1230" s="82">
        <f t="shared" si="170"/>
        <v>45440</v>
      </c>
      <c r="G1230" s="82">
        <f t="shared" si="170"/>
        <v>45463</v>
      </c>
    </row>
    <row r="1231" spans="1:8" s="5" customFormat="1" ht="15.75" customHeight="1">
      <c r="A1231" s="62"/>
      <c r="B1231" s="90"/>
      <c r="C1231" s="112"/>
      <c r="D1231" s="220"/>
      <c r="E1231" s="82">
        <f t="shared" si="170"/>
        <v>45443</v>
      </c>
      <c r="F1231" s="82">
        <f t="shared" si="170"/>
        <v>45447</v>
      </c>
      <c r="G1231" s="82">
        <f t="shared" si="170"/>
        <v>45470</v>
      </c>
    </row>
    <row r="1232" spans="1:8" s="6" customFormat="1">
      <c r="A1232" s="303"/>
      <c r="B1232" s="303"/>
      <c r="C1232" s="303"/>
      <c r="D1232" s="303"/>
      <c r="E1232" s="303"/>
      <c r="F1232" s="303"/>
      <c r="G1232" s="303"/>
    </row>
    <row r="1233" spans="1:7" s="5" customFormat="1" ht="15.75" customHeight="1">
      <c r="A1233" s="303"/>
      <c r="B1233" s="303"/>
      <c r="C1233" s="303"/>
      <c r="D1233" s="303"/>
      <c r="E1233" s="303"/>
      <c r="F1233" s="303"/>
      <c r="G1233" s="303"/>
    </row>
    <row r="1234" spans="1:7" s="5" customFormat="1" ht="15.75" customHeight="1">
      <c r="A1234" s="263" t="s">
        <v>494</v>
      </c>
      <c r="B1234" s="263"/>
      <c r="C1234" s="263"/>
      <c r="D1234" s="263"/>
      <c r="E1234" s="263"/>
      <c r="F1234" s="263"/>
      <c r="G1234" s="263"/>
    </row>
    <row r="1235" spans="1:7" s="6" customFormat="1">
      <c r="A1235" s="303"/>
      <c r="B1235" s="303"/>
      <c r="C1235" s="303"/>
      <c r="D1235" s="303"/>
      <c r="E1235" s="303"/>
      <c r="F1235" s="303"/>
      <c r="G1235" s="303"/>
    </row>
    <row r="1236" spans="1:7" s="5" customFormat="1" ht="15.75" customHeight="1">
      <c r="A1236" s="62" t="s">
        <v>495</v>
      </c>
      <c r="B1236" s="259" t="s">
        <v>266</v>
      </c>
      <c r="C1236" s="259" t="s">
        <v>440</v>
      </c>
      <c r="D1236" s="259" t="s">
        <v>403</v>
      </c>
      <c r="E1236" s="65" t="s">
        <v>477</v>
      </c>
      <c r="F1236" s="65" t="s">
        <v>23</v>
      </c>
      <c r="G1236" s="65" t="s">
        <v>125</v>
      </c>
    </row>
    <row r="1237" spans="1:7" s="5" customFormat="1" ht="15.75" customHeight="1">
      <c r="A1237" s="62"/>
      <c r="B1237" s="260"/>
      <c r="C1237" s="260"/>
      <c r="D1237" s="260"/>
      <c r="E1237" s="12" t="s">
        <v>14</v>
      </c>
      <c r="F1237" s="12" t="s">
        <v>24</v>
      </c>
      <c r="G1237" s="12" t="s">
        <v>25</v>
      </c>
    </row>
    <row r="1238" spans="1:7" s="5" customFormat="1" ht="15.75" customHeight="1">
      <c r="A1238" s="113"/>
      <c r="B1238" s="115" t="s">
        <v>1020</v>
      </c>
      <c r="C1238" s="105" t="s">
        <v>1021</v>
      </c>
      <c r="D1238" s="218" t="s">
        <v>496</v>
      </c>
      <c r="E1238" s="82">
        <v>45410</v>
      </c>
      <c r="F1238" s="82">
        <f>E1238+5</f>
        <v>45415</v>
      </c>
      <c r="G1238" s="82">
        <f>F1238+17</f>
        <v>45432</v>
      </c>
    </row>
    <row r="1239" spans="1:7" s="5" customFormat="1" ht="15.75" customHeight="1">
      <c r="A1239" s="184"/>
      <c r="B1239" s="115" t="s">
        <v>1022</v>
      </c>
      <c r="C1239" s="105" t="s">
        <v>1023</v>
      </c>
      <c r="D1239" s="219"/>
      <c r="E1239" s="82">
        <f t="shared" ref="E1239:G1242" si="171">E1238+7</f>
        <v>45417</v>
      </c>
      <c r="F1239" s="82">
        <f t="shared" si="171"/>
        <v>45422</v>
      </c>
      <c r="G1239" s="82">
        <f t="shared" si="171"/>
        <v>45439</v>
      </c>
    </row>
    <row r="1240" spans="1:7" s="5" customFormat="1" ht="15.75" customHeight="1">
      <c r="A1240" s="113"/>
      <c r="B1240" s="115" t="s">
        <v>1024</v>
      </c>
      <c r="C1240" s="105" t="s">
        <v>1021</v>
      </c>
      <c r="D1240" s="219"/>
      <c r="E1240" s="82">
        <f t="shared" si="171"/>
        <v>45424</v>
      </c>
      <c r="F1240" s="82">
        <f t="shared" si="171"/>
        <v>45429</v>
      </c>
      <c r="G1240" s="82">
        <f t="shared" si="171"/>
        <v>45446</v>
      </c>
    </row>
    <row r="1241" spans="1:7" s="5" customFormat="1" ht="15.75" customHeight="1">
      <c r="A1241" s="113"/>
      <c r="B1241" s="210" t="s">
        <v>1025</v>
      </c>
      <c r="C1241" s="105" t="s">
        <v>1026</v>
      </c>
      <c r="D1241" s="219"/>
      <c r="E1241" s="82">
        <f t="shared" si="171"/>
        <v>45431</v>
      </c>
      <c r="F1241" s="82">
        <f t="shared" si="171"/>
        <v>45436</v>
      </c>
      <c r="G1241" s="82">
        <f t="shared" si="171"/>
        <v>45453</v>
      </c>
    </row>
    <row r="1242" spans="1:7" s="5" customFormat="1" ht="15.75" customHeight="1">
      <c r="A1242" s="113"/>
      <c r="B1242" s="92" t="s">
        <v>1027</v>
      </c>
      <c r="C1242" s="105" t="s">
        <v>1028</v>
      </c>
      <c r="D1242" s="220"/>
      <c r="E1242" s="82">
        <f t="shared" si="171"/>
        <v>45438</v>
      </c>
      <c r="F1242" s="82">
        <f t="shared" si="171"/>
        <v>45443</v>
      </c>
      <c r="G1242" s="82">
        <f t="shared" si="171"/>
        <v>45460</v>
      </c>
    </row>
    <row r="1243" spans="1:7" s="5" customFormat="1" ht="15.75" customHeight="1">
      <c r="A1243" s="113"/>
      <c r="B1243" s="141"/>
      <c r="C1243" s="141"/>
      <c r="D1243" s="142"/>
      <c r="E1243" s="132"/>
      <c r="F1243" s="132"/>
      <c r="G1243" s="132"/>
    </row>
    <row r="1244" spans="1:7" s="5" customFormat="1" ht="15.75" customHeight="1">
      <c r="A1244" s="113"/>
      <c r="B1244" s="141"/>
      <c r="C1244" s="141"/>
      <c r="D1244" s="142"/>
      <c r="E1244" s="132"/>
      <c r="F1244" s="132"/>
      <c r="G1244" s="132"/>
    </row>
    <row r="1245" spans="1:7" s="5" customFormat="1" ht="15.75" customHeight="1">
      <c r="A1245" s="113"/>
      <c r="B1245" s="244" t="s">
        <v>266</v>
      </c>
      <c r="C1245" s="244" t="s">
        <v>440</v>
      </c>
      <c r="D1245" s="244" t="s">
        <v>403</v>
      </c>
      <c r="E1245" s="82" t="s">
        <v>477</v>
      </c>
      <c r="F1245" s="82" t="s">
        <v>23</v>
      </c>
      <c r="G1245" s="82" t="s">
        <v>125</v>
      </c>
    </row>
    <row r="1246" spans="1:7" s="5" customFormat="1" ht="15.75" customHeight="1">
      <c r="A1246" s="113"/>
      <c r="B1246" s="244"/>
      <c r="C1246" s="244"/>
      <c r="D1246" s="244"/>
      <c r="E1246" s="82" t="s">
        <v>14</v>
      </c>
      <c r="F1246" s="82" t="s">
        <v>24</v>
      </c>
      <c r="G1246" s="82" t="s">
        <v>25</v>
      </c>
    </row>
    <row r="1247" spans="1:7" s="5" customFormat="1" ht="15.75" customHeight="1">
      <c r="A1247" s="113"/>
      <c r="B1247" s="148" t="s">
        <v>609</v>
      </c>
      <c r="C1247" s="148"/>
      <c r="D1247" s="221" t="s">
        <v>608</v>
      </c>
      <c r="E1247" s="82">
        <v>45411</v>
      </c>
      <c r="F1247" s="82">
        <f>E1247+5</f>
        <v>45416</v>
      </c>
      <c r="G1247" s="82">
        <f>F1247+17</f>
        <v>45433</v>
      </c>
    </row>
    <row r="1248" spans="1:7" s="5" customFormat="1" ht="15.75" customHeight="1">
      <c r="A1248" s="113"/>
      <c r="B1248" s="115" t="s">
        <v>610</v>
      </c>
      <c r="C1248" s="148" t="s">
        <v>611</v>
      </c>
      <c r="D1248" s="221"/>
      <c r="E1248" s="82">
        <f>E1247+7</f>
        <v>45418</v>
      </c>
      <c r="F1248" s="82">
        <f t="shared" ref="E1248:F1250" si="172">F1247+7</f>
        <v>45423</v>
      </c>
      <c r="G1248" s="82">
        <f>F1248+17</f>
        <v>45440</v>
      </c>
    </row>
    <row r="1249" spans="1:7" s="5" customFormat="1" ht="15.75" customHeight="1">
      <c r="A1249" s="113"/>
      <c r="B1249" s="148" t="s">
        <v>612</v>
      </c>
      <c r="C1249" s="204" t="s">
        <v>613</v>
      </c>
      <c r="D1249" s="221"/>
      <c r="E1249" s="82">
        <f t="shared" si="172"/>
        <v>45425</v>
      </c>
      <c r="F1249" s="82">
        <f t="shared" si="172"/>
        <v>45430</v>
      </c>
      <c r="G1249" s="82">
        <f>F1249+17</f>
        <v>45447</v>
      </c>
    </row>
    <row r="1250" spans="1:7" s="5" customFormat="1" ht="15.75" customHeight="1">
      <c r="A1250" s="113"/>
      <c r="B1250" s="115" t="s">
        <v>614</v>
      </c>
      <c r="C1250" s="204" t="s">
        <v>615</v>
      </c>
      <c r="D1250" s="221"/>
      <c r="E1250" s="82">
        <f t="shared" si="172"/>
        <v>45432</v>
      </c>
      <c r="F1250" s="82">
        <f t="shared" si="172"/>
        <v>45437</v>
      </c>
      <c r="G1250" s="82">
        <f>F1250+17</f>
        <v>45454</v>
      </c>
    </row>
    <row r="1251" spans="1:7" s="5" customFormat="1" ht="15.75" customHeight="1">
      <c r="A1251" s="113"/>
      <c r="B1251" s="148"/>
      <c r="C1251" s="115"/>
      <c r="D1251" s="221"/>
      <c r="E1251" s="82"/>
      <c r="F1251" s="82"/>
      <c r="G1251" s="82"/>
    </row>
    <row r="1252" spans="1:7" s="55" customFormat="1" ht="15.75" customHeight="1">
      <c r="A1252" s="171"/>
      <c r="B1252" s="171"/>
      <c r="C1252" s="171"/>
      <c r="D1252" s="171"/>
      <c r="E1252" s="171"/>
      <c r="F1252" s="171"/>
      <c r="G1252" s="171"/>
    </row>
    <row r="1253" spans="1:7" s="5" customFormat="1" ht="15.75" customHeight="1">
      <c r="A1253" s="113" t="s">
        <v>126</v>
      </c>
      <c r="B1253" s="277" t="s">
        <v>244</v>
      </c>
      <c r="C1253" s="277" t="s">
        <v>440</v>
      </c>
      <c r="D1253" s="227" t="s">
        <v>403</v>
      </c>
      <c r="E1253" s="82" t="s">
        <v>477</v>
      </c>
      <c r="F1253" s="82" t="s">
        <v>23</v>
      </c>
      <c r="G1253" s="82" t="s">
        <v>1019</v>
      </c>
    </row>
    <row r="1254" spans="1:7" s="5" customFormat="1" ht="15.75" customHeight="1">
      <c r="A1254" s="113"/>
      <c r="B1254" s="277"/>
      <c r="C1254" s="277"/>
      <c r="D1254" s="229"/>
      <c r="E1254" s="82" t="s">
        <v>14</v>
      </c>
      <c r="F1254" s="82" t="s">
        <v>24</v>
      </c>
      <c r="G1254" s="82" t="s">
        <v>25</v>
      </c>
    </row>
    <row r="1255" spans="1:7" s="5" customFormat="1" ht="15.75" customHeight="1">
      <c r="A1255" s="113"/>
      <c r="B1255" s="115" t="s">
        <v>1020</v>
      </c>
      <c r="C1255" s="105" t="s">
        <v>1021</v>
      </c>
      <c r="D1255" s="218" t="s">
        <v>496</v>
      </c>
      <c r="E1255" s="94">
        <v>45410</v>
      </c>
      <c r="F1255" s="94">
        <f>E1255+5</f>
        <v>45415</v>
      </c>
      <c r="G1255" s="94">
        <f>F1255+19</f>
        <v>45434</v>
      </c>
    </row>
    <row r="1256" spans="1:7" s="5" customFormat="1" ht="15.75" customHeight="1">
      <c r="A1256" s="113"/>
      <c r="B1256" s="115" t="s">
        <v>1022</v>
      </c>
      <c r="C1256" s="105" t="s">
        <v>1023</v>
      </c>
      <c r="D1256" s="219"/>
      <c r="E1256" s="94">
        <f>E1255+7</f>
        <v>45417</v>
      </c>
      <c r="F1256" s="94">
        <f t="shared" ref="E1256:F1259" si="173">F1255+7</f>
        <v>45422</v>
      </c>
      <c r="G1256" s="94">
        <f>F1256+17</f>
        <v>45439</v>
      </c>
    </row>
    <row r="1257" spans="1:7" s="5" customFormat="1" ht="15.75" customHeight="1">
      <c r="A1257" s="113"/>
      <c r="B1257" s="115" t="s">
        <v>1024</v>
      </c>
      <c r="C1257" s="105" t="s">
        <v>1021</v>
      </c>
      <c r="D1257" s="219"/>
      <c r="E1257" s="94">
        <f t="shared" si="173"/>
        <v>45424</v>
      </c>
      <c r="F1257" s="94">
        <f t="shared" si="173"/>
        <v>45429</v>
      </c>
      <c r="G1257" s="94">
        <f>F1257+17</f>
        <v>45446</v>
      </c>
    </row>
    <row r="1258" spans="1:7" s="5" customFormat="1" ht="15.75" customHeight="1">
      <c r="A1258" s="113"/>
      <c r="B1258" s="210" t="s">
        <v>1025</v>
      </c>
      <c r="C1258" s="105" t="s">
        <v>1026</v>
      </c>
      <c r="D1258" s="219"/>
      <c r="E1258" s="94">
        <f t="shared" si="173"/>
        <v>45431</v>
      </c>
      <c r="F1258" s="94">
        <f t="shared" si="173"/>
        <v>45436</v>
      </c>
      <c r="G1258" s="94">
        <f>F1258+17</f>
        <v>45453</v>
      </c>
    </row>
    <row r="1259" spans="1:7" s="5" customFormat="1" ht="15.75" customHeight="1">
      <c r="A1259" s="113"/>
      <c r="B1259" s="92" t="s">
        <v>1027</v>
      </c>
      <c r="C1259" s="105" t="s">
        <v>1028</v>
      </c>
      <c r="D1259" s="220"/>
      <c r="E1259" s="94">
        <f t="shared" si="173"/>
        <v>45438</v>
      </c>
      <c r="F1259" s="94">
        <f t="shared" si="173"/>
        <v>45443</v>
      </c>
      <c r="G1259" s="94">
        <f>F1259+17</f>
        <v>45460</v>
      </c>
    </row>
    <row r="1260" spans="1:7" s="5" customFormat="1" ht="15.75" customHeight="1">
      <c r="A1260" s="276"/>
      <c r="B1260" s="276"/>
      <c r="C1260" s="276"/>
      <c r="D1260" s="276"/>
      <c r="E1260" s="276"/>
      <c r="F1260" s="276"/>
      <c r="G1260" s="276"/>
    </row>
    <row r="1261" spans="1:7" s="5" customFormat="1" ht="15.75" customHeight="1">
      <c r="A1261" s="113"/>
      <c r="B1261" s="277" t="s">
        <v>266</v>
      </c>
      <c r="C1261" s="277" t="s">
        <v>440</v>
      </c>
      <c r="D1261" s="264" t="s">
        <v>403</v>
      </c>
      <c r="E1261" s="94" t="s">
        <v>477</v>
      </c>
      <c r="F1261" s="94" t="s">
        <v>23</v>
      </c>
      <c r="G1261" s="94" t="s">
        <v>497</v>
      </c>
    </row>
    <row r="1262" spans="1:7" s="5" customFormat="1" ht="15.75" customHeight="1">
      <c r="A1262" s="113"/>
      <c r="B1262" s="277"/>
      <c r="C1262" s="277"/>
      <c r="D1262" s="264"/>
      <c r="E1262" s="94" t="s">
        <v>14</v>
      </c>
      <c r="F1262" s="94" t="s">
        <v>24</v>
      </c>
      <c r="G1262" s="94" t="s">
        <v>25</v>
      </c>
    </row>
    <row r="1263" spans="1:7" s="5" customFormat="1" ht="15.75" customHeight="1">
      <c r="A1263" s="113"/>
      <c r="B1263" s="133" t="s">
        <v>900</v>
      </c>
      <c r="C1263" s="133" t="s">
        <v>901</v>
      </c>
      <c r="D1263" s="256" t="s">
        <v>899</v>
      </c>
      <c r="E1263" s="94">
        <v>45413</v>
      </c>
      <c r="F1263" s="94">
        <f>E1263+5</f>
        <v>45418</v>
      </c>
      <c r="G1263" s="94">
        <f>F1263+17</f>
        <v>45435</v>
      </c>
    </row>
    <row r="1264" spans="1:7" s="5" customFormat="1" ht="15.75" customHeight="1">
      <c r="A1264" s="113"/>
      <c r="B1264" s="133" t="s">
        <v>902</v>
      </c>
      <c r="C1264" s="211" t="s">
        <v>903</v>
      </c>
      <c r="D1264" s="256"/>
      <c r="E1264" s="94">
        <f t="shared" ref="E1264:G1267" si="174">E1263+7</f>
        <v>45420</v>
      </c>
      <c r="F1264" s="94">
        <f t="shared" si="174"/>
        <v>45425</v>
      </c>
      <c r="G1264" s="94">
        <f t="shared" si="174"/>
        <v>45442</v>
      </c>
    </row>
    <row r="1265" spans="1:8" s="5" customFormat="1" ht="15.75" customHeight="1">
      <c r="A1265" s="113"/>
      <c r="B1265" s="133" t="s">
        <v>904</v>
      </c>
      <c r="C1265" s="133" t="s">
        <v>905</v>
      </c>
      <c r="D1265" s="256"/>
      <c r="E1265" s="94">
        <f t="shared" si="174"/>
        <v>45427</v>
      </c>
      <c r="F1265" s="94">
        <f t="shared" si="174"/>
        <v>45432</v>
      </c>
      <c r="G1265" s="94">
        <f t="shared" si="174"/>
        <v>45449</v>
      </c>
    </row>
    <row r="1266" spans="1:8" s="5" customFormat="1" ht="15.75" customHeight="1">
      <c r="A1266" s="113"/>
      <c r="B1266" s="133" t="s">
        <v>906</v>
      </c>
      <c r="C1266" s="211" t="s">
        <v>907</v>
      </c>
      <c r="D1266" s="256"/>
      <c r="E1266" s="94">
        <f t="shared" si="174"/>
        <v>45434</v>
      </c>
      <c r="F1266" s="94">
        <f t="shared" si="174"/>
        <v>45439</v>
      </c>
      <c r="G1266" s="94">
        <f t="shared" si="174"/>
        <v>45456</v>
      </c>
    </row>
    <row r="1267" spans="1:8" s="5" customFormat="1" ht="15.75" customHeight="1">
      <c r="A1267" s="113"/>
      <c r="B1267" s="133" t="s">
        <v>908</v>
      </c>
      <c r="C1267" s="211" t="s">
        <v>909</v>
      </c>
      <c r="D1267" s="256"/>
      <c r="E1267" s="212">
        <f>E1266+7</f>
        <v>45441</v>
      </c>
      <c r="F1267" s="212">
        <f t="shared" si="174"/>
        <v>45446</v>
      </c>
      <c r="G1267" s="212">
        <f t="shared" si="174"/>
        <v>45463</v>
      </c>
    </row>
    <row r="1268" spans="1:8" s="5" customFormat="1" ht="15.75" customHeight="1">
      <c r="A1268" s="55"/>
      <c r="B1268" s="55"/>
      <c r="C1268" s="55"/>
      <c r="D1268" s="55"/>
      <c r="E1268" s="55"/>
      <c r="F1268" s="55"/>
      <c r="G1268" s="55"/>
      <c r="H1268" s="55"/>
    </row>
    <row r="1269" spans="1:8" s="5" customFormat="1" ht="15.75" customHeight="1">
      <c r="A1269" s="55"/>
      <c r="B1269" s="55"/>
      <c r="C1269" s="55"/>
      <c r="D1269" s="55"/>
      <c r="E1269" s="55"/>
      <c r="F1269" s="55"/>
      <c r="G1269" s="55"/>
      <c r="H1269" s="55"/>
    </row>
    <row r="1270" spans="1:8" s="5" customFormat="1" ht="15.75" customHeight="1">
      <c r="A1270" s="62" t="s">
        <v>499</v>
      </c>
      <c r="B1270" s="278" t="s">
        <v>20</v>
      </c>
      <c r="C1270" s="280" t="s">
        <v>21</v>
      </c>
      <c r="D1270" s="259" t="s">
        <v>403</v>
      </c>
      <c r="E1270" s="12" t="s">
        <v>477</v>
      </c>
      <c r="F1270" s="12" t="s">
        <v>23</v>
      </c>
      <c r="G1270" s="12" t="s">
        <v>190</v>
      </c>
    </row>
    <row r="1271" spans="1:8" s="5" customFormat="1" ht="15.75" customHeight="1">
      <c r="A1271" s="62"/>
      <c r="B1271" s="279"/>
      <c r="C1271" s="281"/>
      <c r="D1271" s="260"/>
      <c r="E1271" s="12" t="s">
        <v>14</v>
      </c>
      <c r="F1271" s="12" t="s">
        <v>24</v>
      </c>
      <c r="G1271" s="12" t="s">
        <v>25</v>
      </c>
    </row>
    <row r="1272" spans="1:8" s="5" customFormat="1" ht="15.75" customHeight="1">
      <c r="A1272" s="113"/>
      <c r="B1272" s="115" t="s">
        <v>1020</v>
      </c>
      <c r="C1272" s="105" t="s">
        <v>1021</v>
      </c>
      <c r="D1272" s="218" t="s">
        <v>496</v>
      </c>
      <c r="E1272" s="94">
        <v>45410</v>
      </c>
      <c r="F1272" s="94">
        <f>E1272+5</f>
        <v>45415</v>
      </c>
      <c r="G1272" s="94">
        <f>F1272+19</f>
        <v>45434</v>
      </c>
      <c r="H1272" s="156"/>
    </row>
    <row r="1273" spans="1:8" s="5" customFormat="1" ht="15.75" customHeight="1">
      <c r="A1273" s="113"/>
      <c r="B1273" s="115" t="s">
        <v>1022</v>
      </c>
      <c r="C1273" s="105" t="s">
        <v>1023</v>
      </c>
      <c r="D1273" s="235"/>
      <c r="E1273" s="94">
        <f>E1272+7</f>
        <v>45417</v>
      </c>
      <c r="F1273" s="94">
        <f>F1272+7</f>
        <v>45422</v>
      </c>
      <c r="G1273" s="94">
        <f>G1272+7</f>
        <v>45441</v>
      </c>
      <c r="H1273" s="156"/>
    </row>
    <row r="1274" spans="1:8" s="5" customFormat="1" ht="15.75" customHeight="1">
      <c r="A1274" s="113"/>
      <c r="B1274" s="115" t="s">
        <v>1024</v>
      </c>
      <c r="C1274" s="105" t="s">
        <v>1021</v>
      </c>
      <c r="D1274" s="235"/>
      <c r="E1274" s="94">
        <f t="shared" ref="E1274:F1276" si="175">E1273+7</f>
        <v>45424</v>
      </c>
      <c r="F1274" s="94">
        <f t="shared" si="175"/>
        <v>45429</v>
      </c>
      <c r="G1274" s="94">
        <f>F1274+17</f>
        <v>45446</v>
      </c>
      <c r="H1274" s="156"/>
    </row>
    <row r="1275" spans="1:8" s="5" customFormat="1" ht="15.75" customHeight="1">
      <c r="A1275" s="113"/>
      <c r="B1275" s="210" t="s">
        <v>1025</v>
      </c>
      <c r="C1275" s="105" t="s">
        <v>1026</v>
      </c>
      <c r="D1275" s="235"/>
      <c r="E1275" s="213">
        <f t="shared" si="175"/>
        <v>45431</v>
      </c>
      <c r="F1275" s="213">
        <f t="shared" si="175"/>
        <v>45436</v>
      </c>
      <c r="G1275" s="213">
        <f>F1275+17</f>
        <v>45453</v>
      </c>
      <c r="H1275" s="156"/>
    </row>
    <row r="1276" spans="1:8" s="5" customFormat="1" ht="15.75" customHeight="1">
      <c r="A1276" s="113"/>
      <c r="B1276" s="92" t="s">
        <v>1027</v>
      </c>
      <c r="C1276" s="105" t="s">
        <v>1028</v>
      </c>
      <c r="D1276" s="220"/>
      <c r="E1276" s="213">
        <f t="shared" si="175"/>
        <v>45438</v>
      </c>
      <c r="F1276" s="213">
        <f t="shared" si="175"/>
        <v>45443</v>
      </c>
      <c r="G1276" s="213">
        <f>F1276+17</f>
        <v>45460</v>
      </c>
      <c r="H1276" s="156"/>
    </row>
    <row r="1277" spans="1:8" s="5" customFormat="1" ht="15.75" customHeight="1">
      <c r="A1277" s="276"/>
      <c r="B1277" s="276"/>
      <c r="C1277" s="276"/>
      <c r="D1277" s="276"/>
      <c r="E1277" s="276"/>
      <c r="F1277" s="276"/>
      <c r="G1277" s="276"/>
      <c r="H1277" s="276"/>
    </row>
    <row r="1278" spans="1:8" s="5" customFormat="1" ht="15.75" customHeight="1">
      <c r="A1278" s="113"/>
      <c r="B1278" s="227" t="s">
        <v>266</v>
      </c>
      <c r="C1278" s="227" t="s">
        <v>440</v>
      </c>
      <c r="D1278" s="227" t="s">
        <v>403</v>
      </c>
      <c r="E1278" s="119" t="s">
        <v>226</v>
      </c>
      <c r="F1278" s="119" t="s">
        <v>23</v>
      </c>
      <c r="G1278" s="120" t="s">
        <v>190</v>
      </c>
      <c r="H1278" s="156"/>
    </row>
    <row r="1279" spans="1:8" s="5" customFormat="1" ht="15.75" customHeight="1">
      <c r="A1279" s="113"/>
      <c r="B1279" s="229"/>
      <c r="C1279" s="229"/>
      <c r="D1279" s="229"/>
      <c r="E1279" s="123" t="s">
        <v>333</v>
      </c>
      <c r="F1279" s="122" t="s">
        <v>24</v>
      </c>
      <c r="G1279" s="119" t="s">
        <v>25</v>
      </c>
      <c r="H1279" s="156"/>
    </row>
    <row r="1280" spans="1:8" s="5" customFormat="1" ht="15.75" customHeight="1">
      <c r="A1280" s="113"/>
      <c r="B1280" s="133" t="s">
        <v>900</v>
      </c>
      <c r="C1280" s="133" t="s">
        <v>901</v>
      </c>
      <c r="D1280" s="233" t="s">
        <v>498</v>
      </c>
      <c r="E1280" s="82">
        <v>45413</v>
      </c>
      <c r="F1280" s="82">
        <f>E1280+5</f>
        <v>45418</v>
      </c>
      <c r="G1280" s="82">
        <f>F1280+17</f>
        <v>45435</v>
      </c>
      <c r="H1280" s="156"/>
    </row>
    <row r="1281" spans="1:8" s="5" customFormat="1" ht="15.75" customHeight="1">
      <c r="A1281" s="113"/>
      <c r="B1281" s="133" t="s">
        <v>902</v>
      </c>
      <c r="C1281" s="211" t="s">
        <v>903</v>
      </c>
      <c r="D1281" s="273"/>
      <c r="E1281" s="82">
        <f t="shared" ref="E1281:G1284" si="176">E1280+7</f>
        <v>45420</v>
      </c>
      <c r="F1281" s="82">
        <f t="shared" si="176"/>
        <v>45425</v>
      </c>
      <c r="G1281" s="82">
        <f t="shared" si="176"/>
        <v>45442</v>
      </c>
      <c r="H1281" s="156"/>
    </row>
    <row r="1282" spans="1:8" s="5" customFormat="1" ht="15.75" customHeight="1">
      <c r="A1282" s="184"/>
      <c r="B1282" s="133" t="s">
        <v>904</v>
      </c>
      <c r="C1282" s="133" t="s">
        <v>905</v>
      </c>
      <c r="D1282" s="273"/>
      <c r="E1282" s="82">
        <f t="shared" si="176"/>
        <v>45427</v>
      </c>
      <c r="F1282" s="82">
        <f t="shared" si="176"/>
        <v>45432</v>
      </c>
      <c r="G1282" s="82">
        <f t="shared" si="176"/>
        <v>45449</v>
      </c>
      <c r="H1282" s="156"/>
    </row>
    <row r="1283" spans="1:8" s="5" customFormat="1" ht="15.75" customHeight="1">
      <c r="A1283" s="214" t="s">
        <v>500</v>
      </c>
      <c r="B1283" s="133" t="s">
        <v>906</v>
      </c>
      <c r="C1283" s="211" t="s">
        <v>907</v>
      </c>
      <c r="D1283" s="273"/>
      <c r="E1283" s="82">
        <f t="shared" si="176"/>
        <v>45434</v>
      </c>
      <c r="F1283" s="82">
        <f t="shared" si="176"/>
        <v>45439</v>
      </c>
      <c r="G1283" s="82">
        <f t="shared" si="176"/>
        <v>45456</v>
      </c>
      <c r="H1283" s="156"/>
    </row>
    <row r="1284" spans="1:8" s="5" customFormat="1" ht="15.75" customHeight="1">
      <c r="A1284" s="184"/>
      <c r="B1284" s="133" t="s">
        <v>908</v>
      </c>
      <c r="C1284" s="211" t="s">
        <v>909</v>
      </c>
      <c r="D1284" s="274"/>
      <c r="E1284" s="200">
        <f t="shared" si="176"/>
        <v>45441</v>
      </c>
      <c r="F1284" s="200">
        <f t="shared" si="176"/>
        <v>45446</v>
      </c>
      <c r="G1284" s="200">
        <f t="shared" si="176"/>
        <v>45463</v>
      </c>
      <c r="H1284" s="156"/>
    </row>
    <row r="1285" spans="1:8" s="5" customFormat="1" ht="15.75">
      <c r="A1285" s="33"/>
    </row>
    <row r="1286" spans="1:8" s="6" customFormat="1">
      <c r="A1286" s="50"/>
    </row>
    <row r="1287" spans="1:8" s="6" customFormat="1">
      <c r="A1287" s="50"/>
    </row>
    <row r="1288" spans="1:8" s="6" customFormat="1">
      <c r="A1288" s="50"/>
    </row>
    <row r="1289" spans="1:8" s="6" customFormat="1">
      <c r="A1289" s="50"/>
    </row>
  </sheetData>
  <mergeCells count="652">
    <mergeCell ref="D841:D842"/>
    <mergeCell ref="B841:B842"/>
    <mergeCell ref="D514:D518"/>
    <mergeCell ref="C555:C556"/>
    <mergeCell ref="B608:B609"/>
    <mergeCell ref="C448:C449"/>
    <mergeCell ref="D433:D437"/>
    <mergeCell ref="C439:C440"/>
    <mergeCell ref="D431:D432"/>
    <mergeCell ref="C457:C458"/>
    <mergeCell ref="B457:B458"/>
    <mergeCell ref="D457:D458"/>
    <mergeCell ref="D459:D463"/>
    <mergeCell ref="B466:B467"/>
    <mergeCell ref="C466:C467"/>
    <mergeCell ref="D466:D467"/>
    <mergeCell ref="D549:D553"/>
    <mergeCell ref="D637:D641"/>
    <mergeCell ref="B616:B617"/>
    <mergeCell ref="B626:B627"/>
    <mergeCell ref="B600:B601"/>
    <mergeCell ref="B555:B556"/>
    <mergeCell ref="C572:C573"/>
    <mergeCell ref="D572:D573"/>
    <mergeCell ref="A430:B430"/>
    <mergeCell ref="B439:B440"/>
    <mergeCell ref="D441:D445"/>
    <mergeCell ref="C431:C432"/>
    <mergeCell ref="D450:D454"/>
    <mergeCell ref="B448:B449"/>
    <mergeCell ref="B431:B432"/>
    <mergeCell ref="A447:B447"/>
    <mergeCell ref="D439:D440"/>
    <mergeCell ref="D448:D449"/>
    <mergeCell ref="C591:C592"/>
    <mergeCell ref="D584:D588"/>
    <mergeCell ref="B582:B583"/>
    <mergeCell ref="C582:C583"/>
    <mergeCell ref="D591:D592"/>
    <mergeCell ref="D574:D578"/>
    <mergeCell ref="B635:B636"/>
    <mergeCell ref="D608:D609"/>
    <mergeCell ref="A581:B581"/>
    <mergeCell ref="B591:B592"/>
    <mergeCell ref="A590:B590"/>
    <mergeCell ref="D582:D583"/>
    <mergeCell ref="C626:C627"/>
    <mergeCell ref="D610:D614"/>
    <mergeCell ref="D566:D570"/>
    <mergeCell ref="D475:D476"/>
    <mergeCell ref="D477:D481"/>
    <mergeCell ref="A502:B502"/>
    <mergeCell ref="D468:D472"/>
    <mergeCell ref="B483:B484"/>
    <mergeCell ref="C483:C484"/>
    <mergeCell ref="D483:D484"/>
    <mergeCell ref="D485:D489"/>
    <mergeCell ref="A492:B492"/>
    <mergeCell ref="A474:B474"/>
    <mergeCell ref="B475:B476"/>
    <mergeCell ref="C475:C476"/>
    <mergeCell ref="D505:D509"/>
    <mergeCell ref="B520:B521"/>
    <mergeCell ref="C547:C548"/>
    <mergeCell ref="B529:B530"/>
    <mergeCell ref="D520:D521"/>
    <mergeCell ref="C520:C521"/>
    <mergeCell ref="D493:D494"/>
    <mergeCell ref="C493:C494"/>
    <mergeCell ref="B547:B548"/>
    <mergeCell ref="D531:D535"/>
    <mergeCell ref="A528:B528"/>
    <mergeCell ref="D653:D657"/>
    <mergeCell ref="B730:B731"/>
    <mergeCell ref="B703:B704"/>
    <mergeCell ref="C703:C704"/>
    <mergeCell ref="C694:C695"/>
    <mergeCell ref="A739:G739"/>
    <mergeCell ref="B777:B778"/>
    <mergeCell ref="C767:C768"/>
    <mergeCell ref="C741:C742"/>
    <mergeCell ref="D767:D768"/>
    <mergeCell ref="C777:C778"/>
    <mergeCell ref="D769:D773"/>
    <mergeCell ref="D743:D747"/>
    <mergeCell ref="D758:D759"/>
    <mergeCell ref="B741:B742"/>
    <mergeCell ref="B749:B750"/>
    <mergeCell ref="C749:C750"/>
    <mergeCell ref="D749:D750"/>
    <mergeCell ref="D741:D742"/>
    <mergeCell ref="D732:D736"/>
    <mergeCell ref="D751:D755"/>
    <mergeCell ref="B767:B768"/>
    <mergeCell ref="D705:D709"/>
    <mergeCell ref="D722:D723"/>
    <mergeCell ref="D818:D822"/>
    <mergeCell ref="B824:B825"/>
    <mergeCell ref="C824:C825"/>
    <mergeCell ref="D824:D825"/>
    <mergeCell ref="B816:B817"/>
    <mergeCell ref="D789:D793"/>
    <mergeCell ref="D797:D801"/>
    <mergeCell ref="D795:D796"/>
    <mergeCell ref="B832:B833"/>
    <mergeCell ref="D808:D809"/>
    <mergeCell ref="D826:D830"/>
    <mergeCell ref="D816:D817"/>
    <mergeCell ref="C832:C833"/>
    <mergeCell ref="B795:B796"/>
    <mergeCell ref="B808:B809"/>
    <mergeCell ref="A806:XFD806"/>
    <mergeCell ref="D1272:D1276"/>
    <mergeCell ref="D810:D814"/>
    <mergeCell ref="D730:D731"/>
    <mergeCell ref="D714:D715"/>
    <mergeCell ref="C714:C715"/>
    <mergeCell ref="B1172:B1173"/>
    <mergeCell ref="C1172:C1173"/>
    <mergeCell ref="D1172:D1173"/>
    <mergeCell ref="D1180:D1181"/>
    <mergeCell ref="D1164:D1165"/>
    <mergeCell ref="C1164:C1165"/>
    <mergeCell ref="B1164:B1165"/>
    <mergeCell ref="D1068:D1072"/>
    <mergeCell ref="D1076:D1080"/>
    <mergeCell ref="D1086:D1090"/>
    <mergeCell ref="D1096:D1100"/>
    <mergeCell ref="B1017:B1018"/>
    <mergeCell ref="D1125:D1129"/>
    <mergeCell ref="D1141:D1145"/>
    <mergeCell ref="D878:D879"/>
    <mergeCell ref="C868:C869"/>
    <mergeCell ref="D868:D869"/>
    <mergeCell ref="A907:G907"/>
    <mergeCell ref="D1028:D1029"/>
    <mergeCell ref="C1225:C1226"/>
    <mergeCell ref="B1225:B1226"/>
    <mergeCell ref="D1225:D1226"/>
    <mergeCell ref="C616:C617"/>
    <mergeCell ref="D616:D617"/>
    <mergeCell ref="A804:G804"/>
    <mergeCell ref="B710:D711"/>
    <mergeCell ref="C722:C723"/>
    <mergeCell ref="C927:C928"/>
    <mergeCell ref="D918:D919"/>
    <mergeCell ref="D1007:D1008"/>
    <mergeCell ref="C1007:C1008"/>
    <mergeCell ref="D990:D994"/>
    <mergeCell ref="D834:D838"/>
    <mergeCell ref="D859:D860"/>
    <mergeCell ref="C910:C911"/>
    <mergeCell ref="D910:D911"/>
    <mergeCell ref="D896:D897"/>
    <mergeCell ref="D888:D889"/>
    <mergeCell ref="C888:C889"/>
    <mergeCell ref="C878:C879"/>
    <mergeCell ref="D979:D980"/>
    <mergeCell ref="D981:D985"/>
    <mergeCell ref="B979:B980"/>
    <mergeCell ref="D1217:D1218"/>
    <mergeCell ref="B1217:B1218"/>
    <mergeCell ref="C1180:C1181"/>
    <mergeCell ref="B1180:B1181"/>
    <mergeCell ref="D1219:D1223"/>
    <mergeCell ref="C1217:C1218"/>
    <mergeCell ref="D1057:D1058"/>
    <mergeCell ref="D1049:D1050"/>
    <mergeCell ref="C1049:C1050"/>
    <mergeCell ref="A1154:H1154"/>
    <mergeCell ref="D1131:D1132"/>
    <mergeCell ref="D1174:D1178"/>
    <mergeCell ref="D1051:D1055"/>
    <mergeCell ref="A1179:XFD1179"/>
    <mergeCell ref="D1155:D1156"/>
    <mergeCell ref="C1155:C1156"/>
    <mergeCell ref="B1155:B1156"/>
    <mergeCell ref="A1208:H1208"/>
    <mergeCell ref="A1171:H1171"/>
    <mergeCell ref="D1211:D1215"/>
    <mergeCell ref="B1189:B1190"/>
    <mergeCell ref="B1147:B1148"/>
    <mergeCell ref="B1113:B1114"/>
    <mergeCell ref="D1149:D1153"/>
    <mergeCell ref="D1227:D1231"/>
    <mergeCell ref="D1247:D1251"/>
    <mergeCell ref="A1234:G1234"/>
    <mergeCell ref="A1232:G1233"/>
    <mergeCell ref="A1235:G1235"/>
    <mergeCell ref="D1238:D1242"/>
    <mergeCell ref="D1245:D1246"/>
    <mergeCell ref="C1245:C1246"/>
    <mergeCell ref="D1253:D1254"/>
    <mergeCell ref="C1253:C1254"/>
    <mergeCell ref="B1253:B1254"/>
    <mergeCell ref="D369:D373"/>
    <mergeCell ref="D405:D409"/>
    <mergeCell ref="B677:B678"/>
    <mergeCell ref="B686:B687"/>
    <mergeCell ref="D668:D669"/>
    <mergeCell ref="D686:D687"/>
    <mergeCell ref="C730:C731"/>
    <mergeCell ref="D724:D728"/>
    <mergeCell ref="B722:B723"/>
    <mergeCell ref="D696:D700"/>
    <mergeCell ref="D716:D720"/>
    <mergeCell ref="D677:D678"/>
    <mergeCell ref="B714:B715"/>
    <mergeCell ref="C564:C565"/>
    <mergeCell ref="B564:B565"/>
    <mergeCell ref="D557:D561"/>
    <mergeCell ref="C512:C513"/>
    <mergeCell ref="D512:D513"/>
    <mergeCell ref="D503:D504"/>
    <mergeCell ref="C503:C504"/>
    <mergeCell ref="D555:D556"/>
    <mergeCell ref="D564:D565"/>
    <mergeCell ref="B503:B504"/>
    <mergeCell ref="B572:B573"/>
    <mergeCell ref="D356:D357"/>
    <mergeCell ref="D358:D362"/>
    <mergeCell ref="D422:D423"/>
    <mergeCell ref="D367:D368"/>
    <mergeCell ref="C367:C368"/>
    <mergeCell ref="A374:B374"/>
    <mergeCell ref="D412:D413"/>
    <mergeCell ref="D414:D418"/>
    <mergeCell ref="A420:G420"/>
    <mergeCell ref="B412:B413"/>
    <mergeCell ref="C422:C423"/>
    <mergeCell ref="A421:B421"/>
    <mergeCell ref="D394:D395"/>
    <mergeCell ref="B422:B423"/>
    <mergeCell ref="D387:D391"/>
    <mergeCell ref="D385:D386"/>
    <mergeCell ref="B375:B376"/>
    <mergeCell ref="C385:C386"/>
    <mergeCell ref="B403:B404"/>
    <mergeCell ref="C394:C395"/>
    <mergeCell ref="C375:C376"/>
    <mergeCell ref="A402:B402"/>
    <mergeCell ref="D403:D404"/>
    <mergeCell ref="A411:B411"/>
    <mergeCell ref="B339:B340"/>
    <mergeCell ref="D350:D354"/>
    <mergeCell ref="C412:C413"/>
    <mergeCell ref="D314:D318"/>
    <mergeCell ref="D339:D340"/>
    <mergeCell ref="C339:C340"/>
    <mergeCell ref="D341:D345"/>
    <mergeCell ref="D377:D381"/>
    <mergeCell ref="D396:D400"/>
    <mergeCell ref="A393:B393"/>
    <mergeCell ref="A365:G365"/>
    <mergeCell ref="C403:C404"/>
    <mergeCell ref="D375:D376"/>
    <mergeCell ref="A366:B366"/>
    <mergeCell ref="B367:B368"/>
    <mergeCell ref="B385:B386"/>
    <mergeCell ref="A384:B384"/>
    <mergeCell ref="B394:B395"/>
    <mergeCell ref="A347:B347"/>
    <mergeCell ref="B348:B349"/>
    <mergeCell ref="D348:D349"/>
    <mergeCell ref="C348:C349"/>
    <mergeCell ref="B356:B357"/>
    <mergeCell ref="C356:C357"/>
    <mergeCell ref="A310:G310"/>
    <mergeCell ref="B330:B331"/>
    <mergeCell ref="D330:D331"/>
    <mergeCell ref="C330:C331"/>
    <mergeCell ref="D332:D336"/>
    <mergeCell ref="D322:D326"/>
    <mergeCell ref="B320:B321"/>
    <mergeCell ref="A319:B319"/>
    <mergeCell ref="A329:B329"/>
    <mergeCell ref="D320:D321"/>
    <mergeCell ref="C320:C321"/>
    <mergeCell ref="A311:B311"/>
    <mergeCell ref="C312:C313"/>
    <mergeCell ref="B312:B313"/>
    <mergeCell ref="D312:D313"/>
    <mergeCell ref="C49:C50"/>
    <mergeCell ref="A101:B101"/>
    <mergeCell ref="D233:D237"/>
    <mergeCell ref="D49:D50"/>
    <mergeCell ref="D42:D46"/>
    <mergeCell ref="B49:B50"/>
    <mergeCell ref="D147:D148"/>
    <mergeCell ref="D140:D144"/>
    <mergeCell ref="D104:D108"/>
    <mergeCell ref="A92:B92"/>
    <mergeCell ref="C93:C94"/>
    <mergeCell ref="B93:B94"/>
    <mergeCell ref="B102:B103"/>
    <mergeCell ref="D149:D153"/>
    <mergeCell ref="A128:B128"/>
    <mergeCell ref="A146:B146"/>
    <mergeCell ref="B138:B139"/>
    <mergeCell ref="A110:B110"/>
    <mergeCell ref="B147:B148"/>
    <mergeCell ref="A137:B137"/>
    <mergeCell ref="A155:B155"/>
    <mergeCell ref="A109:B109"/>
    <mergeCell ref="C147:C148"/>
    <mergeCell ref="B58:B59"/>
    <mergeCell ref="D85:D86"/>
    <mergeCell ref="C77:C78"/>
    <mergeCell ref="D58:D59"/>
    <mergeCell ref="D70:D74"/>
    <mergeCell ref="C58:C59"/>
    <mergeCell ref="D113:D117"/>
    <mergeCell ref="D122:D126"/>
    <mergeCell ref="B194:B195"/>
    <mergeCell ref="D184:D185"/>
    <mergeCell ref="C166:C167"/>
    <mergeCell ref="A183:B183"/>
    <mergeCell ref="B166:B167"/>
    <mergeCell ref="D166:D167"/>
    <mergeCell ref="A165:B165"/>
    <mergeCell ref="D177:D181"/>
    <mergeCell ref="D175:D176"/>
    <mergeCell ref="C138:C139"/>
    <mergeCell ref="C120:C121"/>
    <mergeCell ref="C85:C86"/>
    <mergeCell ref="B85:B86"/>
    <mergeCell ref="B68:B69"/>
    <mergeCell ref="A84:B84"/>
    <mergeCell ref="B77:B78"/>
    <mergeCell ref="D186:D190"/>
    <mergeCell ref="A1:G1"/>
    <mergeCell ref="A2:B2"/>
    <mergeCell ref="A3:G3"/>
    <mergeCell ref="B40:B41"/>
    <mergeCell ref="B4:B5"/>
    <mergeCell ref="A39:B39"/>
    <mergeCell ref="D22:D23"/>
    <mergeCell ref="C22:C23"/>
    <mergeCell ref="D4:D5"/>
    <mergeCell ref="C4:C5"/>
    <mergeCell ref="B13:B14"/>
    <mergeCell ref="D6:D10"/>
    <mergeCell ref="D24:D28"/>
    <mergeCell ref="C32:C33"/>
    <mergeCell ref="D32:D33"/>
    <mergeCell ref="C40:C41"/>
    <mergeCell ref="B11:G12"/>
    <mergeCell ref="A31:B31"/>
    <mergeCell ref="B32:B33"/>
    <mergeCell ref="A48:B48"/>
    <mergeCell ref="A67:B67"/>
    <mergeCell ref="D138:D139"/>
    <mergeCell ref="D111:D112"/>
    <mergeCell ref="D13:D14"/>
    <mergeCell ref="D15:D19"/>
    <mergeCell ref="C13:C14"/>
    <mergeCell ref="D40:D41"/>
    <mergeCell ref="D34:D38"/>
    <mergeCell ref="B22:B23"/>
    <mergeCell ref="D102:D103"/>
    <mergeCell ref="C129:C130"/>
    <mergeCell ref="C111:C112"/>
    <mergeCell ref="D87:D91"/>
    <mergeCell ref="A119:B119"/>
    <mergeCell ref="C102:C103"/>
    <mergeCell ref="D79:D83"/>
    <mergeCell ref="D77:D78"/>
    <mergeCell ref="C68:C69"/>
    <mergeCell ref="D51:D55"/>
    <mergeCell ref="D60:D64"/>
    <mergeCell ref="D68:D69"/>
    <mergeCell ref="D93:D94"/>
    <mergeCell ref="D95:D99"/>
    <mergeCell ref="B156:B157"/>
    <mergeCell ref="B120:B121"/>
    <mergeCell ref="B129:B130"/>
    <mergeCell ref="B111:B112"/>
    <mergeCell ref="D158:D162"/>
    <mergeCell ref="D129:D130"/>
    <mergeCell ref="B175:B176"/>
    <mergeCell ref="C175:C176"/>
    <mergeCell ref="C184:C185"/>
    <mergeCell ref="D168:D172"/>
    <mergeCell ref="A164:G164"/>
    <mergeCell ref="A174:B174"/>
    <mergeCell ref="B184:B185"/>
    <mergeCell ref="D120:D121"/>
    <mergeCell ref="C156:C157"/>
    <mergeCell ref="D131:D135"/>
    <mergeCell ref="D156:D157"/>
    <mergeCell ref="C213:C214"/>
    <mergeCell ref="D196:D200"/>
    <mergeCell ref="B222:B223"/>
    <mergeCell ref="A193:B193"/>
    <mergeCell ref="A202:G202"/>
    <mergeCell ref="C204:C205"/>
    <mergeCell ref="B213:B214"/>
    <mergeCell ref="D215:D219"/>
    <mergeCell ref="D213:D214"/>
    <mergeCell ref="A221:B221"/>
    <mergeCell ref="D206:D210"/>
    <mergeCell ref="C194:C195"/>
    <mergeCell ref="D194:D195"/>
    <mergeCell ref="A203:B203"/>
    <mergeCell ref="B204:B205"/>
    <mergeCell ref="D204:D205"/>
    <mergeCell ref="A239:B239"/>
    <mergeCell ref="C222:C223"/>
    <mergeCell ref="B249:B250"/>
    <mergeCell ref="A247:G248"/>
    <mergeCell ref="A275:B275"/>
    <mergeCell ref="B276:B277"/>
    <mergeCell ref="C276:C277"/>
    <mergeCell ref="D260:D264"/>
    <mergeCell ref="D276:D277"/>
    <mergeCell ref="B258:B259"/>
    <mergeCell ref="C267:C268"/>
    <mergeCell ref="D222:D223"/>
    <mergeCell ref="D242:D246"/>
    <mergeCell ref="D251:D255"/>
    <mergeCell ref="C231:C232"/>
    <mergeCell ref="D231:D232"/>
    <mergeCell ref="D224:D228"/>
    <mergeCell ref="A230:B230"/>
    <mergeCell ref="C258:C259"/>
    <mergeCell ref="B240:B241"/>
    <mergeCell ref="B231:B232"/>
    <mergeCell ref="D240:D241"/>
    <mergeCell ref="A266:B266"/>
    <mergeCell ref="D267:D268"/>
    <mergeCell ref="C249:C250"/>
    <mergeCell ref="D249:D250"/>
    <mergeCell ref="C240:C241"/>
    <mergeCell ref="D304:D308"/>
    <mergeCell ref="D287:D291"/>
    <mergeCell ref="D285:D286"/>
    <mergeCell ref="D278:D282"/>
    <mergeCell ref="A301:B301"/>
    <mergeCell ref="C302:C303"/>
    <mergeCell ref="A284:B284"/>
    <mergeCell ref="B285:B286"/>
    <mergeCell ref="C293:C294"/>
    <mergeCell ref="D295:D299"/>
    <mergeCell ref="C285:C286"/>
    <mergeCell ref="B302:B303"/>
    <mergeCell ref="D293:D294"/>
    <mergeCell ref="B293:B294"/>
    <mergeCell ref="A292:B292"/>
    <mergeCell ref="D302:D303"/>
    <mergeCell ref="A257:B257"/>
    <mergeCell ref="B267:B268"/>
    <mergeCell ref="D269:D273"/>
    <mergeCell ref="D258:D259"/>
    <mergeCell ref="B493:B494"/>
    <mergeCell ref="B512:B513"/>
    <mergeCell ref="A511:B511"/>
    <mergeCell ref="C538:C539"/>
    <mergeCell ref="D538:D539"/>
    <mergeCell ref="D547:D548"/>
    <mergeCell ref="C529:C530"/>
    <mergeCell ref="D529:D530"/>
    <mergeCell ref="B537:G537"/>
    <mergeCell ref="D540:D544"/>
    <mergeCell ref="A546:B546"/>
    <mergeCell ref="B538:B539"/>
    <mergeCell ref="D522:D526"/>
    <mergeCell ref="D424:D428"/>
    <mergeCell ref="A338:B338"/>
    <mergeCell ref="C1200:C1201"/>
    <mergeCell ref="B1200:B1201"/>
    <mergeCell ref="B1278:B1279"/>
    <mergeCell ref="A1216:XFD1216"/>
    <mergeCell ref="D1191:D1195"/>
    <mergeCell ref="D495:D499"/>
    <mergeCell ref="D670:D674"/>
    <mergeCell ref="D694:D695"/>
    <mergeCell ref="B660:B661"/>
    <mergeCell ref="B758:B759"/>
    <mergeCell ref="D679:D683"/>
    <mergeCell ref="C758:C759"/>
    <mergeCell ref="C677:C678"/>
    <mergeCell ref="D660:D661"/>
    <mergeCell ref="C668:C669"/>
    <mergeCell ref="C660:C661"/>
    <mergeCell ref="D688:D692"/>
    <mergeCell ref="D662:D666"/>
    <mergeCell ref="B694:B695"/>
    <mergeCell ref="C686:C687"/>
    <mergeCell ref="B668:B669"/>
    <mergeCell ref="B1049:B1050"/>
    <mergeCell ref="D1280:D1284"/>
    <mergeCell ref="A1196:H1199"/>
    <mergeCell ref="A1187:H1188"/>
    <mergeCell ref="A1207:H1207"/>
    <mergeCell ref="A1260:G1260"/>
    <mergeCell ref="A1277:H1277"/>
    <mergeCell ref="C1209:C1210"/>
    <mergeCell ref="B1209:B1210"/>
    <mergeCell ref="D1209:D1210"/>
    <mergeCell ref="D1200:D1201"/>
    <mergeCell ref="C1278:C1279"/>
    <mergeCell ref="D1278:D1279"/>
    <mergeCell ref="D1270:D1271"/>
    <mergeCell ref="B1261:B1262"/>
    <mergeCell ref="C1261:C1262"/>
    <mergeCell ref="D1261:D1262"/>
    <mergeCell ref="B1245:B1246"/>
    <mergeCell ref="D1236:D1237"/>
    <mergeCell ref="D1263:D1267"/>
    <mergeCell ref="B1270:B1271"/>
    <mergeCell ref="C1236:C1237"/>
    <mergeCell ref="C1270:C1271"/>
    <mergeCell ref="B1236:B1237"/>
    <mergeCell ref="D1255:D1259"/>
    <mergeCell ref="C918:C919"/>
    <mergeCell ref="B927:B928"/>
    <mergeCell ref="B1039:B1040"/>
    <mergeCell ref="C945:C946"/>
    <mergeCell ref="B953:B954"/>
    <mergeCell ref="B996:B997"/>
    <mergeCell ref="C1057:C1058"/>
    <mergeCell ref="B1007:B1008"/>
    <mergeCell ref="B1028:B1029"/>
    <mergeCell ref="B960:G961"/>
    <mergeCell ref="D1009:D1013"/>
    <mergeCell ref="C1039:C1040"/>
    <mergeCell ref="D1039:D1040"/>
    <mergeCell ref="D1017:D1018"/>
    <mergeCell ref="B651:B652"/>
    <mergeCell ref="D593:D597"/>
    <mergeCell ref="D618:D622"/>
    <mergeCell ref="D645:D649"/>
    <mergeCell ref="D626:D627"/>
    <mergeCell ref="A599:B599"/>
    <mergeCell ref="D643:D644"/>
    <mergeCell ref="D651:D652"/>
    <mergeCell ref="C608:C609"/>
    <mergeCell ref="D600:D601"/>
    <mergeCell ref="A607:H607"/>
    <mergeCell ref="D602:D606"/>
    <mergeCell ref="C643:C644"/>
    <mergeCell ref="D635:D636"/>
    <mergeCell ref="D628:D632"/>
    <mergeCell ref="C635:C636"/>
    <mergeCell ref="B643:B644"/>
    <mergeCell ref="C651:C652"/>
    <mergeCell ref="C600:C601"/>
    <mergeCell ref="C841:C842"/>
    <mergeCell ref="C816:C817"/>
    <mergeCell ref="D852:D856"/>
    <mergeCell ref="D937:D941"/>
    <mergeCell ref="C953:C954"/>
    <mergeCell ref="D1182:D1186"/>
    <mergeCell ref="D1166:D1170"/>
    <mergeCell ref="D1041:D1045"/>
    <mergeCell ref="A1121:G1121"/>
    <mergeCell ref="C1123:C1124"/>
    <mergeCell ref="B1123:B1124"/>
    <mergeCell ref="D1139:D1140"/>
    <mergeCell ref="D964:D968"/>
    <mergeCell ref="D929:D933"/>
    <mergeCell ref="B850:B851"/>
    <mergeCell ref="D870:D874"/>
    <mergeCell ref="D880:D884"/>
    <mergeCell ref="B1094:B1095"/>
    <mergeCell ref="B1066:B1067"/>
    <mergeCell ref="C1028:C1029"/>
    <mergeCell ref="B970:B971"/>
    <mergeCell ref="C970:C971"/>
    <mergeCell ref="B1057:B1058"/>
    <mergeCell ref="B988:B989"/>
    <mergeCell ref="D1157:D1161"/>
    <mergeCell ref="C1131:C1132"/>
    <mergeCell ref="D1019:D1023"/>
    <mergeCell ref="C1139:C1140"/>
    <mergeCell ref="C1147:C1148"/>
    <mergeCell ref="D1123:D1124"/>
    <mergeCell ref="D927:D928"/>
    <mergeCell ref="D953:D954"/>
    <mergeCell ref="D945:D946"/>
    <mergeCell ref="B787:B788"/>
    <mergeCell ref="C795:C796"/>
    <mergeCell ref="B1131:B1132"/>
    <mergeCell ref="D998:D1002"/>
    <mergeCell ref="D1030:D1034"/>
    <mergeCell ref="B962:B963"/>
    <mergeCell ref="C996:C997"/>
    <mergeCell ref="C935:C936"/>
    <mergeCell ref="C859:C860"/>
    <mergeCell ref="C850:C851"/>
    <mergeCell ref="D850:D851"/>
    <mergeCell ref="B878:B879"/>
    <mergeCell ref="D843:D847"/>
    <mergeCell ref="D890:D894"/>
    <mergeCell ref="B868:B869"/>
    <mergeCell ref="B888:B889"/>
    <mergeCell ref="B859:B860"/>
    <mergeCell ref="B896:B897"/>
    <mergeCell ref="D861:D865"/>
    <mergeCell ref="C896:C897"/>
    <mergeCell ref="D898:D902"/>
    <mergeCell ref="C1113:C1114"/>
    <mergeCell ref="D832:D833"/>
    <mergeCell ref="C808:C809"/>
    <mergeCell ref="D703:D704"/>
    <mergeCell ref="D777:D778"/>
    <mergeCell ref="D760:D764"/>
    <mergeCell ref="D779:D783"/>
    <mergeCell ref="D787:D788"/>
    <mergeCell ref="C787:C788"/>
    <mergeCell ref="D1202:D1206"/>
    <mergeCell ref="B1103:B1104"/>
    <mergeCell ref="D1105:D1109"/>
    <mergeCell ref="D1059:D1063"/>
    <mergeCell ref="C1066:C1067"/>
    <mergeCell ref="D1066:D1067"/>
    <mergeCell ref="C1103:C1104"/>
    <mergeCell ref="D1103:D1104"/>
    <mergeCell ref="D1094:D1095"/>
    <mergeCell ref="C1094:C1095"/>
    <mergeCell ref="C1084:C1085"/>
    <mergeCell ref="B1074:B1075"/>
    <mergeCell ref="B1084:B1085"/>
    <mergeCell ref="C1074:C1075"/>
    <mergeCell ref="B1139:B1140"/>
    <mergeCell ref="D1147:D1148"/>
    <mergeCell ref="D1113:D1114"/>
    <mergeCell ref="D1115:D1119"/>
    <mergeCell ref="D1189:D1190"/>
    <mergeCell ref="C1189:C1190"/>
    <mergeCell ref="D1133:D1137"/>
    <mergeCell ref="D1084:D1085"/>
    <mergeCell ref="D1074:D1075"/>
    <mergeCell ref="B910:B911"/>
    <mergeCell ref="B918:B919"/>
    <mergeCell ref="D920:D924"/>
    <mergeCell ref="D935:D936"/>
    <mergeCell ref="D912:D916"/>
    <mergeCell ref="A1146:I1146"/>
    <mergeCell ref="B945:B946"/>
    <mergeCell ref="D947:D951"/>
    <mergeCell ref="C988:C989"/>
    <mergeCell ref="B935:B936"/>
    <mergeCell ref="D955:D959"/>
    <mergeCell ref="D970:D971"/>
    <mergeCell ref="D972:D976"/>
    <mergeCell ref="D962:D963"/>
    <mergeCell ref="C1017:C1018"/>
    <mergeCell ref="D996:D997"/>
    <mergeCell ref="D988:D989"/>
    <mergeCell ref="C979:C980"/>
    <mergeCell ref="C962:C963"/>
  </mergeCells>
  <phoneticPr fontId="12" type="noConversion"/>
  <pageMargins left="0.75" right="0.75" top="1" bottom="1" header="0.5" footer="0.5"/>
  <pageSetup paperSize="9" scale="80" firstPageNumber="4294963191" orientation="portrait" verticalDpi="300" r:id="rId1"/>
  <headerFooter alignWithMargins="0">
    <oddFooter>&amp;C第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03"/>
  <sheetViews>
    <sheetView showGridLines="0" workbookViewId="0">
      <selection activeCell="H6" sqref="H6"/>
    </sheetView>
  </sheetViews>
  <sheetFormatPr defaultColWidth="9" defaultRowHeight="16.5"/>
  <cols>
    <col min="1" max="1" width="15.25" style="321" customWidth="1"/>
    <col min="2" max="2" width="31.75" style="323" customWidth="1"/>
    <col min="3" max="3" width="20.25" style="323" customWidth="1"/>
    <col min="4" max="4" width="23.125" style="322" customWidth="1"/>
    <col min="5" max="5" width="14.625" style="321" customWidth="1"/>
    <col min="6" max="6" width="18.5" style="321" customWidth="1"/>
    <col min="7" max="7" width="16.375" style="321" customWidth="1"/>
    <col min="8" max="8" width="20.75" style="321" bestFit="1" customWidth="1"/>
    <col min="9" max="16384" width="9" style="321"/>
  </cols>
  <sheetData>
    <row r="1" spans="1:11" ht="62.25" customHeight="1">
      <c r="A1" s="494" t="s">
        <v>2187</v>
      </c>
      <c r="B1" s="494"/>
      <c r="C1" s="494"/>
      <c r="D1" s="494"/>
      <c r="E1" s="494"/>
      <c r="F1" s="494"/>
      <c r="G1" s="494"/>
      <c r="H1" s="482"/>
      <c r="I1" s="370"/>
      <c r="J1" s="493"/>
      <c r="K1" s="493"/>
    </row>
    <row r="2" spans="1:11" ht="36" customHeight="1">
      <c r="A2" s="488" t="s">
        <v>17</v>
      </c>
      <c r="B2" s="488"/>
      <c r="C2" s="492"/>
      <c r="D2" s="491"/>
      <c r="E2" s="490"/>
      <c r="F2" s="490"/>
      <c r="G2" s="489" t="s">
        <v>3919</v>
      </c>
      <c r="H2" s="482"/>
      <c r="I2" s="370"/>
      <c r="J2" s="487"/>
      <c r="K2" s="486"/>
    </row>
    <row r="3" spans="1:11" ht="23.25" customHeight="1">
      <c r="A3" s="488" t="s">
        <v>2186</v>
      </c>
      <c r="B3" s="488"/>
      <c r="C3" s="488"/>
      <c r="D3" s="488"/>
      <c r="E3" s="488"/>
      <c r="F3" s="488"/>
      <c r="G3" s="488"/>
      <c r="H3" s="482"/>
      <c r="I3" s="370"/>
      <c r="J3" s="487"/>
      <c r="K3" s="486"/>
    </row>
    <row r="4" spans="1:11">
      <c r="A4" s="483" t="s">
        <v>127</v>
      </c>
      <c r="B4" s="485"/>
      <c r="C4" s="485"/>
      <c r="D4" s="484"/>
      <c r="E4" s="483"/>
      <c r="F4" s="483"/>
      <c r="G4" s="483"/>
      <c r="H4" s="482"/>
    </row>
    <row r="5" spans="1:11">
      <c r="A5" s="381" t="s">
        <v>2185</v>
      </c>
      <c r="B5" s="373"/>
      <c r="C5" s="373"/>
      <c r="D5" s="443"/>
      <c r="E5" s="381"/>
      <c r="F5" s="381"/>
      <c r="G5" s="375"/>
      <c r="H5" s="481"/>
    </row>
    <row r="6" spans="1:11">
      <c r="A6" s="381"/>
      <c r="B6" s="335" t="s">
        <v>1447</v>
      </c>
      <c r="C6" s="335" t="s">
        <v>21</v>
      </c>
      <c r="D6" s="406" t="s">
        <v>22</v>
      </c>
      <c r="E6" s="401" t="s">
        <v>128</v>
      </c>
      <c r="F6" s="401" t="s">
        <v>128</v>
      </c>
      <c r="G6" s="401" t="s">
        <v>2135</v>
      </c>
    </row>
    <row r="7" spans="1:11">
      <c r="B7" s="333"/>
      <c r="C7" s="333"/>
      <c r="D7" s="405"/>
      <c r="E7" s="401" t="s">
        <v>1087</v>
      </c>
      <c r="F7" s="401" t="s">
        <v>24</v>
      </c>
      <c r="G7" s="401" t="s">
        <v>25</v>
      </c>
    </row>
    <row r="8" spans="1:11" ht="16.5" customHeight="1">
      <c r="B8" s="348" t="s">
        <v>1566</v>
      </c>
      <c r="C8" s="348"/>
      <c r="D8" s="380" t="s">
        <v>2174</v>
      </c>
      <c r="E8" s="347">
        <f>F8-6</f>
        <v>45408</v>
      </c>
      <c r="F8" s="347">
        <v>45414</v>
      </c>
      <c r="G8" s="347">
        <f>F8+32</f>
        <v>45446</v>
      </c>
    </row>
    <row r="9" spans="1:11">
      <c r="B9" s="348" t="s">
        <v>1566</v>
      </c>
      <c r="C9" s="348"/>
      <c r="D9" s="379"/>
      <c r="E9" s="347">
        <f>F9-6</f>
        <v>45415</v>
      </c>
      <c r="F9" s="347">
        <f>F8+7</f>
        <v>45421</v>
      </c>
      <c r="G9" s="347">
        <f>F9+32</f>
        <v>45453</v>
      </c>
    </row>
    <row r="10" spans="1:11">
      <c r="B10" s="329" t="s">
        <v>2173</v>
      </c>
      <c r="C10" s="329" t="s">
        <v>2184</v>
      </c>
      <c r="D10" s="379"/>
      <c r="E10" s="324">
        <f>F10-6</f>
        <v>45422</v>
      </c>
      <c r="F10" s="324">
        <f>F9+7</f>
        <v>45428</v>
      </c>
      <c r="G10" s="324">
        <f>F10+32</f>
        <v>45460</v>
      </c>
      <c r="H10" s="480"/>
    </row>
    <row r="11" spans="1:11">
      <c r="B11" s="329" t="s">
        <v>2171</v>
      </c>
      <c r="C11" s="329" t="s">
        <v>2183</v>
      </c>
      <c r="D11" s="379"/>
      <c r="E11" s="324">
        <f>F11-6</f>
        <v>45429</v>
      </c>
      <c r="F11" s="324">
        <f>F10+7</f>
        <v>45435</v>
      </c>
      <c r="G11" s="324">
        <f>F11+32</f>
        <v>45467</v>
      </c>
    </row>
    <row r="12" spans="1:11">
      <c r="B12" s="329" t="s">
        <v>2169</v>
      </c>
      <c r="C12" s="329" t="s">
        <v>2168</v>
      </c>
      <c r="D12" s="378"/>
      <c r="E12" s="324">
        <f>F12-6</f>
        <v>45436</v>
      </c>
      <c r="F12" s="324">
        <f>F11+7</f>
        <v>45442</v>
      </c>
      <c r="G12" s="324">
        <f>F12+32</f>
        <v>45474</v>
      </c>
    </row>
    <row r="13" spans="1:11">
      <c r="B13" s="321"/>
      <c r="C13" s="321"/>
    </row>
    <row r="14" spans="1:11">
      <c r="B14" s="335" t="s">
        <v>1447</v>
      </c>
      <c r="C14" s="335" t="s">
        <v>21</v>
      </c>
      <c r="D14" s="406" t="s">
        <v>22</v>
      </c>
      <c r="E14" s="401" t="s">
        <v>128</v>
      </c>
      <c r="F14" s="401" t="s">
        <v>128</v>
      </c>
      <c r="G14" s="401" t="s">
        <v>2135</v>
      </c>
    </row>
    <row r="15" spans="1:11">
      <c r="B15" s="333"/>
      <c r="C15" s="333"/>
      <c r="D15" s="405"/>
      <c r="E15" s="401" t="s">
        <v>1087</v>
      </c>
      <c r="F15" s="401" t="s">
        <v>24</v>
      </c>
      <c r="G15" s="401" t="s">
        <v>25</v>
      </c>
    </row>
    <row r="16" spans="1:11" ht="16.5" customHeight="1">
      <c r="B16" s="329" t="s">
        <v>2165</v>
      </c>
      <c r="C16" s="329" t="s">
        <v>2164</v>
      </c>
      <c r="D16" s="380" t="s">
        <v>2182</v>
      </c>
      <c r="E16" s="324">
        <f>F16-5</f>
        <v>45411</v>
      </c>
      <c r="F16" s="324">
        <v>45416</v>
      </c>
      <c r="G16" s="324">
        <f>F16+32</f>
        <v>45448</v>
      </c>
    </row>
    <row r="17" spans="2:7">
      <c r="B17" s="348" t="s">
        <v>1319</v>
      </c>
      <c r="C17" s="348"/>
      <c r="D17" s="379"/>
      <c r="E17" s="347">
        <f>F17-5</f>
        <v>45418</v>
      </c>
      <c r="F17" s="347">
        <f>F16+7</f>
        <v>45423</v>
      </c>
      <c r="G17" s="347">
        <f>F17+32</f>
        <v>45455</v>
      </c>
    </row>
    <row r="18" spans="2:7">
      <c r="B18" s="329" t="s">
        <v>2162</v>
      </c>
      <c r="C18" s="329" t="s">
        <v>2161</v>
      </c>
      <c r="D18" s="379"/>
      <c r="E18" s="324">
        <f>F18-5</f>
        <v>45425</v>
      </c>
      <c r="F18" s="324">
        <f>F17+7</f>
        <v>45430</v>
      </c>
      <c r="G18" s="324">
        <f>F18+32</f>
        <v>45462</v>
      </c>
    </row>
    <row r="19" spans="2:7">
      <c r="B19" s="329" t="s">
        <v>2160</v>
      </c>
      <c r="C19" s="329" t="s">
        <v>2181</v>
      </c>
      <c r="D19" s="379"/>
      <c r="E19" s="324">
        <f>F19-5</f>
        <v>45432</v>
      </c>
      <c r="F19" s="324">
        <f>F18+7</f>
        <v>45437</v>
      </c>
      <c r="G19" s="324">
        <f>F19+32</f>
        <v>45469</v>
      </c>
    </row>
    <row r="20" spans="2:7">
      <c r="B20" s="329" t="s">
        <v>2158</v>
      </c>
      <c r="C20" s="329" t="s">
        <v>2180</v>
      </c>
      <c r="D20" s="378"/>
      <c r="E20" s="324">
        <f>F20-5</f>
        <v>45439</v>
      </c>
      <c r="F20" s="324">
        <f>F19+7</f>
        <v>45444</v>
      </c>
      <c r="G20" s="324">
        <f>F20+32</f>
        <v>45476</v>
      </c>
    </row>
    <row r="21" spans="2:7">
      <c r="B21" s="321"/>
      <c r="C21" s="321"/>
    </row>
    <row r="22" spans="2:7">
      <c r="B22" s="335" t="s">
        <v>1447</v>
      </c>
      <c r="C22" s="335" t="s">
        <v>21</v>
      </c>
      <c r="D22" s="406" t="s">
        <v>22</v>
      </c>
      <c r="E22" s="401" t="s">
        <v>128</v>
      </c>
      <c r="F22" s="401" t="s">
        <v>128</v>
      </c>
      <c r="G22" s="401" t="s">
        <v>2179</v>
      </c>
    </row>
    <row r="23" spans="2:7">
      <c r="B23" s="333"/>
      <c r="C23" s="333"/>
      <c r="D23" s="405"/>
      <c r="E23" s="401" t="s">
        <v>1087</v>
      </c>
      <c r="F23" s="401" t="s">
        <v>24</v>
      </c>
      <c r="G23" s="401" t="s">
        <v>25</v>
      </c>
    </row>
    <row r="24" spans="2:7" ht="16.5" customHeight="1">
      <c r="B24" s="329" t="s">
        <v>2033</v>
      </c>
      <c r="C24" s="329" t="s">
        <v>180</v>
      </c>
      <c r="D24" s="380" t="s">
        <v>2032</v>
      </c>
      <c r="E24" s="324">
        <f>F24-4</f>
        <v>45413</v>
      </c>
      <c r="F24" s="324">
        <v>45417</v>
      </c>
      <c r="G24" s="324">
        <f>F24+33</f>
        <v>45450</v>
      </c>
    </row>
    <row r="25" spans="2:7">
      <c r="B25" s="329" t="s">
        <v>2031</v>
      </c>
      <c r="C25" s="329" t="s">
        <v>99</v>
      </c>
      <c r="D25" s="379"/>
      <c r="E25" s="324">
        <f>F25-4</f>
        <v>45420</v>
      </c>
      <c r="F25" s="324">
        <f>F24+7</f>
        <v>45424</v>
      </c>
      <c r="G25" s="324">
        <f>F25+33</f>
        <v>45457</v>
      </c>
    </row>
    <row r="26" spans="2:7">
      <c r="B26" s="329" t="s">
        <v>2030</v>
      </c>
      <c r="C26" s="329" t="s">
        <v>189</v>
      </c>
      <c r="D26" s="379"/>
      <c r="E26" s="324">
        <f>F26-4</f>
        <v>45427</v>
      </c>
      <c r="F26" s="324">
        <f>F25+7</f>
        <v>45431</v>
      </c>
      <c r="G26" s="324">
        <f>F26+33</f>
        <v>45464</v>
      </c>
    </row>
    <row r="27" spans="2:7">
      <c r="B27" s="329" t="s">
        <v>2029</v>
      </c>
      <c r="C27" s="329" t="s">
        <v>149</v>
      </c>
      <c r="D27" s="379"/>
      <c r="E27" s="324">
        <f>F27-4</f>
        <v>45434</v>
      </c>
      <c r="F27" s="324">
        <f>F26+7</f>
        <v>45438</v>
      </c>
      <c r="G27" s="324">
        <f>F27+33</f>
        <v>45471</v>
      </c>
    </row>
    <row r="28" spans="2:7">
      <c r="B28" s="329" t="s">
        <v>2133</v>
      </c>
      <c r="C28" s="329" t="s">
        <v>99</v>
      </c>
      <c r="D28" s="378"/>
      <c r="E28" s="324">
        <f>F28-4</f>
        <v>45441</v>
      </c>
      <c r="F28" s="324">
        <f>F27+7</f>
        <v>45445</v>
      </c>
      <c r="G28" s="324">
        <f>F28+33</f>
        <v>45478</v>
      </c>
    </row>
    <row r="29" spans="2:7">
      <c r="B29" s="339"/>
      <c r="C29" s="339"/>
      <c r="D29" s="383"/>
      <c r="E29" s="339"/>
      <c r="F29" s="339"/>
      <c r="G29" s="339"/>
    </row>
    <row r="30" spans="2:7">
      <c r="B30" s="335" t="s">
        <v>1142</v>
      </c>
      <c r="C30" s="335" t="s">
        <v>21</v>
      </c>
      <c r="D30" s="406" t="s">
        <v>22</v>
      </c>
      <c r="E30" s="401" t="s">
        <v>128</v>
      </c>
      <c r="F30" s="401" t="s">
        <v>128</v>
      </c>
      <c r="G30" s="401" t="s">
        <v>2135</v>
      </c>
    </row>
    <row r="31" spans="2:7">
      <c r="B31" s="333"/>
      <c r="C31" s="333"/>
      <c r="D31" s="405"/>
      <c r="E31" s="401" t="s">
        <v>1087</v>
      </c>
      <c r="F31" s="401" t="s">
        <v>24</v>
      </c>
      <c r="G31" s="401" t="s">
        <v>25</v>
      </c>
    </row>
    <row r="32" spans="2:7">
      <c r="B32" s="329" t="s">
        <v>2146</v>
      </c>
      <c r="C32" s="329" t="s">
        <v>12</v>
      </c>
      <c r="D32" s="380" t="s">
        <v>2145</v>
      </c>
      <c r="E32" s="324">
        <f>F32-4</f>
        <v>45409</v>
      </c>
      <c r="F32" s="324">
        <v>45413</v>
      </c>
      <c r="G32" s="324">
        <f>F32+34</f>
        <v>45447</v>
      </c>
    </row>
    <row r="33" spans="1:7">
      <c r="B33" s="329" t="s">
        <v>2144</v>
      </c>
      <c r="C33" s="329" t="s">
        <v>12</v>
      </c>
      <c r="D33" s="379"/>
      <c r="E33" s="324">
        <f>F33-4</f>
        <v>45416</v>
      </c>
      <c r="F33" s="324">
        <f>F32+7</f>
        <v>45420</v>
      </c>
      <c r="G33" s="324">
        <f>F33+34</f>
        <v>45454</v>
      </c>
    </row>
    <row r="34" spans="1:7">
      <c r="B34" s="329" t="s">
        <v>2143</v>
      </c>
      <c r="C34" s="329" t="s">
        <v>135</v>
      </c>
      <c r="D34" s="379"/>
      <c r="E34" s="324">
        <f>F34-4</f>
        <v>45423</v>
      </c>
      <c r="F34" s="324">
        <f>F33+7</f>
        <v>45427</v>
      </c>
      <c r="G34" s="324">
        <f>F34+34</f>
        <v>45461</v>
      </c>
    </row>
    <row r="35" spans="1:7">
      <c r="B35" s="348" t="s">
        <v>2109</v>
      </c>
      <c r="C35" s="348"/>
      <c r="D35" s="378"/>
      <c r="E35" s="347">
        <f>F35-4</f>
        <v>45430</v>
      </c>
      <c r="F35" s="347">
        <f>F34+7</f>
        <v>45434</v>
      </c>
      <c r="G35" s="347">
        <f>F35+34</f>
        <v>45468</v>
      </c>
    </row>
    <row r="36" spans="1:7">
      <c r="B36" s="329" t="s">
        <v>2140</v>
      </c>
      <c r="C36" s="329" t="s">
        <v>2139</v>
      </c>
      <c r="D36" s="400"/>
      <c r="E36" s="324">
        <f>F36-4</f>
        <v>45437</v>
      </c>
      <c r="F36" s="324">
        <f>F35+7</f>
        <v>45441</v>
      </c>
      <c r="G36" s="324">
        <f>F36+34</f>
        <v>45475</v>
      </c>
    </row>
    <row r="37" spans="1:7">
      <c r="B37" s="321"/>
      <c r="C37" s="321"/>
    </row>
    <row r="38" spans="1:7">
      <c r="B38" s="335" t="s">
        <v>1447</v>
      </c>
      <c r="C38" s="335" t="s">
        <v>21</v>
      </c>
      <c r="D38" s="406" t="s">
        <v>22</v>
      </c>
      <c r="E38" s="401" t="s">
        <v>128</v>
      </c>
      <c r="F38" s="401" t="s">
        <v>128</v>
      </c>
      <c r="G38" s="401" t="s">
        <v>2135</v>
      </c>
    </row>
    <row r="39" spans="1:7">
      <c r="B39" s="333"/>
      <c r="C39" s="333"/>
      <c r="D39" s="405"/>
      <c r="E39" s="401" t="s">
        <v>1087</v>
      </c>
      <c r="F39" s="401" t="s">
        <v>24</v>
      </c>
      <c r="G39" s="401" t="s">
        <v>25</v>
      </c>
    </row>
    <row r="40" spans="1:7" ht="16.5" customHeight="1">
      <c r="B40" s="329" t="s">
        <v>2111</v>
      </c>
      <c r="C40" s="329" t="s">
        <v>176</v>
      </c>
      <c r="D40" s="380" t="s">
        <v>2110</v>
      </c>
      <c r="E40" s="324">
        <f>F40-4</f>
        <v>45411</v>
      </c>
      <c r="F40" s="324">
        <v>45415</v>
      </c>
      <c r="G40" s="324">
        <f>F40+37</f>
        <v>45452</v>
      </c>
    </row>
    <row r="41" spans="1:7">
      <c r="B41" s="348" t="s">
        <v>2109</v>
      </c>
      <c r="C41" s="348"/>
      <c r="D41" s="379"/>
      <c r="E41" s="347">
        <f>F41-4</f>
        <v>45418</v>
      </c>
      <c r="F41" s="347">
        <f>F40+7</f>
        <v>45422</v>
      </c>
      <c r="G41" s="347">
        <f>F41+37</f>
        <v>45459</v>
      </c>
    </row>
    <row r="42" spans="1:7">
      <c r="B42" s="329" t="s">
        <v>2108</v>
      </c>
      <c r="C42" s="329" t="s">
        <v>56</v>
      </c>
      <c r="D42" s="379"/>
      <c r="E42" s="324">
        <f>F42-4</f>
        <v>45425</v>
      </c>
      <c r="F42" s="324">
        <f>F41+7</f>
        <v>45429</v>
      </c>
      <c r="G42" s="324">
        <f>F42+37</f>
        <v>45466</v>
      </c>
    </row>
    <row r="43" spans="1:7">
      <c r="B43" s="329" t="s">
        <v>2107</v>
      </c>
      <c r="C43" s="329" t="s">
        <v>99</v>
      </c>
      <c r="D43" s="378"/>
      <c r="E43" s="324">
        <f>F43-4</f>
        <v>45432</v>
      </c>
      <c r="F43" s="324">
        <f>F42+7</f>
        <v>45436</v>
      </c>
      <c r="G43" s="324">
        <f>F43+37</f>
        <v>45473</v>
      </c>
    </row>
    <row r="44" spans="1:7">
      <c r="B44" s="329" t="s">
        <v>2106</v>
      </c>
      <c r="C44" s="329" t="s">
        <v>176</v>
      </c>
      <c r="D44" s="400"/>
      <c r="E44" s="324">
        <f>F44-4</f>
        <v>45439</v>
      </c>
      <c r="F44" s="324">
        <f>F43+7</f>
        <v>45443</v>
      </c>
      <c r="G44" s="324">
        <f>F44+37</f>
        <v>45480</v>
      </c>
    </row>
    <row r="45" spans="1:7">
      <c r="B45" s="339"/>
      <c r="C45" s="339"/>
      <c r="D45" s="450"/>
      <c r="E45" s="339"/>
      <c r="F45" s="339"/>
      <c r="G45" s="339"/>
    </row>
    <row r="46" spans="1:7">
      <c r="A46" s="443" t="s">
        <v>137</v>
      </c>
      <c r="B46" s="321"/>
      <c r="C46" s="321"/>
      <c r="E46" s="381"/>
      <c r="F46" s="381"/>
      <c r="G46" s="375"/>
    </row>
    <row r="47" spans="1:7">
      <c r="B47" s="335" t="s">
        <v>1447</v>
      </c>
      <c r="C47" s="335" t="s">
        <v>21</v>
      </c>
      <c r="D47" s="406" t="s">
        <v>22</v>
      </c>
      <c r="E47" s="401" t="s">
        <v>128</v>
      </c>
      <c r="F47" s="401" t="s">
        <v>128</v>
      </c>
      <c r="G47" s="401" t="s">
        <v>2178</v>
      </c>
    </row>
    <row r="48" spans="1:7">
      <c r="B48" s="333"/>
      <c r="C48" s="333"/>
      <c r="D48" s="405"/>
      <c r="E48" s="401" t="s">
        <v>1087</v>
      </c>
      <c r="F48" s="401" t="s">
        <v>24</v>
      </c>
      <c r="G48" s="401" t="s">
        <v>25</v>
      </c>
    </row>
    <row r="49" spans="1:7" ht="16.5" customHeight="1">
      <c r="B49" s="329" t="s">
        <v>2127</v>
      </c>
      <c r="C49" s="329" t="s">
        <v>2126</v>
      </c>
      <c r="D49" s="380" t="s">
        <v>2125</v>
      </c>
      <c r="E49" s="324">
        <f>F49-5</f>
        <v>45413</v>
      </c>
      <c r="F49" s="324">
        <v>45418</v>
      </c>
      <c r="G49" s="324">
        <f>F49+32</f>
        <v>45450</v>
      </c>
    </row>
    <row r="50" spans="1:7">
      <c r="B50" s="329" t="s">
        <v>2177</v>
      </c>
      <c r="C50" s="329" t="s">
        <v>2123</v>
      </c>
      <c r="D50" s="379"/>
      <c r="E50" s="324">
        <f>F50-5</f>
        <v>45420</v>
      </c>
      <c r="F50" s="324">
        <f>F49+7</f>
        <v>45425</v>
      </c>
      <c r="G50" s="324">
        <f>F50+32</f>
        <v>45457</v>
      </c>
    </row>
    <row r="51" spans="1:7">
      <c r="B51" s="329" t="s">
        <v>2122</v>
      </c>
      <c r="C51" s="329" t="s">
        <v>2121</v>
      </c>
      <c r="D51" s="379"/>
      <c r="E51" s="324">
        <f>F51-5</f>
        <v>45427</v>
      </c>
      <c r="F51" s="324">
        <f>F50+7</f>
        <v>45432</v>
      </c>
      <c r="G51" s="324">
        <f>F51+32</f>
        <v>45464</v>
      </c>
    </row>
    <row r="52" spans="1:7">
      <c r="B52" s="329" t="s">
        <v>2120</v>
      </c>
      <c r="C52" s="329" t="s">
        <v>2119</v>
      </c>
      <c r="D52" s="379"/>
      <c r="E52" s="324">
        <f>F52-5</f>
        <v>45434</v>
      </c>
      <c r="F52" s="324">
        <f>F51+7</f>
        <v>45439</v>
      </c>
      <c r="G52" s="324">
        <f>F52+32</f>
        <v>45471</v>
      </c>
    </row>
    <row r="53" spans="1:7">
      <c r="B53" s="329" t="s">
        <v>2117</v>
      </c>
      <c r="C53" s="329" t="s">
        <v>2116</v>
      </c>
      <c r="D53" s="378"/>
      <c r="E53" s="324">
        <f>F53-5</f>
        <v>45441</v>
      </c>
      <c r="F53" s="324">
        <f>F52+7</f>
        <v>45446</v>
      </c>
      <c r="G53" s="324">
        <f>F53+32</f>
        <v>45478</v>
      </c>
    </row>
    <row r="54" spans="1:7">
      <c r="B54" s="479"/>
      <c r="C54" s="442"/>
      <c r="D54" s="443"/>
      <c r="E54" s="381"/>
      <c r="F54" s="381"/>
      <c r="G54" s="339"/>
    </row>
    <row r="55" spans="1:7">
      <c r="A55" s="381" t="s">
        <v>31</v>
      </c>
      <c r="B55" s="321"/>
      <c r="C55" s="321"/>
      <c r="E55" s="381"/>
      <c r="F55" s="381"/>
      <c r="G55" s="375"/>
    </row>
    <row r="56" spans="1:7">
      <c r="B56" s="335" t="s">
        <v>1142</v>
      </c>
      <c r="C56" s="335" t="s">
        <v>21</v>
      </c>
      <c r="D56" s="406" t="s">
        <v>22</v>
      </c>
      <c r="E56" s="401" t="s">
        <v>128</v>
      </c>
      <c r="F56" s="401" t="s">
        <v>128</v>
      </c>
      <c r="G56" s="401" t="s">
        <v>2175</v>
      </c>
    </row>
    <row r="57" spans="1:7">
      <c r="B57" s="333"/>
      <c r="C57" s="333"/>
      <c r="D57" s="405"/>
      <c r="E57" s="401" t="s">
        <v>1087</v>
      </c>
      <c r="F57" s="401" t="s">
        <v>24</v>
      </c>
      <c r="G57" s="401" t="s">
        <v>25</v>
      </c>
    </row>
    <row r="58" spans="1:7" ht="16.5" customHeight="1">
      <c r="B58" s="329" t="s">
        <v>2165</v>
      </c>
      <c r="C58" s="329" t="s">
        <v>2164</v>
      </c>
      <c r="D58" s="380" t="s">
        <v>2163</v>
      </c>
      <c r="E58" s="324">
        <f>F58-5</f>
        <v>45411</v>
      </c>
      <c r="F58" s="324">
        <v>45416</v>
      </c>
      <c r="G58" s="324">
        <f>F58+29</f>
        <v>45445</v>
      </c>
    </row>
    <row r="59" spans="1:7">
      <c r="B59" s="348" t="s">
        <v>1566</v>
      </c>
      <c r="C59" s="348"/>
      <c r="D59" s="379"/>
      <c r="E59" s="347">
        <f>F59-5</f>
        <v>45418</v>
      </c>
      <c r="F59" s="347">
        <f>F58+7</f>
        <v>45423</v>
      </c>
      <c r="G59" s="347">
        <f>F59+29</f>
        <v>45452</v>
      </c>
    </row>
    <row r="60" spans="1:7">
      <c r="B60" s="329" t="s">
        <v>2162</v>
      </c>
      <c r="C60" s="329" t="s">
        <v>2161</v>
      </c>
      <c r="D60" s="379"/>
      <c r="E60" s="324">
        <f>F60-5</f>
        <v>45425</v>
      </c>
      <c r="F60" s="324">
        <f>F59+7</f>
        <v>45430</v>
      </c>
      <c r="G60" s="324">
        <f>F60+29</f>
        <v>45459</v>
      </c>
    </row>
    <row r="61" spans="1:7">
      <c r="B61" s="329" t="s">
        <v>2176</v>
      </c>
      <c r="C61" s="329" t="s">
        <v>2159</v>
      </c>
      <c r="D61" s="379"/>
      <c r="E61" s="324">
        <f>F61-5</f>
        <v>45432</v>
      </c>
      <c r="F61" s="324">
        <f>F60+7</f>
        <v>45437</v>
      </c>
      <c r="G61" s="324">
        <f>F61+29</f>
        <v>45466</v>
      </c>
    </row>
    <row r="62" spans="1:7">
      <c r="B62" s="329" t="s">
        <v>2158</v>
      </c>
      <c r="C62" s="329" t="s">
        <v>2157</v>
      </c>
      <c r="D62" s="378"/>
      <c r="E62" s="324">
        <f>F62-5</f>
        <v>45439</v>
      </c>
      <c r="F62" s="324">
        <f>F61+7</f>
        <v>45444</v>
      </c>
      <c r="G62" s="324">
        <f>F62+29</f>
        <v>45473</v>
      </c>
    </row>
    <row r="63" spans="1:7">
      <c r="B63" s="363"/>
      <c r="C63" s="363"/>
      <c r="D63" s="383"/>
      <c r="E63" s="339"/>
      <c r="F63" s="339"/>
      <c r="G63" s="339"/>
    </row>
    <row r="64" spans="1:7">
      <c r="B64" s="335" t="s">
        <v>1447</v>
      </c>
      <c r="C64" s="335" t="s">
        <v>21</v>
      </c>
      <c r="D64" s="406" t="s">
        <v>22</v>
      </c>
      <c r="E64" s="401" t="s">
        <v>128</v>
      </c>
      <c r="F64" s="401" t="s">
        <v>128</v>
      </c>
      <c r="G64" s="401" t="s">
        <v>2175</v>
      </c>
    </row>
    <row r="65" spans="1:7">
      <c r="B65" s="333"/>
      <c r="C65" s="333"/>
      <c r="D65" s="405"/>
      <c r="E65" s="401" t="s">
        <v>1087</v>
      </c>
      <c r="F65" s="401" t="s">
        <v>24</v>
      </c>
      <c r="G65" s="401" t="s">
        <v>25</v>
      </c>
    </row>
    <row r="66" spans="1:7" ht="17.25" customHeight="1">
      <c r="B66" s="329" t="s">
        <v>2111</v>
      </c>
      <c r="C66" s="329" t="s">
        <v>176</v>
      </c>
      <c r="D66" s="380" t="s">
        <v>2110</v>
      </c>
      <c r="E66" s="324">
        <f>F66-4</f>
        <v>45411</v>
      </c>
      <c r="F66" s="324">
        <v>45415</v>
      </c>
      <c r="G66" s="324">
        <f>F66+37</f>
        <v>45452</v>
      </c>
    </row>
    <row r="67" spans="1:7">
      <c r="B67" s="348" t="s">
        <v>2109</v>
      </c>
      <c r="C67" s="348"/>
      <c r="D67" s="379"/>
      <c r="E67" s="347">
        <f>F67-4</f>
        <v>45418</v>
      </c>
      <c r="F67" s="347">
        <f>F66+7</f>
        <v>45422</v>
      </c>
      <c r="G67" s="347">
        <f>F67+37</f>
        <v>45459</v>
      </c>
    </row>
    <row r="68" spans="1:7">
      <c r="B68" s="329" t="s">
        <v>2108</v>
      </c>
      <c r="C68" s="329" t="s">
        <v>56</v>
      </c>
      <c r="D68" s="379"/>
      <c r="E68" s="324">
        <f>F68-4</f>
        <v>45425</v>
      </c>
      <c r="F68" s="324">
        <f>F67+7</f>
        <v>45429</v>
      </c>
      <c r="G68" s="324">
        <f>F68+37</f>
        <v>45466</v>
      </c>
    </row>
    <row r="69" spans="1:7">
      <c r="B69" s="329" t="s">
        <v>2107</v>
      </c>
      <c r="C69" s="329" t="s">
        <v>99</v>
      </c>
      <c r="D69" s="378"/>
      <c r="E69" s="324">
        <f>F69-4</f>
        <v>45432</v>
      </c>
      <c r="F69" s="324">
        <f>F68+7</f>
        <v>45436</v>
      </c>
      <c r="G69" s="324">
        <f>F69+37</f>
        <v>45473</v>
      </c>
    </row>
    <row r="70" spans="1:7">
      <c r="B70" s="329" t="s">
        <v>2106</v>
      </c>
      <c r="C70" s="329" t="s">
        <v>176</v>
      </c>
      <c r="D70" s="400"/>
      <c r="E70" s="324">
        <f>F70-4</f>
        <v>45439</v>
      </c>
      <c r="F70" s="324">
        <f>F69+7</f>
        <v>45443</v>
      </c>
      <c r="G70" s="324">
        <f>F70+37</f>
        <v>45480</v>
      </c>
    </row>
    <row r="71" spans="1:7">
      <c r="B71" s="339"/>
      <c r="C71" s="339"/>
      <c r="D71" s="383"/>
      <c r="E71" s="339"/>
      <c r="F71" s="339"/>
      <c r="G71" s="339"/>
    </row>
    <row r="72" spans="1:7">
      <c r="A72" s="381" t="s">
        <v>33</v>
      </c>
      <c r="B72" s="321"/>
      <c r="C72" s="321"/>
    </row>
    <row r="73" spans="1:7">
      <c r="A73" s="381"/>
      <c r="B73" s="335" t="s">
        <v>1549</v>
      </c>
      <c r="C73" s="335" t="s">
        <v>21</v>
      </c>
      <c r="D73" s="406" t="s">
        <v>22</v>
      </c>
      <c r="E73" s="401" t="s">
        <v>128</v>
      </c>
      <c r="F73" s="401" t="s">
        <v>128</v>
      </c>
      <c r="G73" s="401" t="s">
        <v>2113</v>
      </c>
    </row>
    <row r="74" spans="1:7">
      <c r="A74" s="381"/>
      <c r="B74" s="333"/>
      <c r="C74" s="333"/>
      <c r="D74" s="405"/>
      <c r="E74" s="401" t="s">
        <v>1087</v>
      </c>
      <c r="F74" s="401" t="s">
        <v>24</v>
      </c>
      <c r="G74" s="401" t="s">
        <v>25</v>
      </c>
    </row>
    <row r="75" spans="1:7" ht="16.5" customHeight="1">
      <c r="A75" s="381"/>
      <c r="B75" s="348" t="s">
        <v>1566</v>
      </c>
      <c r="C75" s="348"/>
      <c r="D75" s="380" t="s">
        <v>2174</v>
      </c>
      <c r="E75" s="347">
        <f>F75-6</f>
        <v>45408</v>
      </c>
      <c r="F75" s="347">
        <v>45414</v>
      </c>
      <c r="G75" s="347">
        <f>F75+37</f>
        <v>45451</v>
      </c>
    </row>
    <row r="76" spans="1:7">
      <c r="A76" s="381"/>
      <c r="B76" s="348" t="s">
        <v>1319</v>
      </c>
      <c r="C76" s="348"/>
      <c r="D76" s="379"/>
      <c r="E76" s="347">
        <f>F76-6</f>
        <v>45415</v>
      </c>
      <c r="F76" s="347">
        <f>F75+7</f>
        <v>45421</v>
      </c>
      <c r="G76" s="347">
        <f>F76+37</f>
        <v>45458</v>
      </c>
    </row>
    <row r="77" spans="1:7">
      <c r="A77" s="381"/>
      <c r="B77" s="329" t="s">
        <v>2173</v>
      </c>
      <c r="C77" s="329" t="s">
        <v>2172</v>
      </c>
      <c r="D77" s="379"/>
      <c r="E77" s="324">
        <f>F77-6</f>
        <v>45422</v>
      </c>
      <c r="F77" s="324">
        <f>F76+7</f>
        <v>45428</v>
      </c>
      <c r="G77" s="324">
        <f>F77+37</f>
        <v>45465</v>
      </c>
    </row>
    <row r="78" spans="1:7">
      <c r="A78" s="381"/>
      <c r="B78" s="329" t="s">
        <v>2171</v>
      </c>
      <c r="C78" s="329" t="s">
        <v>2170</v>
      </c>
      <c r="D78" s="379"/>
      <c r="E78" s="324">
        <f>F78-6</f>
        <v>45429</v>
      </c>
      <c r="F78" s="324">
        <f>F77+7</f>
        <v>45435</v>
      </c>
      <c r="G78" s="324">
        <f>F78+37</f>
        <v>45472</v>
      </c>
    </row>
    <row r="79" spans="1:7">
      <c r="A79" s="381"/>
      <c r="B79" s="329" t="s">
        <v>2169</v>
      </c>
      <c r="C79" s="329" t="s">
        <v>2168</v>
      </c>
      <c r="D79" s="378"/>
      <c r="E79" s="324">
        <f>F79-6</f>
        <v>45436</v>
      </c>
      <c r="F79" s="324">
        <f>F78+7</f>
        <v>45442</v>
      </c>
      <c r="G79" s="324">
        <f>F79+37</f>
        <v>45479</v>
      </c>
    </row>
    <row r="80" spans="1:7">
      <c r="A80" s="381"/>
      <c r="B80" s="381"/>
      <c r="C80" s="381"/>
      <c r="D80" s="443"/>
      <c r="E80" s="381"/>
      <c r="F80" s="381"/>
      <c r="G80" s="381"/>
    </row>
    <row r="81" spans="1:7">
      <c r="B81" s="335" t="s">
        <v>1447</v>
      </c>
      <c r="C81" s="335" t="s">
        <v>21</v>
      </c>
      <c r="D81" s="406" t="s">
        <v>22</v>
      </c>
      <c r="E81" s="401" t="s">
        <v>128</v>
      </c>
      <c r="F81" s="401" t="s">
        <v>128</v>
      </c>
      <c r="G81" s="401" t="s">
        <v>2167</v>
      </c>
    </row>
    <row r="82" spans="1:7">
      <c r="B82" s="333"/>
      <c r="C82" s="333"/>
      <c r="D82" s="405"/>
      <c r="E82" s="401" t="s">
        <v>1087</v>
      </c>
      <c r="F82" s="401" t="s">
        <v>24</v>
      </c>
      <c r="G82" s="401" t="s">
        <v>25</v>
      </c>
    </row>
    <row r="83" spans="1:7" ht="16.5" customHeight="1">
      <c r="B83" s="329" t="s">
        <v>2033</v>
      </c>
      <c r="C83" s="329" t="s">
        <v>180</v>
      </c>
      <c r="D83" s="380" t="s">
        <v>2032</v>
      </c>
      <c r="E83" s="324">
        <f>F83-4</f>
        <v>45413</v>
      </c>
      <c r="F83" s="324">
        <v>45417</v>
      </c>
      <c r="G83" s="324">
        <f>F83+30</f>
        <v>45447</v>
      </c>
    </row>
    <row r="84" spans="1:7">
      <c r="B84" s="329" t="s">
        <v>2031</v>
      </c>
      <c r="C84" s="329" t="s">
        <v>99</v>
      </c>
      <c r="D84" s="379"/>
      <c r="E84" s="324">
        <f>F84-4</f>
        <v>45420</v>
      </c>
      <c r="F84" s="324">
        <f>F83+7</f>
        <v>45424</v>
      </c>
      <c r="G84" s="324">
        <f>F84+30</f>
        <v>45454</v>
      </c>
    </row>
    <row r="85" spans="1:7">
      <c r="B85" s="329" t="s">
        <v>2030</v>
      </c>
      <c r="C85" s="329" t="s">
        <v>189</v>
      </c>
      <c r="D85" s="379"/>
      <c r="E85" s="324">
        <f>F85-4</f>
        <v>45427</v>
      </c>
      <c r="F85" s="324">
        <f>F84+7</f>
        <v>45431</v>
      </c>
      <c r="G85" s="324">
        <f>F85+30</f>
        <v>45461</v>
      </c>
    </row>
    <row r="86" spans="1:7">
      <c r="B86" s="329" t="s">
        <v>2029</v>
      </c>
      <c r="C86" s="329" t="s">
        <v>149</v>
      </c>
      <c r="D86" s="379"/>
      <c r="E86" s="324">
        <f>F86-4</f>
        <v>45434</v>
      </c>
      <c r="F86" s="324">
        <f>F85+7</f>
        <v>45438</v>
      </c>
      <c r="G86" s="324">
        <f>F86+30</f>
        <v>45468</v>
      </c>
    </row>
    <row r="87" spans="1:7">
      <c r="B87" s="329" t="s">
        <v>2028</v>
      </c>
      <c r="C87" s="329" t="s">
        <v>99</v>
      </c>
      <c r="D87" s="378"/>
      <c r="E87" s="324">
        <f>F87-4</f>
        <v>45441</v>
      </c>
      <c r="F87" s="324">
        <f>F86+7</f>
        <v>45445</v>
      </c>
      <c r="G87" s="324">
        <f>F87+30</f>
        <v>45475</v>
      </c>
    </row>
    <row r="88" spans="1:7">
      <c r="B88" s="339"/>
      <c r="C88" s="339"/>
      <c r="D88" s="383"/>
      <c r="E88" s="339"/>
      <c r="F88" s="339"/>
      <c r="G88" s="339"/>
    </row>
    <row r="89" spans="1:7">
      <c r="A89" s="381" t="s">
        <v>2166</v>
      </c>
      <c r="B89" s="363"/>
      <c r="C89" s="363"/>
      <c r="D89" s="383"/>
      <c r="E89" s="339"/>
      <c r="F89" s="339"/>
      <c r="G89" s="339"/>
    </row>
    <row r="90" spans="1:7">
      <c r="B90" s="335" t="s">
        <v>1447</v>
      </c>
      <c r="C90" s="335" t="s">
        <v>21</v>
      </c>
      <c r="D90" s="406" t="s">
        <v>22</v>
      </c>
      <c r="E90" s="401" t="s">
        <v>128</v>
      </c>
      <c r="F90" s="401" t="s">
        <v>128</v>
      </c>
      <c r="G90" s="401" t="s">
        <v>2156</v>
      </c>
    </row>
    <row r="91" spans="1:7">
      <c r="B91" s="333"/>
      <c r="C91" s="333"/>
      <c r="D91" s="405"/>
      <c r="E91" s="401" t="s">
        <v>1087</v>
      </c>
      <c r="F91" s="401" t="s">
        <v>24</v>
      </c>
      <c r="G91" s="401" t="s">
        <v>25</v>
      </c>
    </row>
    <row r="92" spans="1:7" ht="16.5" customHeight="1">
      <c r="B92" s="329" t="s">
        <v>2165</v>
      </c>
      <c r="C92" s="329" t="s">
        <v>2164</v>
      </c>
      <c r="D92" s="380" t="s">
        <v>2163</v>
      </c>
      <c r="E92" s="324">
        <f>F92-5</f>
        <v>45411</v>
      </c>
      <c r="F92" s="324">
        <v>45416</v>
      </c>
      <c r="G92" s="324">
        <f>F92+27</f>
        <v>45443</v>
      </c>
    </row>
    <row r="93" spans="1:7">
      <c r="B93" s="348" t="s">
        <v>1566</v>
      </c>
      <c r="C93" s="348"/>
      <c r="D93" s="379"/>
      <c r="E93" s="347">
        <f>F93-5</f>
        <v>45418</v>
      </c>
      <c r="F93" s="347">
        <f>F92+7</f>
        <v>45423</v>
      </c>
      <c r="G93" s="347">
        <f>F93+27</f>
        <v>45450</v>
      </c>
    </row>
    <row r="94" spans="1:7">
      <c r="B94" s="329" t="s">
        <v>2162</v>
      </c>
      <c r="C94" s="329" t="s">
        <v>2161</v>
      </c>
      <c r="D94" s="379"/>
      <c r="E94" s="324">
        <f>F94-5</f>
        <v>45425</v>
      </c>
      <c r="F94" s="324">
        <f>F93+7</f>
        <v>45430</v>
      </c>
      <c r="G94" s="324">
        <f>F94+27</f>
        <v>45457</v>
      </c>
    </row>
    <row r="95" spans="1:7">
      <c r="B95" s="329" t="s">
        <v>2160</v>
      </c>
      <c r="C95" s="329" t="s">
        <v>2159</v>
      </c>
      <c r="D95" s="379"/>
      <c r="E95" s="324">
        <f>F95-5</f>
        <v>45432</v>
      </c>
      <c r="F95" s="324">
        <f>F94+7</f>
        <v>45437</v>
      </c>
      <c r="G95" s="324">
        <f>F95+27</f>
        <v>45464</v>
      </c>
    </row>
    <row r="96" spans="1:7">
      <c r="B96" s="329" t="s">
        <v>2158</v>
      </c>
      <c r="C96" s="329" t="s">
        <v>2157</v>
      </c>
      <c r="D96" s="378"/>
      <c r="E96" s="324">
        <f>F96-5</f>
        <v>45439</v>
      </c>
      <c r="F96" s="324">
        <f>F95+7</f>
        <v>45444</v>
      </c>
      <c r="G96" s="324">
        <f>F96+27</f>
        <v>45471</v>
      </c>
    </row>
    <row r="97" spans="1:7">
      <c r="B97" s="363"/>
      <c r="C97" s="363"/>
      <c r="D97" s="383"/>
      <c r="E97" s="339"/>
      <c r="F97" s="339"/>
      <c r="G97" s="339"/>
    </row>
    <row r="98" spans="1:7">
      <c r="B98" s="363"/>
      <c r="C98" s="363"/>
      <c r="D98" s="383"/>
      <c r="E98" s="339"/>
      <c r="F98" s="339"/>
      <c r="G98" s="339"/>
    </row>
    <row r="99" spans="1:7">
      <c r="B99" s="335" t="s">
        <v>1447</v>
      </c>
      <c r="C99" s="335" t="s">
        <v>21</v>
      </c>
      <c r="D99" s="406" t="s">
        <v>22</v>
      </c>
      <c r="E99" s="401" t="s">
        <v>128</v>
      </c>
      <c r="F99" s="401" t="s">
        <v>128</v>
      </c>
      <c r="G99" s="401" t="s">
        <v>2156</v>
      </c>
    </row>
    <row r="100" spans="1:7">
      <c r="B100" s="333"/>
      <c r="C100" s="333"/>
      <c r="D100" s="405"/>
      <c r="E100" s="401" t="s">
        <v>1087</v>
      </c>
      <c r="F100" s="401" t="s">
        <v>24</v>
      </c>
      <c r="G100" s="401" t="s">
        <v>25</v>
      </c>
    </row>
    <row r="101" spans="1:7" ht="16.5" customHeight="1">
      <c r="B101" s="329" t="s">
        <v>2111</v>
      </c>
      <c r="C101" s="329" t="s">
        <v>176</v>
      </c>
      <c r="D101" s="380" t="s">
        <v>2155</v>
      </c>
      <c r="E101" s="324">
        <f>F101-4</f>
        <v>45411</v>
      </c>
      <c r="F101" s="324">
        <v>45415</v>
      </c>
      <c r="G101" s="324">
        <f>F101+34</f>
        <v>45449</v>
      </c>
    </row>
    <row r="102" spans="1:7">
      <c r="B102" s="348" t="s">
        <v>2109</v>
      </c>
      <c r="C102" s="348"/>
      <c r="D102" s="379"/>
      <c r="E102" s="347">
        <f>F102-4</f>
        <v>45418</v>
      </c>
      <c r="F102" s="347">
        <f>F101+7</f>
        <v>45422</v>
      </c>
      <c r="G102" s="347">
        <f>F102+34</f>
        <v>45456</v>
      </c>
    </row>
    <row r="103" spans="1:7" ht="16.5" customHeight="1">
      <c r="B103" s="329" t="s">
        <v>2108</v>
      </c>
      <c r="C103" s="329" t="s">
        <v>56</v>
      </c>
      <c r="D103" s="379"/>
      <c r="E103" s="324">
        <f>F103-4</f>
        <v>45425</v>
      </c>
      <c r="F103" s="324">
        <f>F102+7</f>
        <v>45429</v>
      </c>
      <c r="G103" s="324">
        <f>F103+34</f>
        <v>45463</v>
      </c>
    </row>
    <row r="104" spans="1:7">
      <c r="B104" s="329" t="s">
        <v>2107</v>
      </c>
      <c r="C104" s="329" t="s">
        <v>99</v>
      </c>
      <c r="D104" s="378"/>
      <c r="E104" s="324">
        <f>F104-4</f>
        <v>45432</v>
      </c>
      <c r="F104" s="324">
        <f>F103+7</f>
        <v>45436</v>
      </c>
      <c r="G104" s="324">
        <f>F104+34</f>
        <v>45470</v>
      </c>
    </row>
    <row r="105" spans="1:7">
      <c r="B105" s="329" t="s">
        <v>2106</v>
      </c>
      <c r="C105" s="329" t="s">
        <v>176</v>
      </c>
      <c r="D105" s="400"/>
      <c r="E105" s="324">
        <f>F105-4</f>
        <v>45439</v>
      </c>
      <c r="F105" s="324">
        <f>F104+7</f>
        <v>45443</v>
      </c>
      <c r="G105" s="324">
        <f>F105+34</f>
        <v>45477</v>
      </c>
    </row>
    <row r="106" spans="1:7">
      <c r="B106" s="363"/>
      <c r="C106" s="363"/>
      <c r="D106" s="383"/>
      <c r="E106" s="339"/>
      <c r="F106" s="339"/>
      <c r="G106" s="339"/>
    </row>
    <row r="107" spans="1:7">
      <c r="A107" s="381" t="s">
        <v>2154</v>
      </c>
      <c r="B107" s="381"/>
      <c r="C107" s="381"/>
      <c r="G107" s="375"/>
    </row>
    <row r="108" spans="1:7">
      <c r="B108" s="335" t="s">
        <v>1447</v>
      </c>
      <c r="C108" s="335" t="s">
        <v>21</v>
      </c>
      <c r="D108" s="406" t="s">
        <v>22</v>
      </c>
      <c r="E108" s="401" t="s">
        <v>128</v>
      </c>
      <c r="F108" s="401" t="s">
        <v>128</v>
      </c>
      <c r="G108" s="401" t="s">
        <v>2153</v>
      </c>
    </row>
    <row r="109" spans="1:7">
      <c r="B109" s="333"/>
      <c r="C109" s="333"/>
      <c r="D109" s="405"/>
      <c r="E109" s="401" t="s">
        <v>1087</v>
      </c>
      <c r="F109" s="401" t="s">
        <v>24</v>
      </c>
      <c r="G109" s="401" t="s">
        <v>25</v>
      </c>
    </row>
    <row r="110" spans="1:7" ht="16.5" customHeight="1">
      <c r="B110" s="329" t="s">
        <v>2033</v>
      </c>
      <c r="C110" s="329" t="s">
        <v>180</v>
      </c>
      <c r="D110" s="380" t="s">
        <v>2152</v>
      </c>
      <c r="E110" s="324">
        <f>F110-4</f>
        <v>45413</v>
      </c>
      <c r="F110" s="324">
        <v>45417</v>
      </c>
      <c r="G110" s="324">
        <f>F110+35</f>
        <v>45452</v>
      </c>
    </row>
    <row r="111" spans="1:7">
      <c r="B111" s="329" t="s">
        <v>2031</v>
      </c>
      <c r="C111" s="329" t="s">
        <v>99</v>
      </c>
      <c r="D111" s="379"/>
      <c r="E111" s="324">
        <f>F111-4</f>
        <v>45420</v>
      </c>
      <c r="F111" s="324">
        <f>F110+7</f>
        <v>45424</v>
      </c>
      <c r="G111" s="324">
        <f>F111+35</f>
        <v>45459</v>
      </c>
    </row>
    <row r="112" spans="1:7">
      <c r="B112" s="329" t="s">
        <v>2030</v>
      </c>
      <c r="C112" s="329" t="s">
        <v>189</v>
      </c>
      <c r="D112" s="379"/>
      <c r="E112" s="324">
        <f>F112-4</f>
        <v>45427</v>
      </c>
      <c r="F112" s="324">
        <f>F111+7</f>
        <v>45431</v>
      </c>
      <c r="G112" s="324">
        <f>F112+35</f>
        <v>45466</v>
      </c>
    </row>
    <row r="113" spans="1:8">
      <c r="B113" s="329" t="s">
        <v>2029</v>
      </c>
      <c r="C113" s="329" t="s">
        <v>149</v>
      </c>
      <c r="D113" s="379"/>
      <c r="E113" s="324">
        <f>F113-4</f>
        <v>45434</v>
      </c>
      <c r="F113" s="324">
        <f>F112+7</f>
        <v>45438</v>
      </c>
      <c r="G113" s="324">
        <f>F113+35</f>
        <v>45473</v>
      </c>
    </row>
    <row r="114" spans="1:8">
      <c r="B114" s="329" t="s">
        <v>2028</v>
      </c>
      <c r="C114" s="329" t="s">
        <v>99</v>
      </c>
      <c r="D114" s="378"/>
      <c r="E114" s="324">
        <f>F114-4</f>
        <v>45441</v>
      </c>
      <c r="F114" s="324">
        <f>F113+7</f>
        <v>45445</v>
      </c>
      <c r="G114" s="324">
        <f>F114+35</f>
        <v>45480</v>
      </c>
    </row>
    <row r="115" spans="1:8">
      <c r="B115" s="339"/>
      <c r="C115" s="339"/>
      <c r="D115" s="383"/>
      <c r="E115" s="339"/>
      <c r="F115" s="339"/>
      <c r="G115" s="339"/>
    </row>
    <row r="116" spans="1:8">
      <c r="B116" s="335" t="s">
        <v>1447</v>
      </c>
      <c r="C116" s="335" t="s">
        <v>21</v>
      </c>
      <c r="D116" s="406" t="s">
        <v>22</v>
      </c>
      <c r="E116" s="401" t="s">
        <v>128</v>
      </c>
      <c r="F116" s="401" t="s">
        <v>128</v>
      </c>
      <c r="G116" s="401" t="s">
        <v>2151</v>
      </c>
    </row>
    <row r="117" spans="1:8">
      <c r="B117" s="333"/>
      <c r="C117" s="333"/>
      <c r="D117" s="405"/>
      <c r="E117" s="401" t="s">
        <v>1087</v>
      </c>
      <c r="F117" s="401" t="s">
        <v>24</v>
      </c>
      <c r="G117" s="401" t="s">
        <v>25</v>
      </c>
    </row>
    <row r="118" spans="1:8" ht="16.5" customHeight="1">
      <c r="B118" s="329" t="s">
        <v>2150</v>
      </c>
      <c r="C118" s="329" t="s">
        <v>12</v>
      </c>
      <c r="D118" s="380" t="s">
        <v>2145</v>
      </c>
      <c r="E118" s="324">
        <f>F118-4</f>
        <v>45409</v>
      </c>
      <c r="F118" s="324">
        <v>45413</v>
      </c>
      <c r="G118" s="324">
        <f>F118+38</f>
        <v>45451</v>
      </c>
    </row>
    <row r="119" spans="1:8">
      <c r="B119" s="329" t="s">
        <v>2144</v>
      </c>
      <c r="C119" s="329" t="s">
        <v>12</v>
      </c>
      <c r="D119" s="379"/>
      <c r="E119" s="324">
        <f>F119-4</f>
        <v>45416</v>
      </c>
      <c r="F119" s="324">
        <f>F118+7</f>
        <v>45420</v>
      </c>
      <c r="G119" s="324">
        <f>F119+38</f>
        <v>45458</v>
      </c>
    </row>
    <row r="120" spans="1:8" ht="16.5" customHeight="1">
      <c r="B120" s="329" t="s">
        <v>2143</v>
      </c>
      <c r="C120" s="329" t="s">
        <v>135</v>
      </c>
      <c r="D120" s="379"/>
      <c r="E120" s="324">
        <f>F120-4</f>
        <v>45423</v>
      </c>
      <c r="F120" s="324">
        <f>F119+7</f>
        <v>45427</v>
      </c>
      <c r="G120" s="324">
        <f>F120+38</f>
        <v>45465</v>
      </c>
    </row>
    <row r="121" spans="1:8">
      <c r="B121" s="348" t="s">
        <v>2109</v>
      </c>
      <c r="C121" s="348"/>
      <c r="D121" s="378"/>
      <c r="E121" s="347">
        <f>F121-4</f>
        <v>45430</v>
      </c>
      <c r="F121" s="347">
        <f>F120+7</f>
        <v>45434</v>
      </c>
      <c r="G121" s="347">
        <f>F121+38</f>
        <v>45472</v>
      </c>
    </row>
    <row r="122" spans="1:8">
      <c r="B122" s="329" t="s">
        <v>2140</v>
      </c>
      <c r="C122" s="329" t="s">
        <v>2139</v>
      </c>
      <c r="D122" s="400"/>
      <c r="E122" s="324">
        <f>F122-4</f>
        <v>45437</v>
      </c>
      <c r="F122" s="324">
        <f>F121+7</f>
        <v>45441</v>
      </c>
      <c r="G122" s="324">
        <f>F122+38</f>
        <v>45479</v>
      </c>
    </row>
    <row r="123" spans="1:8" s="370" customFormat="1">
      <c r="A123" s="394" t="s">
        <v>2149</v>
      </c>
      <c r="B123" s="396"/>
      <c r="C123" s="396"/>
      <c r="D123" s="395"/>
      <c r="E123" s="394"/>
      <c r="F123" s="394"/>
      <c r="G123" s="394"/>
      <c r="H123" s="375"/>
    </row>
    <row r="124" spans="1:8">
      <c r="A124" s="381" t="s">
        <v>2148</v>
      </c>
      <c r="B124" s="373"/>
      <c r="C124" s="373"/>
      <c r="D124" s="374"/>
      <c r="E124" s="373"/>
      <c r="F124" s="381"/>
      <c r="G124" s="381"/>
      <c r="H124" s="370"/>
    </row>
    <row r="125" spans="1:8">
      <c r="A125" s="381"/>
      <c r="B125" s="335" t="s">
        <v>20</v>
      </c>
      <c r="C125" s="335" t="s">
        <v>21</v>
      </c>
      <c r="D125" s="406" t="s">
        <v>22</v>
      </c>
      <c r="E125" s="401" t="s">
        <v>128</v>
      </c>
      <c r="F125" s="401" t="s">
        <v>128</v>
      </c>
      <c r="G125" s="401" t="s">
        <v>2113</v>
      </c>
      <c r="H125" s="401" t="s">
        <v>2147</v>
      </c>
    </row>
    <row r="126" spans="1:8">
      <c r="A126" s="381"/>
      <c r="B126" s="333"/>
      <c r="C126" s="333"/>
      <c r="D126" s="405"/>
      <c r="E126" s="401" t="s">
        <v>1087</v>
      </c>
      <c r="F126" s="401" t="s">
        <v>24</v>
      </c>
      <c r="G126" s="401" t="s">
        <v>25</v>
      </c>
      <c r="H126" s="401" t="s">
        <v>1631</v>
      </c>
    </row>
    <row r="127" spans="1:8" ht="16.5" customHeight="1">
      <c r="A127" s="381"/>
      <c r="B127" s="329" t="s">
        <v>2033</v>
      </c>
      <c r="C127" s="329" t="s">
        <v>180</v>
      </c>
      <c r="D127" s="380" t="s">
        <v>2032</v>
      </c>
      <c r="E127" s="324">
        <f>F127-4</f>
        <v>45413</v>
      </c>
      <c r="F127" s="324">
        <v>45417</v>
      </c>
      <c r="G127" s="324">
        <f>F127+30</f>
        <v>45447</v>
      </c>
      <c r="H127" s="324" t="s">
        <v>2141</v>
      </c>
    </row>
    <row r="128" spans="1:8">
      <c r="A128" s="381"/>
      <c r="B128" s="329" t="s">
        <v>2031</v>
      </c>
      <c r="C128" s="329" t="s">
        <v>99</v>
      </c>
      <c r="D128" s="379"/>
      <c r="E128" s="324">
        <f>F128-4</f>
        <v>45420</v>
      </c>
      <c r="F128" s="324">
        <f>F127+7</f>
        <v>45424</v>
      </c>
      <c r="G128" s="324">
        <f>F128+30</f>
        <v>45454</v>
      </c>
      <c r="H128" s="324" t="s">
        <v>2141</v>
      </c>
    </row>
    <row r="129" spans="1:8">
      <c r="A129" s="381"/>
      <c r="B129" s="329" t="s">
        <v>2030</v>
      </c>
      <c r="C129" s="329" t="s">
        <v>189</v>
      </c>
      <c r="D129" s="379"/>
      <c r="E129" s="324">
        <f>F129-4</f>
        <v>45427</v>
      </c>
      <c r="F129" s="324">
        <f>F128+7</f>
        <v>45431</v>
      </c>
      <c r="G129" s="324">
        <f>F129+30</f>
        <v>45461</v>
      </c>
      <c r="H129" s="324" t="s">
        <v>2141</v>
      </c>
    </row>
    <row r="130" spans="1:8">
      <c r="A130" s="381"/>
      <c r="B130" s="329" t="s">
        <v>2029</v>
      </c>
      <c r="C130" s="329" t="s">
        <v>149</v>
      </c>
      <c r="D130" s="379"/>
      <c r="E130" s="324">
        <f>F130-4</f>
        <v>45434</v>
      </c>
      <c r="F130" s="324">
        <f>F129+7</f>
        <v>45438</v>
      </c>
      <c r="G130" s="324">
        <f>F130+30</f>
        <v>45468</v>
      </c>
      <c r="H130" s="324" t="s">
        <v>2141</v>
      </c>
    </row>
    <row r="131" spans="1:8">
      <c r="A131" s="381"/>
      <c r="B131" s="329" t="s">
        <v>2028</v>
      </c>
      <c r="C131" s="329" t="s">
        <v>99</v>
      </c>
      <c r="D131" s="378"/>
      <c r="E131" s="324">
        <f>F131-4</f>
        <v>45441</v>
      </c>
      <c r="F131" s="324">
        <f>F130+7</f>
        <v>45445</v>
      </c>
      <c r="G131" s="324">
        <f>F131+30</f>
        <v>45475</v>
      </c>
      <c r="H131" s="324" t="s">
        <v>2141</v>
      </c>
    </row>
    <row r="132" spans="1:8">
      <c r="A132" s="381"/>
      <c r="B132" s="339"/>
      <c r="C132" s="339"/>
      <c r="D132" s="383"/>
      <c r="E132" s="339"/>
      <c r="F132" s="339"/>
      <c r="G132" s="339"/>
      <c r="H132" s="339"/>
    </row>
    <row r="133" spans="1:8">
      <c r="A133" s="381"/>
      <c r="B133" s="335" t="s">
        <v>1447</v>
      </c>
      <c r="C133" s="335" t="s">
        <v>21</v>
      </c>
      <c r="D133" s="406" t="s">
        <v>22</v>
      </c>
      <c r="E133" s="401" t="s">
        <v>128</v>
      </c>
      <c r="F133" s="401" t="s">
        <v>128</v>
      </c>
      <c r="G133" s="401" t="s">
        <v>2135</v>
      </c>
      <c r="H133" s="401" t="s">
        <v>2147</v>
      </c>
    </row>
    <row r="134" spans="1:8">
      <c r="A134" s="381"/>
      <c r="B134" s="333"/>
      <c r="C134" s="333"/>
      <c r="D134" s="405"/>
      <c r="E134" s="401" t="s">
        <v>1087</v>
      </c>
      <c r="F134" s="401" t="s">
        <v>24</v>
      </c>
      <c r="G134" s="401" t="s">
        <v>25</v>
      </c>
      <c r="H134" s="401" t="s">
        <v>1631</v>
      </c>
    </row>
    <row r="135" spans="1:8" ht="16.5" customHeight="1">
      <c r="A135" s="381"/>
      <c r="B135" s="329" t="s">
        <v>2146</v>
      </c>
      <c r="C135" s="329" t="s">
        <v>12</v>
      </c>
      <c r="D135" s="380" t="s">
        <v>2145</v>
      </c>
      <c r="E135" s="324">
        <f>F135-4</f>
        <v>45409</v>
      </c>
      <c r="F135" s="324">
        <v>45413</v>
      </c>
      <c r="G135" s="324">
        <f>F135+34</f>
        <v>45447</v>
      </c>
      <c r="H135" s="324" t="s">
        <v>2141</v>
      </c>
    </row>
    <row r="136" spans="1:8">
      <c r="A136" s="381"/>
      <c r="B136" s="329" t="s">
        <v>2144</v>
      </c>
      <c r="C136" s="329" t="s">
        <v>12</v>
      </c>
      <c r="D136" s="379"/>
      <c r="E136" s="324">
        <f>F136-4</f>
        <v>45416</v>
      </c>
      <c r="F136" s="324">
        <f>F135+7</f>
        <v>45420</v>
      </c>
      <c r="G136" s="324">
        <f>F136+34</f>
        <v>45454</v>
      </c>
      <c r="H136" s="324" t="s">
        <v>2141</v>
      </c>
    </row>
    <row r="137" spans="1:8">
      <c r="A137" s="381"/>
      <c r="B137" s="329" t="s">
        <v>2143</v>
      </c>
      <c r="C137" s="329" t="s">
        <v>135</v>
      </c>
      <c r="D137" s="379"/>
      <c r="E137" s="324">
        <f>F137-4</f>
        <v>45423</v>
      </c>
      <c r="F137" s="324">
        <f>F136+7</f>
        <v>45427</v>
      </c>
      <c r="G137" s="324">
        <f>F137+34</f>
        <v>45461</v>
      </c>
      <c r="H137" s="324" t="s">
        <v>2142</v>
      </c>
    </row>
    <row r="138" spans="1:8">
      <c r="A138" s="381"/>
      <c r="B138" s="348" t="s">
        <v>2109</v>
      </c>
      <c r="C138" s="348"/>
      <c r="D138" s="378"/>
      <c r="E138" s="347">
        <f>F138-4</f>
        <v>45430</v>
      </c>
      <c r="F138" s="347">
        <f>F137+7</f>
        <v>45434</v>
      </c>
      <c r="G138" s="347">
        <f>F138+34</f>
        <v>45468</v>
      </c>
      <c r="H138" s="347" t="s">
        <v>2141</v>
      </c>
    </row>
    <row r="139" spans="1:8">
      <c r="A139" s="381"/>
      <c r="B139" s="329" t="s">
        <v>2140</v>
      </c>
      <c r="C139" s="329" t="s">
        <v>2139</v>
      </c>
      <c r="D139" s="400"/>
      <c r="E139" s="324">
        <f>F139-4</f>
        <v>45437</v>
      </c>
      <c r="F139" s="324">
        <f>F138+7</f>
        <v>45441</v>
      </c>
      <c r="G139" s="324">
        <f>F139+34</f>
        <v>45475</v>
      </c>
      <c r="H139" s="324" t="s">
        <v>2138</v>
      </c>
    </row>
    <row r="140" spans="1:8">
      <c r="A140" s="381"/>
      <c r="B140" s="339"/>
      <c r="C140" s="339"/>
      <c r="D140" s="383"/>
      <c r="E140" s="339"/>
      <c r="F140" s="339"/>
    </row>
    <row r="141" spans="1:8">
      <c r="A141" s="381" t="s">
        <v>2137</v>
      </c>
      <c r="C141" s="478"/>
      <c r="E141" s="339"/>
      <c r="F141" s="339"/>
      <c r="G141" s="339"/>
    </row>
    <row r="142" spans="1:8">
      <c r="B142" s="335" t="s">
        <v>20</v>
      </c>
      <c r="C142" s="335" t="s">
        <v>21</v>
      </c>
      <c r="D142" s="406" t="s">
        <v>22</v>
      </c>
      <c r="E142" s="401" t="s">
        <v>128</v>
      </c>
      <c r="F142" s="401" t="s">
        <v>128</v>
      </c>
      <c r="G142" s="401" t="s">
        <v>129</v>
      </c>
      <c r="H142" s="401" t="s">
        <v>2137</v>
      </c>
    </row>
    <row r="143" spans="1:8">
      <c r="B143" s="333"/>
      <c r="C143" s="333"/>
      <c r="D143" s="405"/>
      <c r="E143" s="401" t="s">
        <v>1087</v>
      </c>
      <c r="F143" s="401" t="s">
        <v>24</v>
      </c>
      <c r="G143" s="401" t="s">
        <v>25</v>
      </c>
      <c r="H143" s="401" t="s">
        <v>25</v>
      </c>
    </row>
    <row r="144" spans="1:8" ht="16.5" customHeight="1">
      <c r="B144" s="329" t="s">
        <v>2033</v>
      </c>
      <c r="C144" s="329" t="s">
        <v>180</v>
      </c>
      <c r="D144" s="380" t="s">
        <v>2032</v>
      </c>
      <c r="E144" s="324">
        <f>F144-4</f>
        <v>45413</v>
      </c>
      <c r="F144" s="324">
        <v>45417</v>
      </c>
      <c r="G144" s="324">
        <f>F144+33</f>
        <v>45450</v>
      </c>
      <c r="H144" s="401" t="s">
        <v>2132</v>
      </c>
    </row>
    <row r="145" spans="1:8">
      <c r="B145" s="329" t="s">
        <v>2031</v>
      </c>
      <c r="C145" s="329" t="s">
        <v>99</v>
      </c>
      <c r="D145" s="379"/>
      <c r="E145" s="324">
        <f>F145-4</f>
        <v>45420</v>
      </c>
      <c r="F145" s="324">
        <f>F144+7</f>
        <v>45424</v>
      </c>
      <c r="G145" s="324">
        <f>F145+33</f>
        <v>45457</v>
      </c>
      <c r="H145" s="401" t="s">
        <v>2132</v>
      </c>
    </row>
    <row r="146" spans="1:8">
      <c r="B146" s="329" t="s">
        <v>2030</v>
      </c>
      <c r="C146" s="329" t="s">
        <v>189</v>
      </c>
      <c r="D146" s="379"/>
      <c r="E146" s="324">
        <f>F146-4</f>
        <v>45427</v>
      </c>
      <c r="F146" s="324">
        <f>F145+7</f>
        <v>45431</v>
      </c>
      <c r="G146" s="324">
        <f>F146+33</f>
        <v>45464</v>
      </c>
      <c r="H146" s="401" t="s">
        <v>2132</v>
      </c>
    </row>
    <row r="147" spans="1:8">
      <c r="B147" s="329" t="s">
        <v>2029</v>
      </c>
      <c r="C147" s="329" t="s">
        <v>149</v>
      </c>
      <c r="D147" s="379"/>
      <c r="E147" s="324">
        <f>F147-4</f>
        <v>45434</v>
      </c>
      <c r="F147" s="324">
        <f>F146+7</f>
        <v>45438</v>
      </c>
      <c r="G147" s="324">
        <f>F147+33</f>
        <v>45471</v>
      </c>
      <c r="H147" s="401" t="s">
        <v>2132</v>
      </c>
    </row>
    <row r="148" spans="1:8">
      <c r="B148" s="329" t="s">
        <v>2028</v>
      </c>
      <c r="C148" s="329" t="s">
        <v>99</v>
      </c>
      <c r="D148" s="378"/>
      <c r="E148" s="324">
        <f>F148-4</f>
        <v>45441</v>
      </c>
      <c r="F148" s="324">
        <f>F147+7</f>
        <v>45445</v>
      </c>
      <c r="G148" s="324">
        <f>F148+33</f>
        <v>45478</v>
      </c>
      <c r="H148" s="401" t="s">
        <v>2132</v>
      </c>
    </row>
    <row r="149" spans="1:8">
      <c r="B149" s="363"/>
      <c r="C149" s="363"/>
      <c r="D149" s="383"/>
      <c r="E149" s="339"/>
      <c r="F149" s="339"/>
      <c r="G149" s="339"/>
    </row>
    <row r="150" spans="1:8">
      <c r="A150" s="381" t="s">
        <v>43</v>
      </c>
      <c r="B150" s="381"/>
      <c r="C150" s="381"/>
      <c r="G150" s="375"/>
      <c r="H150" s="375"/>
    </row>
    <row r="151" spans="1:8">
      <c r="A151" s="381"/>
      <c r="B151" s="335" t="s">
        <v>20</v>
      </c>
      <c r="C151" s="335" t="s">
        <v>21</v>
      </c>
      <c r="D151" s="406" t="s">
        <v>22</v>
      </c>
      <c r="E151" s="401" t="s">
        <v>128</v>
      </c>
      <c r="F151" s="401" t="s">
        <v>128</v>
      </c>
      <c r="G151" s="401" t="s">
        <v>2113</v>
      </c>
      <c r="H151" s="401" t="s">
        <v>2136</v>
      </c>
    </row>
    <row r="152" spans="1:8">
      <c r="A152" s="381"/>
      <c r="B152" s="333"/>
      <c r="C152" s="333"/>
      <c r="D152" s="405"/>
      <c r="E152" s="401" t="s">
        <v>1087</v>
      </c>
      <c r="F152" s="401" t="s">
        <v>24</v>
      </c>
      <c r="G152" s="401" t="s">
        <v>25</v>
      </c>
      <c r="H152" s="401" t="s">
        <v>25</v>
      </c>
    </row>
    <row r="153" spans="1:8" ht="16.5" customHeight="1">
      <c r="A153" s="381"/>
      <c r="B153" s="329" t="s">
        <v>2033</v>
      </c>
      <c r="C153" s="329" t="s">
        <v>180</v>
      </c>
      <c r="D153" s="380" t="s">
        <v>2032</v>
      </c>
      <c r="E153" s="324">
        <f>F153-4</f>
        <v>45413</v>
      </c>
      <c r="F153" s="324">
        <v>45417</v>
      </c>
      <c r="G153" s="324">
        <f>F153+33</f>
        <v>45450</v>
      </c>
      <c r="H153" s="324" t="s">
        <v>36</v>
      </c>
    </row>
    <row r="154" spans="1:8">
      <c r="A154" s="381"/>
      <c r="B154" s="329" t="s">
        <v>2031</v>
      </c>
      <c r="C154" s="329" t="s">
        <v>99</v>
      </c>
      <c r="D154" s="379"/>
      <c r="E154" s="324">
        <f>F154-4</f>
        <v>45420</v>
      </c>
      <c r="F154" s="324">
        <f>F153+7</f>
        <v>45424</v>
      </c>
      <c r="G154" s="324">
        <f>F154+33</f>
        <v>45457</v>
      </c>
      <c r="H154" s="324" t="s">
        <v>36</v>
      </c>
    </row>
    <row r="155" spans="1:8">
      <c r="A155" s="381"/>
      <c r="B155" s="329" t="s">
        <v>2030</v>
      </c>
      <c r="C155" s="329" t="s">
        <v>189</v>
      </c>
      <c r="D155" s="379"/>
      <c r="E155" s="324">
        <f>F155-4</f>
        <v>45427</v>
      </c>
      <c r="F155" s="324">
        <f>F154+7</f>
        <v>45431</v>
      </c>
      <c r="G155" s="324">
        <f>F155+33</f>
        <v>45464</v>
      </c>
      <c r="H155" s="324" t="s">
        <v>36</v>
      </c>
    </row>
    <row r="156" spans="1:8">
      <c r="A156" s="381"/>
      <c r="B156" s="329" t="s">
        <v>2029</v>
      </c>
      <c r="C156" s="329" t="s">
        <v>149</v>
      </c>
      <c r="D156" s="379"/>
      <c r="E156" s="324">
        <f>F156-4</f>
        <v>45434</v>
      </c>
      <c r="F156" s="324">
        <f>F155+7</f>
        <v>45438</v>
      </c>
      <c r="G156" s="324">
        <f>F156+33</f>
        <v>45471</v>
      </c>
      <c r="H156" s="324" t="s">
        <v>36</v>
      </c>
    </row>
    <row r="157" spans="1:8">
      <c r="A157" s="381"/>
      <c r="B157" s="329" t="s">
        <v>2028</v>
      </c>
      <c r="C157" s="329" t="s">
        <v>99</v>
      </c>
      <c r="D157" s="378"/>
      <c r="E157" s="324">
        <f>F157-4</f>
        <v>45441</v>
      </c>
      <c r="F157" s="324">
        <f>F156+7</f>
        <v>45445</v>
      </c>
      <c r="G157" s="324">
        <f>F157+33</f>
        <v>45478</v>
      </c>
      <c r="H157" s="324" t="s">
        <v>36</v>
      </c>
    </row>
    <row r="158" spans="1:8">
      <c r="A158" s="381"/>
      <c r="B158" s="363"/>
      <c r="C158" s="363"/>
      <c r="D158" s="383"/>
      <c r="E158" s="339"/>
      <c r="F158" s="339"/>
      <c r="G158" s="339"/>
      <c r="H158" s="477"/>
    </row>
    <row r="159" spans="1:8">
      <c r="A159" s="417" t="s">
        <v>40</v>
      </c>
      <c r="B159" s="417"/>
      <c r="C159" s="373"/>
      <c r="D159" s="374"/>
      <c r="E159" s="373"/>
      <c r="F159" s="381"/>
      <c r="G159" s="381"/>
      <c r="H159" s="375"/>
    </row>
    <row r="160" spans="1:8">
      <c r="A160" s="381"/>
      <c r="B160" s="335" t="s">
        <v>20</v>
      </c>
      <c r="C160" s="335" t="s">
        <v>21</v>
      </c>
      <c r="D160" s="406" t="s">
        <v>22</v>
      </c>
      <c r="E160" s="401" t="s">
        <v>128</v>
      </c>
      <c r="F160" s="401" t="s">
        <v>128</v>
      </c>
      <c r="G160" s="401" t="s">
        <v>2135</v>
      </c>
      <c r="H160" s="401" t="s">
        <v>41</v>
      </c>
    </row>
    <row r="161" spans="1:8">
      <c r="A161" s="381"/>
      <c r="B161" s="333"/>
      <c r="C161" s="333"/>
      <c r="D161" s="405"/>
      <c r="E161" s="401" t="s">
        <v>1087</v>
      </c>
      <c r="F161" s="401" t="s">
        <v>24</v>
      </c>
      <c r="G161" s="401" t="s">
        <v>25</v>
      </c>
      <c r="H161" s="401" t="s">
        <v>25</v>
      </c>
    </row>
    <row r="162" spans="1:8" ht="16.5" customHeight="1">
      <c r="A162" s="381"/>
      <c r="B162" s="329" t="s">
        <v>2033</v>
      </c>
      <c r="C162" s="329" t="s">
        <v>180</v>
      </c>
      <c r="D162" s="380" t="s">
        <v>2032</v>
      </c>
      <c r="E162" s="324">
        <f>F162-4</f>
        <v>45413</v>
      </c>
      <c r="F162" s="324">
        <v>45417</v>
      </c>
      <c r="G162" s="324">
        <f>F162+33</f>
        <v>45450</v>
      </c>
      <c r="H162" s="401" t="s">
        <v>2132</v>
      </c>
    </row>
    <row r="163" spans="1:8">
      <c r="A163" s="381"/>
      <c r="B163" s="329" t="s">
        <v>2031</v>
      </c>
      <c r="C163" s="329" t="s">
        <v>99</v>
      </c>
      <c r="D163" s="379"/>
      <c r="E163" s="324">
        <f>F163-4</f>
        <v>45420</v>
      </c>
      <c r="F163" s="324">
        <f>F162+7</f>
        <v>45424</v>
      </c>
      <c r="G163" s="324">
        <f>F163+33</f>
        <v>45457</v>
      </c>
      <c r="H163" s="401" t="s">
        <v>2132</v>
      </c>
    </row>
    <row r="164" spans="1:8">
      <c r="A164" s="381" t="s">
        <v>2134</v>
      </c>
      <c r="B164" s="329" t="s">
        <v>2030</v>
      </c>
      <c r="C164" s="329" t="s">
        <v>189</v>
      </c>
      <c r="D164" s="379"/>
      <c r="E164" s="324">
        <f>F164-4</f>
        <v>45427</v>
      </c>
      <c r="F164" s="324">
        <f>F163+7</f>
        <v>45431</v>
      </c>
      <c r="G164" s="324">
        <f>F164+33</f>
        <v>45464</v>
      </c>
      <c r="H164" s="401" t="s">
        <v>2132</v>
      </c>
    </row>
    <row r="165" spans="1:8">
      <c r="A165" s="381"/>
      <c r="B165" s="329" t="s">
        <v>2029</v>
      </c>
      <c r="C165" s="329" t="s">
        <v>149</v>
      </c>
      <c r="D165" s="379"/>
      <c r="E165" s="324">
        <f>F165-4</f>
        <v>45434</v>
      </c>
      <c r="F165" s="324">
        <f>F164+7</f>
        <v>45438</v>
      </c>
      <c r="G165" s="324">
        <f>F165+33</f>
        <v>45471</v>
      </c>
      <c r="H165" s="401" t="s">
        <v>2132</v>
      </c>
    </row>
    <row r="166" spans="1:8">
      <c r="A166" s="381"/>
      <c r="B166" s="329" t="s">
        <v>2133</v>
      </c>
      <c r="C166" s="329" t="s">
        <v>99</v>
      </c>
      <c r="D166" s="378"/>
      <c r="E166" s="324">
        <f>F166-4</f>
        <v>45441</v>
      </c>
      <c r="F166" s="324">
        <f>F165+7</f>
        <v>45445</v>
      </c>
      <c r="G166" s="324">
        <f>F166+33</f>
        <v>45478</v>
      </c>
      <c r="H166" s="401" t="s">
        <v>2132</v>
      </c>
    </row>
    <row r="167" spans="1:8">
      <c r="A167" s="381"/>
      <c r="B167" s="363"/>
      <c r="C167" s="363"/>
      <c r="D167" s="383"/>
      <c r="E167" s="339"/>
      <c r="F167" s="339"/>
      <c r="G167" s="339"/>
      <c r="H167" s="339"/>
    </row>
    <row r="168" spans="1:8">
      <c r="A168" s="381" t="s">
        <v>39</v>
      </c>
    </row>
    <row r="169" spans="1:8">
      <c r="A169" s="381"/>
      <c r="B169" s="335" t="s">
        <v>20</v>
      </c>
      <c r="C169" s="335" t="s">
        <v>21</v>
      </c>
      <c r="D169" s="406" t="s">
        <v>22</v>
      </c>
      <c r="E169" s="401" t="s">
        <v>128</v>
      </c>
      <c r="F169" s="401" t="s">
        <v>128</v>
      </c>
      <c r="G169" s="401" t="s">
        <v>2113</v>
      </c>
      <c r="H169" s="401" t="s">
        <v>2131</v>
      </c>
    </row>
    <row r="170" spans="1:8">
      <c r="A170" s="381"/>
      <c r="B170" s="333"/>
      <c r="C170" s="333"/>
      <c r="D170" s="405"/>
      <c r="E170" s="401" t="s">
        <v>1087</v>
      </c>
      <c r="F170" s="401" t="s">
        <v>24</v>
      </c>
      <c r="G170" s="401" t="s">
        <v>25</v>
      </c>
      <c r="H170" s="401" t="s">
        <v>25</v>
      </c>
    </row>
    <row r="171" spans="1:8" ht="16.5" customHeight="1">
      <c r="A171" s="381"/>
      <c r="B171" s="329" t="s">
        <v>2130</v>
      </c>
      <c r="C171" s="329" t="s">
        <v>180</v>
      </c>
      <c r="D171" s="380" t="s">
        <v>2032</v>
      </c>
      <c r="E171" s="324">
        <f>F171-4</f>
        <v>45413</v>
      </c>
      <c r="F171" s="324">
        <v>45417</v>
      </c>
      <c r="G171" s="324">
        <f>F171+33</f>
        <v>45450</v>
      </c>
      <c r="H171" s="324" t="s">
        <v>36</v>
      </c>
    </row>
    <row r="172" spans="1:8">
      <c r="A172" s="381"/>
      <c r="B172" s="329" t="s">
        <v>2031</v>
      </c>
      <c r="C172" s="329" t="s">
        <v>99</v>
      </c>
      <c r="D172" s="379"/>
      <c r="E172" s="324">
        <f>F172-4</f>
        <v>45420</v>
      </c>
      <c r="F172" s="324">
        <f>F171+7</f>
        <v>45424</v>
      </c>
      <c r="G172" s="324">
        <f>F172+33</f>
        <v>45457</v>
      </c>
      <c r="H172" s="324" t="s">
        <v>36</v>
      </c>
    </row>
    <row r="173" spans="1:8">
      <c r="A173" s="381"/>
      <c r="B173" s="329" t="s">
        <v>2030</v>
      </c>
      <c r="C173" s="329" t="s">
        <v>189</v>
      </c>
      <c r="D173" s="379"/>
      <c r="E173" s="324">
        <f>F173-4</f>
        <v>45427</v>
      </c>
      <c r="F173" s="324">
        <f>F172+7</f>
        <v>45431</v>
      </c>
      <c r="G173" s="324">
        <f>F173+33</f>
        <v>45464</v>
      </c>
      <c r="H173" s="324" t="s">
        <v>36</v>
      </c>
    </row>
    <row r="174" spans="1:8">
      <c r="A174" s="381"/>
      <c r="B174" s="329" t="s">
        <v>2029</v>
      </c>
      <c r="C174" s="329" t="s">
        <v>149</v>
      </c>
      <c r="D174" s="379"/>
      <c r="E174" s="324">
        <f>F174-4</f>
        <v>45434</v>
      </c>
      <c r="F174" s="324">
        <f>F173+7</f>
        <v>45438</v>
      </c>
      <c r="G174" s="324">
        <f>F174+33</f>
        <v>45471</v>
      </c>
      <c r="H174" s="324" t="s">
        <v>36</v>
      </c>
    </row>
    <row r="175" spans="1:8">
      <c r="A175" s="381"/>
      <c r="B175" s="329" t="s">
        <v>2028</v>
      </c>
      <c r="C175" s="329" t="s">
        <v>99</v>
      </c>
      <c r="D175" s="378"/>
      <c r="E175" s="324">
        <f>F175-4</f>
        <v>45441</v>
      </c>
      <c r="F175" s="324">
        <f>F174+7</f>
        <v>45445</v>
      </c>
      <c r="G175" s="324">
        <f>F175+33</f>
        <v>45478</v>
      </c>
      <c r="H175" s="324" t="s">
        <v>36</v>
      </c>
    </row>
    <row r="176" spans="1:8">
      <c r="A176" s="381"/>
      <c r="B176" s="363"/>
      <c r="C176" s="363"/>
      <c r="D176" s="383"/>
      <c r="E176" s="339"/>
      <c r="F176" s="339"/>
      <c r="G176" s="339"/>
      <c r="H176" s="339"/>
    </row>
    <row r="177" spans="1:8">
      <c r="A177" s="381" t="s">
        <v>35</v>
      </c>
    </row>
    <row r="178" spans="1:8">
      <c r="B178" s="335" t="s">
        <v>20</v>
      </c>
      <c r="C178" s="335" t="s">
        <v>21</v>
      </c>
      <c r="D178" s="406" t="s">
        <v>22</v>
      </c>
      <c r="E178" s="401" t="s">
        <v>128</v>
      </c>
      <c r="F178" s="401" t="s">
        <v>128</v>
      </c>
      <c r="G178" s="401" t="s">
        <v>2129</v>
      </c>
      <c r="H178" s="401" t="s">
        <v>2128</v>
      </c>
    </row>
    <row r="179" spans="1:8">
      <c r="B179" s="333"/>
      <c r="C179" s="333"/>
      <c r="D179" s="405"/>
      <c r="E179" s="401" t="s">
        <v>1087</v>
      </c>
      <c r="F179" s="401" t="s">
        <v>24</v>
      </c>
      <c r="G179" s="401" t="s">
        <v>25</v>
      </c>
      <c r="H179" s="401" t="s">
        <v>1304</v>
      </c>
    </row>
    <row r="180" spans="1:8" ht="16.5" customHeight="1">
      <c r="B180" s="329" t="s">
        <v>2127</v>
      </c>
      <c r="C180" s="329" t="s">
        <v>2126</v>
      </c>
      <c r="D180" s="380" t="s">
        <v>2125</v>
      </c>
      <c r="E180" s="324">
        <f>F180-5</f>
        <v>45413</v>
      </c>
      <c r="F180" s="324">
        <v>45418</v>
      </c>
      <c r="G180" s="324">
        <f>F180+32</f>
        <v>45450</v>
      </c>
      <c r="H180" s="401" t="s">
        <v>2118</v>
      </c>
    </row>
    <row r="181" spans="1:8">
      <c r="B181" s="329" t="s">
        <v>2124</v>
      </c>
      <c r="C181" s="329" t="s">
        <v>2123</v>
      </c>
      <c r="D181" s="379"/>
      <c r="E181" s="324">
        <f>F181-5</f>
        <v>45420</v>
      </c>
      <c r="F181" s="324">
        <f>F180+7</f>
        <v>45425</v>
      </c>
      <c r="G181" s="324">
        <f>F181+32</f>
        <v>45457</v>
      </c>
      <c r="H181" s="401" t="s">
        <v>2118</v>
      </c>
    </row>
    <row r="182" spans="1:8">
      <c r="B182" s="329" t="s">
        <v>2122</v>
      </c>
      <c r="C182" s="329" t="s">
        <v>2121</v>
      </c>
      <c r="D182" s="379"/>
      <c r="E182" s="324">
        <f>F182-5</f>
        <v>45427</v>
      </c>
      <c r="F182" s="324">
        <f>F181+7</f>
        <v>45432</v>
      </c>
      <c r="G182" s="324">
        <f>F182+32</f>
        <v>45464</v>
      </c>
      <c r="H182" s="401" t="s">
        <v>2118</v>
      </c>
    </row>
    <row r="183" spans="1:8">
      <c r="B183" s="329" t="s">
        <v>2120</v>
      </c>
      <c r="C183" s="329" t="s">
        <v>2119</v>
      </c>
      <c r="D183" s="379"/>
      <c r="E183" s="324">
        <f>F183-5</f>
        <v>45434</v>
      </c>
      <c r="F183" s="324">
        <f>F182+7</f>
        <v>45439</v>
      </c>
      <c r="G183" s="324">
        <f>F183+32</f>
        <v>45471</v>
      </c>
      <c r="H183" s="401" t="s">
        <v>2118</v>
      </c>
    </row>
    <row r="184" spans="1:8">
      <c r="B184" s="329" t="s">
        <v>2117</v>
      </c>
      <c r="C184" s="329" t="s">
        <v>2116</v>
      </c>
      <c r="D184" s="378"/>
      <c r="E184" s="324">
        <f>F184-5</f>
        <v>45441</v>
      </c>
      <c r="F184" s="324">
        <f>F183+7</f>
        <v>45446</v>
      </c>
      <c r="G184" s="324">
        <f>F184+32</f>
        <v>45478</v>
      </c>
      <c r="H184" s="401" t="s">
        <v>2115</v>
      </c>
    </row>
    <row r="185" spans="1:8">
      <c r="B185" s="339"/>
      <c r="C185" s="339"/>
      <c r="D185" s="383"/>
      <c r="E185" s="339"/>
      <c r="F185" s="339"/>
      <c r="G185" s="339"/>
      <c r="H185" s="477"/>
    </row>
    <row r="186" spans="1:8">
      <c r="A186" s="381" t="s">
        <v>2114</v>
      </c>
      <c r="H186" s="339"/>
    </row>
    <row r="187" spans="1:8">
      <c r="B187" s="335" t="s">
        <v>20</v>
      </c>
      <c r="C187" s="335" t="s">
        <v>21</v>
      </c>
      <c r="D187" s="406" t="s">
        <v>22</v>
      </c>
      <c r="E187" s="401" t="s">
        <v>128</v>
      </c>
      <c r="F187" s="401" t="s">
        <v>128</v>
      </c>
      <c r="G187" s="401" t="s">
        <v>2113</v>
      </c>
      <c r="H187" s="401" t="s">
        <v>2112</v>
      </c>
    </row>
    <row r="188" spans="1:8">
      <c r="B188" s="333"/>
      <c r="C188" s="333"/>
      <c r="D188" s="405"/>
      <c r="E188" s="401" t="s">
        <v>1087</v>
      </c>
      <c r="F188" s="401" t="s">
        <v>24</v>
      </c>
      <c r="G188" s="401" t="s">
        <v>25</v>
      </c>
      <c r="H188" s="401" t="s">
        <v>1323</v>
      </c>
    </row>
    <row r="189" spans="1:8" ht="16.5" customHeight="1">
      <c r="B189" s="329" t="s">
        <v>2111</v>
      </c>
      <c r="C189" s="329" t="s">
        <v>176</v>
      </c>
      <c r="D189" s="380" t="s">
        <v>2110</v>
      </c>
      <c r="E189" s="324">
        <f>F189-4</f>
        <v>45411</v>
      </c>
      <c r="F189" s="324">
        <v>45415</v>
      </c>
      <c r="G189" s="324">
        <f>F189+33</f>
        <v>45448</v>
      </c>
      <c r="H189" s="401" t="s">
        <v>2105</v>
      </c>
    </row>
    <row r="190" spans="1:8">
      <c r="B190" s="348" t="s">
        <v>2109</v>
      </c>
      <c r="C190" s="348"/>
      <c r="D190" s="379"/>
      <c r="E190" s="347">
        <f>F190-4</f>
        <v>45418</v>
      </c>
      <c r="F190" s="347">
        <f>F189+7</f>
        <v>45422</v>
      </c>
      <c r="G190" s="347">
        <f>F190+33</f>
        <v>45455</v>
      </c>
      <c r="H190" s="476" t="s">
        <v>2105</v>
      </c>
    </row>
    <row r="191" spans="1:8">
      <c r="B191" s="329" t="s">
        <v>2108</v>
      </c>
      <c r="C191" s="329" t="s">
        <v>56</v>
      </c>
      <c r="D191" s="379"/>
      <c r="E191" s="324">
        <f>F191-4</f>
        <v>45425</v>
      </c>
      <c r="F191" s="324">
        <f>F190+7</f>
        <v>45429</v>
      </c>
      <c r="G191" s="324">
        <f>F191+33</f>
        <v>45462</v>
      </c>
      <c r="H191" s="401" t="s">
        <v>2105</v>
      </c>
    </row>
    <row r="192" spans="1:8">
      <c r="B192" s="329" t="s">
        <v>2107</v>
      </c>
      <c r="C192" s="329" t="s">
        <v>99</v>
      </c>
      <c r="D192" s="378"/>
      <c r="E192" s="324">
        <f>F192-4</f>
        <v>45432</v>
      </c>
      <c r="F192" s="324">
        <f>F191+7</f>
        <v>45436</v>
      </c>
      <c r="G192" s="324">
        <f>F192+33</f>
        <v>45469</v>
      </c>
      <c r="H192" s="401" t="s">
        <v>2105</v>
      </c>
    </row>
    <row r="193" spans="1:8">
      <c r="B193" s="329" t="s">
        <v>2106</v>
      </c>
      <c r="C193" s="329" t="s">
        <v>176</v>
      </c>
      <c r="D193" s="400"/>
      <c r="E193" s="324">
        <f>F193-4</f>
        <v>45439</v>
      </c>
      <c r="F193" s="324">
        <f>F192+7</f>
        <v>45443</v>
      </c>
      <c r="G193" s="324">
        <f>F193+33</f>
        <v>45476</v>
      </c>
      <c r="H193" s="401" t="s">
        <v>2105</v>
      </c>
    </row>
    <row r="194" spans="1:8">
      <c r="B194" s="363"/>
      <c r="C194" s="363"/>
      <c r="D194" s="383"/>
      <c r="E194" s="339"/>
      <c r="F194" s="339"/>
      <c r="G194" s="339"/>
      <c r="H194" s="339"/>
    </row>
    <row r="195" spans="1:8">
      <c r="A195" s="394" t="s">
        <v>141</v>
      </c>
      <c r="B195" s="396"/>
      <c r="C195" s="396"/>
      <c r="D195" s="395"/>
      <c r="E195" s="394"/>
      <c r="F195" s="394"/>
      <c r="G195" s="394"/>
      <c r="H195" s="339"/>
    </row>
    <row r="196" spans="1:8">
      <c r="A196" s="381" t="s">
        <v>2104</v>
      </c>
      <c r="B196" s="321"/>
      <c r="C196" s="321"/>
    </row>
    <row r="197" spans="1:8">
      <c r="B197" s="335" t="s">
        <v>20</v>
      </c>
      <c r="C197" s="335" t="s">
        <v>21</v>
      </c>
      <c r="D197" s="406" t="s">
        <v>22</v>
      </c>
      <c r="E197" s="401" t="s">
        <v>128</v>
      </c>
      <c r="F197" s="401" t="s">
        <v>128</v>
      </c>
      <c r="G197" s="401" t="s">
        <v>2094</v>
      </c>
    </row>
    <row r="198" spans="1:8">
      <c r="B198" s="333"/>
      <c r="C198" s="333"/>
      <c r="D198" s="405"/>
      <c r="E198" s="401" t="s">
        <v>1087</v>
      </c>
      <c r="F198" s="401" t="s">
        <v>24</v>
      </c>
      <c r="G198" s="401" t="s">
        <v>25</v>
      </c>
    </row>
    <row r="199" spans="1:8" ht="16.5" customHeight="1">
      <c r="B199" s="348" t="s">
        <v>1264</v>
      </c>
      <c r="C199" s="348"/>
      <c r="D199" s="380" t="s">
        <v>2103</v>
      </c>
      <c r="E199" s="347">
        <f>F199-4</f>
        <v>45410</v>
      </c>
      <c r="F199" s="347">
        <v>45414</v>
      </c>
      <c r="G199" s="347">
        <f>F199+32</f>
        <v>45446</v>
      </c>
    </row>
    <row r="200" spans="1:8">
      <c r="B200" s="329" t="s">
        <v>2102</v>
      </c>
      <c r="C200" s="329" t="s">
        <v>2101</v>
      </c>
      <c r="D200" s="379"/>
      <c r="E200" s="324">
        <f>F200-4</f>
        <v>45417</v>
      </c>
      <c r="F200" s="324">
        <f>F199+7</f>
        <v>45421</v>
      </c>
      <c r="G200" s="324">
        <f>F200+32</f>
        <v>45453</v>
      </c>
    </row>
    <row r="201" spans="1:8">
      <c r="B201" s="329" t="s">
        <v>2100</v>
      </c>
      <c r="C201" s="329" t="s">
        <v>2099</v>
      </c>
      <c r="D201" s="379"/>
      <c r="E201" s="324">
        <f>F201-4</f>
        <v>45424</v>
      </c>
      <c r="F201" s="324">
        <f>F200+7</f>
        <v>45428</v>
      </c>
      <c r="G201" s="324">
        <f>F201+32</f>
        <v>45460</v>
      </c>
    </row>
    <row r="202" spans="1:8">
      <c r="B202" s="329" t="s">
        <v>2098</v>
      </c>
      <c r="C202" s="329" t="s">
        <v>2097</v>
      </c>
      <c r="D202" s="378"/>
      <c r="E202" s="324">
        <f>F202-4</f>
        <v>45431</v>
      </c>
      <c r="F202" s="324">
        <f>F201+7</f>
        <v>45435</v>
      </c>
      <c r="G202" s="324">
        <f>F202+32</f>
        <v>45467</v>
      </c>
    </row>
    <row r="203" spans="1:8">
      <c r="B203" s="329" t="s">
        <v>2096</v>
      </c>
      <c r="C203" s="329" t="s">
        <v>2095</v>
      </c>
      <c r="D203" s="400"/>
      <c r="E203" s="324">
        <f>F203-4</f>
        <v>45438</v>
      </c>
      <c r="F203" s="324">
        <f>F202+7</f>
        <v>45442</v>
      </c>
      <c r="G203" s="324">
        <f>F203+32</f>
        <v>45474</v>
      </c>
    </row>
    <row r="204" spans="1:8">
      <c r="B204" s="339"/>
      <c r="C204" s="339"/>
      <c r="D204" s="383"/>
      <c r="E204" s="339"/>
      <c r="F204" s="339"/>
      <c r="G204" s="339"/>
    </row>
    <row r="205" spans="1:8">
      <c r="B205" s="335" t="s">
        <v>20</v>
      </c>
      <c r="C205" s="335" t="s">
        <v>21</v>
      </c>
      <c r="D205" s="406" t="s">
        <v>22</v>
      </c>
      <c r="E205" s="401" t="s">
        <v>128</v>
      </c>
      <c r="F205" s="401" t="s">
        <v>128</v>
      </c>
      <c r="G205" s="401" t="s">
        <v>2094</v>
      </c>
    </row>
    <row r="206" spans="1:8">
      <c r="B206" s="333"/>
      <c r="C206" s="333"/>
      <c r="D206" s="405"/>
      <c r="E206" s="401" t="s">
        <v>1087</v>
      </c>
      <c r="F206" s="401" t="s">
        <v>24</v>
      </c>
      <c r="G206" s="401" t="s">
        <v>25</v>
      </c>
    </row>
    <row r="207" spans="1:8" ht="16.5" customHeight="1">
      <c r="B207" s="324" t="s">
        <v>2093</v>
      </c>
      <c r="C207" s="324" t="s">
        <v>149</v>
      </c>
      <c r="D207" s="380" t="s">
        <v>2059</v>
      </c>
      <c r="E207" s="324">
        <f>F207-4</f>
        <v>45410</v>
      </c>
      <c r="F207" s="324">
        <v>45414</v>
      </c>
      <c r="G207" s="324">
        <f>F207+31</f>
        <v>45445</v>
      </c>
    </row>
    <row r="208" spans="1:8" ht="16.5" customHeight="1">
      <c r="B208" s="324" t="s">
        <v>2092</v>
      </c>
      <c r="C208" s="324" t="s">
        <v>1727</v>
      </c>
      <c r="D208" s="379"/>
      <c r="E208" s="324">
        <f>F208-4</f>
        <v>45417</v>
      </c>
      <c r="F208" s="324">
        <f>F207+7</f>
        <v>45421</v>
      </c>
      <c r="G208" s="324">
        <f>F208+31</f>
        <v>45452</v>
      </c>
    </row>
    <row r="209" spans="1:7" ht="16.5" customHeight="1">
      <c r="B209" s="324" t="s">
        <v>2056</v>
      </c>
      <c r="C209" s="324" t="s">
        <v>2055</v>
      </c>
      <c r="D209" s="379"/>
      <c r="E209" s="324">
        <f>F209-4</f>
        <v>45424</v>
      </c>
      <c r="F209" s="324">
        <f>F208+7</f>
        <v>45428</v>
      </c>
      <c r="G209" s="324">
        <f>F209+31</f>
        <v>45459</v>
      </c>
    </row>
    <row r="210" spans="1:7">
      <c r="B210" s="324" t="s">
        <v>2054</v>
      </c>
      <c r="C210" s="324" t="s">
        <v>2053</v>
      </c>
      <c r="D210" s="379"/>
      <c r="E210" s="324">
        <f>F210-4</f>
        <v>45431</v>
      </c>
      <c r="F210" s="324">
        <f>F209+7</f>
        <v>45435</v>
      </c>
      <c r="G210" s="324">
        <f>F210+31</f>
        <v>45466</v>
      </c>
    </row>
    <row r="211" spans="1:7">
      <c r="B211" s="324" t="s">
        <v>2052</v>
      </c>
      <c r="C211" s="324" t="s">
        <v>2051</v>
      </c>
      <c r="D211" s="378"/>
      <c r="E211" s="324">
        <f>F211-4</f>
        <v>45438</v>
      </c>
      <c r="F211" s="324">
        <f>F210+7</f>
        <v>45442</v>
      </c>
      <c r="G211" s="324">
        <f>F211+31</f>
        <v>45473</v>
      </c>
    </row>
    <row r="212" spans="1:7">
      <c r="B212" s="339"/>
      <c r="C212" s="339"/>
      <c r="D212" s="383"/>
      <c r="E212" s="339"/>
      <c r="F212" s="339"/>
      <c r="G212" s="339"/>
    </row>
    <row r="213" spans="1:7" s="381" customFormat="1">
      <c r="A213" s="381" t="s">
        <v>2091</v>
      </c>
      <c r="B213" s="321"/>
      <c r="C213" s="359"/>
      <c r="D213" s="475"/>
      <c r="E213" s="321"/>
      <c r="F213" s="321"/>
      <c r="G213" s="321"/>
    </row>
    <row r="214" spans="1:7">
      <c r="B214" s="335" t="s">
        <v>20</v>
      </c>
      <c r="C214" s="335" t="s">
        <v>21</v>
      </c>
      <c r="D214" s="406" t="s">
        <v>22</v>
      </c>
      <c r="E214" s="401" t="s">
        <v>128</v>
      </c>
      <c r="F214" s="401" t="s">
        <v>128</v>
      </c>
      <c r="G214" s="401" t="s">
        <v>2090</v>
      </c>
    </row>
    <row r="215" spans="1:7">
      <c r="B215" s="333"/>
      <c r="C215" s="333"/>
      <c r="D215" s="405"/>
      <c r="E215" s="401" t="s">
        <v>1087</v>
      </c>
      <c r="F215" s="401" t="s">
        <v>24</v>
      </c>
      <c r="G215" s="401" t="s">
        <v>25</v>
      </c>
    </row>
    <row r="216" spans="1:7" ht="16.5" customHeight="1">
      <c r="B216" s="324" t="s">
        <v>2089</v>
      </c>
      <c r="C216" s="324" t="s">
        <v>149</v>
      </c>
      <c r="D216" s="380" t="s">
        <v>2088</v>
      </c>
      <c r="E216" s="324">
        <f>F216-6</f>
        <v>45407</v>
      </c>
      <c r="F216" s="324">
        <v>45413</v>
      </c>
      <c r="G216" s="324">
        <f>F216+32</f>
        <v>45445</v>
      </c>
    </row>
    <row r="217" spans="1:7">
      <c r="B217" s="347" t="s">
        <v>2005</v>
      </c>
      <c r="C217" s="347"/>
      <c r="D217" s="379"/>
      <c r="E217" s="347">
        <f>F217-6</f>
        <v>45414</v>
      </c>
      <c r="F217" s="347">
        <f>F216+7</f>
        <v>45420</v>
      </c>
      <c r="G217" s="347">
        <f>F217+32</f>
        <v>45452</v>
      </c>
    </row>
    <row r="218" spans="1:7">
      <c r="B218" s="324" t="s">
        <v>2087</v>
      </c>
      <c r="C218" s="324" t="s">
        <v>2086</v>
      </c>
      <c r="D218" s="379"/>
      <c r="E218" s="324">
        <f>F218-6</f>
        <v>45421</v>
      </c>
      <c r="F218" s="324">
        <f>F217+7</f>
        <v>45427</v>
      </c>
      <c r="G218" s="324">
        <f>F218+32</f>
        <v>45459</v>
      </c>
    </row>
    <row r="219" spans="1:7">
      <c r="B219" s="324" t="s">
        <v>2085</v>
      </c>
      <c r="C219" s="324" t="s">
        <v>2084</v>
      </c>
      <c r="D219" s="378"/>
      <c r="E219" s="324">
        <f>F219-6</f>
        <v>45428</v>
      </c>
      <c r="F219" s="324">
        <f>F218+7</f>
        <v>45434</v>
      </c>
      <c r="G219" s="324">
        <f>F219+32</f>
        <v>45466</v>
      </c>
    </row>
    <row r="220" spans="1:7">
      <c r="B220" s="324" t="s">
        <v>2083</v>
      </c>
      <c r="C220" s="324" t="s">
        <v>2082</v>
      </c>
      <c r="D220" s="400"/>
      <c r="E220" s="324">
        <f>F220-6</f>
        <v>45435</v>
      </c>
      <c r="F220" s="324">
        <f>F219+7</f>
        <v>45441</v>
      </c>
      <c r="G220" s="324">
        <f>F220+32</f>
        <v>45473</v>
      </c>
    </row>
    <row r="221" spans="1:7">
      <c r="B221" s="339"/>
      <c r="C221" s="339"/>
      <c r="D221" s="383"/>
      <c r="E221" s="339"/>
      <c r="F221" s="339"/>
      <c r="G221" s="339"/>
    </row>
    <row r="222" spans="1:7">
      <c r="B222" s="335" t="s">
        <v>20</v>
      </c>
      <c r="C222" s="335" t="s">
        <v>21</v>
      </c>
      <c r="D222" s="406" t="s">
        <v>22</v>
      </c>
      <c r="E222" s="401" t="s">
        <v>128</v>
      </c>
      <c r="F222" s="401" t="s">
        <v>128</v>
      </c>
      <c r="G222" s="401" t="s">
        <v>2081</v>
      </c>
    </row>
    <row r="223" spans="1:7">
      <c r="B223" s="333"/>
      <c r="C223" s="333"/>
      <c r="D223" s="405"/>
      <c r="E223" s="401" t="s">
        <v>1087</v>
      </c>
      <c r="F223" s="401" t="s">
        <v>24</v>
      </c>
      <c r="G223" s="401" t="s">
        <v>25</v>
      </c>
    </row>
    <row r="224" spans="1:7">
      <c r="B224" s="324" t="s">
        <v>2080</v>
      </c>
      <c r="C224" s="324" t="s">
        <v>2079</v>
      </c>
      <c r="D224" s="380" t="s">
        <v>2078</v>
      </c>
      <c r="E224" s="324">
        <f>F224-6</f>
        <v>45413</v>
      </c>
      <c r="F224" s="324">
        <v>45419</v>
      </c>
      <c r="G224" s="324">
        <f>F224+34</f>
        <v>45453</v>
      </c>
    </row>
    <row r="225" spans="1:7">
      <c r="B225" s="324" t="s">
        <v>2077</v>
      </c>
      <c r="C225" s="324" t="s">
        <v>2076</v>
      </c>
      <c r="D225" s="379"/>
      <c r="E225" s="324">
        <f>F225-6</f>
        <v>45420</v>
      </c>
      <c r="F225" s="324">
        <f>F224+7</f>
        <v>45426</v>
      </c>
      <c r="G225" s="324">
        <f>F225+34</f>
        <v>45460</v>
      </c>
    </row>
    <row r="226" spans="1:7">
      <c r="B226" s="324" t="s">
        <v>2075</v>
      </c>
      <c r="C226" s="324" t="s">
        <v>2074</v>
      </c>
      <c r="D226" s="379"/>
      <c r="E226" s="324">
        <f>F226-6</f>
        <v>45427</v>
      </c>
      <c r="F226" s="324">
        <f>F225+7</f>
        <v>45433</v>
      </c>
      <c r="G226" s="324">
        <f>F226+34</f>
        <v>45467</v>
      </c>
    </row>
    <row r="227" spans="1:7">
      <c r="B227" s="324" t="s">
        <v>2073</v>
      </c>
      <c r="C227" s="324" t="s">
        <v>2072</v>
      </c>
      <c r="D227" s="378"/>
      <c r="E227" s="324">
        <f>F227-6</f>
        <v>45434</v>
      </c>
      <c r="F227" s="324">
        <f>F226+7</f>
        <v>45440</v>
      </c>
      <c r="G227" s="324">
        <f>F227+34</f>
        <v>45474</v>
      </c>
    </row>
    <row r="228" spans="1:7">
      <c r="B228" s="324"/>
      <c r="C228" s="324" t="s">
        <v>1318</v>
      </c>
      <c r="D228" s="400"/>
      <c r="E228" s="324">
        <f>F228-6</f>
        <v>45441</v>
      </c>
      <c r="F228" s="324">
        <f>F227+7</f>
        <v>45447</v>
      </c>
      <c r="G228" s="324">
        <f>F228+34</f>
        <v>45481</v>
      </c>
    </row>
    <row r="229" spans="1:7">
      <c r="B229" s="339"/>
      <c r="C229" s="339"/>
      <c r="D229" s="383"/>
      <c r="E229" s="339"/>
      <c r="F229" s="339"/>
      <c r="G229" s="339"/>
    </row>
    <row r="230" spans="1:7">
      <c r="A230" s="466" t="s">
        <v>2071</v>
      </c>
      <c r="B230" s="466"/>
    </row>
    <row r="231" spans="1:7">
      <c r="B231" s="471" t="s">
        <v>1447</v>
      </c>
      <c r="C231" s="335" t="s">
        <v>21</v>
      </c>
      <c r="D231" s="406" t="s">
        <v>22</v>
      </c>
      <c r="E231" s="401" t="s">
        <v>128</v>
      </c>
      <c r="F231" s="401" t="s">
        <v>128</v>
      </c>
      <c r="G231" s="401" t="s">
        <v>2049</v>
      </c>
    </row>
    <row r="232" spans="1:7">
      <c r="B232" s="470"/>
      <c r="C232" s="333"/>
      <c r="D232" s="405"/>
      <c r="E232" s="401" t="s">
        <v>1087</v>
      </c>
      <c r="F232" s="401" t="s">
        <v>24</v>
      </c>
      <c r="G232" s="401" t="s">
        <v>25</v>
      </c>
    </row>
    <row r="233" spans="1:7">
      <c r="B233" s="324" t="s">
        <v>2070</v>
      </c>
      <c r="C233" s="324" t="s">
        <v>2069</v>
      </c>
      <c r="D233" s="474" t="s">
        <v>2068</v>
      </c>
      <c r="E233" s="324">
        <f>F233-4</f>
        <v>45413</v>
      </c>
      <c r="F233" s="324">
        <v>45417</v>
      </c>
      <c r="G233" s="324">
        <f>F233+38</f>
        <v>45455</v>
      </c>
    </row>
    <row r="234" spans="1:7">
      <c r="B234" s="324" t="s">
        <v>2067</v>
      </c>
      <c r="C234" s="324" t="s">
        <v>2066</v>
      </c>
      <c r="D234" s="473"/>
      <c r="E234" s="324">
        <f>F234-4</f>
        <v>45420</v>
      </c>
      <c r="F234" s="324">
        <f>F233+7</f>
        <v>45424</v>
      </c>
      <c r="G234" s="324">
        <f>F234+38</f>
        <v>45462</v>
      </c>
    </row>
    <row r="235" spans="1:7">
      <c r="B235" s="324" t="s">
        <v>2065</v>
      </c>
      <c r="C235" s="324" t="s">
        <v>2064</v>
      </c>
      <c r="D235" s="473"/>
      <c r="E235" s="324">
        <f>F235-4</f>
        <v>45427</v>
      </c>
      <c r="F235" s="324">
        <f>F234+7</f>
        <v>45431</v>
      </c>
      <c r="G235" s="324">
        <f>F235+38</f>
        <v>45469</v>
      </c>
    </row>
    <row r="236" spans="1:7">
      <c r="B236" s="468" t="s">
        <v>2063</v>
      </c>
      <c r="C236" s="324" t="s">
        <v>2062</v>
      </c>
      <c r="D236" s="473"/>
      <c r="E236" s="324">
        <f>F236-4</f>
        <v>45434</v>
      </c>
      <c r="F236" s="324">
        <f>F235+7</f>
        <v>45438</v>
      </c>
      <c r="G236" s="324">
        <f>F236+38</f>
        <v>45476</v>
      </c>
    </row>
    <row r="237" spans="1:7">
      <c r="B237" s="324"/>
      <c r="C237" s="324" t="s">
        <v>1263</v>
      </c>
      <c r="D237" s="472"/>
      <c r="E237" s="324">
        <f>F237-4</f>
        <v>45441</v>
      </c>
      <c r="F237" s="324">
        <f>F236+7</f>
        <v>45445</v>
      </c>
      <c r="G237" s="324">
        <f>F237+38</f>
        <v>45483</v>
      </c>
    </row>
    <row r="238" spans="1:7">
      <c r="B238" s="339"/>
      <c r="C238" s="339"/>
      <c r="D238" s="450"/>
      <c r="E238" s="339"/>
      <c r="F238" s="339"/>
      <c r="G238" s="339"/>
    </row>
    <row r="239" spans="1:7">
      <c r="B239" s="471" t="s">
        <v>1447</v>
      </c>
      <c r="C239" s="335" t="s">
        <v>21</v>
      </c>
      <c r="D239" s="406" t="s">
        <v>22</v>
      </c>
      <c r="E239" s="401" t="s">
        <v>128</v>
      </c>
      <c r="F239" s="401" t="s">
        <v>128</v>
      </c>
      <c r="G239" s="401" t="s">
        <v>2049</v>
      </c>
    </row>
    <row r="240" spans="1:7">
      <c r="B240" s="470"/>
      <c r="C240" s="333"/>
      <c r="D240" s="405"/>
      <c r="E240" s="401" t="s">
        <v>1087</v>
      </c>
      <c r="F240" s="401" t="s">
        <v>24</v>
      </c>
      <c r="G240" s="401" t="s">
        <v>25</v>
      </c>
    </row>
    <row r="241" spans="1:8" ht="16.5" customHeight="1">
      <c r="B241" s="324" t="s">
        <v>2012</v>
      </c>
      <c r="C241" s="324" t="s">
        <v>2007</v>
      </c>
      <c r="D241" s="454" t="s">
        <v>2006</v>
      </c>
      <c r="E241" s="324">
        <f>F241-4</f>
        <v>45413</v>
      </c>
      <c r="F241" s="324">
        <v>45417</v>
      </c>
      <c r="G241" s="324">
        <f>F241+38</f>
        <v>45455</v>
      </c>
    </row>
    <row r="242" spans="1:8">
      <c r="B242" s="347" t="s">
        <v>1264</v>
      </c>
      <c r="C242" s="347"/>
      <c r="D242" s="453"/>
      <c r="E242" s="347">
        <f>F242-4</f>
        <v>45420</v>
      </c>
      <c r="F242" s="347">
        <f>F241+7</f>
        <v>45424</v>
      </c>
      <c r="G242" s="347">
        <f>F242+38</f>
        <v>45462</v>
      </c>
    </row>
    <row r="243" spans="1:8">
      <c r="B243" s="324" t="s">
        <v>2004</v>
      </c>
      <c r="C243" s="324" t="s">
        <v>2003</v>
      </c>
      <c r="D243" s="453"/>
      <c r="E243" s="324">
        <f>F243-4</f>
        <v>45427</v>
      </c>
      <c r="F243" s="324">
        <f>F242+7</f>
        <v>45431</v>
      </c>
      <c r="G243" s="324">
        <f>F243+38</f>
        <v>45469</v>
      </c>
    </row>
    <row r="244" spans="1:8">
      <c r="B244" s="468" t="s">
        <v>2061</v>
      </c>
      <c r="C244" s="324" t="s">
        <v>7</v>
      </c>
      <c r="D244" s="453"/>
      <c r="E244" s="324">
        <f>F244-4</f>
        <v>45434</v>
      </c>
      <c r="F244" s="324">
        <f>F243+7</f>
        <v>45438</v>
      </c>
      <c r="G244" s="324">
        <f>F244+38</f>
        <v>45476</v>
      </c>
    </row>
    <row r="245" spans="1:8">
      <c r="B245" s="324" t="s">
        <v>1263</v>
      </c>
      <c r="C245" s="324" t="s">
        <v>1263</v>
      </c>
      <c r="D245" s="452"/>
      <c r="E245" s="324">
        <f>F245-4</f>
        <v>45441</v>
      </c>
      <c r="F245" s="324">
        <f>F244+7</f>
        <v>45445</v>
      </c>
      <c r="G245" s="324">
        <f>F245+38</f>
        <v>45483</v>
      </c>
    </row>
    <row r="246" spans="1:8">
      <c r="B246" s="339"/>
      <c r="C246" s="339"/>
      <c r="D246" s="450"/>
      <c r="E246" s="339"/>
      <c r="F246" s="339"/>
      <c r="G246" s="339"/>
    </row>
    <row r="247" spans="1:8">
      <c r="A247" s="381" t="s">
        <v>2048</v>
      </c>
    </row>
    <row r="248" spans="1:8">
      <c r="B248" s="335" t="s">
        <v>20</v>
      </c>
      <c r="C248" s="335" t="s">
        <v>21</v>
      </c>
      <c r="D248" s="406" t="s">
        <v>22</v>
      </c>
      <c r="E248" s="401" t="s">
        <v>128</v>
      </c>
      <c r="F248" s="401" t="s">
        <v>128</v>
      </c>
      <c r="G248" s="401" t="s">
        <v>2035</v>
      </c>
      <c r="H248" s="401" t="s">
        <v>2048</v>
      </c>
    </row>
    <row r="249" spans="1:8">
      <c r="B249" s="333"/>
      <c r="C249" s="333"/>
      <c r="D249" s="405"/>
      <c r="E249" s="401" t="s">
        <v>1087</v>
      </c>
      <c r="F249" s="401" t="s">
        <v>24</v>
      </c>
      <c r="G249" s="401" t="s">
        <v>25</v>
      </c>
      <c r="H249" s="401" t="s">
        <v>25</v>
      </c>
    </row>
    <row r="250" spans="1:8" ht="16.5" customHeight="1">
      <c r="B250" s="324" t="s">
        <v>2060</v>
      </c>
      <c r="C250" s="324" t="s">
        <v>149</v>
      </c>
      <c r="D250" s="380" t="s">
        <v>2059</v>
      </c>
      <c r="E250" s="324">
        <f>F250-4</f>
        <v>45410</v>
      </c>
      <c r="F250" s="324">
        <v>45414</v>
      </c>
      <c r="G250" s="324">
        <f>F250+26</f>
        <v>45440</v>
      </c>
      <c r="H250" s="324" t="s">
        <v>2058</v>
      </c>
    </row>
    <row r="251" spans="1:8">
      <c r="B251" s="324" t="s">
        <v>2057</v>
      </c>
      <c r="C251" s="324" t="s">
        <v>1727</v>
      </c>
      <c r="D251" s="379"/>
      <c r="E251" s="324">
        <f>F251-4</f>
        <v>45417</v>
      </c>
      <c r="F251" s="324">
        <f>F250+7</f>
        <v>45421</v>
      </c>
      <c r="G251" s="324">
        <f>F251+26</f>
        <v>45447</v>
      </c>
      <c r="H251" s="324" t="s">
        <v>2050</v>
      </c>
    </row>
    <row r="252" spans="1:8">
      <c r="B252" s="324" t="s">
        <v>2056</v>
      </c>
      <c r="C252" s="324" t="s">
        <v>2055</v>
      </c>
      <c r="D252" s="379"/>
      <c r="E252" s="324">
        <f>F252-4</f>
        <v>45424</v>
      </c>
      <c r="F252" s="324">
        <f>F251+7</f>
        <v>45428</v>
      </c>
      <c r="G252" s="324">
        <f>F252+26</f>
        <v>45454</v>
      </c>
      <c r="H252" s="324" t="s">
        <v>2050</v>
      </c>
    </row>
    <row r="253" spans="1:8">
      <c r="B253" s="324" t="s">
        <v>2054</v>
      </c>
      <c r="C253" s="324" t="s">
        <v>2053</v>
      </c>
      <c r="D253" s="379"/>
      <c r="E253" s="324">
        <f>F253-4</f>
        <v>45431</v>
      </c>
      <c r="F253" s="324">
        <f>F252+7</f>
        <v>45435</v>
      </c>
      <c r="G253" s="324">
        <f>F253+26</f>
        <v>45461</v>
      </c>
      <c r="H253" s="324" t="s">
        <v>2050</v>
      </c>
    </row>
    <row r="254" spans="1:8">
      <c r="B254" s="324" t="s">
        <v>2052</v>
      </c>
      <c r="C254" s="324" t="s">
        <v>2051</v>
      </c>
      <c r="D254" s="378"/>
      <c r="E254" s="324">
        <f>F254-4</f>
        <v>45438</v>
      </c>
      <c r="F254" s="324">
        <f>F253+7</f>
        <v>45442</v>
      </c>
      <c r="G254" s="324">
        <f>F254+26</f>
        <v>45468</v>
      </c>
      <c r="H254" s="324" t="s">
        <v>2050</v>
      </c>
    </row>
    <row r="255" spans="1:8">
      <c r="B255" s="409"/>
      <c r="C255" s="409"/>
      <c r="D255" s="383"/>
      <c r="E255" s="339"/>
      <c r="F255" s="339"/>
      <c r="G255" s="339"/>
      <c r="H255" s="339"/>
    </row>
    <row r="256" spans="1:8">
      <c r="B256" s="471" t="s">
        <v>1549</v>
      </c>
      <c r="C256" s="335" t="s">
        <v>21</v>
      </c>
      <c r="D256" s="406" t="s">
        <v>22</v>
      </c>
      <c r="E256" s="401" t="s">
        <v>128</v>
      </c>
      <c r="F256" s="401" t="s">
        <v>128</v>
      </c>
      <c r="G256" s="401" t="s">
        <v>2049</v>
      </c>
      <c r="H256" s="401" t="s">
        <v>2048</v>
      </c>
    </row>
    <row r="257" spans="1:8">
      <c r="B257" s="470"/>
      <c r="C257" s="333"/>
      <c r="D257" s="405"/>
      <c r="E257" s="401" t="s">
        <v>1087</v>
      </c>
      <c r="F257" s="401" t="s">
        <v>24</v>
      </c>
      <c r="G257" s="401" t="s">
        <v>25</v>
      </c>
      <c r="H257" s="401" t="s">
        <v>25</v>
      </c>
    </row>
    <row r="258" spans="1:8">
      <c r="B258" s="324" t="s">
        <v>2012</v>
      </c>
      <c r="C258" s="324" t="s">
        <v>2007</v>
      </c>
      <c r="D258" s="454" t="s">
        <v>2006</v>
      </c>
      <c r="E258" s="324">
        <f>F258-4</f>
        <v>45413</v>
      </c>
      <c r="F258" s="324">
        <v>45417</v>
      </c>
      <c r="G258" s="324">
        <f>F258+38</f>
        <v>45455</v>
      </c>
      <c r="H258" s="324" t="s">
        <v>2009</v>
      </c>
    </row>
    <row r="259" spans="1:8">
      <c r="B259" s="347" t="s">
        <v>1264</v>
      </c>
      <c r="C259" s="347"/>
      <c r="D259" s="453"/>
      <c r="E259" s="347">
        <f>F259-4</f>
        <v>45420</v>
      </c>
      <c r="F259" s="347">
        <f>F258+7</f>
        <v>45424</v>
      </c>
      <c r="G259" s="347">
        <f>F259+38</f>
        <v>45462</v>
      </c>
      <c r="H259" s="347" t="s">
        <v>2009</v>
      </c>
    </row>
    <row r="260" spans="1:8">
      <c r="B260" s="324" t="s">
        <v>2004</v>
      </c>
      <c r="C260" s="324" t="s">
        <v>2003</v>
      </c>
      <c r="D260" s="453"/>
      <c r="E260" s="324">
        <f>F260-4</f>
        <v>45427</v>
      </c>
      <c r="F260" s="324">
        <f>F259+7</f>
        <v>45431</v>
      </c>
      <c r="G260" s="324">
        <f>F260+38</f>
        <v>45469</v>
      </c>
      <c r="H260" s="324" t="s">
        <v>2009</v>
      </c>
    </row>
    <row r="261" spans="1:8">
      <c r="B261" s="468" t="s">
        <v>2002</v>
      </c>
      <c r="C261" s="324" t="s">
        <v>7</v>
      </c>
      <c r="D261" s="453"/>
      <c r="E261" s="324">
        <f>F261-4</f>
        <v>45434</v>
      </c>
      <c r="F261" s="324">
        <f>F260+7</f>
        <v>45438</v>
      </c>
      <c r="G261" s="324">
        <f>F261+38</f>
        <v>45476</v>
      </c>
      <c r="H261" s="324" t="s">
        <v>2009</v>
      </c>
    </row>
    <row r="262" spans="1:8">
      <c r="B262" s="324" t="s">
        <v>1318</v>
      </c>
      <c r="C262" s="324" t="s">
        <v>1263</v>
      </c>
      <c r="D262" s="452"/>
      <c r="E262" s="324">
        <f>F262-4</f>
        <v>45441</v>
      </c>
      <c r="F262" s="324">
        <f>F261+7</f>
        <v>45445</v>
      </c>
      <c r="G262" s="324">
        <f>F262+38</f>
        <v>45483</v>
      </c>
      <c r="H262" s="324" t="s">
        <v>2009</v>
      </c>
    </row>
    <row r="263" spans="1:8">
      <c r="B263" s="381"/>
      <c r="C263" s="381"/>
      <c r="D263" s="443"/>
      <c r="E263" s="339"/>
      <c r="F263" s="339"/>
      <c r="G263" s="339"/>
    </row>
    <row r="264" spans="1:8">
      <c r="A264" s="381" t="s">
        <v>45</v>
      </c>
      <c r="B264" s="321"/>
      <c r="C264" s="321"/>
      <c r="E264" s="381"/>
      <c r="F264" s="381"/>
      <c r="G264" s="375"/>
    </row>
    <row r="265" spans="1:8">
      <c r="B265" s="335" t="s">
        <v>20</v>
      </c>
      <c r="C265" s="335" t="s">
        <v>21</v>
      </c>
      <c r="D265" s="406" t="s">
        <v>22</v>
      </c>
      <c r="E265" s="401" t="s">
        <v>128</v>
      </c>
      <c r="F265" s="401" t="s">
        <v>128</v>
      </c>
      <c r="G265" s="401" t="s">
        <v>144</v>
      </c>
    </row>
    <row r="266" spans="1:8">
      <c r="B266" s="333"/>
      <c r="C266" s="333"/>
      <c r="D266" s="405"/>
      <c r="E266" s="401" t="s">
        <v>1087</v>
      </c>
      <c r="F266" s="401" t="s">
        <v>24</v>
      </c>
      <c r="G266" s="401" t="s">
        <v>25</v>
      </c>
    </row>
    <row r="267" spans="1:8" ht="16.5" customHeight="1">
      <c r="B267" s="329" t="s">
        <v>2033</v>
      </c>
      <c r="C267" s="329" t="s">
        <v>180</v>
      </c>
      <c r="D267" s="380" t="s">
        <v>2032</v>
      </c>
      <c r="E267" s="324">
        <f>F267-4</f>
        <v>45413</v>
      </c>
      <c r="F267" s="324">
        <v>45417</v>
      </c>
      <c r="G267" s="324">
        <f>F267+22</f>
        <v>45439</v>
      </c>
    </row>
    <row r="268" spans="1:8">
      <c r="B268" s="329" t="s">
        <v>2031</v>
      </c>
      <c r="C268" s="329" t="s">
        <v>99</v>
      </c>
      <c r="D268" s="379"/>
      <c r="E268" s="324">
        <f>F268-4</f>
        <v>45420</v>
      </c>
      <c r="F268" s="324">
        <f>F267+7</f>
        <v>45424</v>
      </c>
      <c r="G268" s="324">
        <f>F268+22</f>
        <v>45446</v>
      </c>
    </row>
    <row r="269" spans="1:8">
      <c r="B269" s="329" t="s">
        <v>2030</v>
      </c>
      <c r="C269" s="329" t="s">
        <v>189</v>
      </c>
      <c r="D269" s="379"/>
      <c r="E269" s="324">
        <f>F269-4</f>
        <v>45427</v>
      </c>
      <c r="F269" s="324">
        <f>F268+7</f>
        <v>45431</v>
      </c>
      <c r="G269" s="324">
        <f>F269+22</f>
        <v>45453</v>
      </c>
    </row>
    <row r="270" spans="1:8">
      <c r="B270" s="329" t="s">
        <v>2029</v>
      </c>
      <c r="C270" s="329" t="s">
        <v>149</v>
      </c>
      <c r="D270" s="379"/>
      <c r="E270" s="324">
        <f>F270-4</f>
        <v>45434</v>
      </c>
      <c r="F270" s="324">
        <f>F269+7</f>
        <v>45438</v>
      </c>
      <c r="G270" s="324">
        <f>F270+22</f>
        <v>45460</v>
      </c>
    </row>
    <row r="271" spans="1:8">
      <c r="B271" s="329" t="s">
        <v>2028</v>
      </c>
      <c r="C271" s="329" t="s">
        <v>99</v>
      </c>
      <c r="D271" s="378"/>
      <c r="E271" s="324">
        <f>F271-4</f>
        <v>45441</v>
      </c>
      <c r="F271" s="324">
        <f>F270+7</f>
        <v>45445</v>
      </c>
      <c r="G271" s="324">
        <f>F271+22</f>
        <v>45467</v>
      </c>
    </row>
    <row r="272" spans="1:8">
      <c r="B272" s="363"/>
      <c r="C272" s="363"/>
      <c r="D272" s="383"/>
      <c r="E272" s="339"/>
      <c r="F272" s="339"/>
      <c r="G272" s="339"/>
    </row>
    <row r="273" spans="1:8">
      <c r="A273" s="381" t="s">
        <v>2047</v>
      </c>
      <c r="B273" s="409"/>
      <c r="C273" s="373"/>
      <c r="D273" s="443"/>
      <c r="E273" s="381"/>
      <c r="F273" s="381"/>
      <c r="G273" s="375"/>
    </row>
    <row r="274" spans="1:8">
      <c r="A274" s="381"/>
      <c r="B274" s="335" t="s">
        <v>2046</v>
      </c>
      <c r="C274" s="335" t="s">
        <v>1310</v>
      </c>
      <c r="D274" s="406" t="s">
        <v>1309</v>
      </c>
      <c r="E274" s="401" t="s">
        <v>128</v>
      </c>
      <c r="F274" s="401" t="s">
        <v>128</v>
      </c>
      <c r="G274" s="401" t="s">
        <v>2045</v>
      </c>
    </row>
    <row r="275" spans="1:8">
      <c r="A275" s="381"/>
      <c r="B275" s="333"/>
      <c r="C275" s="333"/>
      <c r="D275" s="405"/>
      <c r="E275" s="401" t="s">
        <v>1087</v>
      </c>
      <c r="F275" s="401" t="s">
        <v>24</v>
      </c>
      <c r="G275" s="401" t="s">
        <v>25</v>
      </c>
    </row>
    <row r="276" spans="1:8" ht="16.5" customHeight="1">
      <c r="A276" s="381"/>
      <c r="B276" s="347" t="s">
        <v>1264</v>
      </c>
      <c r="C276" s="347"/>
      <c r="D276" s="380" t="s">
        <v>2044</v>
      </c>
      <c r="E276" s="347">
        <f>F276-6</f>
        <v>45407</v>
      </c>
      <c r="F276" s="347">
        <v>45413</v>
      </c>
      <c r="G276" s="347">
        <f>F276+30</f>
        <v>45443</v>
      </c>
    </row>
    <row r="277" spans="1:8">
      <c r="A277" s="381"/>
      <c r="B277" s="329" t="s">
        <v>2043</v>
      </c>
      <c r="C277" s="329" t="s">
        <v>2042</v>
      </c>
      <c r="D277" s="379"/>
      <c r="E277" s="324">
        <f>F277-6</f>
        <v>45414</v>
      </c>
      <c r="F277" s="324">
        <f>F276+7</f>
        <v>45420</v>
      </c>
      <c r="G277" s="324">
        <f>F277+30</f>
        <v>45450</v>
      </c>
    </row>
    <row r="278" spans="1:8">
      <c r="A278" s="381"/>
      <c r="B278" s="329" t="s">
        <v>2041</v>
      </c>
      <c r="C278" s="329" t="s">
        <v>2040</v>
      </c>
      <c r="D278" s="379"/>
      <c r="E278" s="324">
        <f>F278-6</f>
        <v>45421</v>
      </c>
      <c r="F278" s="324">
        <f>F277+7</f>
        <v>45427</v>
      </c>
      <c r="G278" s="324">
        <f>F278+30</f>
        <v>45457</v>
      </c>
    </row>
    <row r="279" spans="1:8">
      <c r="A279" s="381"/>
      <c r="B279" s="329" t="s">
        <v>2039</v>
      </c>
      <c r="C279" s="329"/>
      <c r="D279" s="379"/>
      <c r="E279" s="324">
        <f>F279-6</f>
        <v>45428</v>
      </c>
      <c r="F279" s="324">
        <f>F278+7</f>
        <v>45434</v>
      </c>
      <c r="G279" s="324">
        <f>F279+30</f>
        <v>45464</v>
      </c>
    </row>
    <row r="280" spans="1:8">
      <c r="B280" s="329" t="s">
        <v>2038</v>
      </c>
      <c r="C280" s="329" t="s">
        <v>2037</v>
      </c>
      <c r="D280" s="378"/>
      <c r="E280" s="324">
        <f>F280-6</f>
        <v>45435</v>
      </c>
      <c r="F280" s="324">
        <f>F279+7</f>
        <v>45441</v>
      </c>
      <c r="G280" s="324">
        <f>F280+30</f>
        <v>45471</v>
      </c>
    </row>
    <row r="281" spans="1:8">
      <c r="B281" s="321"/>
      <c r="C281" s="321"/>
      <c r="F281" s="339"/>
      <c r="G281" s="339"/>
    </row>
    <row r="282" spans="1:8">
      <c r="A282" s="381" t="s">
        <v>50</v>
      </c>
      <c r="B282" s="321"/>
      <c r="C282" s="321"/>
      <c r="F282" s="381"/>
      <c r="G282" s="375"/>
    </row>
    <row r="283" spans="1:8">
      <c r="B283" s="335" t="s">
        <v>20</v>
      </c>
      <c r="C283" s="335" t="s">
        <v>21</v>
      </c>
      <c r="D283" s="406" t="s">
        <v>22</v>
      </c>
      <c r="E283" s="401" t="s">
        <v>128</v>
      </c>
      <c r="F283" s="401" t="s">
        <v>128</v>
      </c>
      <c r="G283" s="401" t="s">
        <v>45</v>
      </c>
      <c r="H283" s="401" t="s">
        <v>2036</v>
      </c>
    </row>
    <row r="284" spans="1:8">
      <c r="B284" s="333"/>
      <c r="C284" s="333"/>
      <c r="D284" s="405"/>
      <c r="E284" s="401" t="s">
        <v>1087</v>
      </c>
      <c r="F284" s="401" t="s">
        <v>24</v>
      </c>
      <c r="G284" s="401" t="s">
        <v>25</v>
      </c>
      <c r="H284" s="401" t="s">
        <v>25</v>
      </c>
    </row>
    <row r="285" spans="1:8" ht="16.5" customHeight="1">
      <c r="B285" s="329" t="s">
        <v>2033</v>
      </c>
      <c r="C285" s="329" t="s">
        <v>180</v>
      </c>
      <c r="D285" s="380" t="s">
        <v>2032</v>
      </c>
      <c r="E285" s="324">
        <f>F285-4</f>
        <v>45413</v>
      </c>
      <c r="F285" s="324">
        <v>45417</v>
      </c>
      <c r="G285" s="324">
        <f>F285+22</f>
        <v>45439</v>
      </c>
      <c r="H285" s="324" t="s">
        <v>2027</v>
      </c>
    </row>
    <row r="286" spans="1:8">
      <c r="B286" s="329" t="s">
        <v>2031</v>
      </c>
      <c r="C286" s="329" t="s">
        <v>99</v>
      </c>
      <c r="D286" s="379"/>
      <c r="E286" s="324">
        <f>F286-4</f>
        <v>45420</v>
      </c>
      <c r="F286" s="324">
        <f>F285+7</f>
        <v>45424</v>
      </c>
      <c r="G286" s="324">
        <f>F286+22</f>
        <v>45446</v>
      </c>
      <c r="H286" s="324" t="s">
        <v>2027</v>
      </c>
    </row>
    <row r="287" spans="1:8">
      <c r="B287" s="329" t="s">
        <v>2030</v>
      </c>
      <c r="C287" s="329" t="s">
        <v>189</v>
      </c>
      <c r="D287" s="379"/>
      <c r="E287" s="324">
        <f>F287-4</f>
        <v>45427</v>
      </c>
      <c r="F287" s="324">
        <f>F286+7</f>
        <v>45431</v>
      </c>
      <c r="G287" s="324">
        <f>F287+22</f>
        <v>45453</v>
      </c>
      <c r="H287" s="324" t="s">
        <v>2027</v>
      </c>
    </row>
    <row r="288" spans="1:8">
      <c r="B288" s="329" t="s">
        <v>2029</v>
      </c>
      <c r="C288" s="329" t="s">
        <v>149</v>
      </c>
      <c r="D288" s="379"/>
      <c r="E288" s="324">
        <f>F288-4</f>
        <v>45434</v>
      </c>
      <c r="F288" s="324">
        <f>F287+7</f>
        <v>45438</v>
      </c>
      <c r="G288" s="324">
        <f>F288+22</f>
        <v>45460</v>
      </c>
      <c r="H288" s="324" t="s">
        <v>2027</v>
      </c>
    </row>
    <row r="289" spans="1:8">
      <c r="B289" s="329" t="s">
        <v>2028</v>
      </c>
      <c r="C289" s="329" t="s">
        <v>99</v>
      </c>
      <c r="D289" s="378"/>
      <c r="E289" s="324">
        <f>F289-4</f>
        <v>45441</v>
      </c>
      <c r="F289" s="324">
        <f>F288+7</f>
        <v>45445</v>
      </c>
      <c r="G289" s="324">
        <f>F289+22</f>
        <v>45467</v>
      </c>
      <c r="H289" s="324" t="s">
        <v>2027</v>
      </c>
    </row>
    <row r="290" spans="1:8">
      <c r="B290" s="321"/>
      <c r="C290" s="321"/>
      <c r="E290" s="339"/>
      <c r="F290" s="339"/>
      <c r="G290" s="339"/>
    </row>
    <row r="291" spans="1:8">
      <c r="A291" s="381" t="s">
        <v>146</v>
      </c>
      <c r="B291" s="321"/>
      <c r="C291" s="321"/>
    </row>
    <row r="292" spans="1:8">
      <c r="B292" s="335" t="s">
        <v>20</v>
      </c>
      <c r="C292" s="335" t="s">
        <v>21</v>
      </c>
      <c r="D292" s="406" t="s">
        <v>22</v>
      </c>
      <c r="E292" s="401" t="s">
        <v>128</v>
      </c>
      <c r="F292" s="401" t="s">
        <v>128</v>
      </c>
      <c r="G292" s="401" t="s">
        <v>2035</v>
      </c>
      <c r="H292" s="401" t="s">
        <v>2034</v>
      </c>
    </row>
    <row r="293" spans="1:8">
      <c r="B293" s="333"/>
      <c r="C293" s="333"/>
      <c r="D293" s="405"/>
      <c r="E293" s="401" t="s">
        <v>1087</v>
      </c>
      <c r="F293" s="401" t="s">
        <v>24</v>
      </c>
      <c r="G293" s="401" t="s">
        <v>25</v>
      </c>
      <c r="H293" s="401" t="s">
        <v>25</v>
      </c>
    </row>
    <row r="294" spans="1:8" ht="16.5" customHeight="1">
      <c r="B294" s="329" t="s">
        <v>2033</v>
      </c>
      <c r="C294" s="329" t="s">
        <v>180</v>
      </c>
      <c r="D294" s="380" t="s">
        <v>2032</v>
      </c>
      <c r="E294" s="324">
        <f>F294-4</f>
        <v>45413</v>
      </c>
      <c r="F294" s="324">
        <v>45417</v>
      </c>
      <c r="G294" s="324">
        <f>F294+22</f>
        <v>45439</v>
      </c>
      <c r="H294" s="324" t="s">
        <v>2027</v>
      </c>
    </row>
    <row r="295" spans="1:8">
      <c r="B295" s="329" t="s">
        <v>2031</v>
      </c>
      <c r="C295" s="329" t="s">
        <v>99</v>
      </c>
      <c r="D295" s="379"/>
      <c r="E295" s="324">
        <f>F295-4</f>
        <v>45420</v>
      </c>
      <c r="F295" s="324">
        <f>F294+7</f>
        <v>45424</v>
      </c>
      <c r="G295" s="324">
        <f>F295+22</f>
        <v>45446</v>
      </c>
      <c r="H295" s="324" t="s">
        <v>2027</v>
      </c>
    </row>
    <row r="296" spans="1:8">
      <c r="B296" s="329" t="s">
        <v>2030</v>
      </c>
      <c r="C296" s="329" t="s">
        <v>189</v>
      </c>
      <c r="D296" s="379"/>
      <c r="E296" s="324">
        <f>F296-4</f>
        <v>45427</v>
      </c>
      <c r="F296" s="324">
        <f>F295+7</f>
        <v>45431</v>
      </c>
      <c r="G296" s="324">
        <f>F296+22</f>
        <v>45453</v>
      </c>
      <c r="H296" s="324" t="s">
        <v>2027</v>
      </c>
    </row>
    <row r="297" spans="1:8">
      <c r="B297" s="329" t="s">
        <v>2029</v>
      </c>
      <c r="C297" s="329" t="s">
        <v>149</v>
      </c>
      <c r="D297" s="379"/>
      <c r="E297" s="324">
        <f>F297-4</f>
        <v>45434</v>
      </c>
      <c r="F297" s="324">
        <f>F296+7</f>
        <v>45438</v>
      </c>
      <c r="G297" s="324">
        <f>F297+22</f>
        <v>45460</v>
      </c>
      <c r="H297" s="324" t="s">
        <v>2027</v>
      </c>
    </row>
    <row r="298" spans="1:8">
      <c r="B298" s="329" t="s">
        <v>2028</v>
      </c>
      <c r="C298" s="329" t="s">
        <v>99</v>
      </c>
      <c r="D298" s="378"/>
      <c r="E298" s="324">
        <f>F298-4</f>
        <v>45441</v>
      </c>
      <c r="F298" s="324">
        <f>F297+7</f>
        <v>45445</v>
      </c>
      <c r="G298" s="324">
        <f>F298+22</f>
        <v>45467</v>
      </c>
      <c r="H298" s="324" t="s">
        <v>2027</v>
      </c>
    </row>
    <row r="299" spans="1:8">
      <c r="B299" s="363"/>
      <c r="C299" s="363"/>
      <c r="D299" s="383"/>
      <c r="E299" s="339"/>
      <c r="F299" s="339"/>
      <c r="G299" s="339"/>
      <c r="H299" s="339"/>
    </row>
    <row r="300" spans="1:8">
      <c r="A300" s="381" t="s">
        <v>145</v>
      </c>
      <c r="B300" s="321"/>
      <c r="C300" s="321"/>
      <c r="E300" s="381"/>
      <c r="F300" s="381"/>
      <c r="G300" s="375"/>
    </row>
    <row r="301" spans="1:8">
      <c r="B301" s="335" t="s">
        <v>20</v>
      </c>
      <c r="C301" s="335" t="s">
        <v>21</v>
      </c>
      <c r="D301" s="406" t="s">
        <v>22</v>
      </c>
      <c r="E301" s="401" t="s">
        <v>128</v>
      </c>
      <c r="F301" s="401" t="s">
        <v>128</v>
      </c>
      <c r="G301" s="401" t="s">
        <v>2026</v>
      </c>
    </row>
    <row r="302" spans="1:8">
      <c r="B302" s="333"/>
      <c r="C302" s="333"/>
      <c r="D302" s="405"/>
      <c r="E302" s="401" t="s">
        <v>1087</v>
      </c>
      <c r="F302" s="401" t="s">
        <v>24</v>
      </c>
      <c r="G302" s="401" t="s">
        <v>25</v>
      </c>
    </row>
    <row r="303" spans="1:8" ht="16.5" customHeight="1">
      <c r="B303" s="329" t="s">
        <v>2021</v>
      </c>
      <c r="C303" s="329" t="s">
        <v>2020</v>
      </c>
      <c r="D303" s="380" t="s">
        <v>2019</v>
      </c>
      <c r="E303" s="324">
        <f>F303-5</f>
        <v>45414</v>
      </c>
      <c r="F303" s="324">
        <v>45419</v>
      </c>
      <c r="G303" s="324">
        <f>F303+25</f>
        <v>45444</v>
      </c>
    </row>
    <row r="304" spans="1:8">
      <c r="B304" s="348" t="s">
        <v>1264</v>
      </c>
      <c r="C304" s="348"/>
      <c r="D304" s="379"/>
      <c r="E304" s="347">
        <f>F304-5</f>
        <v>45421</v>
      </c>
      <c r="F304" s="347">
        <f>F303+7</f>
        <v>45426</v>
      </c>
      <c r="G304" s="347">
        <f>F304+25</f>
        <v>45451</v>
      </c>
    </row>
    <row r="305" spans="1:7">
      <c r="B305" s="329" t="s">
        <v>2018</v>
      </c>
      <c r="C305" s="329" t="s">
        <v>182</v>
      </c>
      <c r="D305" s="379"/>
      <c r="E305" s="324">
        <f>F305-5</f>
        <v>45428</v>
      </c>
      <c r="F305" s="324">
        <f>F304+7</f>
        <v>45433</v>
      </c>
      <c r="G305" s="324">
        <f>F305+25</f>
        <v>45458</v>
      </c>
    </row>
    <row r="306" spans="1:7">
      <c r="B306" s="329" t="s">
        <v>2017</v>
      </c>
      <c r="C306" s="329" t="s">
        <v>2016</v>
      </c>
      <c r="D306" s="379"/>
      <c r="E306" s="324">
        <f>F306-5</f>
        <v>45435</v>
      </c>
      <c r="F306" s="324">
        <f>F305+7</f>
        <v>45440</v>
      </c>
      <c r="G306" s="324">
        <f>F306+25</f>
        <v>45465</v>
      </c>
    </row>
    <row r="307" spans="1:7">
      <c r="B307" s="329" t="s">
        <v>2015</v>
      </c>
      <c r="C307" s="329"/>
      <c r="D307" s="378"/>
      <c r="E307" s="324">
        <f>F307-5</f>
        <v>45442</v>
      </c>
      <c r="F307" s="324">
        <f>F306+7</f>
        <v>45447</v>
      </c>
      <c r="G307" s="324">
        <f>F307+25</f>
        <v>45472</v>
      </c>
    </row>
    <row r="308" spans="1:7">
      <c r="B308" s="442"/>
      <c r="C308" s="442"/>
      <c r="E308" s="339"/>
      <c r="F308" s="339"/>
      <c r="G308" s="339"/>
    </row>
    <row r="309" spans="1:7">
      <c r="A309" s="381" t="s">
        <v>2025</v>
      </c>
      <c r="B309" s="321"/>
      <c r="C309" s="321"/>
      <c r="F309" s="381"/>
      <c r="G309" s="375"/>
    </row>
    <row r="310" spans="1:7">
      <c r="B310" s="335" t="s">
        <v>20</v>
      </c>
      <c r="C310" s="335" t="s">
        <v>21</v>
      </c>
      <c r="D310" s="406" t="s">
        <v>22</v>
      </c>
      <c r="E310" s="401" t="s">
        <v>128</v>
      </c>
      <c r="F310" s="401" t="s">
        <v>128</v>
      </c>
      <c r="G310" s="401" t="s">
        <v>2024</v>
      </c>
    </row>
    <row r="311" spans="1:7">
      <c r="B311" s="333"/>
      <c r="C311" s="333"/>
      <c r="D311" s="405"/>
      <c r="E311" s="401" t="s">
        <v>1087</v>
      </c>
      <c r="F311" s="401" t="s">
        <v>24</v>
      </c>
      <c r="G311" s="401" t="s">
        <v>25</v>
      </c>
    </row>
    <row r="312" spans="1:7" ht="16.5" customHeight="1">
      <c r="B312" s="329" t="s">
        <v>2021</v>
      </c>
      <c r="C312" s="329" t="s">
        <v>2020</v>
      </c>
      <c r="D312" s="380" t="s">
        <v>2019</v>
      </c>
      <c r="E312" s="324">
        <f>F312-5</f>
        <v>45414</v>
      </c>
      <c r="F312" s="324">
        <v>45419</v>
      </c>
      <c r="G312" s="324">
        <f>F312+33</f>
        <v>45452</v>
      </c>
    </row>
    <row r="313" spans="1:7">
      <c r="B313" s="348" t="s">
        <v>1264</v>
      </c>
      <c r="C313" s="348"/>
      <c r="D313" s="379"/>
      <c r="E313" s="347">
        <f>F313-5</f>
        <v>45421</v>
      </c>
      <c r="F313" s="347">
        <f>F312+7</f>
        <v>45426</v>
      </c>
      <c r="G313" s="347">
        <f>F313+33</f>
        <v>45459</v>
      </c>
    </row>
    <row r="314" spans="1:7">
      <c r="B314" s="329" t="s">
        <v>2018</v>
      </c>
      <c r="C314" s="329" t="s">
        <v>182</v>
      </c>
      <c r="D314" s="379"/>
      <c r="E314" s="324">
        <f>F314-5</f>
        <v>45428</v>
      </c>
      <c r="F314" s="324">
        <f>F313+7</f>
        <v>45433</v>
      </c>
      <c r="G314" s="324">
        <f>F314+33</f>
        <v>45466</v>
      </c>
    </row>
    <row r="315" spans="1:7">
      <c r="B315" s="329" t="s">
        <v>2017</v>
      </c>
      <c r="C315" s="329" t="s">
        <v>2016</v>
      </c>
      <c r="D315" s="379"/>
      <c r="E315" s="324">
        <f>F315-5</f>
        <v>45435</v>
      </c>
      <c r="F315" s="324">
        <f>F314+7</f>
        <v>45440</v>
      </c>
      <c r="G315" s="324">
        <f>F315+33</f>
        <v>45473</v>
      </c>
    </row>
    <row r="316" spans="1:7">
      <c r="B316" s="329" t="s">
        <v>2015</v>
      </c>
      <c r="C316" s="329"/>
      <c r="D316" s="378"/>
      <c r="E316" s="324">
        <f>F316-5</f>
        <v>45442</v>
      </c>
      <c r="F316" s="324">
        <f>F315+7</f>
        <v>45447</v>
      </c>
      <c r="G316" s="324">
        <f>F316+33</f>
        <v>45480</v>
      </c>
    </row>
    <row r="317" spans="1:7">
      <c r="A317" s="381" t="s">
        <v>2023</v>
      </c>
      <c r="B317" s="409"/>
      <c r="C317" s="409"/>
      <c r="D317" s="383"/>
      <c r="E317" s="339"/>
      <c r="F317" s="339"/>
      <c r="G317" s="469"/>
    </row>
    <row r="318" spans="1:7">
      <c r="B318" s="335" t="s">
        <v>20</v>
      </c>
      <c r="C318" s="335" t="s">
        <v>21</v>
      </c>
      <c r="D318" s="406" t="s">
        <v>22</v>
      </c>
      <c r="E318" s="401" t="s">
        <v>128</v>
      </c>
      <c r="F318" s="401" t="s">
        <v>128</v>
      </c>
      <c r="G318" s="401" t="s">
        <v>2022</v>
      </c>
    </row>
    <row r="319" spans="1:7">
      <c r="B319" s="333"/>
      <c r="C319" s="333"/>
      <c r="D319" s="405"/>
      <c r="E319" s="401" t="s">
        <v>1087</v>
      </c>
      <c r="F319" s="401" t="s">
        <v>24</v>
      </c>
      <c r="G319" s="401" t="s">
        <v>25</v>
      </c>
    </row>
    <row r="320" spans="1:7" ht="16.5" customHeight="1">
      <c r="B320" s="329" t="s">
        <v>2021</v>
      </c>
      <c r="C320" s="329" t="s">
        <v>2020</v>
      </c>
      <c r="D320" s="380" t="s">
        <v>2019</v>
      </c>
      <c r="E320" s="324">
        <f>F320-5</f>
        <v>45414</v>
      </c>
      <c r="F320" s="324">
        <v>45419</v>
      </c>
      <c r="G320" s="324">
        <f>F320+35</f>
        <v>45454</v>
      </c>
    </row>
    <row r="321" spans="1:8">
      <c r="B321" s="348" t="s">
        <v>1264</v>
      </c>
      <c r="C321" s="348"/>
      <c r="D321" s="379"/>
      <c r="E321" s="347">
        <f>F321-5</f>
        <v>45421</v>
      </c>
      <c r="F321" s="347">
        <f>F320+7</f>
        <v>45426</v>
      </c>
      <c r="G321" s="347">
        <f>F321+35</f>
        <v>45461</v>
      </c>
    </row>
    <row r="322" spans="1:8">
      <c r="B322" s="329" t="s">
        <v>2018</v>
      </c>
      <c r="C322" s="329" t="s">
        <v>182</v>
      </c>
      <c r="D322" s="379"/>
      <c r="E322" s="324">
        <f>F322-5</f>
        <v>45428</v>
      </c>
      <c r="F322" s="324">
        <f>F321+7</f>
        <v>45433</v>
      </c>
      <c r="G322" s="324">
        <f>F322+35</f>
        <v>45468</v>
      </c>
    </row>
    <row r="323" spans="1:8">
      <c r="B323" s="329" t="s">
        <v>2017</v>
      </c>
      <c r="C323" s="329" t="s">
        <v>2016</v>
      </c>
      <c r="D323" s="379"/>
      <c r="E323" s="324">
        <f>F323-5</f>
        <v>45435</v>
      </c>
      <c r="F323" s="324">
        <f>F322+7</f>
        <v>45440</v>
      </c>
      <c r="G323" s="324">
        <f>F323+35</f>
        <v>45475</v>
      </c>
    </row>
    <row r="324" spans="1:8">
      <c r="B324" s="329" t="s">
        <v>2015</v>
      </c>
      <c r="C324" s="329"/>
      <c r="D324" s="378"/>
      <c r="E324" s="324">
        <f>F324-5</f>
        <v>45442</v>
      </c>
      <c r="F324" s="324">
        <f>F323+7</f>
        <v>45447</v>
      </c>
      <c r="G324" s="324">
        <f>F324+35</f>
        <v>45482</v>
      </c>
    </row>
    <row r="325" spans="1:8">
      <c r="B325" s="363"/>
      <c r="C325" s="363"/>
      <c r="D325" s="383"/>
      <c r="E325" s="339"/>
      <c r="F325" s="339"/>
      <c r="G325" s="339"/>
    </row>
    <row r="326" spans="1:8">
      <c r="A326" s="381" t="s">
        <v>139</v>
      </c>
      <c r="B326" s="321"/>
      <c r="C326" s="321"/>
    </row>
    <row r="327" spans="1:8">
      <c r="B327" s="335" t="s">
        <v>20</v>
      </c>
      <c r="C327" s="335" t="s">
        <v>21</v>
      </c>
      <c r="D327" s="406" t="s">
        <v>22</v>
      </c>
      <c r="E327" s="401" t="s">
        <v>128</v>
      </c>
      <c r="F327" s="401" t="s">
        <v>128</v>
      </c>
      <c r="G327" s="401" t="s">
        <v>2014</v>
      </c>
      <c r="H327" s="401" t="s">
        <v>2013</v>
      </c>
    </row>
    <row r="328" spans="1:8">
      <c r="B328" s="333"/>
      <c r="C328" s="333"/>
      <c r="D328" s="405"/>
      <c r="E328" s="401" t="s">
        <v>1087</v>
      </c>
      <c r="F328" s="401" t="s">
        <v>24</v>
      </c>
      <c r="G328" s="401" t="s">
        <v>25</v>
      </c>
      <c r="H328" s="401" t="s">
        <v>25</v>
      </c>
    </row>
    <row r="329" spans="1:8" ht="16.5" customHeight="1">
      <c r="B329" s="324" t="s">
        <v>2012</v>
      </c>
      <c r="C329" s="324" t="s">
        <v>2007</v>
      </c>
      <c r="D329" s="454" t="s">
        <v>2011</v>
      </c>
      <c r="E329" s="324">
        <f>F329-4</f>
        <v>45413</v>
      </c>
      <c r="F329" s="324">
        <v>45417</v>
      </c>
      <c r="G329" s="324">
        <f>F329+28</f>
        <v>45445</v>
      </c>
      <c r="H329" s="324" t="s">
        <v>2009</v>
      </c>
    </row>
    <row r="330" spans="1:8">
      <c r="B330" s="347" t="s">
        <v>2005</v>
      </c>
      <c r="C330" s="347"/>
      <c r="D330" s="453"/>
      <c r="E330" s="347">
        <f>F330-4</f>
        <v>45420</v>
      </c>
      <c r="F330" s="347">
        <f>F329+7</f>
        <v>45424</v>
      </c>
      <c r="G330" s="347">
        <f>F330+28</f>
        <v>45452</v>
      </c>
      <c r="H330" s="347" t="s">
        <v>2010</v>
      </c>
    </row>
    <row r="331" spans="1:8">
      <c r="B331" s="324" t="s">
        <v>2004</v>
      </c>
      <c r="C331" s="324" t="s">
        <v>2003</v>
      </c>
      <c r="D331" s="453"/>
      <c r="E331" s="324">
        <f>F331-4</f>
        <v>45427</v>
      </c>
      <c r="F331" s="324">
        <f>F330+7</f>
        <v>45431</v>
      </c>
      <c r="G331" s="324">
        <f>F331+28</f>
        <v>45459</v>
      </c>
      <c r="H331" s="324" t="s">
        <v>2009</v>
      </c>
    </row>
    <row r="332" spans="1:8">
      <c r="B332" s="468" t="s">
        <v>2002</v>
      </c>
      <c r="C332" s="324" t="s">
        <v>7</v>
      </c>
      <c r="D332" s="453"/>
      <c r="E332" s="324">
        <f>F332-4</f>
        <v>45434</v>
      </c>
      <c r="F332" s="324">
        <f>F331+7</f>
        <v>45438</v>
      </c>
      <c r="G332" s="324">
        <f>F332+28</f>
        <v>45466</v>
      </c>
      <c r="H332" s="324" t="s">
        <v>2010</v>
      </c>
    </row>
    <row r="333" spans="1:8">
      <c r="B333" s="324" t="s">
        <v>1263</v>
      </c>
      <c r="C333" s="324" t="s">
        <v>1263</v>
      </c>
      <c r="D333" s="452"/>
      <c r="E333" s="324">
        <f>F333-4</f>
        <v>45441</v>
      </c>
      <c r="F333" s="324">
        <f>F332+7</f>
        <v>45445</v>
      </c>
      <c r="G333" s="324">
        <f>F333+28</f>
        <v>45473</v>
      </c>
      <c r="H333" s="324" t="s">
        <v>2009</v>
      </c>
    </row>
    <row r="334" spans="1:8">
      <c r="B334" s="342"/>
      <c r="C334" s="409"/>
      <c r="D334" s="383"/>
      <c r="E334" s="339"/>
      <c r="F334" s="339"/>
    </row>
    <row r="335" spans="1:8">
      <c r="A335" s="381" t="s">
        <v>51</v>
      </c>
    </row>
    <row r="336" spans="1:8">
      <c r="A336" s="381"/>
      <c r="B336" s="335" t="s">
        <v>20</v>
      </c>
      <c r="C336" s="335" t="s">
        <v>21</v>
      </c>
      <c r="D336" s="406" t="s">
        <v>22</v>
      </c>
      <c r="E336" s="401" t="s">
        <v>128</v>
      </c>
      <c r="F336" s="401" t="s">
        <v>128</v>
      </c>
      <c r="G336" s="401" t="s">
        <v>51</v>
      </c>
    </row>
    <row r="337" spans="1:10">
      <c r="A337" s="381"/>
      <c r="B337" s="333"/>
      <c r="C337" s="333"/>
      <c r="D337" s="405"/>
      <c r="E337" s="401" t="s">
        <v>1087</v>
      </c>
      <c r="F337" s="401" t="s">
        <v>24</v>
      </c>
      <c r="G337" s="401" t="s">
        <v>25</v>
      </c>
    </row>
    <row r="338" spans="1:10">
      <c r="A338" s="381"/>
      <c r="B338" s="324" t="s">
        <v>2008</v>
      </c>
      <c r="C338" s="324" t="s">
        <v>2007</v>
      </c>
      <c r="D338" s="454" t="s">
        <v>2006</v>
      </c>
      <c r="E338" s="324">
        <f>F338-4</f>
        <v>45413</v>
      </c>
      <c r="F338" s="324">
        <v>45417</v>
      </c>
      <c r="G338" s="324">
        <f>F338+23</f>
        <v>45440</v>
      </c>
    </row>
    <row r="339" spans="1:10">
      <c r="A339" s="381"/>
      <c r="B339" s="348" t="s">
        <v>2005</v>
      </c>
      <c r="C339" s="347"/>
      <c r="D339" s="453"/>
      <c r="E339" s="347">
        <f>F339-4</f>
        <v>45420</v>
      </c>
      <c r="F339" s="347">
        <f>F338+7</f>
        <v>45424</v>
      </c>
      <c r="G339" s="347">
        <f>F339+23</f>
        <v>45447</v>
      </c>
    </row>
    <row r="340" spans="1:10">
      <c r="A340" s="381"/>
      <c r="B340" s="324" t="s">
        <v>2004</v>
      </c>
      <c r="C340" s="324" t="s">
        <v>2003</v>
      </c>
      <c r="D340" s="453"/>
      <c r="E340" s="324">
        <f>F340-4</f>
        <v>45427</v>
      </c>
      <c r="F340" s="324">
        <f>F339+7</f>
        <v>45431</v>
      </c>
      <c r="G340" s="324">
        <f>F340+23</f>
        <v>45454</v>
      </c>
    </row>
    <row r="341" spans="1:10">
      <c r="A341" s="381"/>
      <c r="B341" s="324" t="s">
        <v>2002</v>
      </c>
      <c r="C341" s="324" t="s">
        <v>7</v>
      </c>
      <c r="D341" s="453"/>
      <c r="E341" s="324">
        <f>F341-4</f>
        <v>45434</v>
      </c>
      <c r="F341" s="324">
        <f>F340+7</f>
        <v>45438</v>
      </c>
      <c r="G341" s="324">
        <f>F341+23</f>
        <v>45461</v>
      </c>
    </row>
    <row r="342" spans="1:10">
      <c r="A342" s="381"/>
      <c r="B342" s="329" t="s">
        <v>1263</v>
      </c>
      <c r="C342" s="329" t="s">
        <v>1263</v>
      </c>
      <c r="D342" s="452"/>
      <c r="E342" s="324">
        <f>F342-4</f>
        <v>45441</v>
      </c>
      <c r="F342" s="324">
        <f>F341+7</f>
        <v>45445</v>
      </c>
      <c r="G342" s="324">
        <f>F342+23</f>
        <v>45468</v>
      </c>
    </row>
    <row r="343" spans="1:10">
      <c r="A343" s="381"/>
    </row>
    <row r="344" spans="1:10">
      <c r="B344" s="409"/>
      <c r="C344" s="409"/>
      <c r="D344" s="383"/>
      <c r="E344" s="339"/>
      <c r="F344" s="339"/>
      <c r="G344" s="339"/>
    </row>
    <row r="345" spans="1:10" s="370" customFormat="1">
      <c r="A345" s="376" t="s">
        <v>2001</v>
      </c>
      <c r="B345" s="376"/>
      <c r="C345" s="376"/>
      <c r="D345" s="376"/>
      <c r="E345" s="376"/>
      <c r="F345" s="376"/>
      <c r="G345" s="376"/>
      <c r="H345" s="375"/>
      <c r="J345" s="321"/>
    </row>
    <row r="346" spans="1:10">
      <c r="A346" s="381" t="s">
        <v>1994</v>
      </c>
      <c r="F346" s="467"/>
    </row>
    <row r="347" spans="1:10">
      <c r="B347" s="335" t="s">
        <v>1472</v>
      </c>
      <c r="C347" s="335" t="s">
        <v>21</v>
      </c>
      <c r="D347" s="406" t="s">
        <v>1446</v>
      </c>
      <c r="E347" s="401" t="s">
        <v>128</v>
      </c>
      <c r="F347" s="401" t="s">
        <v>128</v>
      </c>
      <c r="G347" s="401" t="s">
        <v>2000</v>
      </c>
    </row>
    <row r="348" spans="1:10">
      <c r="B348" s="333"/>
      <c r="C348" s="333"/>
      <c r="D348" s="405"/>
      <c r="E348" s="401" t="s">
        <v>1087</v>
      </c>
      <c r="F348" s="401" t="s">
        <v>24</v>
      </c>
      <c r="G348" s="401" t="s">
        <v>25</v>
      </c>
    </row>
    <row r="349" spans="1:10">
      <c r="B349" s="324" t="s">
        <v>1995</v>
      </c>
      <c r="C349" s="324" t="s">
        <v>1999</v>
      </c>
      <c r="D349" s="400" t="s">
        <v>1998</v>
      </c>
      <c r="E349" s="324">
        <f>F349-5</f>
        <v>45412</v>
      </c>
      <c r="F349" s="324">
        <v>45417</v>
      </c>
      <c r="G349" s="324">
        <f>F349+4</f>
        <v>45421</v>
      </c>
    </row>
    <row r="350" spans="1:10">
      <c r="B350" s="329" t="s">
        <v>1997</v>
      </c>
      <c r="C350" s="324" t="s">
        <v>921</v>
      </c>
      <c r="D350" s="400"/>
      <c r="E350" s="324">
        <f>E349+7</f>
        <v>45419</v>
      </c>
      <c r="F350" s="324">
        <f>F349+7</f>
        <v>45424</v>
      </c>
      <c r="G350" s="324">
        <f>F350+4</f>
        <v>45428</v>
      </c>
    </row>
    <row r="351" spans="1:10">
      <c r="B351" s="324" t="s">
        <v>1996</v>
      </c>
      <c r="C351" s="324" t="s">
        <v>922</v>
      </c>
      <c r="D351" s="400"/>
      <c r="E351" s="324">
        <f>E350+7</f>
        <v>45426</v>
      </c>
      <c r="F351" s="324">
        <f>F350+7</f>
        <v>45431</v>
      </c>
      <c r="G351" s="324">
        <f>F351+4</f>
        <v>45435</v>
      </c>
    </row>
    <row r="352" spans="1:10">
      <c r="B352" s="324" t="s">
        <v>1995</v>
      </c>
      <c r="C352" s="324" t="s">
        <v>923</v>
      </c>
      <c r="D352" s="400"/>
      <c r="E352" s="324">
        <f>E351+7</f>
        <v>45433</v>
      </c>
      <c r="F352" s="324">
        <f>F351+7</f>
        <v>45438</v>
      </c>
      <c r="G352" s="324">
        <f>F352+4</f>
        <v>45442</v>
      </c>
    </row>
    <row r="353" spans="1:7">
      <c r="B353" s="324"/>
      <c r="C353" s="324" t="s">
        <v>1263</v>
      </c>
      <c r="D353" s="400"/>
      <c r="E353" s="324">
        <f>E352+7</f>
        <v>45440</v>
      </c>
      <c r="F353" s="324">
        <f>F352+7</f>
        <v>45445</v>
      </c>
      <c r="G353" s="324">
        <f>F353+4</f>
        <v>45449</v>
      </c>
    </row>
    <row r="354" spans="1:7">
      <c r="F354" s="467"/>
    </row>
    <row r="355" spans="1:7">
      <c r="B355" s="335" t="s">
        <v>1453</v>
      </c>
      <c r="C355" s="335" t="s">
        <v>21</v>
      </c>
      <c r="D355" s="406" t="s">
        <v>1446</v>
      </c>
      <c r="E355" s="401" t="s">
        <v>128</v>
      </c>
      <c r="F355" s="401" t="s">
        <v>128</v>
      </c>
      <c r="G355" s="401" t="s">
        <v>1994</v>
      </c>
    </row>
    <row r="356" spans="1:7">
      <c r="B356" s="333"/>
      <c r="C356" s="333"/>
      <c r="D356" s="405"/>
      <c r="E356" s="401" t="s">
        <v>1087</v>
      </c>
      <c r="F356" s="401" t="s">
        <v>24</v>
      </c>
      <c r="G356" s="401" t="s">
        <v>25</v>
      </c>
    </row>
    <row r="357" spans="1:7">
      <c r="B357" s="329" t="s">
        <v>1993</v>
      </c>
      <c r="C357" s="329" t="s">
        <v>1843</v>
      </c>
      <c r="D357" s="454" t="s">
        <v>1992</v>
      </c>
      <c r="E357" s="324">
        <f>F357-3</f>
        <v>45412</v>
      </c>
      <c r="F357" s="324">
        <v>45415</v>
      </c>
      <c r="G357" s="324">
        <f>F357+3</f>
        <v>45418</v>
      </c>
    </row>
    <row r="358" spans="1:7">
      <c r="B358" s="329" t="s">
        <v>1830</v>
      </c>
      <c r="C358" s="329" t="s">
        <v>218</v>
      </c>
      <c r="D358" s="453"/>
      <c r="E358" s="324">
        <f>F358-3</f>
        <v>45419</v>
      </c>
      <c r="F358" s="324">
        <f>F357+7</f>
        <v>45422</v>
      </c>
      <c r="G358" s="324">
        <f>F358+3</f>
        <v>45425</v>
      </c>
    </row>
    <row r="359" spans="1:7">
      <c r="B359" s="329" t="s">
        <v>1829</v>
      </c>
      <c r="C359" s="329" t="s">
        <v>921</v>
      </c>
      <c r="D359" s="453"/>
      <c r="E359" s="324">
        <f>F359-3</f>
        <v>45426</v>
      </c>
      <c r="F359" s="324">
        <f>F358+7</f>
        <v>45429</v>
      </c>
      <c r="G359" s="324">
        <f>F359+3</f>
        <v>45432</v>
      </c>
    </row>
    <row r="360" spans="1:7">
      <c r="B360" s="329" t="s">
        <v>1830</v>
      </c>
      <c r="C360" s="329" t="s">
        <v>922</v>
      </c>
      <c r="D360" s="453"/>
      <c r="E360" s="324">
        <f>F360-3</f>
        <v>45433</v>
      </c>
      <c r="F360" s="324">
        <f>F359+7</f>
        <v>45436</v>
      </c>
      <c r="G360" s="324">
        <f>F360+3</f>
        <v>45439</v>
      </c>
    </row>
    <row r="361" spans="1:7">
      <c r="B361" s="329" t="s">
        <v>1829</v>
      </c>
      <c r="C361" s="329" t="s">
        <v>923</v>
      </c>
      <c r="D361" s="452"/>
      <c r="E361" s="324">
        <f>F361-3</f>
        <v>45440</v>
      </c>
      <c r="F361" s="324">
        <f>F360+7</f>
        <v>45443</v>
      </c>
      <c r="G361" s="324">
        <f>F361+3</f>
        <v>45446</v>
      </c>
    </row>
    <row r="363" spans="1:7">
      <c r="B363" s="363"/>
      <c r="C363" s="363"/>
      <c r="D363" s="383"/>
      <c r="E363" s="339"/>
      <c r="F363" s="339"/>
      <c r="G363" s="339"/>
    </row>
    <row r="364" spans="1:7">
      <c r="B364" s="321"/>
      <c r="C364" s="321"/>
    </row>
    <row r="365" spans="1:7">
      <c r="A365" s="466" t="s">
        <v>1991</v>
      </c>
      <c r="B365" s="466"/>
      <c r="C365" s="466"/>
      <c r="E365" s="339"/>
      <c r="F365" s="339"/>
      <c r="G365" s="339"/>
    </row>
    <row r="366" spans="1:7">
      <c r="B366" s="335" t="s">
        <v>1472</v>
      </c>
      <c r="C366" s="335" t="s">
        <v>21</v>
      </c>
      <c r="D366" s="406" t="s">
        <v>1446</v>
      </c>
      <c r="E366" s="401" t="s">
        <v>128</v>
      </c>
      <c r="F366" s="401" t="s">
        <v>128</v>
      </c>
      <c r="G366" s="401" t="s">
        <v>1987</v>
      </c>
    </row>
    <row r="367" spans="1:7">
      <c r="B367" s="333"/>
      <c r="C367" s="333"/>
      <c r="D367" s="405"/>
      <c r="E367" s="401" t="s">
        <v>1087</v>
      </c>
      <c r="F367" s="401" t="s">
        <v>24</v>
      </c>
      <c r="G367" s="401" t="s">
        <v>25</v>
      </c>
    </row>
    <row r="368" spans="1:7">
      <c r="B368" s="329" t="s">
        <v>1989</v>
      </c>
      <c r="C368" s="329" t="s">
        <v>921</v>
      </c>
      <c r="D368" s="454" t="s">
        <v>1990</v>
      </c>
      <c r="E368" s="324">
        <f>F368-3</f>
        <v>45411</v>
      </c>
      <c r="F368" s="324">
        <v>45414</v>
      </c>
      <c r="G368" s="324">
        <f>F368+3</f>
        <v>45417</v>
      </c>
    </row>
    <row r="369" spans="1:8">
      <c r="B369" s="329" t="s">
        <v>1989</v>
      </c>
      <c r="C369" s="329" t="s">
        <v>922</v>
      </c>
      <c r="D369" s="453"/>
      <c r="E369" s="324">
        <f>F369-3</f>
        <v>45418</v>
      </c>
      <c r="F369" s="324">
        <f>F368+7</f>
        <v>45421</v>
      </c>
      <c r="G369" s="324">
        <f>F369+3</f>
        <v>45424</v>
      </c>
    </row>
    <row r="370" spans="1:8">
      <c r="B370" s="329" t="s">
        <v>1989</v>
      </c>
      <c r="C370" s="329" t="s">
        <v>923</v>
      </c>
      <c r="D370" s="453"/>
      <c r="E370" s="324">
        <f>F370-3</f>
        <v>45425</v>
      </c>
      <c r="F370" s="324">
        <f>F369+7</f>
        <v>45428</v>
      </c>
      <c r="G370" s="324">
        <f>F370+3</f>
        <v>45431</v>
      </c>
    </row>
    <row r="371" spans="1:8">
      <c r="B371" s="329" t="s">
        <v>1989</v>
      </c>
      <c r="C371" s="329" t="s">
        <v>1001</v>
      </c>
      <c r="D371" s="453"/>
      <c r="E371" s="324">
        <f>F371-3</f>
        <v>45432</v>
      </c>
      <c r="F371" s="324">
        <f>F370+7</f>
        <v>45435</v>
      </c>
      <c r="G371" s="324">
        <f>F371+3</f>
        <v>45438</v>
      </c>
    </row>
    <row r="372" spans="1:8">
      <c r="B372" s="329" t="s">
        <v>1989</v>
      </c>
      <c r="C372" s="329" t="s">
        <v>1988</v>
      </c>
      <c r="D372" s="452"/>
      <c r="E372" s="324">
        <f>F372-3</f>
        <v>45439</v>
      </c>
      <c r="F372" s="324">
        <f>F371+7</f>
        <v>45442</v>
      </c>
      <c r="G372" s="324">
        <f>F372+3</f>
        <v>45445</v>
      </c>
    </row>
    <row r="373" spans="1:8">
      <c r="B373" s="321"/>
      <c r="C373" s="321"/>
    </row>
    <row r="374" spans="1:8">
      <c r="B374" s="335" t="s">
        <v>1472</v>
      </c>
      <c r="C374" s="335" t="s">
        <v>21</v>
      </c>
      <c r="D374" s="406" t="s">
        <v>1446</v>
      </c>
      <c r="E374" s="401" t="s">
        <v>128</v>
      </c>
      <c r="F374" s="401" t="s">
        <v>128</v>
      </c>
      <c r="G374" s="401" t="s">
        <v>1987</v>
      </c>
    </row>
    <row r="375" spans="1:8">
      <c r="B375" s="333"/>
      <c r="C375" s="333"/>
      <c r="D375" s="405"/>
      <c r="E375" s="401" t="s">
        <v>1087</v>
      </c>
      <c r="F375" s="401" t="s">
        <v>24</v>
      </c>
      <c r="G375" s="401" t="s">
        <v>25</v>
      </c>
    </row>
    <row r="376" spans="1:8">
      <c r="B376" s="329" t="s">
        <v>1985</v>
      </c>
      <c r="C376" s="329" t="s">
        <v>218</v>
      </c>
      <c r="D376" s="400" t="s">
        <v>1986</v>
      </c>
      <c r="E376" s="324">
        <f>F376-3</f>
        <v>45414</v>
      </c>
      <c r="F376" s="324">
        <v>45417</v>
      </c>
      <c r="G376" s="324">
        <f>F376+3</f>
        <v>45420</v>
      </c>
    </row>
    <row r="377" spans="1:8">
      <c r="B377" s="329" t="s">
        <v>1985</v>
      </c>
      <c r="C377" s="329" t="s">
        <v>921</v>
      </c>
      <c r="D377" s="400"/>
      <c r="E377" s="324">
        <f>F377-3</f>
        <v>45421</v>
      </c>
      <c r="F377" s="324">
        <f>F376+7</f>
        <v>45424</v>
      </c>
      <c r="G377" s="324">
        <f>F377+3</f>
        <v>45427</v>
      </c>
    </row>
    <row r="378" spans="1:8">
      <c r="B378" s="329" t="s">
        <v>1985</v>
      </c>
      <c r="C378" s="329" t="s">
        <v>922</v>
      </c>
      <c r="D378" s="400"/>
      <c r="E378" s="324">
        <f>F378-3</f>
        <v>45428</v>
      </c>
      <c r="F378" s="324">
        <f>F377+7</f>
        <v>45431</v>
      </c>
      <c r="G378" s="324">
        <f>F378+3</f>
        <v>45434</v>
      </c>
    </row>
    <row r="379" spans="1:8">
      <c r="B379" s="329" t="s">
        <v>1985</v>
      </c>
      <c r="C379" s="329" t="s">
        <v>923</v>
      </c>
      <c r="D379" s="400"/>
      <c r="E379" s="324">
        <f>F379-3</f>
        <v>45435</v>
      </c>
      <c r="F379" s="324">
        <f>F378+7</f>
        <v>45438</v>
      </c>
      <c r="G379" s="324">
        <f>F379+3</f>
        <v>45441</v>
      </c>
    </row>
    <row r="380" spans="1:8">
      <c r="B380" s="329" t="s">
        <v>1985</v>
      </c>
      <c r="C380" s="329" t="s">
        <v>1001</v>
      </c>
      <c r="D380" s="400"/>
      <c r="E380" s="324">
        <f>F380-3</f>
        <v>45442</v>
      </c>
      <c r="F380" s="324">
        <f>F379+7</f>
        <v>45445</v>
      </c>
      <c r="G380" s="324">
        <f>F380+3</f>
        <v>45448</v>
      </c>
    </row>
    <row r="381" spans="1:8">
      <c r="B381" s="321"/>
      <c r="C381" s="321"/>
    </row>
    <row r="382" spans="1:8">
      <c r="A382" s="376" t="s">
        <v>64</v>
      </c>
      <c r="B382" s="376"/>
      <c r="C382" s="376"/>
      <c r="D382" s="376"/>
      <c r="E382" s="376"/>
      <c r="F382" s="376"/>
      <c r="G382" s="376"/>
      <c r="H382" s="375"/>
    </row>
    <row r="383" spans="1:8">
      <c r="A383" s="381" t="s">
        <v>1984</v>
      </c>
    </row>
    <row r="384" spans="1:8">
      <c r="B384" s="335" t="s">
        <v>1472</v>
      </c>
      <c r="C384" s="335" t="s">
        <v>1310</v>
      </c>
      <c r="D384" s="406" t="s">
        <v>1446</v>
      </c>
      <c r="E384" s="401" t="s">
        <v>1308</v>
      </c>
      <c r="F384" s="401" t="s">
        <v>1308</v>
      </c>
      <c r="G384" s="401" t="s">
        <v>1917</v>
      </c>
    </row>
    <row r="385" spans="2:7">
      <c r="B385" s="333"/>
      <c r="C385" s="333"/>
      <c r="D385" s="405"/>
      <c r="E385" s="401" t="s">
        <v>1325</v>
      </c>
      <c r="F385" s="401" t="s">
        <v>1305</v>
      </c>
      <c r="G385" s="401" t="s">
        <v>1355</v>
      </c>
    </row>
    <row r="386" spans="2:7" ht="16.5" customHeight="1">
      <c r="B386" s="329" t="s">
        <v>1932</v>
      </c>
      <c r="C386" s="329" t="s">
        <v>1936</v>
      </c>
      <c r="D386" s="400" t="s">
        <v>1938</v>
      </c>
      <c r="E386" s="324">
        <f>F386-3</f>
        <v>45411</v>
      </c>
      <c r="F386" s="324">
        <v>45414</v>
      </c>
      <c r="G386" s="324">
        <f>F386+10</f>
        <v>45424</v>
      </c>
    </row>
    <row r="387" spans="2:7">
      <c r="B387" s="329" t="s">
        <v>1937</v>
      </c>
      <c r="C387" s="329" t="s">
        <v>1936</v>
      </c>
      <c r="D387" s="400"/>
      <c r="E387" s="324">
        <f>F387-3</f>
        <v>45418</v>
      </c>
      <c r="F387" s="324">
        <f>F386+7</f>
        <v>45421</v>
      </c>
      <c r="G387" s="324">
        <f>F387+10</f>
        <v>45431</v>
      </c>
    </row>
    <row r="388" spans="2:7">
      <c r="B388" s="329" t="s">
        <v>1935</v>
      </c>
      <c r="C388" s="329" t="s">
        <v>1931</v>
      </c>
      <c r="D388" s="400"/>
      <c r="E388" s="324">
        <f>F388-3</f>
        <v>45425</v>
      </c>
      <c r="F388" s="324">
        <f>F387+7</f>
        <v>45428</v>
      </c>
      <c r="G388" s="324">
        <f>F388+10</f>
        <v>45438</v>
      </c>
    </row>
    <row r="389" spans="2:7">
      <c r="B389" s="329" t="s">
        <v>1983</v>
      </c>
      <c r="C389" s="329" t="s">
        <v>1933</v>
      </c>
      <c r="D389" s="400"/>
      <c r="E389" s="324">
        <f>F389-3</f>
        <v>45432</v>
      </c>
      <c r="F389" s="324">
        <f>F388+7</f>
        <v>45435</v>
      </c>
      <c r="G389" s="324">
        <f>F389+10</f>
        <v>45445</v>
      </c>
    </row>
    <row r="390" spans="2:7">
      <c r="B390" s="329" t="s">
        <v>1932</v>
      </c>
      <c r="C390" s="329" t="s">
        <v>1931</v>
      </c>
      <c r="D390" s="400"/>
      <c r="E390" s="324">
        <f>F390-3</f>
        <v>45439</v>
      </c>
      <c r="F390" s="324">
        <f>F389+7</f>
        <v>45442</v>
      </c>
      <c r="G390" s="324">
        <f>F390+10</f>
        <v>45452</v>
      </c>
    </row>
    <row r="391" spans="2:7">
      <c r="B391" s="321"/>
      <c r="C391" s="321"/>
    </row>
    <row r="392" spans="2:7">
      <c r="B392" s="335" t="s">
        <v>1472</v>
      </c>
      <c r="C392" s="335" t="s">
        <v>1310</v>
      </c>
      <c r="D392" s="406" t="s">
        <v>1446</v>
      </c>
      <c r="E392" s="401" t="s">
        <v>1308</v>
      </c>
      <c r="F392" s="401" t="s">
        <v>1308</v>
      </c>
      <c r="G392" s="401" t="s">
        <v>1917</v>
      </c>
    </row>
    <row r="393" spans="2:7">
      <c r="B393" s="333"/>
      <c r="C393" s="333"/>
      <c r="D393" s="405"/>
      <c r="E393" s="401" t="s">
        <v>1306</v>
      </c>
      <c r="F393" s="401" t="s">
        <v>1305</v>
      </c>
      <c r="G393" s="401" t="s">
        <v>1631</v>
      </c>
    </row>
    <row r="394" spans="2:7">
      <c r="B394" s="329" t="s">
        <v>1982</v>
      </c>
      <c r="C394" s="329" t="s">
        <v>1936</v>
      </c>
      <c r="D394" s="400" t="s">
        <v>1962</v>
      </c>
      <c r="E394" s="324">
        <f>F394-3</f>
        <v>45413</v>
      </c>
      <c r="F394" s="324">
        <v>45416</v>
      </c>
      <c r="G394" s="324">
        <f>F394+7</f>
        <v>45423</v>
      </c>
    </row>
    <row r="395" spans="2:7">
      <c r="B395" s="329" t="s">
        <v>1961</v>
      </c>
      <c r="C395" s="329" t="s">
        <v>1936</v>
      </c>
      <c r="D395" s="400"/>
      <c r="E395" s="324">
        <f>F395-3</f>
        <v>45420</v>
      </c>
      <c r="F395" s="324">
        <f>F394+7</f>
        <v>45423</v>
      </c>
      <c r="G395" s="324">
        <f>F395+7</f>
        <v>45430</v>
      </c>
    </row>
    <row r="396" spans="2:7">
      <c r="B396" s="329" t="s">
        <v>1960</v>
      </c>
      <c r="C396" s="329" t="s">
        <v>1936</v>
      </c>
      <c r="D396" s="400"/>
      <c r="E396" s="324">
        <f>F396-3</f>
        <v>45427</v>
      </c>
      <c r="F396" s="324">
        <f>F395+7</f>
        <v>45430</v>
      </c>
      <c r="G396" s="324">
        <f>F396+7</f>
        <v>45437</v>
      </c>
    </row>
    <row r="397" spans="2:7">
      <c r="B397" s="329" t="s">
        <v>1981</v>
      </c>
      <c r="C397" s="329" t="s">
        <v>1936</v>
      </c>
      <c r="D397" s="400"/>
      <c r="E397" s="324">
        <f>F397-3</f>
        <v>45434</v>
      </c>
      <c r="F397" s="324">
        <f>F396+7</f>
        <v>45437</v>
      </c>
      <c r="G397" s="324">
        <f>F397+7</f>
        <v>45444</v>
      </c>
    </row>
    <row r="398" spans="2:7">
      <c r="B398" s="329" t="s">
        <v>1958</v>
      </c>
      <c r="C398" s="329" t="s">
        <v>1957</v>
      </c>
      <c r="D398" s="400"/>
      <c r="E398" s="324">
        <f>F398-3</f>
        <v>45441</v>
      </c>
      <c r="F398" s="324">
        <f>F397+7</f>
        <v>45444</v>
      </c>
      <c r="G398" s="324">
        <f>F398+7</f>
        <v>45451</v>
      </c>
    </row>
    <row r="399" spans="2:7">
      <c r="B399" s="342"/>
      <c r="C399" s="342"/>
      <c r="D399" s="383"/>
      <c r="E399" s="339"/>
      <c r="F399" s="339"/>
      <c r="G399" s="339"/>
    </row>
    <row r="400" spans="2:7">
      <c r="B400" s="335" t="s">
        <v>1472</v>
      </c>
      <c r="C400" s="335" t="s">
        <v>1310</v>
      </c>
      <c r="D400" s="406" t="s">
        <v>1446</v>
      </c>
      <c r="E400" s="401" t="s">
        <v>1327</v>
      </c>
      <c r="F400" s="401" t="s">
        <v>1308</v>
      </c>
      <c r="G400" s="401" t="s">
        <v>1917</v>
      </c>
    </row>
    <row r="401" spans="1:7">
      <c r="B401" s="333"/>
      <c r="C401" s="333"/>
      <c r="D401" s="405"/>
      <c r="E401" s="401" t="s">
        <v>1306</v>
      </c>
      <c r="F401" s="401" t="s">
        <v>1305</v>
      </c>
      <c r="G401" s="401" t="s">
        <v>1631</v>
      </c>
    </row>
    <row r="402" spans="1:7" ht="18.75" customHeight="1">
      <c r="B402" s="329" t="s">
        <v>1915</v>
      </c>
      <c r="C402" s="329" t="s">
        <v>1914</v>
      </c>
      <c r="D402" s="380" t="s">
        <v>1913</v>
      </c>
      <c r="E402" s="324">
        <f>F402-3</f>
        <v>45413</v>
      </c>
      <c r="F402" s="324">
        <v>45416</v>
      </c>
      <c r="G402" s="324">
        <f>F402+9</f>
        <v>45425</v>
      </c>
    </row>
    <row r="403" spans="1:7" ht="18.75" customHeight="1">
      <c r="B403" s="329" t="s">
        <v>1441</v>
      </c>
      <c r="C403" s="329" t="s">
        <v>1911</v>
      </c>
      <c r="D403" s="379"/>
      <c r="E403" s="324">
        <f>F403-3</f>
        <v>45420</v>
      </c>
      <c r="F403" s="324">
        <f>F402+7</f>
        <v>45423</v>
      </c>
      <c r="G403" s="324">
        <f>F403+9</f>
        <v>45432</v>
      </c>
    </row>
    <row r="404" spans="1:7">
      <c r="B404" s="329" t="s">
        <v>1910</v>
      </c>
      <c r="C404" s="329" t="s">
        <v>1438</v>
      </c>
      <c r="D404" s="379"/>
      <c r="E404" s="324">
        <f>F404-3</f>
        <v>45427</v>
      </c>
      <c r="F404" s="324">
        <f>F403+7</f>
        <v>45430</v>
      </c>
      <c r="G404" s="324">
        <f>F404+9</f>
        <v>45439</v>
      </c>
    </row>
    <row r="405" spans="1:7">
      <c r="B405" s="329" t="s">
        <v>1908</v>
      </c>
      <c r="C405" s="329" t="s">
        <v>1980</v>
      </c>
      <c r="D405" s="379"/>
      <c r="E405" s="324">
        <f>F405-3</f>
        <v>45434</v>
      </c>
      <c r="F405" s="324">
        <f>F404+7</f>
        <v>45437</v>
      </c>
      <c r="G405" s="324">
        <f>F405+9</f>
        <v>45446</v>
      </c>
    </row>
    <row r="406" spans="1:7">
      <c r="B406" s="329" t="s">
        <v>1435</v>
      </c>
      <c r="C406" s="329" t="s">
        <v>68</v>
      </c>
      <c r="D406" s="378"/>
      <c r="E406" s="324">
        <f>F406-3</f>
        <v>45441</v>
      </c>
      <c r="F406" s="324">
        <f>F405+7</f>
        <v>45444</v>
      </c>
      <c r="G406" s="324">
        <f>F406+9</f>
        <v>45453</v>
      </c>
    </row>
    <row r="407" spans="1:7">
      <c r="B407" s="342"/>
      <c r="C407" s="342"/>
      <c r="D407" s="383"/>
      <c r="E407" s="339"/>
      <c r="F407" s="339"/>
      <c r="G407" s="339"/>
    </row>
    <row r="408" spans="1:7">
      <c r="B408" s="335" t="s">
        <v>1472</v>
      </c>
      <c r="C408" s="335" t="s">
        <v>1310</v>
      </c>
      <c r="D408" s="406" t="s">
        <v>1446</v>
      </c>
      <c r="E408" s="401" t="s">
        <v>1308</v>
      </c>
      <c r="F408" s="401" t="s">
        <v>1308</v>
      </c>
      <c r="G408" s="401" t="s">
        <v>1917</v>
      </c>
    </row>
    <row r="409" spans="1:7">
      <c r="B409" s="333"/>
      <c r="C409" s="333"/>
      <c r="D409" s="405"/>
      <c r="E409" s="401" t="s">
        <v>1306</v>
      </c>
      <c r="F409" s="401" t="s">
        <v>1305</v>
      </c>
      <c r="G409" s="401" t="s">
        <v>1631</v>
      </c>
    </row>
    <row r="410" spans="1:7">
      <c r="B410" s="329" t="s">
        <v>1979</v>
      </c>
      <c r="C410" s="329" t="s">
        <v>1978</v>
      </c>
      <c r="D410" s="465" t="s">
        <v>1977</v>
      </c>
      <c r="E410" s="324">
        <f>F410-3</f>
        <v>45416</v>
      </c>
      <c r="F410" s="324">
        <v>45419</v>
      </c>
      <c r="G410" s="324">
        <f>F410+8</f>
        <v>45427</v>
      </c>
    </row>
    <row r="411" spans="1:7">
      <c r="B411" s="329" t="s">
        <v>1976</v>
      </c>
      <c r="C411" s="329" t="s">
        <v>1975</v>
      </c>
      <c r="D411" s="464"/>
      <c r="E411" s="324">
        <f>F411-3</f>
        <v>45423</v>
      </c>
      <c r="F411" s="324">
        <f>F410+7</f>
        <v>45426</v>
      </c>
      <c r="G411" s="324">
        <f>F411+8</f>
        <v>45434</v>
      </c>
    </row>
    <row r="412" spans="1:7">
      <c r="B412" s="329" t="s">
        <v>1974</v>
      </c>
      <c r="C412" s="329" t="s">
        <v>1973</v>
      </c>
      <c r="D412" s="464"/>
      <c r="E412" s="324">
        <f>F412-3</f>
        <v>45430</v>
      </c>
      <c r="F412" s="324">
        <f>F411+7</f>
        <v>45433</v>
      </c>
      <c r="G412" s="324">
        <f>F412+8</f>
        <v>45441</v>
      </c>
    </row>
    <row r="413" spans="1:7">
      <c r="B413" s="329" t="s">
        <v>1972</v>
      </c>
      <c r="C413" s="329" t="s">
        <v>1971</v>
      </c>
      <c r="D413" s="464"/>
      <c r="E413" s="324">
        <f>F413-3</f>
        <v>45437</v>
      </c>
      <c r="F413" s="324">
        <f>F412+7</f>
        <v>45440</v>
      </c>
      <c r="G413" s="324">
        <f>F413+8</f>
        <v>45448</v>
      </c>
    </row>
    <row r="414" spans="1:7">
      <c r="B414" s="329" t="s">
        <v>1263</v>
      </c>
      <c r="C414" s="329" t="s">
        <v>1941</v>
      </c>
      <c r="D414" s="463"/>
      <c r="E414" s="324">
        <f>F414-3</f>
        <v>45444</v>
      </c>
      <c r="F414" s="324">
        <f>F413+7</f>
        <v>45447</v>
      </c>
      <c r="G414" s="324">
        <f>F414+8</f>
        <v>45455</v>
      </c>
    </row>
    <row r="415" spans="1:7">
      <c r="B415" s="342"/>
      <c r="C415" s="342"/>
      <c r="D415" s="383"/>
      <c r="E415" s="339"/>
      <c r="F415" s="339"/>
      <c r="G415" s="339"/>
    </row>
    <row r="416" spans="1:7">
      <c r="A416" s="381" t="s">
        <v>66</v>
      </c>
      <c r="B416" s="373"/>
      <c r="C416" s="373"/>
      <c r="D416" s="374"/>
      <c r="E416" s="373"/>
      <c r="F416" s="381"/>
      <c r="G416" s="381"/>
    </row>
    <row r="417" spans="1:13">
      <c r="A417" s="381"/>
      <c r="B417" s="335" t="s">
        <v>1453</v>
      </c>
      <c r="C417" s="335" t="s">
        <v>1310</v>
      </c>
      <c r="D417" s="406" t="s">
        <v>1446</v>
      </c>
      <c r="E417" s="401" t="s">
        <v>1308</v>
      </c>
      <c r="F417" s="401" t="s">
        <v>1308</v>
      </c>
      <c r="G417" s="401" t="s">
        <v>1970</v>
      </c>
    </row>
    <row r="418" spans="1:13" ht="16.5" customHeight="1">
      <c r="A418" s="381"/>
      <c r="B418" s="333"/>
      <c r="C418" s="333"/>
      <c r="D418" s="405"/>
      <c r="E418" s="401" t="s">
        <v>1306</v>
      </c>
      <c r="F418" s="401" t="s">
        <v>1305</v>
      </c>
      <c r="G418" s="401" t="s">
        <v>25</v>
      </c>
    </row>
    <row r="419" spans="1:13" ht="16.5" customHeight="1">
      <c r="A419" s="381"/>
      <c r="B419" s="329" t="s">
        <v>1932</v>
      </c>
      <c r="C419" s="329" t="s">
        <v>1936</v>
      </c>
      <c r="D419" s="400" t="s">
        <v>1938</v>
      </c>
      <c r="E419" s="324">
        <f>F419-3</f>
        <v>45411</v>
      </c>
      <c r="F419" s="324">
        <v>45414</v>
      </c>
      <c r="G419" s="324">
        <f>F419+8</f>
        <v>45422</v>
      </c>
    </row>
    <row r="420" spans="1:13" ht="16.5" customHeight="1">
      <c r="A420" s="381"/>
      <c r="B420" s="329" t="s">
        <v>1937</v>
      </c>
      <c r="C420" s="329" t="s">
        <v>1936</v>
      </c>
      <c r="D420" s="400"/>
      <c r="E420" s="324">
        <f>F420-3</f>
        <v>45418</v>
      </c>
      <c r="F420" s="324">
        <f>F419+7</f>
        <v>45421</v>
      </c>
      <c r="G420" s="324">
        <f>F420+8</f>
        <v>45429</v>
      </c>
    </row>
    <row r="421" spans="1:13">
      <c r="A421" s="381"/>
      <c r="B421" s="329" t="s">
        <v>1935</v>
      </c>
      <c r="C421" s="329" t="s">
        <v>1931</v>
      </c>
      <c r="D421" s="400"/>
      <c r="E421" s="324">
        <f>F421-3</f>
        <v>45425</v>
      </c>
      <c r="F421" s="324">
        <f>F420+7</f>
        <v>45428</v>
      </c>
      <c r="G421" s="324">
        <f>F421+8</f>
        <v>45436</v>
      </c>
    </row>
    <row r="422" spans="1:13">
      <c r="A422" s="381"/>
      <c r="B422" s="329" t="s">
        <v>1934</v>
      </c>
      <c r="C422" s="329" t="s">
        <v>1933</v>
      </c>
      <c r="D422" s="400"/>
      <c r="E422" s="324">
        <f>F422-3</f>
        <v>45432</v>
      </c>
      <c r="F422" s="324">
        <f>F421+7</f>
        <v>45435</v>
      </c>
      <c r="G422" s="324">
        <f>F422+8</f>
        <v>45443</v>
      </c>
    </row>
    <row r="423" spans="1:13">
      <c r="A423" s="381"/>
      <c r="B423" s="329" t="s">
        <v>1932</v>
      </c>
      <c r="C423" s="329" t="s">
        <v>1931</v>
      </c>
      <c r="D423" s="400"/>
      <c r="E423" s="324">
        <f>F423-3</f>
        <v>45439</v>
      </c>
      <c r="F423" s="324">
        <f>F422+7</f>
        <v>45442</v>
      </c>
      <c r="G423" s="324">
        <f>F423+8</f>
        <v>45450</v>
      </c>
    </row>
    <row r="424" spans="1:13">
      <c r="A424" s="381"/>
      <c r="B424" s="321"/>
      <c r="C424" s="321"/>
    </row>
    <row r="425" spans="1:13">
      <c r="B425" s="335" t="s">
        <v>1472</v>
      </c>
      <c r="C425" s="335" t="s">
        <v>1310</v>
      </c>
      <c r="D425" s="406" t="s">
        <v>1446</v>
      </c>
      <c r="E425" s="401" t="s">
        <v>1308</v>
      </c>
      <c r="F425" s="401" t="s">
        <v>1308</v>
      </c>
      <c r="G425" s="401" t="s">
        <v>150</v>
      </c>
    </row>
    <row r="426" spans="1:13" ht="16.5" customHeight="1">
      <c r="B426" s="333"/>
      <c r="C426" s="333"/>
      <c r="D426" s="405"/>
      <c r="E426" s="401" t="s">
        <v>1306</v>
      </c>
      <c r="F426" s="401" t="s">
        <v>1305</v>
      </c>
      <c r="G426" s="401" t="s">
        <v>25</v>
      </c>
    </row>
    <row r="427" spans="1:13" ht="16.5" customHeight="1">
      <c r="B427" s="329" t="s">
        <v>1969</v>
      </c>
      <c r="C427" s="329" t="s">
        <v>1936</v>
      </c>
      <c r="D427" s="400" t="s">
        <v>1968</v>
      </c>
      <c r="E427" s="324">
        <f>F427-3</f>
        <v>45414</v>
      </c>
      <c r="F427" s="324">
        <v>45417</v>
      </c>
      <c r="G427" s="324">
        <f>F427+8</f>
        <v>45425</v>
      </c>
    </row>
    <row r="428" spans="1:13" ht="16.5" customHeight="1">
      <c r="B428" s="329" t="s">
        <v>1967</v>
      </c>
      <c r="C428" s="329" t="s">
        <v>1931</v>
      </c>
      <c r="D428" s="400"/>
      <c r="E428" s="324">
        <f>F428-3</f>
        <v>45421</v>
      </c>
      <c r="F428" s="324">
        <f>F427+7</f>
        <v>45424</v>
      </c>
      <c r="G428" s="324">
        <f>F428+8</f>
        <v>45432</v>
      </c>
      <c r="M428" s="322"/>
    </row>
    <row r="429" spans="1:13" ht="16.5" customHeight="1">
      <c r="B429" s="329" t="s">
        <v>1966</v>
      </c>
      <c r="C429" s="329" t="s">
        <v>1936</v>
      </c>
      <c r="D429" s="400"/>
      <c r="E429" s="324">
        <f>F429-3</f>
        <v>45428</v>
      </c>
      <c r="F429" s="324">
        <f>F428+7</f>
        <v>45431</v>
      </c>
      <c r="G429" s="324">
        <f>F429+8</f>
        <v>45439</v>
      </c>
    </row>
    <row r="430" spans="1:13">
      <c r="B430" s="329" t="s">
        <v>1965</v>
      </c>
      <c r="C430" s="329" t="s">
        <v>1931</v>
      </c>
      <c r="D430" s="400"/>
      <c r="E430" s="324">
        <f>F430-3</f>
        <v>45435</v>
      </c>
      <c r="F430" s="324">
        <f>F429+7</f>
        <v>45438</v>
      </c>
      <c r="G430" s="324">
        <f>F430+8</f>
        <v>45446</v>
      </c>
    </row>
    <row r="431" spans="1:13">
      <c r="B431" s="329" t="s">
        <v>1964</v>
      </c>
      <c r="C431" s="329" t="s">
        <v>1263</v>
      </c>
      <c r="D431" s="400"/>
      <c r="E431" s="324">
        <f>F431-3</f>
        <v>45442</v>
      </c>
      <c r="F431" s="324">
        <f>F430+7</f>
        <v>45445</v>
      </c>
      <c r="G431" s="324">
        <f>F431+8</f>
        <v>45453</v>
      </c>
    </row>
    <row r="432" spans="1:13">
      <c r="A432" s="381" t="s">
        <v>152</v>
      </c>
      <c r="D432" s="383"/>
      <c r="E432" s="339"/>
      <c r="F432" s="339"/>
      <c r="G432" s="339"/>
    </row>
    <row r="433" spans="1:7">
      <c r="B433" s="335" t="s">
        <v>1472</v>
      </c>
      <c r="C433" s="335" t="s">
        <v>1310</v>
      </c>
      <c r="D433" s="406" t="s">
        <v>1446</v>
      </c>
      <c r="E433" s="401" t="s">
        <v>1308</v>
      </c>
      <c r="F433" s="401" t="s">
        <v>1308</v>
      </c>
      <c r="G433" s="401" t="s">
        <v>152</v>
      </c>
    </row>
    <row r="434" spans="1:7">
      <c r="B434" s="333"/>
      <c r="C434" s="333"/>
      <c r="D434" s="405"/>
      <c r="E434" s="401" t="s">
        <v>1306</v>
      </c>
      <c r="F434" s="401" t="s">
        <v>1305</v>
      </c>
      <c r="G434" s="401" t="s">
        <v>25</v>
      </c>
    </row>
    <row r="435" spans="1:7" ht="16.5" customHeight="1">
      <c r="B435" s="329" t="s">
        <v>1963</v>
      </c>
      <c r="C435" s="329" t="s">
        <v>1936</v>
      </c>
      <c r="D435" s="400" t="s">
        <v>1962</v>
      </c>
      <c r="E435" s="324">
        <f>F435-3</f>
        <v>45413</v>
      </c>
      <c r="F435" s="324">
        <v>45416</v>
      </c>
      <c r="G435" s="324">
        <f>F435+9</f>
        <v>45425</v>
      </c>
    </row>
    <row r="436" spans="1:7">
      <c r="B436" s="329" t="s">
        <v>1961</v>
      </c>
      <c r="C436" s="329" t="s">
        <v>1936</v>
      </c>
      <c r="D436" s="400"/>
      <c r="E436" s="324">
        <f>F436-3</f>
        <v>45420</v>
      </c>
      <c r="F436" s="324">
        <f>F435+7</f>
        <v>45423</v>
      </c>
      <c r="G436" s="324">
        <f>F436+9</f>
        <v>45432</v>
      </c>
    </row>
    <row r="437" spans="1:7" ht="16.5" customHeight="1">
      <c r="B437" s="329" t="s">
        <v>1960</v>
      </c>
      <c r="C437" s="329" t="s">
        <v>1936</v>
      </c>
      <c r="D437" s="400"/>
      <c r="E437" s="324">
        <f>F437-3</f>
        <v>45427</v>
      </c>
      <c r="F437" s="324">
        <f>F436+7</f>
        <v>45430</v>
      </c>
      <c r="G437" s="324">
        <f>F437+9</f>
        <v>45439</v>
      </c>
    </row>
    <row r="438" spans="1:7">
      <c r="B438" s="329" t="s">
        <v>1959</v>
      </c>
      <c r="C438" s="329" t="s">
        <v>1936</v>
      </c>
      <c r="D438" s="400"/>
      <c r="E438" s="324">
        <f>F438-3</f>
        <v>45434</v>
      </c>
      <c r="F438" s="324">
        <f>F437+7</f>
        <v>45437</v>
      </c>
      <c r="G438" s="324">
        <f>F438+9</f>
        <v>45446</v>
      </c>
    </row>
    <row r="439" spans="1:7">
      <c r="B439" s="329" t="s">
        <v>1958</v>
      </c>
      <c r="C439" s="329" t="s">
        <v>1957</v>
      </c>
      <c r="D439" s="400"/>
      <c r="E439" s="324">
        <f>F439-3</f>
        <v>45441</v>
      </c>
      <c r="F439" s="324">
        <f>F438+7</f>
        <v>45444</v>
      </c>
      <c r="G439" s="324">
        <f>F439+9</f>
        <v>45453</v>
      </c>
    </row>
    <row r="440" spans="1:7">
      <c r="B440" s="363"/>
      <c r="C440" s="363"/>
      <c r="D440" s="383"/>
      <c r="E440" s="339"/>
      <c r="F440" s="339"/>
      <c r="G440" s="357"/>
    </row>
    <row r="441" spans="1:7">
      <c r="A441" s="381" t="s">
        <v>74</v>
      </c>
      <c r="B441" s="321"/>
    </row>
    <row r="442" spans="1:7">
      <c r="B442" s="335" t="s">
        <v>1472</v>
      </c>
      <c r="C442" s="335" t="s">
        <v>1310</v>
      </c>
      <c r="D442" s="406" t="s">
        <v>1446</v>
      </c>
      <c r="E442" s="401" t="s">
        <v>1308</v>
      </c>
      <c r="F442" s="401" t="s">
        <v>1327</v>
      </c>
      <c r="G442" s="401" t="s">
        <v>1950</v>
      </c>
    </row>
    <row r="443" spans="1:7">
      <c r="B443" s="333"/>
      <c r="C443" s="333"/>
      <c r="D443" s="405"/>
      <c r="E443" s="401" t="s">
        <v>1325</v>
      </c>
      <c r="F443" s="401" t="s">
        <v>1305</v>
      </c>
      <c r="G443" s="401" t="s">
        <v>1631</v>
      </c>
    </row>
    <row r="444" spans="1:7">
      <c r="B444" s="329" t="s">
        <v>1951</v>
      </c>
      <c r="C444" s="329" t="s">
        <v>1954</v>
      </c>
      <c r="D444" s="400" t="s">
        <v>1956</v>
      </c>
      <c r="E444" s="324">
        <f>F444-5</f>
        <v>45408</v>
      </c>
      <c r="F444" s="324">
        <v>45413</v>
      </c>
      <c r="G444" s="324">
        <f>F444+11</f>
        <v>45424</v>
      </c>
    </row>
    <row r="445" spans="1:7">
      <c r="B445" s="329" t="s">
        <v>1955</v>
      </c>
      <c r="C445" s="329" t="s">
        <v>1954</v>
      </c>
      <c r="D445" s="400"/>
      <c r="E445" s="324">
        <f>F445-5</f>
        <v>45415</v>
      </c>
      <c r="F445" s="324">
        <f>F444+7</f>
        <v>45420</v>
      </c>
      <c r="G445" s="324">
        <f>F445+11</f>
        <v>45431</v>
      </c>
    </row>
    <row r="446" spans="1:7">
      <c r="B446" s="329" t="s">
        <v>1953</v>
      </c>
      <c r="C446" s="329" t="s">
        <v>1936</v>
      </c>
      <c r="D446" s="400"/>
      <c r="E446" s="324">
        <f>F446-5</f>
        <v>45422</v>
      </c>
      <c r="F446" s="324">
        <f>F445+7</f>
        <v>45427</v>
      </c>
      <c r="G446" s="324">
        <f>F446+11</f>
        <v>45438</v>
      </c>
    </row>
    <row r="447" spans="1:7">
      <c r="B447" s="329" t="s">
        <v>1952</v>
      </c>
      <c r="C447" s="329" t="s">
        <v>1936</v>
      </c>
      <c r="D447" s="400"/>
      <c r="E447" s="324">
        <f>F447-5</f>
        <v>45429</v>
      </c>
      <c r="F447" s="324">
        <f>F446+7</f>
        <v>45434</v>
      </c>
      <c r="G447" s="324">
        <f>F447+11</f>
        <v>45445</v>
      </c>
    </row>
    <row r="448" spans="1:7">
      <c r="B448" s="329" t="s">
        <v>1951</v>
      </c>
      <c r="C448" s="329" t="s">
        <v>1936</v>
      </c>
      <c r="D448" s="400"/>
      <c r="E448" s="324">
        <f>F448-5</f>
        <v>45436</v>
      </c>
      <c r="F448" s="324">
        <f>F447+7</f>
        <v>45441</v>
      </c>
      <c r="G448" s="324">
        <f>F448+11</f>
        <v>45452</v>
      </c>
    </row>
    <row r="449" spans="1:7">
      <c r="B449" s="321"/>
      <c r="C449" s="321"/>
    </row>
    <row r="450" spans="1:7">
      <c r="B450" s="335" t="s">
        <v>1447</v>
      </c>
      <c r="C450" s="335" t="s">
        <v>1310</v>
      </c>
      <c r="D450" s="406" t="s">
        <v>1446</v>
      </c>
      <c r="E450" s="401" t="s">
        <v>1308</v>
      </c>
      <c r="F450" s="401" t="s">
        <v>1308</v>
      </c>
      <c r="G450" s="401" t="s">
        <v>1950</v>
      </c>
    </row>
    <row r="451" spans="1:7">
      <c r="B451" s="462"/>
      <c r="C451" s="462"/>
      <c r="D451" s="405"/>
      <c r="E451" s="401" t="s">
        <v>1306</v>
      </c>
      <c r="F451" s="401" t="s">
        <v>1305</v>
      </c>
      <c r="G451" s="401" t="s">
        <v>1631</v>
      </c>
    </row>
    <row r="452" spans="1:7">
      <c r="B452" s="329" t="s">
        <v>1948</v>
      </c>
      <c r="C452" s="329" t="s">
        <v>1947</v>
      </c>
      <c r="D452" s="380" t="s">
        <v>1946</v>
      </c>
      <c r="E452" s="324">
        <f>F452-4</f>
        <v>45413</v>
      </c>
      <c r="F452" s="324">
        <v>45417</v>
      </c>
      <c r="G452" s="324">
        <f>F452+8</f>
        <v>45425</v>
      </c>
    </row>
    <row r="453" spans="1:7">
      <c r="B453" s="329" t="s">
        <v>1945</v>
      </c>
      <c r="C453" s="329" t="s">
        <v>1936</v>
      </c>
      <c r="D453" s="379"/>
      <c r="E453" s="324">
        <f>F453-4</f>
        <v>45420</v>
      </c>
      <c r="F453" s="324">
        <f>F452+7</f>
        <v>45424</v>
      </c>
      <c r="G453" s="324">
        <f>F453+8</f>
        <v>45432</v>
      </c>
    </row>
    <row r="454" spans="1:7">
      <c r="B454" s="329" t="s">
        <v>1944</v>
      </c>
      <c r="C454" s="329" t="s">
        <v>1936</v>
      </c>
      <c r="D454" s="379"/>
      <c r="E454" s="324">
        <f>F454-4</f>
        <v>45427</v>
      </c>
      <c r="F454" s="324">
        <f>F453+7</f>
        <v>45431</v>
      </c>
      <c r="G454" s="324">
        <f>F454+8</f>
        <v>45439</v>
      </c>
    </row>
    <row r="455" spans="1:7">
      <c r="B455" s="329" t="s">
        <v>1943</v>
      </c>
      <c r="C455" s="329" t="s">
        <v>1931</v>
      </c>
      <c r="D455" s="379"/>
      <c r="E455" s="324">
        <f>F455-4</f>
        <v>45434</v>
      </c>
      <c r="F455" s="324">
        <f>F454+7</f>
        <v>45438</v>
      </c>
      <c r="G455" s="324">
        <f>F455+8</f>
        <v>45446</v>
      </c>
    </row>
    <row r="456" spans="1:7">
      <c r="B456" s="329" t="s">
        <v>1263</v>
      </c>
      <c r="C456" s="329" t="s">
        <v>1263</v>
      </c>
      <c r="D456" s="378"/>
      <c r="E456" s="324">
        <f>F456-4</f>
        <v>45441</v>
      </c>
      <c r="F456" s="324">
        <f>F455+7</f>
        <v>45445</v>
      </c>
      <c r="G456" s="324">
        <f>F456+8</f>
        <v>45453</v>
      </c>
    </row>
    <row r="457" spans="1:7">
      <c r="B457" s="461"/>
      <c r="C457" s="459"/>
      <c r="D457" s="383"/>
      <c r="E457" s="339"/>
      <c r="F457" s="339"/>
      <c r="G457" s="339"/>
    </row>
    <row r="458" spans="1:7">
      <c r="A458" s="381" t="s">
        <v>1949</v>
      </c>
      <c r="B458" s="321"/>
      <c r="C458" s="321"/>
    </row>
    <row r="459" spans="1:7">
      <c r="B459" s="335" t="s">
        <v>1472</v>
      </c>
      <c r="C459" s="335" t="s">
        <v>1310</v>
      </c>
      <c r="D459" s="406" t="s">
        <v>1446</v>
      </c>
      <c r="E459" s="401" t="s">
        <v>1308</v>
      </c>
      <c r="F459" s="401" t="s">
        <v>1308</v>
      </c>
      <c r="G459" s="401" t="s">
        <v>155</v>
      </c>
    </row>
    <row r="460" spans="1:7">
      <c r="B460" s="333"/>
      <c r="C460" s="333"/>
      <c r="D460" s="405"/>
      <c r="E460" s="401" t="s">
        <v>1306</v>
      </c>
      <c r="F460" s="401" t="s">
        <v>1305</v>
      </c>
      <c r="G460" s="401" t="s">
        <v>25</v>
      </c>
    </row>
    <row r="461" spans="1:7">
      <c r="B461" s="329" t="s">
        <v>1948</v>
      </c>
      <c r="C461" s="329" t="s">
        <v>1947</v>
      </c>
      <c r="D461" s="380" t="s">
        <v>1946</v>
      </c>
      <c r="E461" s="324">
        <f>F461-4</f>
        <v>45413</v>
      </c>
      <c r="F461" s="324">
        <v>45417</v>
      </c>
      <c r="G461" s="324">
        <f>F461+11</f>
        <v>45428</v>
      </c>
    </row>
    <row r="462" spans="1:7">
      <c r="B462" s="329" t="s">
        <v>1945</v>
      </c>
      <c r="C462" s="329" t="s">
        <v>1936</v>
      </c>
      <c r="D462" s="379"/>
      <c r="E462" s="324">
        <f>F462-4</f>
        <v>45420</v>
      </c>
      <c r="F462" s="324">
        <f>F461+7</f>
        <v>45424</v>
      </c>
      <c r="G462" s="324">
        <f>F462+11</f>
        <v>45435</v>
      </c>
    </row>
    <row r="463" spans="1:7">
      <c r="B463" s="329" t="s">
        <v>1944</v>
      </c>
      <c r="C463" s="329" t="s">
        <v>1936</v>
      </c>
      <c r="D463" s="379"/>
      <c r="E463" s="324">
        <f>F463-4</f>
        <v>45427</v>
      </c>
      <c r="F463" s="324">
        <f>F462+7</f>
        <v>45431</v>
      </c>
      <c r="G463" s="324">
        <f>F463+11</f>
        <v>45442</v>
      </c>
    </row>
    <row r="464" spans="1:7">
      <c r="B464" s="329" t="s">
        <v>1943</v>
      </c>
      <c r="C464" s="329" t="s">
        <v>1931</v>
      </c>
      <c r="D464" s="379"/>
      <c r="E464" s="324">
        <f>F464-4</f>
        <v>45434</v>
      </c>
      <c r="F464" s="324">
        <f>F463+7</f>
        <v>45438</v>
      </c>
      <c r="G464" s="324">
        <f>F464+11</f>
        <v>45449</v>
      </c>
    </row>
    <row r="465" spans="1:9">
      <c r="B465" s="329" t="s">
        <v>1263</v>
      </c>
      <c r="C465" s="329" t="s">
        <v>1263</v>
      </c>
      <c r="D465" s="378"/>
      <c r="E465" s="324">
        <f>F465-4</f>
        <v>45441</v>
      </c>
      <c r="F465" s="324">
        <f>F464+7</f>
        <v>45445</v>
      </c>
      <c r="G465" s="324">
        <f>F465+11</f>
        <v>45456</v>
      </c>
    </row>
    <row r="466" spans="1:9">
      <c r="B466" s="461"/>
      <c r="C466" s="459"/>
      <c r="E466" s="339"/>
      <c r="F466" s="339"/>
    </row>
    <row r="467" spans="1:9">
      <c r="A467" s="381" t="s">
        <v>1942</v>
      </c>
      <c r="B467" s="409"/>
      <c r="C467" s="409"/>
      <c r="D467" s="383"/>
      <c r="E467" s="339"/>
      <c r="F467" s="339"/>
      <c r="G467" s="357"/>
    </row>
    <row r="468" spans="1:9">
      <c r="A468" s="381"/>
      <c r="B468" s="335" t="s">
        <v>1453</v>
      </c>
      <c r="C468" s="335" t="s">
        <v>1310</v>
      </c>
      <c r="D468" s="406" t="s">
        <v>1446</v>
      </c>
      <c r="E468" s="401" t="s">
        <v>1308</v>
      </c>
      <c r="F468" s="401" t="s">
        <v>1308</v>
      </c>
      <c r="G468" s="401" t="s">
        <v>1942</v>
      </c>
      <c r="I468" s="321" t="s">
        <v>1941</v>
      </c>
    </row>
    <row r="469" spans="1:9">
      <c r="A469" s="381"/>
      <c r="B469" s="333"/>
      <c r="C469" s="333"/>
      <c r="D469" s="405"/>
      <c r="E469" s="401" t="s">
        <v>1306</v>
      </c>
      <c r="F469" s="401" t="s">
        <v>1324</v>
      </c>
      <c r="G469" s="401" t="s">
        <v>1631</v>
      </c>
    </row>
    <row r="470" spans="1:9">
      <c r="A470" s="381"/>
      <c r="B470" s="329" t="s">
        <v>1928</v>
      </c>
      <c r="C470" s="329" t="s">
        <v>1927</v>
      </c>
      <c r="D470" s="400" t="s">
        <v>1926</v>
      </c>
      <c r="E470" s="324">
        <f>F470-4</f>
        <v>45412</v>
      </c>
      <c r="F470" s="324">
        <v>45416</v>
      </c>
      <c r="G470" s="324">
        <f>F470+8</f>
        <v>45424</v>
      </c>
    </row>
    <row r="471" spans="1:9">
      <c r="A471" s="381"/>
      <c r="B471" s="329" t="s">
        <v>1925</v>
      </c>
      <c r="C471" s="329" t="s">
        <v>1924</v>
      </c>
      <c r="D471" s="400"/>
      <c r="E471" s="324">
        <f>F471-4</f>
        <v>45419</v>
      </c>
      <c r="F471" s="324">
        <f>F470+7</f>
        <v>45423</v>
      </c>
      <c r="G471" s="324">
        <f>F471+8</f>
        <v>45431</v>
      </c>
    </row>
    <row r="472" spans="1:9">
      <c r="A472" s="381"/>
      <c r="B472" s="329" t="s">
        <v>1940</v>
      </c>
      <c r="C472" s="329" t="s">
        <v>1922</v>
      </c>
      <c r="D472" s="400"/>
      <c r="E472" s="324">
        <f>F472-4</f>
        <v>45426</v>
      </c>
      <c r="F472" s="324">
        <f>F471+7</f>
        <v>45430</v>
      </c>
      <c r="G472" s="324">
        <f>F472+8</f>
        <v>45438</v>
      </c>
    </row>
    <row r="473" spans="1:9">
      <c r="A473" s="381"/>
      <c r="B473" s="329" t="s">
        <v>1920</v>
      </c>
      <c r="C473" s="329" t="s">
        <v>1919</v>
      </c>
      <c r="D473" s="400"/>
      <c r="E473" s="324">
        <f>F473-4</f>
        <v>45433</v>
      </c>
      <c r="F473" s="324">
        <f>F472+7</f>
        <v>45437</v>
      </c>
      <c r="G473" s="324">
        <f>F473+8</f>
        <v>45445</v>
      </c>
    </row>
    <row r="474" spans="1:9">
      <c r="A474" s="381"/>
      <c r="B474" s="326"/>
      <c r="C474" s="326"/>
      <c r="D474" s="400"/>
      <c r="E474" s="324">
        <f>F474-4</f>
        <v>45440</v>
      </c>
      <c r="F474" s="324">
        <f>F473+7</f>
        <v>45444</v>
      </c>
      <c r="G474" s="324">
        <f>F474+8</f>
        <v>45452</v>
      </c>
    </row>
    <row r="475" spans="1:9">
      <c r="A475" s="381"/>
      <c r="B475" s="460"/>
      <c r="C475" s="459"/>
      <c r="D475" s="383"/>
      <c r="E475" s="339"/>
      <c r="F475" s="339"/>
      <c r="G475" s="357"/>
    </row>
    <row r="476" spans="1:9">
      <c r="A476" s="381"/>
      <c r="B476" s="335" t="s">
        <v>1453</v>
      </c>
      <c r="C476" s="335" t="s">
        <v>1310</v>
      </c>
      <c r="D476" s="406" t="s">
        <v>1446</v>
      </c>
      <c r="E476" s="401" t="s">
        <v>1308</v>
      </c>
      <c r="F476" s="401" t="s">
        <v>1308</v>
      </c>
      <c r="G476" s="401" t="s">
        <v>1939</v>
      </c>
    </row>
    <row r="477" spans="1:9">
      <c r="A477" s="381"/>
      <c r="B477" s="333"/>
      <c r="C477" s="333"/>
      <c r="D477" s="405"/>
      <c r="E477" s="401" t="s">
        <v>1325</v>
      </c>
      <c r="F477" s="401" t="s">
        <v>1305</v>
      </c>
      <c r="G477" s="401" t="s">
        <v>25</v>
      </c>
    </row>
    <row r="478" spans="1:9" ht="16.5" customHeight="1">
      <c r="A478" s="381"/>
      <c r="B478" s="329" t="s">
        <v>1932</v>
      </c>
      <c r="C478" s="329" t="s">
        <v>1936</v>
      </c>
      <c r="D478" s="400" t="s">
        <v>1938</v>
      </c>
      <c r="E478" s="324">
        <f>F478-3</f>
        <v>45411</v>
      </c>
      <c r="F478" s="324">
        <v>45414</v>
      </c>
      <c r="G478" s="324">
        <f>F478+10</f>
        <v>45424</v>
      </c>
    </row>
    <row r="479" spans="1:9">
      <c r="A479" s="381"/>
      <c r="B479" s="329" t="s">
        <v>1937</v>
      </c>
      <c r="C479" s="329" t="s">
        <v>1936</v>
      </c>
      <c r="D479" s="400"/>
      <c r="E479" s="324">
        <f>F479-3</f>
        <v>45418</v>
      </c>
      <c r="F479" s="324">
        <f>F478+7</f>
        <v>45421</v>
      </c>
      <c r="G479" s="324">
        <f>F479+10</f>
        <v>45431</v>
      </c>
    </row>
    <row r="480" spans="1:9">
      <c r="A480" s="381"/>
      <c r="B480" s="329" t="s">
        <v>1935</v>
      </c>
      <c r="C480" s="329" t="s">
        <v>1931</v>
      </c>
      <c r="D480" s="400"/>
      <c r="E480" s="324">
        <f>F480-3</f>
        <v>45425</v>
      </c>
      <c r="F480" s="324">
        <f>F479+7</f>
        <v>45428</v>
      </c>
      <c r="G480" s="324">
        <f>F480+10</f>
        <v>45438</v>
      </c>
    </row>
    <row r="481" spans="1:8">
      <c r="A481" s="381"/>
      <c r="B481" s="329" t="s">
        <v>1934</v>
      </c>
      <c r="C481" s="329" t="s">
        <v>1933</v>
      </c>
      <c r="D481" s="400"/>
      <c r="E481" s="324">
        <f>F481-3</f>
        <v>45432</v>
      </c>
      <c r="F481" s="324">
        <f>F480+7</f>
        <v>45435</v>
      </c>
      <c r="G481" s="324">
        <f>F481+10</f>
        <v>45445</v>
      </c>
    </row>
    <row r="482" spans="1:8">
      <c r="A482" s="381"/>
      <c r="B482" s="329" t="s">
        <v>1932</v>
      </c>
      <c r="C482" s="329" t="s">
        <v>1931</v>
      </c>
      <c r="D482" s="400"/>
      <c r="E482" s="324">
        <f>F482-3</f>
        <v>45439</v>
      </c>
      <c r="F482" s="324">
        <f>F481+7</f>
        <v>45442</v>
      </c>
      <c r="G482" s="324">
        <f>F482+10</f>
        <v>45452</v>
      </c>
    </row>
    <row r="483" spans="1:8">
      <c r="A483" s="381"/>
      <c r="B483" s="460"/>
      <c r="C483" s="459"/>
      <c r="D483" s="383"/>
      <c r="E483" s="339"/>
      <c r="F483" s="339"/>
      <c r="G483" s="357"/>
    </row>
    <row r="484" spans="1:8">
      <c r="A484" s="381" t="s">
        <v>1929</v>
      </c>
      <c r="B484" s="458"/>
      <c r="C484" s="458"/>
      <c r="D484" s="383"/>
      <c r="E484" s="339"/>
      <c r="F484" s="339"/>
      <c r="G484" s="339"/>
    </row>
    <row r="485" spans="1:8">
      <c r="B485" s="335" t="s">
        <v>1472</v>
      </c>
      <c r="C485" s="335" t="s">
        <v>1310</v>
      </c>
      <c r="D485" s="406" t="s">
        <v>1446</v>
      </c>
      <c r="E485" s="401" t="s">
        <v>1308</v>
      </c>
      <c r="F485" s="401" t="s">
        <v>1308</v>
      </c>
      <c r="G485" s="401" t="s">
        <v>1930</v>
      </c>
      <c r="H485" s="401" t="s">
        <v>1929</v>
      </c>
    </row>
    <row r="486" spans="1:8">
      <c r="B486" s="333"/>
      <c r="C486" s="333"/>
      <c r="D486" s="405"/>
      <c r="E486" s="401" t="s">
        <v>1306</v>
      </c>
      <c r="F486" s="401" t="s">
        <v>1305</v>
      </c>
      <c r="G486" s="401" t="s">
        <v>1631</v>
      </c>
      <c r="H486" s="401" t="s">
        <v>1631</v>
      </c>
    </row>
    <row r="487" spans="1:8">
      <c r="B487" s="329" t="s">
        <v>1928</v>
      </c>
      <c r="C487" s="329" t="s">
        <v>1927</v>
      </c>
      <c r="D487" s="400" t="s">
        <v>1926</v>
      </c>
      <c r="E487" s="324">
        <f>F487-4</f>
        <v>45412</v>
      </c>
      <c r="F487" s="324">
        <v>45416</v>
      </c>
      <c r="G487" s="324">
        <f>F487+13</f>
        <v>45429</v>
      </c>
      <c r="H487" s="401" t="s">
        <v>1921</v>
      </c>
    </row>
    <row r="488" spans="1:8">
      <c r="B488" s="329" t="s">
        <v>1925</v>
      </c>
      <c r="C488" s="329" t="s">
        <v>1924</v>
      </c>
      <c r="D488" s="400"/>
      <c r="E488" s="324">
        <f>F488-4</f>
        <v>45419</v>
      </c>
      <c r="F488" s="324">
        <f>F487+7</f>
        <v>45423</v>
      </c>
      <c r="G488" s="324">
        <f>F488+13</f>
        <v>45436</v>
      </c>
      <c r="H488" s="401" t="s">
        <v>1921</v>
      </c>
    </row>
    <row r="489" spans="1:8">
      <c r="B489" s="329" t="s">
        <v>1923</v>
      </c>
      <c r="C489" s="329" t="s">
        <v>1922</v>
      </c>
      <c r="D489" s="400"/>
      <c r="E489" s="324">
        <f>F489-4</f>
        <v>45426</v>
      </c>
      <c r="F489" s="324">
        <f>F488+7</f>
        <v>45430</v>
      </c>
      <c r="G489" s="324">
        <f>F489+13</f>
        <v>45443</v>
      </c>
      <c r="H489" s="401" t="s">
        <v>1921</v>
      </c>
    </row>
    <row r="490" spans="1:8">
      <c r="B490" s="329" t="s">
        <v>1920</v>
      </c>
      <c r="C490" s="329" t="s">
        <v>1919</v>
      </c>
      <c r="D490" s="400"/>
      <c r="E490" s="324">
        <f>F490-4</f>
        <v>45433</v>
      </c>
      <c r="F490" s="324">
        <f>F489+7</f>
        <v>45437</v>
      </c>
      <c r="G490" s="324">
        <f>F490+13</f>
        <v>45450</v>
      </c>
      <c r="H490" s="401" t="s">
        <v>1918</v>
      </c>
    </row>
    <row r="491" spans="1:8">
      <c r="B491" s="326"/>
      <c r="C491" s="326"/>
      <c r="D491" s="400"/>
      <c r="E491" s="324">
        <f>F491-4</f>
        <v>45440</v>
      </c>
      <c r="F491" s="324">
        <f>F490+7</f>
        <v>45444</v>
      </c>
      <c r="G491" s="324">
        <f>F491+13</f>
        <v>45457</v>
      </c>
      <c r="H491" s="401" t="s">
        <v>1918</v>
      </c>
    </row>
    <row r="492" spans="1:8">
      <c r="B492" s="458"/>
      <c r="C492" s="458"/>
      <c r="D492" s="383"/>
      <c r="E492" s="339"/>
      <c r="F492" s="339"/>
      <c r="G492" s="339"/>
    </row>
    <row r="493" spans="1:8">
      <c r="B493" s="335" t="s">
        <v>1472</v>
      </c>
      <c r="C493" s="335" t="s">
        <v>1310</v>
      </c>
      <c r="D493" s="406" t="s">
        <v>1446</v>
      </c>
      <c r="E493" s="401" t="s">
        <v>1308</v>
      </c>
      <c r="F493" s="401" t="s">
        <v>1308</v>
      </c>
      <c r="G493" s="401" t="s">
        <v>1917</v>
      </c>
      <c r="H493" s="401" t="s">
        <v>1916</v>
      </c>
    </row>
    <row r="494" spans="1:8">
      <c r="B494" s="333"/>
      <c r="C494" s="333"/>
      <c r="D494" s="405"/>
      <c r="E494" s="401" t="s">
        <v>1306</v>
      </c>
      <c r="F494" s="401" t="s">
        <v>1305</v>
      </c>
      <c r="G494" s="401" t="s">
        <v>1631</v>
      </c>
      <c r="H494" s="401" t="s">
        <v>1631</v>
      </c>
    </row>
    <row r="495" spans="1:8" ht="19.5" customHeight="1">
      <c r="B495" s="329" t="s">
        <v>1915</v>
      </c>
      <c r="C495" s="329" t="s">
        <v>1914</v>
      </c>
      <c r="D495" s="380" t="s">
        <v>1913</v>
      </c>
      <c r="E495" s="324">
        <f>F495-3</f>
        <v>45413</v>
      </c>
      <c r="F495" s="324">
        <v>45416</v>
      </c>
      <c r="G495" s="324">
        <f>F495+9</f>
        <v>45425</v>
      </c>
      <c r="H495" s="401" t="s">
        <v>1907</v>
      </c>
    </row>
    <row r="496" spans="1:8" ht="19.5" customHeight="1">
      <c r="B496" s="329" t="s">
        <v>1912</v>
      </c>
      <c r="C496" s="329" t="s">
        <v>1911</v>
      </c>
      <c r="D496" s="379"/>
      <c r="E496" s="324">
        <f>F496-3</f>
        <v>45420</v>
      </c>
      <c r="F496" s="324">
        <f>F495+7</f>
        <v>45423</v>
      </c>
      <c r="G496" s="324">
        <f>F496+9</f>
        <v>45432</v>
      </c>
      <c r="H496" s="401" t="s">
        <v>1907</v>
      </c>
    </row>
    <row r="497" spans="1:8">
      <c r="B497" s="329" t="s">
        <v>1910</v>
      </c>
      <c r="C497" s="329" t="s">
        <v>1909</v>
      </c>
      <c r="D497" s="379"/>
      <c r="E497" s="324">
        <f>F497-3</f>
        <v>45427</v>
      </c>
      <c r="F497" s="324">
        <f>F496+7</f>
        <v>45430</v>
      </c>
      <c r="G497" s="324">
        <f>F497+9</f>
        <v>45439</v>
      </c>
      <c r="H497" s="401" t="s">
        <v>1907</v>
      </c>
    </row>
    <row r="498" spans="1:8">
      <c r="B498" s="329" t="s">
        <v>1908</v>
      </c>
      <c r="C498" s="329" t="s">
        <v>1436</v>
      </c>
      <c r="D498" s="379"/>
      <c r="E498" s="324">
        <f>F498-3</f>
        <v>45434</v>
      </c>
      <c r="F498" s="324">
        <f>F497+7</f>
        <v>45437</v>
      </c>
      <c r="G498" s="324">
        <f>F498+9</f>
        <v>45446</v>
      </c>
      <c r="H498" s="401" t="s">
        <v>1907</v>
      </c>
    </row>
    <row r="499" spans="1:8">
      <c r="B499" s="329" t="s">
        <v>1435</v>
      </c>
      <c r="C499" s="329" t="s">
        <v>68</v>
      </c>
      <c r="D499" s="378"/>
      <c r="E499" s="324">
        <f>F499-3</f>
        <v>45441</v>
      </c>
      <c r="F499" s="324">
        <f>F498+7</f>
        <v>45444</v>
      </c>
      <c r="G499" s="324">
        <f>F499+9</f>
        <v>45453</v>
      </c>
      <c r="H499" s="401" t="s">
        <v>1907</v>
      </c>
    </row>
    <row r="500" spans="1:8">
      <c r="B500" s="363"/>
      <c r="C500" s="363"/>
      <c r="D500" s="383"/>
      <c r="E500" s="339"/>
      <c r="F500" s="339"/>
      <c r="G500" s="339"/>
    </row>
    <row r="501" spans="1:8">
      <c r="A501" s="381" t="s">
        <v>1896</v>
      </c>
      <c r="B501" s="373"/>
      <c r="C501" s="373"/>
    </row>
    <row r="502" spans="1:8">
      <c r="B502" s="342"/>
      <c r="C502" s="363"/>
      <c r="D502" s="383"/>
      <c r="E502" s="339"/>
      <c r="F502" s="339"/>
      <c r="G502" s="339"/>
    </row>
    <row r="503" spans="1:8">
      <c r="B503" s="335" t="s">
        <v>1472</v>
      </c>
      <c r="C503" s="335" t="s">
        <v>1310</v>
      </c>
      <c r="D503" s="406" t="s">
        <v>1446</v>
      </c>
      <c r="E503" s="401" t="s">
        <v>1308</v>
      </c>
      <c r="F503" s="401" t="s">
        <v>1308</v>
      </c>
      <c r="G503" s="401" t="s">
        <v>1896</v>
      </c>
    </row>
    <row r="504" spans="1:8">
      <c r="B504" s="333"/>
      <c r="C504" s="333"/>
      <c r="D504" s="405"/>
      <c r="E504" s="401" t="s">
        <v>1306</v>
      </c>
      <c r="F504" s="401" t="s">
        <v>1324</v>
      </c>
      <c r="G504" s="401" t="s">
        <v>1631</v>
      </c>
    </row>
    <row r="505" spans="1:8">
      <c r="B505" s="329" t="s">
        <v>1900</v>
      </c>
      <c r="C505" s="329" t="s">
        <v>1906</v>
      </c>
      <c r="D505" s="454" t="s">
        <v>1905</v>
      </c>
      <c r="E505" s="324">
        <f>F505-3</f>
        <v>45411</v>
      </c>
      <c r="F505" s="324">
        <v>45414</v>
      </c>
      <c r="G505" s="324">
        <f>F505+9</f>
        <v>45423</v>
      </c>
    </row>
    <row r="506" spans="1:8">
      <c r="B506" s="329" t="s">
        <v>1904</v>
      </c>
      <c r="C506" s="329" t="s">
        <v>1903</v>
      </c>
      <c r="D506" s="453"/>
      <c r="E506" s="324">
        <f>F506-3</f>
        <v>45418</v>
      </c>
      <c r="F506" s="324">
        <f>F505+7</f>
        <v>45421</v>
      </c>
      <c r="G506" s="324">
        <f>F506+9</f>
        <v>45430</v>
      </c>
    </row>
    <row r="507" spans="1:8">
      <c r="B507" s="329" t="s">
        <v>1902</v>
      </c>
      <c r="C507" s="329" t="s">
        <v>1901</v>
      </c>
      <c r="D507" s="453"/>
      <c r="E507" s="324">
        <f>F507-3</f>
        <v>45425</v>
      </c>
      <c r="F507" s="324">
        <f>F506+7</f>
        <v>45428</v>
      </c>
      <c r="G507" s="324">
        <f>F507+9</f>
        <v>45437</v>
      </c>
    </row>
    <row r="508" spans="1:8">
      <c r="B508" s="329" t="s">
        <v>1900</v>
      </c>
      <c r="C508" s="329" t="s">
        <v>1899</v>
      </c>
      <c r="D508" s="453"/>
      <c r="E508" s="324">
        <f>F508-3</f>
        <v>45432</v>
      </c>
      <c r="F508" s="324">
        <f>F507+7</f>
        <v>45435</v>
      </c>
      <c r="G508" s="324">
        <f>F508+9</f>
        <v>45444</v>
      </c>
    </row>
    <row r="509" spans="1:8">
      <c r="B509" s="329" t="s">
        <v>1898</v>
      </c>
      <c r="C509" s="329" t="s">
        <v>1897</v>
      </c>
      <c r="D509" s="452"/>
      <c r="E509" s="324">
        <f>F509-3</f>
        <v>45439</v>
      </c>
      <c r="F509" s="324">
        <f>F508+7</f>
        <v>45442</v>
      </c>
      <c r="G509" s="324">
        <f>F509+9</f>
        <v>45451</v>
      </c>
    </row>
    <row r="510" spans="1:8">
      <c r="B510" s="342"/>
      <c r="C510" s="363"/>
      <c r="D510" s="383"/>
      <c r="E510" s="339"/>
      <c r="F510" s="339"/>
      <c r="G510" s="339"/>
    </row>
    <row r="511" spans="1:8">
      <c r="B511" s="335" t="s">
        <v>1472</v>
      </c>
      <c r="C511" s="335" t="s">
        <v>1310</v>
      </c>
      <c r="D511" s="406" t="s">
        <v>1452</v>
      </c>
      <c r="E511" s="401" t="s">
        <v>1308</v>
      </c>
      <c r="F511" s="401" t="s">
        <v>1308</v>
      </c>
      <c r="G511" s="401" t="s">
        <v>1896</v>
      </c>
    </row>
    <row r="512" spans="1:8">
      <c r="B512" s="333"/>
      <c r="C512" s="333"/>
      <c r="D512" s="405"/>
      <c r="E512" s="401" t="s">
        <v>1306</v>
      </c>
      <c r="F512" s="401" t="s">
        <v>1305</v>
      </c>
      <c r="G512" s="401" t="s">
        <v>1631</v>
      </c>
    </row>
    <row r="513" spans="1:7">
      <c r="B513" s="329" t="s">
        <v>1863</v>
      </c>
      <c r="C513" s="329" t="s">
        <v>1869</v>
      </c>
      <c r="D513" s="454" t="s">
        <v>1895</v>
      </c>
      <c r="E513" s="324">
        <f>F513-3</f>
        <v>45411</v>
      </c>
      <c r="F513" s="324">
        <v>45414</v>
      </c>
      <c r="G513" s="324">
        <f>F513+6</f>
        <v>45420</v>
      </c>
    </row>
    <row r="514" spans="1:7">
      <c r="B514" s="329" t="s">
        <v>1867</v>
      </c>
      <c r="C514" s="329" t="s">
        <v>1866</v>
      </c>
      <c r="D514" s="453"/>
      <c r="E514" s="324">
        <f>F514-3</f>
        <v>45418</v>
      </c>
      <c r="F514" s="324">
        <f>F513+7</f>
        <v>45421</v>
      </c>
      <c r="G514" s="324">
        <f>F514+6</f>
        <v>45427</v>
      </c>
    </row>
    <row r="515" spans="1:7">
      <c r="B515" s="329" t="s">
        <v>1865</v>
      </c>
      <c r="C515" s="329" t="s">
        <v>1864</v>
      </c>
      <c r="D515" s="453"/>
      <c r="E515" s="324">
        <f>F515-3</f>
        <v>45425</v>
      </c>
      <c r="F515" s="324">
        <f>F514+7</f>
        <v>45428</v>
      </c>
      <c r="G515" s="324">
        <f>F515+6</f>
        <v>45434</v>
      </c>
    </row>
    <row r="516" spans="1:7">
      <c r="B516" s="329" t="s">
        <v>1863</v>
      </c>
      <c r="C516" s="329" t="s">
        <v>1894</v>
      </c>
      <c r="D516" s="453"/>
      <c r="E516" s="324">
        <f>F516-3</f>
        <v>45432</v>
      </c>
      <c r="F516" s="324">
        <f>F515+7</f>
        <v>45435</v>
      </c>
      <c r="G516" s="324">
        <f>F516+6</f>
        <v>45441</v>
      </c>
    </row>
    <row r="517" spans="1:7">
      <c r="B517" s="329" t="s">
        <v>1867</v>
      </c>
      <c r="C517" s="329" t="s">
        <v>1893</v>
      </c>
      <c r="D517" s="452"/>
      <c r="E517" s="324">
        <f>F517-3</f>
        <v>45439</v>
      </c>
      <c r="F517" s="324">
        <f>F516+7</f>
        <v>45442</v>
      </c>
      <c r="G517" s="324">
        <f>F517+6</f>
        <v>45448</v>
      </c>
    </row>
    <row r="518" spans="1:7">
      <c r="B518" s="342"/>
      <c r="C518" s="363"/>
      <c r="D518" s="383"/>
      <c r="E518" s="339"/>
      <c r="F518" s="339"/>
      <c r="G518" s="339"/>
    </row>
    <row r="519" spans="1:7">
      <c r="A519" s="381" t="s">
        <v>1892</v>
      </c>
      <c r="B519" s="373"/>
      <c r="C519" s="373"/>
      <c r="D519" s="443"/>
      <c r="E519" s="381"/>
      <c r="F519" s="381"/>
      <c r="G519" s="375"/>
    </row>
    <row r="520" spans="1:7">
      <c r="B520" s="335" t="s">
        <v>1472</v>
      </c>
      <c r="C520" s="335" t="s">
        <v>1310</v>
      </c>
      <c r="D520" s="406" t="s">
        <v>1446</v>
      </c>
      <c r="E520" s="401" t="s">
        <v>1308</v>
      </c>
      <c r="F520" s="401" t="s">
        <v>1308</v>
      </c>
      <c r="G520" s="401" t="s">
        <v>1888</v>
      </c>
    </row>
    <row r="521" spans="1:7">
      <c r="B521" s="333"/>
      <c r="C521" s="333"/>
      <c r="D521" s="405"/>
      <c r="E521" s="401" t="s">
        <v>1306</v>
      </c>
      <c r="F521" s="401" t="s">
        <v>1305</v>
      </c>
      <c r="G521" s="401" t="s">
        <v>1355</v>
      </c>
    </row>
    <row r="522" spans="1:7">
      <c r="B522" s="329" t="s">
        <v>1851</v>
      </c>
      <c r="C522" s="329" t="s">
        <v>1759</v>
      </c>
      <c r="D522" s="400" t="s">
        <v>1521</v>
      </c>
      <c r="E522" s="324">
        <f>F522-5</f>
        <v>45408</v>
      </c>
      <c r="F522" s="324">
        <v>45413</v>
      </c>
      <c r="G522" s="324">
        <f>F522+9</f>
        <v>45422</v>
      </c>
    </row>
    <row r="523" spans="1:7">
      <c r="B523" s="348" t="s">
        <v>1566</v>
      </c>
      <c r="C523" s="348"/>
      <c r="D523" s="400"/>
      <c r="E523" s="347">
        <f>F523-5</f>
        <v>45415</v>
      </c>
      <c r="F523" s="347">
        <f>F522+7</f>
        <v>45420</v>
      </c>
      <c r="G523" s="347">
        <f>F523+9</f>
        <v>45429</v>
      </c>
    </row>
    <row r="524" spans="1:7">
      <c r="B524" s="329" t="s">
        <v>1859</v>
      </c>
      <c r="C524" s="329" t="s">
        <v>1853</v>
      </c>
      <c r="D524" s="400"/>
      <c r="E524" s="324">
        <f>F524-5</f>
        <v>45422</v>
      </c>
      <c r="F524" s="324">
        <f>F523+7</f>
        <v>45427</v>
      </c>
      <c r="G524" s="324">
        <f>F524+9</f>
        <v>45436</v>
      </c>
    </row>
    <row r="525" spans="1:7">
      <c r="B525" s="329" t="s">
        <v>1891</v>
      </c>
      <c r="C525" s="329" t="s">
        <v>1853</v>
      </c>
      <c r="D525" s="400"/>
      <c r="E525" s="324">
        <f>F525-5</f>
        <v>45429</v>
      </c>
      <c r="F525" s="324">
        <f>F524+7</f>
        <v>45434</v>
      </c>
      <c r="G525" s="324">
        <f>F525+9</f>
        <v>45443</v>
      </c>
    </row>
    <row r="526" spans="1:7">
      <c r="B526" s="329" t="s">
        <v>1858</v>
      </c>
      <c r="C526" s="329" t="s">
        <v>1753</v>
      </c>
      <c r="D526" s="400"/>
      <c r="E526" s="324">
        <f>F526-5</f>
        <v>45436</v>
      </c>
      <c r="F526" s="324">
        <f>F525+7</f>
        <v>45441</v>
      </c>
      <c r="G526" s="324">
        <f>F526+9</f>
        <v>45450</v>
      </c>
    </row>
    <row r="527" spans="1:7">
      <c r="B527" s="321"/>
      <c r="C527" s="321"/>
      <c r="F527" s="455"/>
    </row>
    <row r="528" spans="1:7">
      <c r="B528" s="321"/>
      <c r="C528" s="321"/>
    </row>
    <row r="529" spans="2:7">
      <c r="B529" s="335" t="s">
        <v>1472</v>
      </c>
      <c r="C529" s="335" t="s">
        <v>1329</v>
      </c>
      <c r="D529" s="406" t="s">
        <v>1446</v>
      </c>
      <c r="E529" s="401" t="s">
        <v>1308</v>
      </c>
      <c r="F529" s="401" t="s">
        <v>1308</v>
      </c>
      <c r="G529" s="401" t="s">
        <v>1888</v>
      </c>
    </row>
    <row r="530" spans="2:7">
      <c r="B530" s="333"/>
      <c r="C530" s="333"/>
      <c r="D530" s="405"/>
      <c r="E530" s="401" t="s">
        <v>1306</v>
      </c>
      <c r="F530" s="401" t="s">
        <v>1305</v>
      </c>
      <c r="G530" s="401" t="s">
        <v>1631</v>
      </c>
    </row>
    <row r="531" spans="2:7">
      <c r="B531" s="329" t="s">
        <v>1890</v>
      </c>
      <c r="C531" s="329" t="s">
        <v>1843</v>
      </c>
      <c r="D531" s="400" t="s">
        <v>1880</v>
      </c>
      <c r="E531" s="324">
        <f>F531-4</f>
        <v>45413</v>
      </c>
      <c r="F531" s="324">
        <v>45417</v>
      </c>
      <c r="G531" s="324">
        <f>F531+7</f>
        <v>45424</v>
      </c>
    </row>
    <row r="532" spans="2:7">
      <c r="B532" s="329" t="s">
        <v>1879</v>
      </c>
      <c r="C532" s="329" t="s">
        <v>1889</v>
      </c>
      <c r="D532" s="400" t="s">
        <v>1877</v>
      </c>
      <c r="E532" s="324">
        <f>F532-4</f>
        <v>45420</v>
      </c>
      <c r="F532" s="324">
        <f>F531+7</f>
        <v>45424</v>
      </c>
      <c r="G532" s="324">
        <f>F532+7</f>
        <v>45431</v>
      </c>
    </row>
    <row r="533" spans="2:7">
      <c r="B533" s="329" t="s">
        <v>1876</v>
      </c>
      <c r="C533" s="329" t="s">
        <v>1875</v>
      </c>
      <c r="D533" s="400" t="s">
        <v>1874</v>
      </c>
      <c r="E533" s="324">
        <f>F533-4</f>
        <v>45427</v>
      </c>
      <c r="F533" s="324">
        <f>F532+7</f>
        <v>45431</v>
      </c>
      <c r="G533" s="324">
        <f>F533+7</f>
        <v>45438</v>
      </c>
    </row>
    <row r="534" spans="2:7">
      <c r="B534" s="329" t="s">
        <v>1873</v>
      </c>
      <c r="C534" s="329" t="s">
        <v>1872</v>
      </c>
      <c r="D534" s="400" t="s">
        <v>1882</v>
      </c>
      <c r="E534" s="324">
        <f>F534-4</f>
        <v>45434</v>
      </c>
      <c r="F534" s="324">
        <f>F533+7</f>
        <v>45438</v>
      </c>
      <c r="G534" s="324">
        <f>F534+7</f>
        <v>45445</v>
      </c>
    </row>
    <row r="535" spans="2:7">
      <c r="B535" s="329" t="s">
        <v>1263</v>
      </c>
      <c r="C535" s="329" t="s">
        <v>1783</v>
      </c>
      <c r="D535" s="400"/>
      <c r="E535" s="324">
        <f>F535-4</f>
        <v>45441</v>
      </c>
      <c r="F535" s="324">
        <f>F534+7</f>
        <v>45445</v>
      </c>
      <c r="G535" s="324">
        <f>F535+7</f>
        <v>45452</v>
      </c>
    </row>
    <row r="536" spans="2:7">
      <c r="B536" s="363"/>
      <c r="C536" s="363"/>
      <c r="D536" s="383"/>
      <c r="E536" s="339"/>
      <c r="F536" s="339"/>
      <c r="G536" s="339"/>
    </row>
    <row r="537" spans="2:7">
      <c r="B537" s="335" t="s">
        <v>1472</v>
      </c>
      <c r="C537" s="335" t="s">
        <v>1310</v>
      </c>
      <c r="D537" s="406" t="s">
        <v>1452</v>
      </c>
      <c r="E537" s="401" t="s">
        <v>1308</v>
      </c>
      <c r="F537" s="401" t="s">
        <v>1308</v>
      </c>
      <c r="G537" s="401" t="s">
        <v>1888</v>
      </c>
    </row>
    <row r="538" spans="2:7">
      <c r="B538" s="333"/>
      <c r="C538" s="333"/>
      <c r="D538" s="405"/>
      <c r="E538" s="401" t="s">
        <v>1306</v>
      </c>
      <c r="F538" s="401" t="s">
        <v>1305</v>
      </c>
      <c r="G538" s="401" t="s">
        <v>1631</v>
      </c>
    </row>
    <row r="539" spans="2:7">
      <c r="B539" s="329" t="s">
        <v>1887</v>
      </c>
      <c r="C539" s="329" t="s">
        <v>1788</v>
      </c>
      <c r="D539" s="400" t="s">
        <v>1886</v>
      </c>
      <c r="E539" s="324">
        <f>F539-4</f>
        <v>45412</v>
      </c>
      <c r="F539" s="324">
        <v>45416</v>
      </c>
      <c r="G539" s="324">
        <f>F539+7</f>
        <v>45423</v>
      </c>
    </row>
    <row r="540" spans="2:7">
      <c r="B540" s="329" t="s">
        <v>1885</v>
      </c>
      <c r="C540" s="329" t="s">
        <v>1788</v>
      </c>
      <c r="D540" s="400" t="s">
        <v>1877</v>
      </c>
      <c r="E540" s="324">
        <f>F540-4</f>
        <v>45419</v>
      </c>
      <c r="F540" s="324">
        <f>F539+7</f>
        <v>45423</v>
      </c>
      <c r="G540" s="324">
        <f>F540+7</f>
        <v>45430</v>
      </c>
    </row>
    <row r="541" spans="2:7">
      <c r="B541" s="329" t="s">
        <v>1884</v>
      </c>
      <c r="C541" s="329" t="s">
        <v>1788</v>
      </c>
      <c r="D541" s="400" t="s">
        <v>1874</v>
      </c>
      <c r="E541" s="324">
        <f>F541-4</f>
        <v>45426</v>
      </c>
      <c r="F541" s="324">
        <f>F540+7</f>
        <v>45430</v>
      </c>
      <c r="G541" s="324">
        <f>F541+7</f>
        <v>45437</v>
      </c>
    </row>
    <row r="542" spans="2:7">
      <c r="B542" s="329" t="s">
        <v>1883</v>
      </c>
      <c r="C542" s="329" t="s">
        <v>1809</v>
      </c>
      <c r="D542" s="400" t="s">
        <v>1882</v>
      </c>
      <c r="E542" s="324">
        <f>F542-4</f>
        <v>45433</v>
      </c>
      <c r="F542" s="324">
        <f>F541+7</f>
        <v>45437</v>
      </c>
      <c r="G542" s="324">
        <f>F542+7</f>
        <v>45444</v>
      </c>
    </row>
    <row r="543" spans="2:7">
      <c r="B543" s="329" t="s">
        <v>1263</v>
      </c>
      <c r="C543" s="329" t="s">
        <v>1881</v>
      </c>
      <c r="D543" s="400"/>
      <c r="E543" s="324">
        <f>F543-4</f>
        <v>45440</v>
      </c>
      <c r="F543" s="324">
        <f>F542+7</f>
        <v>45444</v>
      </c>
      <c r="G543" s="324">
        <f>F543+7</f>
        <v>45451</v>
      </c>
    </row>
    <row r="544" spans="2:7">
      <c r="B544" s="363"/>
      <c r="C544" s="363"/>
      <c r="D544" s="383"/>
      <c r="E544" s="339"/>
      <c r="F544" s="339"/>
      <c r="G544" s="339"/>
    </row>
    <row r="545" spans="1:8">
      <c r="B545" s="457"/>
      <c r="C545" s="457"/>
      <c r="D545" s="456"/>
      <c r="E545" s="339"/>
      <c r="F545" s="339"/>
      <c r="G545" s="455"/>
    </row>
    <row r="546" spans="1:8">
      <c r="A546" s="381" t="s">
        <v>157</v>
      </c>
      <c r="D546" s="443"/>
      <c r="E546" s="381"/>
    </row>
    <row r="547" spans="1:8">
      <c r="B547" s="335" t="s">
        <v>1447</v>
      </c>
      <c r="C547" s="335" t="s">
        <v>1310</v>
      </c>
      <c r="D547" s="334" t="s">
        <v>1446</v>
      </c>
      <c r="E547" s="331" t="s">
        <v>1308</v>
      </c>
      <c r="F547" s="331" t="s">
        <v>1327</v>
      </c>
      <c r="G547" s="401" t="s">
        <v>1870</v>
      </c>
    </row>
    <row r="548" spans="1:8">
      <c r="B548" s="333"/>
      <c r="C548" s="333"/>
      <c r="D548" s="332"/>
      <c r="E548" s="331" t="s">
        <v>1306</v>
      </c>
      <c r="F548" s="331" t="s">
        <v>1305</v>
      </c>
      <c r="G548" s="401" t="s">
        <v>1631</v>
      </c>
    </row>
    <row r="549" spans="1:8">
      <c r="B549" s="329" t="s">
        <v>1873</v>
      </c>
      <c r="C549" s="329" t="s">
        <v>1843</v>
      </c>
      <c r="D549" s="400" t="s">
        <v>1880</v>
      </c>
      <c r="E549" s="324">
        <f>F549-4</f>
        <v>45413</v>
      </c>
      <c r="F549" s="324">
        <v>45417</v>
      </c>
      <c r="G549" s="324">
        <f>F549+6</f>
        <v>45423</v>
      </c>
    </row>
    <row r="550" spans="1:8">
      <c r="B550" s="329" t="s">
        <v>1879</v>
      </c>
      <c r="C550" s="329" t="s">
        <v>1878</v>
      </c>
      <c r="D550" s="400" t="s">
        <v>1877</v>
      </c>
      <c r="E550" s="324">
        <f>F550-4</f>
        <v>45420</v>
      </c>
      <c r="F550" s="324">
        <f>F549+7</f>
        <v>45424</v>
      </c>
      <c r="G550" s="324">
        <f>F550+6</f>
        <v>45430</v>
      </c>
    </row>
    <row r="551" spans="1:8">
      <c r="B551" s="329" t="s">
        <v>1876</v>
      </c>
      <c r="C551" s="329" t="s">
        <v>1875</v>
      </c>
      <c r="D551" s="400" t="s">
        <v>1874</v>
      </c>
      <c r="E551" s="324">
        <f>F551-4</f>
        <v>45427</v>
      </c>
      <c r="F551" s="324">
        <f>F550+7</f>
        <v>45431</v>
      </c>
      <c r="G551" s="324">
        <f>F551+6</f>
        <v>45437</v>
      </c>
    </row>
    <row r="552" spans="1:8">
      <c r="B552" s="329" t="s">
        <v>1873</v>
      </c>
      <c r="C552" s="329" t="s">
        <v>1872</v>
      </c>
      <c r="D552" s="400" t="s">
        <v>1871</v>
      </c>
      <c r="E552" s="324">
        <f>F552-4</f>
        <v>45434</v>
      </c>
      <c r="F552" s="324">
        <f>F551+7</f>
        <v>45438</v>
      </c>
      <c r="G552" s="324">
        <f>F552+6</f>
        <v>45444</v>
      </c>
    </row>
    <row r="553" spans="1:8">
      <c r="B553" s="329" t="s">
        <v>1263</v>
      </c>
      <c r="C553" s="329" t="s">
        <v>1783</v>
      </c>
      <c r="D553" s="400"/>
      <c r="E553" s="324">
        <f>F553-4</f>
        <v>45441</v>
      </c>
      <c r="F553" s="324">
        <f>F552+7</f>
        <v>45445</v>
      </c>
      <c r="G553" s="324">
        <f>F553+6</f>
        <v>45451</v>
      </c>
    </row>
    <row r="554" spans="1:8" s="370" customFormat="1">
      <c r="A554" s="321"/>
      <c r="B554" s="342"/>
      <c r="C554" s="363"/>
      <c r="D554" s="383"/>
      <c r="E554" s="339"/>
      <c r="F554" s="339"/>
      <c r="G554" s="321"/>
      <c r="H554" s="321"/>
    </row>
    <row r="555" spans="1:8" s="370" customFormat="1">
      <c r="A555" s="321"/>
      <c r="B555" s="335" t="s">
        <v>1472</v>
      </c>
      <c r="C555" s="335" t="s">
        <v>1310</v>
      </c>
      <c r="D555" s="406" t="s">
        <v>1446</v>
      </c>
      <c r="E555" s="401" t="s">
        <v>1308</v>
      </c>
      <c r="F555" s="401" t="s">
        <v>1308</v>
      </c>
      <c r="G555" s="401" t="s">
        <v>1870</v>
      </c>
      <c r="H555" s="321"/>
    </row>
    <row r="556" spans="1:8" s="370" customFormat="1">
      <c r="A556" s="321"/>
      <c r="B556" s="333"/>
      <c r="C556" s="333"/>
      <c r="D556" s="405"/>
      <c r="E556" s="401" t="s">
        <v>1306</v>
      </c>
      <c r="F556" s="401" t="s">
        <v>1305</v>
      </c>
      <c r="G556" s="401" t="s">
        <v>25</v>
      </c>
      <c r="H556" s="321"/>
    </row>
    <row r="557" spans="1:8" s="370" customFormat="1">
      <c r="A557" s="321"/>
      <c r="B557" s="329" t="s">
        <v>1863</v>
      </c>
      <c r="C557" s="329" t="s">
        <v>1869</v>
      </c>
      <c r="D557" s="454" t="s">
        <v>1868</v>
      </c>
      <c r="E557" s="324">
        <f>F557-3</f>
        <v>45411</v>
      </c>
      <c r="F557" s="324">
        <v>45414</v>
      </c>
      <c r="G557" s="324">
        <f>F557+10</f>
        <v>45424</v>
      </c>
      <c r="H557" s="321"/>
    </row>
    <row r="558" spans="1:8" s="370" customFormat="1">
      <c r="A558" s="321"/>
      <c r="B558" s="329" t="s">
        <v>1867</v>
      </c>
      <c r="C558" s="329" t="s">
        <v>1866</v>
      </c>
      <c r="D558" s="453"/>
      <c r="E558" s="324">
        <f>F558-3</f>
        <v>45418</v>
      </c>
      <c r="F558" s="324">
        <f>F557+7</f>
        <v>45421</v>
      </c>
      <c r="G558" s="324">
        <f>F558+10</f>
        <v>45431</v>
      </c>
      <c r="H558" s="321"/>
    </row>
    <row r="559" spans="1:8" s="370" customFormat="1">
      <c r="A559" s="321"/>
      <c r="B559" s="329" t="s">
        <v>1865</v>
      </c>
      <c r="C559" s="329" t="s">
        <v>1864</v>
      </c>
      <c r="D559" s="453"/>
      <c r="E559" s="324">
        <f>F559-3</f>
        <v>45425</v>
      </c>
      <c r="F559" s="324">
        <f>F558+7</f>
        <v>45428</v>
      </c>
      <c r="G559" s="324">
        <f>F559+10</f>
        <v>45438</v>
      </c>
      <c r="H559" s="321"/>
    </row>
    <row r="560" spans="1:8" s="370" customFormat="1">
      <c r="A560" s="321"/>
      <c r="B560" s="329" t="s">
        <v>1863</v>
      </c>
      <c r="C560" s="329" t="s">
        <v>1862</v>
      </c>
      <c r="D560" s="453"/>
      <c r="E560" s="324">
        <f>F560-3</f>
        <v>45432</v>
      </c>
      <c r="F560" s="324">
        <f>F559+7</f>
        <v>45435</v>
      </c>
      <c r="G560" s="324">
        <f>F560+10</f>
        <v>45445</v>
      </c>
      <c r="H560" s="321"/>
    </row>
    <row r="561" spans="1:16" s="370" customFormat="1">
      <c r="A561" s="321"/>
      <c r="B561" s="329" t="s">
        <v>1861</v>
      </c>
      <c r="C561" s="329" t="s">
        <v>1860</v>
      </c>
      <c r="D561" s="452"/>
      <c r="E561" s="324">
        <f>F561-3</f>
        <v>45439</v>
      </c>
      <c r="F561" s="324">
        <f>F560+7</f>
        <v>45442</v>
      </c>
      <c r="G561" s="324">
        <f>F561+10</f>
        <v>45452</v>
      </c>
      <c r="H561" s="321"/>
    </row>
    <row r="562" spans="1:16" s="370" customFormat="1">
      <c r="A562" s="321"/>
      <c r="B562" s="342"/>
      <c r="C562" s="363"/>
      <c r="D562" s="383"/>
      <c r="E562" s="339"/>
      <c r="F562" s="339"/>
      <c r="G562" s="321"/>
      <c r="H562" s="321"/>
    </row>
    <row r="563" spans="1:16" s="370" customFormat="1">
      <c r="A563" s="381" t="s">
        <v>71</v>
      </c>
      <c r="B563" s="323"/>
      <c r="C563" s="323"/>
      <c r="D563" s="322"/>
      <c r="E563" s="321"/>
      <c r="F563" s="321"/>
      <c r="G563" s="321"/>
      <c r="H563" s="321"/>
      <c r="I563" s="321"/>
      <c r="J563" s="321"/>
      <c r="K563" s="321"/>
      <c r="L563" s="321"/>
      <c r="M563" s="321"/>
      <c r="N563" s="321"/>
      <c r="O563" s="321"/>
      <c r="P563" s="321"/>
    </row>
    <row r="564" spans="1:16" s="370" customFormat="1">
      <c r="A564" s="381"/>
      <c r="B564" s="335" t="s">
        <v>20</v>
      </c>
      <c r="C564" s="335" t="s">
        <v>21</v>
      </c>
      <c r="D564" s="334" t="s">
        <v>22</v>
      </c>
      <c r="E564" s="331" t="s">
        <v>128</v>
      </c>
      <c r="F564" s="331" t="s">
        <v>128</v>
      </c>
      <c r="G564" s="401" t="s">
        <v>1845</v>
      </c>
      <c r="H564" s="321"/>
      <c r="I564" s="321"/>
      <c r="J564" s="321"/>
      <c r="K564" s="321"/>
      <c r="L564" s="321"/>
      <c r="M564" s="321"/>
      <c r="N564" s="321"/>
      <c r="O564" s="321"/>
      <c r="P564" s="321"/>
    </row>
    <row r="565" spans="1:16" s="370" customFormat="1">
      <c r="A565" s="381"/>
      <c r="B565" s="333"/>
      <c r="C565" s="333"/>
      <c r="D565" s="332"/>
      <c r="E565" s="331" t="s">
        <v>1087</v>
      </c>
      <c r="F565" s="331" t="s">
        <v>24</v>
      </c>
      <c r="G565" s="401" t="s">
        <v>25</v>
      </c>
      <c r="H565" s="321"/>
      <c r="I565" s="321"/>
      <c r="J565" s="321"/>
      <c r="K565" s="321"/>
      <c r="L565" s="321"/>
      <c r="M565" s="321"/>
      <c r="N565" s="321"/>
      <c r="O565" s="321"/>
      <c r="P565" s="321"/>
    </row>
    <row r="566" spans="1:16" s="370" customFormat="1" ht="16.5" customHeight="1">
      <c r="A566" s="381"/>
      <c r="B566" s="329" t="s">
        <v>1851</v>
      </c>
      <c r="C566" s="329" t="s">
        <v>1853</v>
      </c>
      <c r="D566" s="400" t="s">
        <v>1521</v>
      </c>
      <c r="E566" s="324">
        <f>F566-5</f>
        <v>45408</v>
      </c>
      <c r="F566" s="324">
        <v>45413</v>
      </c>
      <c r="G566" s="324">
        <f>F566+6</f>
        <v>45419</v>
      </c>
      <c r="H566" s="321"/>
      <c r="I566" s="321"/>
      <c r="J566" s="321"/>
      <c r="K566" s="321"/>
      <c r="L566" s="321"/>
      <c r="M566" s="321"/>
      <c r="N566" s="321"/>
      <c r="O566" s="321"/>
      <c r="P566" s="321"/>
    </row>
    <row r="567" spans="1:16" s="370" customFormat="1">
      <c r="A567" s="381"/>
      <c r="B567" s="348" t="s">
        <v>1566</v>
      </c>
      <c r="C567" s="348"/>
      <c r="D567" s="400"/>
      <c r="E567" s="347">
        <f>F567-5</f>
        <v>45415</v>
      </c>
      <c r="F567" s="347">
        <f>F566+7</f>
        <v>45420</v>
      </c>
      <c r="G567" s="347">
        <f>F567+6</f>
        <v>45426</v>
      </c>
      <c r="H567" s="321"/>
      <c r="I567" s="321"/>
      <c r="J567" s="321"/>
      <c r="K567" s="321"/>
      <c r="L567" s="321"/>
      <c r="M567" s="321"/>
      <c r="N567" s="321"/>
      <c r="O567" s="321"/>
      <c r="P567" s="321"/>
    </row>
    <row r="568" spans="1:16" s="370" customFormat="1" ht="16.5" customHeight="1">
      <c r="A568" s="381"/>
      <c r="B568" s="329" t="s">
        <v>1859</v>
      </c>
      <c r="C568" s="329" t="s">
        <v>1853</v>
      </c>
      <c r="D568" s="400"/>
      <c r="E568" s="324">
        <f>F568-5</f>
        <v>45422</v>
      </c>
      <c r="F568" s="324">
        <f>F567+7</f>
        <v>45427</v>
      </c>
      <c r="G568" s="324">
        <f>F568+6</f>
        <v>45433</v>
      </c>
      <c r="H568" s="321"/>
      <c r="I568" s="321"/>
      <c r="J568" s="321"/>
      <c r="K568" s="321"/>
      <c r="L568" s="321"/>
      <c r="M568" s="321"/>
      <c r="N568" s="321"/>
      <c r="O568" s="321"/>
      <c r="P568" s="321"/>
    </row>
    <row r="569" spans="1:16" s="370" customFormat="1">
      <c r="A569" s="321"/>
      <c r="B569" s="329" t="s">
        <v>1520</v>
      </c>
      <c r="C569" s="329" t="s">
        <v>1853</v>
      </c>
      <c r="D569" s="400"/>
      <c r="E569" s="324">
        <f>F569-5</f>
        <v>45429</v>
      </c>
      <c r="F569" s="324">
        <f>F568+7</f>
        <v>45434</v>
      </c>
      <c r="G569" s="324">
        <f>F569+6</f>
        <v>45440</v>
      </c>
      <c r="H569" s="321"/>
      <c r="I569" s="321"/>
      <c r="J569" s="321"/>
      <c r="K569" s="321"/>
      <c r="L569" s="321"/>
      <c r="M569" s="321"/>
      <c r="N569" s="321"/>
      <c r="O569" s="321"/>
      <c r="P569" s="321"/>
    </row>
    <row r="570" spans="1:16" s="370" customFormat="1">
      <c r="A570" s="321"/>
      <c r="B570" s="329" t="s">
        <v>1858</v>
      </c>
      <c r="C570" s="329" t="s">
        <v>1753</v>
      </c>
      <c r="D570" s="400"/>
      <c r="E570" s="324">
        <f>F570-5</f>
        <v>45436</v>
      </c>
      <c r="F570" s="324">
        <f>F569+7</f>
        <v>45441</v>
      </c>
      <c r="G570" s="324">
        <f>F570+6</f>
        <v>45447</v>
      </c>
      <c r="H570" s="321"/>
      <c r="I570" s="321"/>
      <c r="J570" s="321"/>
      <c r="K570" s="321"/>
      <c r="L570" s="321"/>
      <c r="M570" s="321"/>
      <c r="N570" s="321"/>
      <c r="O570" s="321"/>
      <c r="P570" s="321"/>
    </row>
    <row r="571" spans="1:16" s="370" customFormat="1">
      <c r="A571" s="321"/>
      <c r="B571" s="381"/>
      <c r="C571" s="381"/>
      <c r="D571" s="443"/>
      <c r="E571" s="381"/>
      <c r="F571" s="381"/>
      <c r="G571" s="381"/>
      <c r="H571" s="321"/>
      <c r="I571" s="321"/>
      <c r="J571" s="321"/>
      <c r="K571" s="321"/>
      <c r="L571" s="321"/>
      <c r="M571" s="321"/>
      <c r="N571" s="321"/>
      <c r="O571" s="321"/>
      <c r="P571" s="321"/>
    </row>
    <row r="572" spans="1:16">
      <c r="B572" s="335" t="s">
        <v>1447</v>
      </c>
      <c r="C572" s="335" t="s">
        <v>21</v>
      </c>
      <c r="D572" s="406" t="s">
        <v>1446</v>
      </c>
      <c r="E572" s="401" t="s">
        <v>128</v>
      </c>
      <c r="F572" s="401" t="s">
        <v>128</v>
      </c>
      <c r="G572" s="401" t="s">
        <v>1845</v>
      </c>
    </row>
    <row r="573" spans="1:16" ht="16.5" customHeight="1">
      <c r="B573" s="333"/>
      <c r="C573" s="333"/>
      <c r="D573" s="405"/>
      <c r="E573" s="401" t="s">
        <v>1087</v>
      </c>
      <c r="F573" s="401" t="s">
        <v>24</v>
      </c>
      <c r="G573" s="401" t="s">
        <v>25</v>
      </c>
    </row>
    <row r="574" spans="1:16" ht="16.5" customHeight="1">
      <c r="B574" s="329" t="s">
        <v>1857</v>
      </c>
      <c r="C574" s="329" t="s">
        <v>1853</v>
      </c>
      <c r="D574" s="454" t="s">
        <v>1856</v>
      </c>
      <c r="E574" s="324">
        <f>F574-3</f>
        <v>45412</v>
      </c>
      <c r="F574" s="324">
        <v>45415</v>
      </c>
      <c r="G574" s="324">
        <f>F574+6</f>
        <v>45421</v>
      </c>
    </row>
    <row r="575" spans="1:16">
      <c r="B575" s="329" t="s">
        <v>1855</v>
      </c>
      <c r="C575" s="329" t="s">
        <v>1786</v>
      </c>
      <c r="D575" s="453"/>
      <c r="E575" s="324">
        <f>F575-3</f>
        <v>45419</v>
      </c>
      <c r="F575" s="324">
        <f>F574+7</f>
        <v>45422</v>
      </c>
      <c r="G575" s="324">
        <f>F575+6</f>
        <v>45428</v>
      </c>
    </row>
    <row r="576" spans="1:16" ht="16.5" customHeight="1">
      <c r="B576" s="329" t="s">
        <v>1854</v>
      </c>
      <c r="C576" s="329" t="s">
        <v>1853</v>
      </c>
      <c r="D576" s="453"/>
      <c r="E576" s="324">
        <f>F576-3</f>
        <v>45426</v>
      </c>
      <c r="F576" s="324">
        <f>F575+7</f>
        <v>45429</v>
      </c>
      <c r="G576" s="324">
        <f>F576+6</f>
        <v>45435</v>
      </c>
    </row>
    <row r="577" spans="2:7" ht="16.5" customHeight="1">
      <c r="B577" s="329" t="s">
        <v>1852</v>
      </c>
      <c r="C577" s="329" t="s">
        <v>1809</v>
      </c>
      <c r="D577" s="453"/>
      <c r="E577" s="324">
        <f>F577-3</f>
        <v>45433</v>
      </c>
      <c r="F577" s="324">
        <f>F576+7</f>
        <v>45436</v>
      </c>
      <c r="G577" s="324">
        <f>F577+6</f>
        <v>45442</v>
      </c>
    </row>
    <row r="578" spans="2:7" ht="16.5" customHeight="1">
      <c r="B578" s="329" t="s">
        <v>1851</v>
      </c>
      <c r="C578" s="329" t="s">
        <v>1786</v>
      </c>
      <c r="D578" s="452"/>
      <c r="E578" s="324">
        <f>F578-3</f>
        <v>45440</v>
      </c>
      <c r="F578" s="324">
        <f>F577+7</f>
        <v>45443</v>
      </c>
      <c r="G578" s="324">
        <f>F578+6</f>
        <v>45449</v>
      </c>
    </row>
    <row r="579" spans="2:7">
      <c r="B579" s="321"/>
      <c r="C579" s="321"/>
    </row>
    <row r="580" spans="2:7">
      <c r="B580" s="335" t="s">
        <v>1447</v>
      </c>
      <c r="C580" s="335" t="s">
        <v>1424</v>
      </c>
      <c r="D580" s="406" t="s">
        <v>1446</v>
      </c>
      <c r="E580" s="401" t="s">
        <v>1423</v>
      </c>
      <c r="F580" s="401" t="s">
        <v>1423</v>
      </c>
      <c r="G580" s="401" t="s">
        <v>1845</v>
      </c>
    </row>
    <row r="581" spans="2:7">
      <c r="B581" s="333"/>
      <c r="C581" s="333"/>
      <c r="D581" s="405"/>
      <c r="E581" s="401" t="s">
        <v>1679</v>
      </c>
      <c r="F581" s="401" t="s">
        <v>1421</v>
      </c>
      <c r="G581" s="401" t="s">
        <v>1304</v>
      </c>
    </row>
    <row r="582" spans="2:7" ht="16.5" customHeight="1">
      <c r="B582" s="329" t="s">
        <v>1801</v>
      </c>
      <c r="C582" s="329" t="s">
        <v>1850</v>
      </c>
      <c r="D582" s="400" t="s">
        <v>1849</v>
      </c>
      <c r="E582" s="324">
        <f>F582-3</f>
        <v>45416</v>
      </c>
      <c r="F582" s="324">
        <v>45419</v>
      </c>
      <c r="G582" s="324">
        <f>F582+6</f>
        <v>45425</v>
      </c>
    </row>
    <row r="583" spans="2:7">
      <c r="B583" s="329" t="s">
        <v>1798</v>
      </c>
      <c r="C583" s="329" t="s">
        <v>1848</v>
      </c>
      <c r="D583" s="400"/>
      <c r="E583" s="324">
        <f>F583-3</f>
        <v>45423</v>
      </c>
      <c r="F583" s="324">
        <f>F582+7</f>
        <v>45426</v>
      </c>
      <c r="G583" s="324">
        <f>F583+6</f>
        <v>45432</v>
      </c>
    </row>
    <row r="584" spans="2:7">
      <c r="B584" s="329" t="s">
        <v>1847</v>
      </c>
      <c r="C584" s="329" t="s">
        <v>1846</v>
      </c>
      <c r="D584" s="400"/>
      <c r="E584" s="324">
        <f>F584-3</f>
        <v>45430</v>
      </c>
      <c r="F584" s="324">
        <f>F583+7</f>
        <v>45433</v>
      </c>
      <c r="G584" s="324">
        <f>F584+6</f>
        <v>45439</v>
      </c>
    </row>
    <row r="585" spans="2:7">
      <c r="B585" s="329" t="s">
        <v>1794</v>
      </c>
      <c r="C585" s="329" t="s">
        <v>1793</v>
      </c>
      <c r="D585" s="400"/>
      <c r="E585" s="324">
        <f>F585-3</f>
        <v>45437</v>
      </c>
      <c r="F585" s="324">
        <f>F584+7</f>
        <v>45440</v>
      </c>
      <c r="G585" s="324">
        <f>F585+6</f>
        <v>45446</v>
      </c>
    </row>
    <row r="586" spans="2:7">
      <c r="B586" s="329" t="s">
        <v>1318</v>
      </c>
      <c r="C586" s="329" t="s">
        <v>1783</v>
      </c>
      <c r="D586" s="400"/>
      <c r="E586" s="324">
        <f>F586-3</f>
        <v>45444</v>
      </c>
      <c r="F586" s="324">
        <f>F585+7</f>
        <v>45447</v>
      </c>
      <c r="G586" s="324">
        <f>F586+6</f>
        <v>45453</v>
      </c>
    </row>
    <row r="587" spans="2:7">
      <c r="B587" s="363"/>
      <c r="C587" s="363"/>
      <c r="D587" s="383"/>
      <c r="E587" s="339"/>
      <c r="F587" s="339"/>
      <c r="G587" s="339"/>
    </row>
    <row r="588" spans="2:7">
      <c r="B588" s="335" t="s">
        <v>1447</v>
      </c>
      <c r="C588" s="335" t="s">
        <v>1399</v>
      </c>
      <c r="D588" s="406" t="s">
        <v>1446</v>
      </c>
      <c r="E588" s="401" t="s">
        <v>1423</v>
      </c>
      <c r="F588" s="401" t="s">
        <v>1423</v>
      </c>
      <c r="G588" s="401" t="s">
        <v>1845</v>
      </c>
    </row>
    <row r="589" spans="2:7">
      <c r="B589" s="333"/>
      <c r="C589" s="333"/>
      <c r="D589" s="405"/>
      <c r="E589" s="401" t="s">
        <v>1679</v>
      </c>
      <c r="F589" s="401" t="s">
        <v>1394</v>
      </c>
      <c r="G589" s="401" t="s">
        <v>1304</v>
      </c>
    </row>
    <row r="590" spans="2:7" ht="16.5" customHeight="1">
      <c r="B590" s="329" t="s">
        <v>1844</v>
      </c>
      <c r="C590" s="329" t="s">
        <v>1843</v>
      </c>
      <c r="D590" s="454" t="s">
        <v>1842</v>
      </c>
      <c r="E590" s="324">
        <f>F590-3</f>
        <v>45413</v>
      </c>
      <c r="F590" s="324">
        <v>45416</v>
      </c>
      <c r="G590" s="324">
        <f>F590+6</f>
        <v>45422</v>
      </c>
    </row>
    <row r="591" spans="2:7">
      <c r="B591" s="329" t="s">
        <v>1841</v>
      </c>
      <c r="C591" s="329" t="s">
        <v>1840</v>
      </c>
      <c r="D591" s="453"/>
      <c r="E591" s="324">
        <f>F591-3</f>
        <v>45420</v>
      </c>
      <c r="F591" s="324">
        <f>F590+7</f>
        <v>45423</v>
      </c>
      <c r="G591" s="324">
        <f>F591+6</f>
        <v>45429</v>
      </c>
    </row>
    <row r="592" spans="2:7">
      <c r="B592" s="329" t="s">
        <v>1839</v>
      </c>
      <c r="C592" s="329" t="s">
        <v>1838</v>
      </c>
      <c r="D592" s="453"/>
      <c r="E592" s="324">
        <f>F592-3</f>
        <v>45427</v>
      </c>
      <c r="F592" s="324">
        <f>F591+7</f>
        <v>45430</v>
      </c>
      <c r="G592" s="324">
        <f>F592+6</f>
        <v>45436</v>
      </c>
    </row>
    <row r="593" spans="1:10">
      <c r="B593" s="329" t="s">
        <v>1565</v>
      </c>
      <c r="C593" s="329" t="s">
        <v>1837</v>
      </c>
      <c r="D593" s="453"/>
      <c r="E593" s="324">
        <f>F593-3</f>
        <v>45434</v>
      </c>
      <c r="F593" s="324">
        <f>F592+7</f>
        <v>45437</v>
      </c>
      <c r="G593" s="324">
        <f>F593+6</f>
        <v>45443</v>
      </c>
    </row>
    <row r="594" spans="1:10">
      <c r="B594" s="329"/>
      <c r="C594" s="329"/>
      <c r="D594" s="452"/>
      <c r="E594" s="324">
        <f>F594-3</f>
        <v>45441</v>
      </c>
      <c r="F594" s="324">
        <f>F593+7</f>
        <v>45444</v>
      </c>
      <c r="G594" s="324">
        <f>F594+6</f>
        <v>45450</v>
      </c>
    </row>
    <row r="595" spans="1:10">
      <c r="B595" s="363"/>
      <c r="C595" s="363"/>
      <c r="D595" s="383"/>
      <c r="E595" s="339"/>
      <c r="F595" s="339"/>
      <c r="G595" s="339"/>
    </row>
    <row r="596" spans="1:10">
      <c r="B596" s="363"/>
      <c r="C596" s="363"/>
      <c r="D596" s="383"/>
      <c r="E596" s="339"/>
      <c r="F596" s="339"/>
      <c r="G596" s="339"/>
    </row>
    <row r="597" spans="1:10">
      <c r="A597" s="381" t="s">
        <v>153</v>
      </c>
    </row>
    <row r="598" spans="1:10" s="370" customFormat="1">
      <c r="A598" s="321"/>
      <c r="B598" s="335" t="s">
        <v>1447</v>
      </c>
      <c r="C598" s="335" t="s">
        <v>1424</v>
      </c>
      <c r="D598" s="406" t="s">
        <v>1446</v>
      </c>
      <c r="E598" s="401" t="s">
        <v>1398</v>
      </c>
      <c r="F598" s="401" t="s">
        <v>1423</v>
      </c>
      <c r="G598" s="401" t="s">
        <v>1820</v>
      </c>
      <c r="H598" s="321"/>
      <c r="I598" s="321"/>
      <c r="J598" s="321"/>
    </row>
    <row r="599" spans="1:10">
      <c r="B599" s="333"/>
      <c r="C599" s="333"/>
      <c r="D599" s="405"/>
      <c r="E599" s="401" t="s">
        <v>1395</v>
      </c>
      <c r="F599" s="324" t="s">
        <v>1421</v>
      </c>
      <c r="G599" s="401" t="s">
        <v>1304</v>
      </c>
    </row>
    <row r="600" spans="1:10">
      <c r="B600" s="329" t="s">
        <v>1836</v>
      </c>
      <c r="C600" s="329" t="s">
        <v>1753</v>
      </c>
      <c r="D600" s="454" t="s">
        <v>1835</v>
      </c>
      <c r="E600" s="324">
        <f>F600-3</f>
        <v>45411</v>
      </c>
      <c r="F600" s="324">
        <v>45414</v>
      </c>
      <c r="G600" s="324">
        <f>F600+5</f>
        <v>45419</v>
      </c>
    </row>
    <row r="601" spans="1:10">
      <c r="B601" s="329" t="s">
        <v>1832</v>
      </c>
      <c r="C601" s="329" t="s">
        <v>1753</v>
      </c>
      <c r="D601" s="453"/>
      <c r="E601" s="324">
        <f>F601-3</f>
        <v>45418</v>
      </c>
      <c r="F601" s="324">
        <f>F600+7</f>
        <v>45421</v>
      </c>
      <c r="G601" s="324">
        <f>F601+5</f>
        <v>45426</v>
      </c>
    </row>
    <row r="602" spans="1:10">
      <c r="B602" s="329" t="s">
        <v>1834</v>
      </c>
      <c r="C602" s="329" t="s">
        <v>1753</v>
      </c>
      <c r="D602" s="453"/>
      <c r="E602" s="324">
        <f>F602-3</f>
        <v>45425</v>
      </c>
      <c r="F602" s="324">
        <f>F601+7</f>
        <v>45428</v>
      </c>
      <c r="G602" s="324">
        <f>F602+5</f>
        <v>45433</v>
      </c>
    </row>
    <row r="603" spans="1:10">
      <c r="B603" s="329" t="s">
        <v>1833</v>
      </c>
      <c r="C603" s="329" t="s">
        <v>1805</v>
      </c>
      <c r="D603" s="453"/>
      <c r="E603" s="324">
        <f>F603-3</f>
        <v>45432</v>
      </c>
      <c r="F603" s="324">
        <f>F602+7</f>
        <v>45435</v>
      </c>
      <c r="G603" s="324">
        <f>F603+5</f>
        <v>45440</v>
      </c>
    </row>
    <row r="604" spans="1:10">
      <c r="B604" s="329" t="s">
        <v>1832</v>
      </c>
      <c r="C604" s="329" t="s">
        <v>1805</v>
      </c>
      <c r="D604" s="452"/>
      <c r="E604" s="324">
        <f>F604-3</f>
        <v>45439</v>
      </c>
      <c r="F604" s="324">
        <f>F603+7</f>
        <v>45442</v>
      </c>
      <c r="G604" s="324">
        <f>F604+5</f>
        <v>45447</v>
      </c>
    </row>
    <row r="605" spans="1:10">
      <c r="B605" s="342"/>
      <c r="C605" s="342"/>
      <c r="D605" s="451"/>
      <c r="E605" s="342"/>
    </row>
    <row r="606" spans="1:10">
      <c r="B606" s="335" t="s">
        <v>1447</v>
      </c>
      <c r="C606" s="335" t="s">
        <v>1399</v>
      </c>
      <c r="D606" s="406" t="s">
        <v>1452</v>
      </c>
      <c r="E606" s="401" t="s">
        <v>1398</v>
      </c>
      <c r="F606" s="401" t="s">
        <v>1423</v>
      </c>
      <c r="G606" s="401" t="s">
        <v>1820</v>
      </c>
    </row>
    <row r="607" spans="1:10">
      <c r="B607" s="333"/>
      <c r="C607" s="333"/>
      <c r="D607" s="405"/>
      <c r="E607" s="401" t="s">
        <v>1679</v>
      </c>
      <c r="F607" s="401" t="s">
        <v>1421</v>
      </c>
      <c r="G607" s="401" t="s">
        <v>1304</v>
      </c>
    </row>
    <row r="608" spans="1:10">
      <c r="B608" s="329" t="s">
        <v>1829</v>
      </c>
      <c r="C608" s="329" t="s">
        <v>1825</v>
      </c>
      <c r="D608" s="400" t="s">
        <v>1831</v>
      </c>
      <c r="E608" s="324">
        <f>F608-3</f>
        <v>45412</v>
      </c>
      <c r="F608" s="324">
        <v>45415</v>
      </c>
      <c r="G608" s="324">
        <f>F608+5</f>
        <v>45420</v>
      </c>
    </row>
    <row r="609" spans="1:8">
      <c r="B609" s="329" t="s">
        <v>1830</v>
      </c>
      <c r="C609" s="329" t="s">
        <v>218</v>
      </c>
      <c r="D609" s="400"/>
      <c r="E609" s="324">
        <f>F609-3</f>
        <v>45419</v>
      </c>
      <c r="F609" s="324">
        <f>F608+7</f>
        <v>45422</v>
      </c>
      <c r="G609" s="324">
        <f>F609+5</f>
        <v>45427</v>
      </c>
    </row>
    <row r="610" spans="1:8">
      <c r="B610" s="329" t="s">
        <v>1829</v>
      </c>
      <c r="C610" s="329" t="s">
        <v>921</v>
      </c>
      <c r="D610" s="400"/>
      <c r="E610" s="324">
        <f>F610-3</f>
        <v>45426</v>
      </c>
      <c r="F610" s="324">
        <f>F609+7</f>
        <v>45429</v>
      </c>
      <c r="G610" s="324">
        <f>F610+5</f>
        <v>45434</v>
      </c>
    </row>
    <row r="611" spans="1:8">
      <c r="B611" s="329" t="s">
        <v>1830</v>
      </c>
      <c r="C611" s="329" t="s">
        <v>922</v>
      </c>
      <c r="D611" s="400"/>
      <c r="E611" s="324">
        <f>F611-3</f>
        <v>45433</v>
      </c>
      <c r="F611" s="324">
        <f>F610+7</f>
        <v>45436</v>
      </c>
      <c r="G611" s="324">
        <f>F611+5</f>
        <v>45441</v>
      </c>
    </row>
    <row r="612" spans="1:8">
      <c r="B612" s="329" t="s">
        <v>1829</v>
      </c>
      <c r="C612" s="329" t="s">
        <v>923</v>
      </c>
      <c r="D612" s="400"/>
      <c r="E612" s="324">
        <f>F612-3</f>
        <v>45440</v>
      </c>
      <c r="F612" s="324">
        <f>F611+7</f>
        <v>45443</v>
      </c>
      <c r="G612" s="324">
        <f>F612+5</f>
        <v>45448</v>
      </c>
    </row>
    <row r="613" spans="1:8">
      <c r="B613" s="321"/>
      <c r="C613" s="321"/>
    </row>
    <row r="614" spans="1:8">
      <c r="B614" s="335" t="s">
        <v>1447</v>
      </c>
      <c r="C614" s="335" t="s">
        <v>1399</v>
      </c>
      <c r="D614" s="406" t="s">
        <v>1446</v>
      </c>
      <c r="E614" s="401" t="s">
        <v>1398</v>
      </c>
      <c r="F614" s="401" t="s">
        <v>1423</v>
      </c>
      <c r="G614" s="401" t="s">
        <v>1828</v>
      </c>
    </row>
    <row r="615" spans="1:8">
      <c r="B615" s="333"/>
      <c r="C615" s="333"/>
      <c r="D615" s="405"/>
      <c r="E615" s="401" t="s">
        <v>1679</v>
      </c>
      <c r="F615" s="401" t="s">
        <v>1421</v>
      </c>
      <c r="G615" s="401" t="s">
        <v>1304</v>
      </c>
    </row>
    <row r="616" spans="1:8" s="370" customFormat="1">
      <c r="A616" s="321"/>
      <c r="B616" s="329" t="s">
        <v>1826</v>
      </c>
      <c r="C616" s="329" t="s">
        <v>1786</v>
      </c>
      <c r="D616" s="380" t="s">
        <v>1827</v>
      </c>
      <c r="E616" s="324">
        <f>F616-3</f>
        <v>45413</v>
      </c>
      <c r="F616" s="324">
        <v>45416</v>
      </c>
      <c r="G616" s="324">
        <f>F616+4</f>
        <v>45420</v>
      </c>
      <c r="H616" s="321"/>
    </row>
    <row r="617" spans="1:8">
      <c r="B617" s="329" t="s">
        <v>1556</v>
      </c>
      <c r="C617" s="329" t="s">
        <v>1809</v>
      </c>
      <c r="D617" s="379"/>
      <c r="E617" s="324">
        <f>F617-3</f>
        <v>45420</v>
      </c>
      <c r="F617" s="324">
        <f>F616+7</f>
        <v>45423</v>
      </c>
      <c r="G617" s="324">
        <f>F617+4</f>
        <v>45427</v>
      </c>
    </row>
    <row r="618" spans="1:8">
      <c r="B618" s="329" t="s">
        <v>1558</v>
      </c>
      <c r="C618" s="329" t="s">
        <v>1803</v>
      </c>
      <c r="D618" s="379"/>
      <c r="E618" s="324">
        <f>F618-3</f>
        <v>45427</v>
      </c>
      <c r="F618" s="324">
        <f>F617+7</f>
        <v>45430</v>
      </c>
      <c r="G618" s="324">
        <f>F618+4</f>
        <v>45434</v>
      </c>
    </row>
    <row r="619" spans="1:8">
      <c r="B619" s="329" t="s">
        <v>1826</v>
      </c>
      <c r="C619" s="329" t="s">
        <v>1805</v>
      </c>
      <c r="D619" s="379"/>
      <c r="E619" s="324">
        <f>F619-3</f>
        <v>45434</v>
      </c>
      <c r="F619" s="324">
        <f>F618+7</f>
        <v>45437</v>
      </c>
      <c r="G619" s="324">
        <f>F619+4</f>
        <v>45441</v>
      </c>
    </row>
    <row r="620" spans="1:8">
      <c r="B620" s="329" t="s">
        <v>1263</v>
      </c>
      <c r="C620" s="329" t="s">
        <v>1783</v>
      </c>
      <c r="D620" s="378"/>
      <c r="E620" s="324">
        <f>F620-3</f>
        <v>45441</v>
      </c>
      <c r="F620" s="324">
        <f>F619+7</f>
        <v>45444</v>
      </c>
      <c r="G620" s="324">
        <f>F620+4</f>
        <v>45448</v>
      </c>
    </row>
    <row r="621" spans="1:8">
      <c r="B621" s="321"/>
      <c r="C621" s="321"/>
      <c r="E621" s="339"/>
      <c r="F621" s="339"/>
      <c r="G621" s="339"/>
    </row>
    <row r="622" spans="1:8">
      <c r="B622" s="335" t="s">
        <v>1447</v>
      </c>
      <c r="C622" s="335" t="s">
        <v>1399</v>
      </c>
      <c r="D622" s="406" t="s">
        <v>1452</v>
      </c>
      <c r="E622" s="401" t="s">
        <v>1398</v>
      </c>
      <c r="F622" s="401" t="s">
        <v>1423</v>
      </c>
      <c r="G622" s="401" t="s">
        <v>1820</v>
      </c>
    </row>
    <row r="623" spans="1:8">
      <c r="B623" s="333"/>
      <c r="C623" s="333"/>
      <c r="D623" s="405"/>
      <c r="E623" s="401" t="s">
        <v>1679</v>
      </c>
      <c r="F623" s="401" t="s">
        <v>1421</v>
      </c>
      <c r="G623" s="401" t="s">
        <v>1304</v>
      </c>
    </row>
    <row r="624" spans="1:8">
      <c r="B624" s="329" t="s">
        <v>1822</v>
      </c>
      <c r="C624" s="329" t="s">
        <v>1825</v>
      </c>
      <c r="D624" s="380" t="s">
        <v>1824</v>
      </c>
      <c r="E624" s="324">
        <f>F624-3</f>
        <v>45410</v>
      </c>
      <c r="F624" s="324">
        <v>45413</v>
      </c>
      <c r="G624" s="324">
        <f>F624+6</f>
        <v>45419</v>
      </c>
    </row>
    <row r="625" spans="1:7">
      <c r="B625" s="329" t="s">
        <v>1821</v>
      </c>
      <c r="C625" s="329" t="s">
        <v>218</v>
      </c>
      <c r="D625" s="379"/>
      <c r="E625" s="324">
        <f>F625-3</f>
        <v>45417</v>
      </c>
      <c r="F625" s="324">
        <f>F624+7</f>
        <v>45420</v>
      </c>
      <c r="G625" s="324">
        <f>F625+6</f>
        <v>45426</v>
      </c>
    </row>
    <row r="626" spans="1:7">
      <c r="B626" s="329" t="s">
        <v>1823</v>
      </c>
      <c r="C626" s="329" t="s">
        <v>921</v>
      </c>
      <c r="D626" s="379"/>
      <c r="E626" s="324">
        <f>F626-3</f>
        <v>45424</v>
      </c>
      <c r="F626" s="324">
        <f>F625+7</f>
        <v>45427</v>
      </c>
      <c r="G626" s="324">
        <f>F626+6</f>
        <v>45433</v>
      </c>
    </row>
    <row r="627" spans="1:7">
      <c r="B627" s="329" t="s">
        <v>1822</v>
      </c>
      <c r="C627" s="329" t="s">
        <v>922</v>
      </c>
      <c r="D627" s="379"/>
      <c r="E627" s="324">
        <f>F627-3</f>
        <v>45431</v>
      </c>
      <c r="F627" s="324">
        <f>F626+7</f>
        <v>45434</v>
      </c>
      <c r="G627" s="324">
        <f>F627+6</f>
        <v>45440</v>
      </c>
    </row>
    <row r="628" spans="1:7">
      <c r="B628" s="329" t="s">
        <v>1821</v>
      </c>
      <c r="C628" s="329" t="s">
        <v>923</v>
      </c>
      <c r="D628" s="378"/>
      <c r="E628" s="324">
        <f>F628-3</f>
        <v>45438</v>
      </c>
      <c r="F628" s="324">
        <f>F627+7</f>
        <v>45441</v>
      </c>
      <c r="G628" s="324">
        <f>F628+6</f>
        <v>45447</v>
      </c>
    </row>
    <row r="629" spans="1:7">
      <c r="B629" s="321"/>
      <c r="C629" s="321"/>
      <c r="E629" s="339"/>
      <c r="F629" s="339"/>
      <c r="G629" s="339"/>
    </row>
    <row r="630" spans="1:7">
      <c r="B630" s="335" t="s">
        <v>1472</v>
      </c>
      <c r="C630" s="335" t="s">
        <v>21</v>
      </c>
      <c r="D630" s="406" t="s">
        <v>1446</v>
      </c>
      <c r="E630" s="401" t="s">
        <v>128</v>
      </c>
      <c r="F630" s="401" t="s">
        <v>128</v>
      </c>
      <c r="G630" s="401" t="s">
        <v>1820</v>
      </c>
    </row>
    <row r="631" spans="1:7">
      <c r="B631" s="333"/>
      <c r="C631" s="333"/>
      <c r="D631" s="405"/>
      <c r="E631" s="401" t="s">
        <v>1087</v>
      </c>
      <c r="F631" s="401" t="s">
        <v>24</v>
      </c>
      <c r="G631" s="401" t="s">
        <v>1304</v>
      </c>
    </row>
    <row r="632" spans="1:7">
      <c r="B632" s="329" t="s">
        <v>1819</v>
      </c>
      <c r="C632" s="329" t="s">
        <v>1818</v>
      </c>
      <c r="D632" s="400" t="s">
        <v>1817</v>
      </c>
      <c r="E632" s="324">
        <f>F632-3</f>
        <v>45412</v>
      </c>
      <c r="F632" s="324">
        <v>45415</v>
      </c>
      <c r="G632" s="324">
        <f>F632+5</f>
        <v>45420</v>
      </c>
    </row>
    <row r="633" spans="1:7">
      <c r="B633" s="329" t="s">
        <v>1816</v>
      </c>
      <c r="C633" s="329" t="s">
        <v>1815</v>
      </c>
      <c r="D633" s="400"/>
      <c r="E633" s="324">
        <f>F633-3</f>
        <v>45419</v>
      </c>
      <c r="F633" s="324">
        <f>F632+7</f>
        <v>45422</v>
      </c>
      <c r="G633" s="324">
        <f>F633+5</f>
        <v>45427</v>
      </c>
    </row>
    <row r="634" spans="1:7">
      <c r="B634" s="329" t="s">
        <v>1814</v>
      </c>
      <c r="C634" s="329" t="s">
        <v>201</v>
      </c>
      <c r="D634" s="400"/>
      <c r="E634" s="324">
        <f>F634-3</f>
        <v>45426</v>
      </c>
      <c r="F634" s="324">
        <f>F633+7</f>
        <v>45429</v>
      </c>
      <c r="G634" s="324">
        <f>F634+5</f>
        <v>45434</v>
      </c>
    </row>
    <row r="635" spans="1:7">
      <c r="B635" s="329" t="s">
        <v>1813</v>
      </c>
      <c r="C635" s="329" t="s">
        <v>201</v>
      </c>
      <c r="D635" s="400"/>
      <c r="E635" s="324">
        <f>F635-3</f>
        <v>45433</v>
      </c>
      <c r="F635" s="324">
        <f>F634+7</f>
        <v>45436</v>
      </c>
      <c r="G635" s="324">
        <f>F635+5</f>
        <v>45441</v>
      </c>
    </row>
    <row r="636" spans="1:7">
      <c r="B636" s="329" t="s">
        <v>1812</v>
      </c>
      <c r="C636" s="329" t="s">
        <v>1811</v>
      </c>
      <c r="D636" s="400"/>
      <c r="E636" s="324">
        <f>F636-3</f>
        <v>45440</v>
      </c>
      <c r="F636" s="324">
        <f>F635+7</f>
        <v>45443</v>
      </c>
      <c r="G636" s="324">
        <f>F636+5</f>
        <v>45448</v>
      </c>
    </row>
    <row r="637" spans="1:7">
      <c r="B637" s="321"/>
      <c r="C637" s="321"/>
      <c r="E637" s="339"/>
      <c r="F637" s="339"/>
      <c r="G637" s="339"/>
    </row>
    <row r="638" spans="1:7">
      <c r="A638" s="381" t="s">
        <v>1810</v>
      </c>
      <c r="B638" s="339"/>
      <c r="C638" s="339"/>
      <c r="D638" s="450"/>
      <c r="E638" s="339"/>
      <c r="F638" s="339"/>
      <c r="G638" s="339"/>
    </row>
    <row r="639" spans="1:7">
      <c r="B639" s="335" t="s">
        <v>1447</v>
      </c>
      <c r="C639" s="335" t="s">
        <v>1424</v>
      </c>
      <c r="D639" s="406" t="s">
        <v>1446</v>
      </c>
      <c r="E639" s="401" t="s">
        <v>1423</v>
      </c>
      <c r="F639" s="401" t="s">
        <v>1423</v>
      </c>
      <c r="G639" s="401" t="s">
        <v>1802</v>
      </c>
    </row>
    <row r="640" spans="1:7">
      <c r="B640" s="333"/>
      <c r="C640" s="333"/>
      <c r="D640" s="405"/>
      <c r="E640" s="401" t="s">
        <v>1679</v>
      </c>
      <c r="F640" s="401" t="s">
        <v>1421</v>
      </c>
      <c r="G640" s="401" t="s">
        <v>1304</v>
      </c>
    </row>
    <row r="641" spans="1:7">
      <c r="B641" s="329" t="s">
        <v>1806</v>
      </c>
      <c r="C641" s="329" t="s">
        <v>1809</v>
      </c>
      <c r="D641" s="400" t="s">
        <v>1808</v>
      </c>
      <c r="E641" s="324">
        <f>F641-5</f>
        <v>45408</v>
      </c>
      <c r="F641" s="324">
        <v>45413</v>
      </c>
      <c r="G641" s="324">
        <f>F641+11</f>
        <v>45424</v>
      </c>
    </row>
    <row r="642" spans="1:7">
      <c r="B642" s="329" t="s">
        <v>1804</v>
      </c>
      <c r="C642" s="329" t="s">
        <v>1786</v>
      </c>
      <c r="D642" s="400"/>
      <c r="E642" s="324">
        <f>F642-5</f>
        <v>45415</v>
      </c>
      <c r="F642" s="324">
        <f>F641+7</f>
        <v>45420</v>
      </c>
      <c r="G642" s="324">
        <f>F642+11</f>
        <v>45431</v>
      </c>
    </row>
    <row r="643" spans="1:7">
      <c r="B643" s="329" t="s">
        <v>1807</v>
      </c>
      <c r="C643" s="329" t="s">
        <v>1786</v>
      </c>
      <c r="D643" s="400"/>
      <c r="E643" s="324">
        <f>F643-5</f>
        <v>45422</v>
      </c>
      <c r="F643" s="324">
        <f>F642+7</f>
        <v>45427</v>
      </c>
      <c r="G643" s="324">
        <f>F643+11</f>
        <v>45438</v>
      </c>
    </row>
    <row r="644" spans="1:7">
      <c r="B644" s="329" t="s">
        <v>1806</v>
      </c>
      <c r="C644" s="329" t="s">
        <v>1805</v>
      </c>
      <c r="D644" s="400"/>
      <c r="E644" s="324">
        <f>F644-5</f>
        <v>45429</v>
      </c>
      <c r="F644" s="324">
        <f>F643+7</f>
        <v>45434</v>
      </c>
      <c r="G644" s="324">
        <f>F644+11</f>
        <v>45445</v>
      </c>
    </row>
    <row r="645" spans="1:7">
      <c r="B645" s="329" t="s">
        <v>1804</v>
      </c>
      <c r="C645" s="329" t="s">
        <v>1803</v>
      </c>
      <c r="D645" s="400"/>
      <c r="E645" s="324">
        <f>F645-5</f>
        <v>45436</v>
      </c>
      <c r="F645" s="324">
        <f>F644+7</f>
        <v>45441</v>
      </c>
      <c r="G645" s="324">
        <f>F645+11</f>
        <v>45452</v>
      </c>
    </row>
    <row r="646" spans="1:7">
      <c r="B646" s="322" t="s">
        <v>1263</v>
      </c>
      <c r="C646" s="339" t="s">
        <v>1263</v>
      </c>
      <c r="E646" s="339"/>
      <c r="F646" s="339"/>
    </row>
    <row r="647" spans="1:7">
      <c r="B647" s="335" t="s">
        <v>1447</v>
      </c>
      <c r="C647" s="335" t="s">
        <v>1424</v>
      </c>
      <c r="D647" s="406" t="s">
        <v>1446</v>
      </c>
      <c r="E647" s="401" t="s">
        <v>1398</v>
      </c>
      <c r="F647" s="401" t="s">
        <v>1423</v>
      </c>
      <c r="G647" s="401" t="s">
        <v>1802</v>
      </c>
    </row>
    <row r="648" spans="1:7">
      <c r="B648" s="333"/>
      <c r="C648" s="333"/>
      <c r="D648" s="405"/>
      <c r="E648" s="401" t="s">
        <v>1679</v>
      </c>
      <c r="F648" s="401" t="s">
        <v>1421</v>
      </c>
      <c r="G648" s="401" t="s">
        <v>1323</v>
      </c>
    </row>
    <row r="649" spans="1:7">
      <c r="B649" s="329" t="s">
        <v>1801</v>
      </c>
      <c r="C649" s="329" t="s">
        <v>1800</v>
      </c>
      <c r="D649" s="400" t="s">
        <v>1799</v>
      </c>
      <c r="E649" s="324">
        <f>F649-3</f>
        <v>45416</v>
      </c>
      <c r="F649" s="324">
        <v>45419</v>
      </c>
      <c r="G649" s="324">
        <f>F649+8</f>
        <v>45427</v>
      </c>
    </row>
    <row r="650" spans="1:7">
      <c r="B650" s="329" t="s">
        <v>1798</v>
      </c>
      <c r="C650" s="329" t="s">
        <v>1797</v>
      </c>
      <c r="D650" s="400"/>
      <c r="E650" s="324">
        <f>F650-3</f>
        <v>45423</v>
      </c>
      <c r="F650" s="324">
        <f>F649+7</f>
        <v>45426</v>
      </c>
      <c r="G650" s="324">
        <f>F650+8</f>
        <v>45434</v>
      </c>
    </row>
    <row r="651" spans="1:7">
      <c r="B651" s="329" t="s">
        <v>1796</v>
      </c>
      <c r="C651" s="329" t="s">
        <v>1795</v>
      </c>
      <c r="D651" s="400"/>
      <c r="E651" s="324">
        <f>F651-3</f>
        <v>45430</v>
      </c>
      <c r="F651" s="324">
        <f>F650+7</f>
        <v>45433</v>
      </c>
      <c r="G651" s="324">
        <f>F651+8</f>
        <v>45441</v>
      </c>
    </row>
    <row r="652" spans="1:7">
      <c r="B652" s="329" t="s">
        <v>1794</v>
      </c>
      <c r="C652" s="329" t="s">
        <v>1793</v>
      </c>
      <c r="D652" s="400"/>
      <c r="E652" s="324">
        <f>F652-3</f>
        <v>45437</v>
      </c>
      <c r="F652" s="324">
        <f>F651+7</f>
        <v>45440</v>
      </c>
      <c r="G652" s="324">
        <f>F652+8</f>
        <v>45448</v>
      </c>
    </row>
    <row r="653" spans="1:7">
      <c r="B653" s="329" t="s">
        <v>1318</v>
      </c>
      <c r="C653" s="329" t="s">
        <v>1783</v>
      </c>
      <c r="D653" s="400"/>
      <c r="E653" s="324">
        <f>F653-3</f>
        <v>45444</v>
      </c>
      <c r="F653" s="324">
        <f>F652+7</f>
        <v>45447</v>
      </c>
      <c r="G653" s="324">
        <f>F653+8</f>
        <v>45455</v>
      </c>
    </row>
    <row r="654" spans="1:7">
      <c r="B654" s="321"/>
      <c r="C654" s="321"/>
      <c r="E654" s="339"/>
      <c r="F654" s="339"/>
    </row>
    <row r="655" spans="1:7">
      <c r="A655" s="381" t="s">
        <v>1792</v>
      </c>
      <c r="B655" s="409"/>
      <c r="C655" s="409"/>
      <c r="D655" s="383"/>
      <c r="E655" s="339"/>
      <c r="F655" s="339"/>
      <c r="G655" s="357"/>
    </row>
    <row r="656" spans="1:7">
      <c r="B656" s="321"/>
      <c r="C656" s="321"/>
      <c r="E656" s="339"/>
      <c r="F656" s="339"/>
      <c r="G656" s="339"/>
    </row>
    <row r="657" spans="1:7">
      <c r="B657" s="335" t="s">
        <v>1447</v>
      </c>
      <c r="C657" s="335" t="s">
        <v>1424</v>
      </c>
      <c r="D657" s="406" t="s">
        <v>1446</v>
      </c>
      <c r="E657" s="401" t="s">
        <v>1423</v>
      </c>
      <c r="F657" s="401" t="s">
        <v>1423</v>
      </c>
      <c r="G657" s="401" t="s">
        <v>1791</v>
      </c>
    </row>
    <row r="658" spans="1:7">
      <c r="B658" s="333"/>
      <c r="C658" s="333"/>
      <c r="D658" s="405"/>
      <c r="E658" s="401" t="s">
        <v>1395</v>
      </c>
      <c r="F658" s="401" t="s">
        <v>1421</v>
      </c>
      <c r="G658" s="401" t="s">
        <v>1304</v>
      </c>
    </row>
    <row r="659" spans="1:7">
      <c r="B659" s="329" t="s">
        <v>1787</v>
      </c>
      <c r="C659" s="329" t="s">
        <v>1784</v>
      </c>
      <c r="D659" s="400" t="s">
        <v>1790</v>
      </c>
      <c r="E659" s="324">
        <f>F659-3</f>
        <v>45413</v>
      </c>
      <c r="F659" s="324">
        <v>45416</v>
      </c>
      <c r="G659" s="324">
        <f>F659+7</f>
        <v>45423</v>
      </c>
    </row>
    <row r="660" spans="1:7">
      <c r="B660" s="329" t="s">
        <v>1789</v>
      </c>
      <c r="C660" s="329" t="s">
        <v>1788</v>
      </c>
      <c r="D660" s="400"/>
      <c r="E660" s="324">
        <f>F660-3</f>
        <v>45420</v>
      </c>
      <c r="F660" s="324">
        <f>F659+7</f>
        <v>45423</v>
      </c>
      <c r="G660" s="324">
        <f>F660+7</f>
        <v>45430</v>
      </c>
    </row>
    <row r="661" spans="1:7">
      <c r="B661" s="329" t="s">
        <v>1787</v>
      </c>
      <c r="C661" s="329" t="s">
        <v>1786</v>
      </c>
      <c r="D661" s="400"/>
      <c r="E661" s="324">
        <f>F661-3</f>
        <v>45427</v>
      </c>
      <c r="F661" s="324">
        <f>F660+7</f>
        <v>45430</v>
      </c>
      <c r="G661" s="324">
        <f>F661+7</f>
        <v>45437</v>
      </c>
    </row>
    <row r="662" spans="1:7">
      <c r="B662" s="329" t="s">
        <v>1785</v>
      </c>
      <c r="C662" s="329" t="s">
        <v>1784</v>
      </c>
      <c r="D662" s="400"/>
      <c r="E662" s="324">
        <f>F662-3</f>
        <v>45434</v>
      </c>
      <c r="F662" s="324">
        <f>F661+7</f>
        <v>45437</v>
      </c>
      <c r="G662" s="324">
        <f>F662+7</f>
        <v>45444</v>
      </c>
    </row>
    <row r="663" spans="1:7">
      <c r="B663" s="329" t="s">
        <v>1263</v>
      </c>
      <c r="C663" s="329" t="s">
        <v>1783</v>
      </c>
      <c r="D663" s="400"/>
      <c r="E663" s="324">
        <f>F663-3</f>
        <v>45441</v>
      </c>
      <c r="F663" s="324">
        <f>F662+7</f>
        <v>45444</v>
      </c>
      <c r="G663" s="324">
        <f>F663+7</f>
        <v>45451</v>
      </c>
    </row>
    <row r="664" spans="1:7">
      <c r="B664" s="321"/>
      <c r="C664" s="321"/>
      <c r="E664" s="339"/>
      <c r="F664" s="339"/>
      <c r="G664" s="339"/>
    </row>
    <row r="665" spans="1:7">
      <c r="A665" s="381" t="s">
        <v>1782</v>
      </c>
      <c r="B665" s="409"/>
      <c r="C665" s="409"/>
      <c r="D665" s="383"/>
      <c r="E665" s="339"/>
      <c r="F665" s="339"/>
      <c r="G665" s="357"/>
    </row>
    <row r="666" spans="1:7">
      <c r="B666" s="335" t="s">
        <v>1447</v>
      </c>
      <c r="C666" s="335" t="s">
        <v>1424</v>
      </c>
      <c r="D666" s="406" t="s">
        <v>1446</v>
      </c>
      <c r="E666" s="401" t="s">
        <v>1398</v>
      </c>
      <c r="F666" s="401" t="s">
        <v>1423</v>
      </c>
      <c r="G666" s="401" t="s">
        <v>1782</v>
      </c>
    </row>
    <row r="667" spans="1:7">
      <c r="B667" s="333"/>
      <c r="C667" s="333"/>
      <c r="D667" s="405"/>
      <c r="E667" s="401" t="s">
        <v>1679</v>
      </c>
      <c r="F667" s="401" t="s">
        <v>1394</v>
      </c>
      <c r="G667" s="401" t="s">
        <v>1304</v>
      </c>
    </row>
    <row r="668" spans="1:7">
      <c r="B668" s="324" t="s">
        <v>1781</v>
      </c>
      <c r="C668" s="324" t="s">
        <v>1780</v>
      </c>
      <c r="D668" s="400" t="s">
        <v>1779</v>
      </c>
      <c r="E668" s="324">
        <f>F668-6</f>
        <v>45407</v>
      </c>
      <c r="F668" s="324">
        <v>45413</v>
      </c>
      <c r="G668" s="324">
        <f>F668+12</f>
        <v>45425</v>
      </c>
    </row>
    <row r="669" spans="1:7" ht="16.5" customHeight="1">
      <c r="B669" s="324" t="s">
        <v>1778</v>
      </c>
      <c r="C669" s="324" t="s">
        <v>1777</v>
      </c>
      <c r="D669" s="400"/>
      <c r="E669" s="324">
        <f>F669-6</f>
        <v>45414</v>
      </c>
      <c r="F669" s="324">
        <f>F668+7</f>
        <v>45420</v>
      </c>
      <c r="G669" s="324">
        <f>F669+12</f>
        <v>45432</v>
      </c>
    </row>
    <row r="670" spans="1:7">
      <c r="B670" s="324" t="s">
        <v>1776</v>
      </c>
      <c r="C670" s="324" t="s">
        <v>1775</v>
      </c>
      <c r="D670" s="400"/>
      <c r="E670" s="324">
        <f>F670-6</f>
        <v>45421</v>
      </c>
      <c r="F670" s="324">
        <f>F669+7</f>
        <v>45427</v>
      </c>
      <c r="G670" s="324">
        <f>F670+12</f>
        <v>45439</v>
      </c>
    </row>
    <row r="671" spans="1:7">
      <c r="B671" s="324" t="s">
        <v>1774</v>
      </c>
      <c r="C671" s="324" t="s">
        <v>1773</v>
      </c>
      <c r="D671" s="400"/>
      <c r="E671" s="324">
        <f>F671-6</f>
        <v>45428</v>
      </c>
      <c r="F671" s="324">
        <f>F670+7</f>
        <v>45434</v>
      </c>
      <c r="G671" s="324">
        <f>F671+12</f>
        <v>45446</v>
      </c>
    </row>
    <row r="672" spans="1:7">
      <c r="B672" s="324" t="s">
        <v>1772</v>
      </c>
      <c r="C672" s="324" t="s">
        <v>1771</v>
      </c>
      <c r="D672" s="400"/>
      <c r="E672" s="324">
        <f>F672-6</f>
        <v>45435</v>
      </c>
      <c r="F672" s="324">
        <f>F671+7</f>
        <v>45441</v>
      </c>
      <c r="G672" s="324">
        <f>F672+12</f>
        <v>45453</v>
      </c>
    </row>
    <row r="673" spans="1:7">
      <c r="B673" s="449"/>
      <c r="C673" s="448"/>
      <c r="D673" s="383"/>
      <c r="E673" s="339"/>
      <c r="F673" s="339"/>
      <c r="G673" s="357"/>
    </row>
    <row r="674" spans="1:7">
      <c r="A674" s="381" t="s">
        <v>1761</v>
      </c>
      <c r="B674" s="409"/>
      <c r="C674" s="409"/>
      <c r="D674" s="383"/>
      <c r="E674" s="339"/>
      <c r="F674" s="339"/>
      <c r="G674" s="357"/>
    </row>
    <row r="675" spans="1:7">
      <c r="B675" s="335" t="s">
        <v>1447</v>
      </c>
      <c r="C675" s="335" t="s">
        <v>1424</v>
      </c>
      <c r="D675" s="406" t="s">
        <v>1452</v>
      </c>
      <c r="E675" s="401" t="s">
        <v>1398</v>
      </c>
      <c r="F675" s="401" t="s">
        <v>1423</v>
      </c>
      <c r="G675" s="401" t="s">
        <v>1770</v>
      </c>
    </row>
    <row r="676" spans="1:7">
      <c r="B676" s="333"/>
      <c r="C676" s="333"/>
      <c r="D676" s="405"/>
      <c r="E676" s="401" t="s">
        <v>1679</v>
      </c>
      <c r="F676" s="401" t="s">
        <v>1421</v>
      </c>
      <c r="G676" s="401" t="s">
        <v>1304</v>
      </c>
    </row>
    <row r="677" spans="1:7">
      <c r="B677" s="347" t="s">
        <v>1319</v>
      </c>
      <c r="C677" s="347" t="s">
        <v>1318</v>
      </c>
      <c r="D677" s="400" t="s">
        <v>1769</v>
      </c>
      <c r="E677" s="347">
        <f>F677-4</f>
        <v>45413</v>
      </c>
      <c r="F677" s="347">
        <v>45417</v>
      </c>
      <c r="G677" s="347">
        <f>F677+11</f>
        <v>45428</v>
      </c>
    </row>
    <row r="678" spans="1:7">
      <c r="B678" s="324" t="s">
        <v>1768</v>
      </c>
      <c r="C678" s="324" t="s">
        <v>1767</v>
      </c>
      <c r="D678" s="400"/>
      <c r="E678" s="324">
        <f>F678-4</f>
        <v>45420</v>
      </c>
      <c r="F678" s="324">
        <f>F677+7</f>
        <v>45424</v>
      </c>
      <c r="G678" s="324">
        <f>F678+11</f>
        <v>45435</v>
      </c>
    </row>
    <row r="679" spans="1:7">
      <c r="B679" s="324" t="s">
        <v>1766</v>
      </c>
      <c r="C679" s="324" t="s">
        <v>1765</v>
      </c>
      <c r="D679" s="400"/>
      <c r="E679" s="324">
        <f>F679-4</f>
        <v>45427</v>
      </c>
      <c r="F679" s="324">
        <f>F678+7</f>
        <v>45431</v>
      </c>
      <c r="G679" s="324">
        <f>F679+11</f>
        <v>45442</v>
      </c>
    </row>
    <row r="680" spans="1:7">
      <c r="B680" s="324" t="s">
        <v>1764</v>
      </c>
      <c r="C680" s="324" t="s">
        <v>1763</v>
      </c>
      <c r="D680" s="400"/>
      <c r="E680" s="324">
        <f>F680-4</f>
        <v>45434</v>
      </c>
      <c r="F680" s="324">
        <f>F679+7</f>
        <v>45438</v>
      </c>
      <c r="G680" s="324">
        <f>F680+11</f>
        <v>45449</v>
      </c>
    </row>
    <row r="681" spans="1:7">
      <c r="B681" s="329"/>
      <c r="C681" s="329"/>
      <c r="D681" s="400"/>
      <c r="E681" s="324">
        <f>F681-4</f>
        <v>45441</v>
      </c>
      <c r="F681" s="324">
        <f>F680+7</f>
        <v>45445</v>
      </c>
      <c r="G681" s="324">
        <f>F681+11</f>
        <v>45456</v>
      </c>
    </row>
    <row r="682" spans="1:7">
      <c r="B682" s="321"/>
      <c r="C682" s="321"/>
      <c r="D682" s="321"/>
    </row>
    <row r="683" spans="1:7">
      <c r="B683" s="335" t="s">
        <v>1549</v>
      </c>
      <c r="C683" s="335" t="s">
        <v>1399</v>
      </c>
      <c r="D683" s="406" t="s">
        <v>1452</v>
      </c>
      <c r="E683" s="324" t="s">
        <v>1762</v>
      </c>
      <c r="F683" s="324" t="s">
        <v>1308</v>
      </c>
      <c r="G683" s="324" t="s">
        <v>1761</v>
      </c>
    </row>
    <row r="684" spans="1:7">
      <c r="B684" s="333"/>
      <c r="C684" s="333"/>
      <c r="D684" s="405"/>
      <c r="E684" s="324" t="s">
        <v>1325</v>
      </c>
      <c r="F684" s="324" t="s">
        <v>1324</v>
      </c>
      <c r="G684" s="324" t="s">
        <v>1631</v>
      </c>
    </row>
    <row r="685" spans="1:7">
      <c r="B685" s="324" t="s">
        <v>1760</v>
      </c>
      <c r="C685" s="324" t="s">
        <v>1759</v>
      </c>
      <c r="D685" s="400" t="s">
        <v>1758</v>
      </c>
      <c r="E685" s="324">
        <f>F685-4</f>
        <v>45410</v>
      </c>
      <c r="F685" s="324">
        <v>45414</v>
      </c>
      <c r="G685" s="324">
        <f>F685+11</f>
        <v>45425</v>
      </c>
    </row>
    <row r="686" spans="1:7">
      <c r="B686" s="324" t="s">
        <v>1757</v>
      </c>
      <c r="C686" s="324" t="s">
        <v>201</v>
      </c>
      <c r="D686" s="400"/>
      <c r="E686" s="324">
        <f>F686-4</f>
        <v>45417</v>
      </c>
      <c r="F686" s="324">
        <f>F685+7</f>
        <v>45421</v>
      </c>
      <c r="G686" s="324">
        <f>F686+11</f>
        <v>45432</v>
      </c>
    </row>
    <row r="687" spans="1:7">
      <c r="B687" s="324" t="s">
        <v>1756</v>
      </c>
      <c r="C687" s="324" t="s">
        <v>201</v>
      </c>
      <c r="D687" s="400"/>
      <c r="E687" s="324">
        <f>F687-4</f>
        <v>45424</v>
      </c>
      <c r="F687" s="324">
        <f>F686+7</f>
        <v>45428</v>
      </c>
      <c r="G687" s="324">
        <f>F687+11</f>
        <v>45439</v>
      </c>
    </row>
    <row r="688" spans="1:7">
      <c r="B688" s="324" t="s">
        <v>1755</v>
      </c>
      <c r="C688" s="324" t="s">
        <v>205</v>
      </c>
      <c r="D688" s="400"/>
      <c r="E688" s="324">
        <f>F688-4</f>
        <v>45431</v>
      </c>
      <c r="F688" s="324">
        <f>F687+7</f>
        <v>45435</v>
      </c>
      <c r="G688" s="324">
        <f>F688+11</f>
        <v>45446</v>
      </c>
    </row>
    <row r="689" spans="1:8">
      <c r="B689" s="324" t="s">
        <v>1754</v>
      </c>
      <c r="C689" s="324" t="s">
        <v>1753</v>
      </c>
      <c r="D689" s="400"/>
      <c r="E689" s="324">
        <f>F689-4</f>
        <v>45438</v>
      </c>
      <c r="F689" s="324">
        <f>F688+7</f>
        <v>45442</v>
      </c>
      <c r="G689" s="324">
        <f>F689+11</f>
        <v>45453</v>
      </c>
    </row>
    <row r="690" spans="1:8">
      <c r="A690" s="447" t="s">
        <v>147</v>
      </c>
      <c r="B690" s="396"/>
      <c r="C690" s="396"/>
      <c r="D690" s="395"/>
      <c r="E690" s="394"/>
      <c r="F690" s="394"/>
      <c r="G690" s="394"/>
      <c r="H690" s="375"/>
    </row>
    <row r="691" spans="1:8">
      <c r="A691" s="381" t="s">
        <v>1752</v>
      </c>
    </row>
    <row r="692" spans="1:8">
      <c r="B692" s="335" t="s">
        <v>1549</v>
      </c>
      <c r="C692" s="335" t="s">
        <v>1399</v>
      </c>
      <c r="D692" s="406" t="s">
        <v>1446</v>
      </c>
      <c r="E692" s="401" t="s">
        <v>1423</v>
      </c>
      <c r="F692" s="401" t="s">
        <v>1423</v>
      </c>
      <c r="G692" s="401" t="s">
        <v>1752</v>
      </c>
    </row>
    <row r="693" spans="1:8">
      <c r="B693" s="333"/>
      <c r="C693" s="333"/>
      <c r="D693" s="405"/>
      <c r="E693" s="401" t="s">
        <v>1679</v>
      </c>
      <c r="F693" s="401" t="s">
        <v>1421</v>
      </c>
      <c r="G693" s="401" t="s">
        <v>1746</v>
      </c>
    </row>
    <row r="694" spans="1:8">
      <c r="B694" s="324" t="s">
        <v>1745</v>
      </c>
      <c r="C694" s="324" t="s">
        <v>1744</v>
      </c>
      <c r="D694" s="380" t="s">
        <v>1743</v>
      </c>
      <c r="E694" s="324">
        <f>F694-6</f>
        <v>45408</v>
      </c>
      <c r="F694" s="324">
        <v>45414</v>
      </c>
      <c r="G694" s="324">
        <f>F694+27</f>
        <v>45441</v>
      </c>
    </row>
    <row r="695" spans="1:8">
      <c r="B695" s="324" t="s">
        <v>1742</v>
      </c>
      <c r="C695" s="324" t="s">
        <v>1751</v>
      </c>
      <c r="D695" s="379"/>
      <c r="E695" s="324">
        <f>F695-6</f>
        <v>45415</v>
      </c>
      <c r="F695" s="324">
        <f>F694+7</f>
        <v>45421</v>
      </c>
      <c r="G695" s="324">
        <f>F695+27</f>
        <v>45448</v>
      </c>
    </row>
    <row r="696" spans="1:8">
      <c r="B696" s="324" t="s">
        <v>1740</v>
      </c>
      <c r="C696" s="324" t="s">
        <v>1739</v>
      </c>
      <c r="D696" s="379"/>
      <c r="E696" s="324">
        <f>F696-6</f>
        <v>45422</v>
      </c>
      <c r="F696" s="324">
        <f>F695+7</f>
        <v>45428</v>
      </c>
      <c r="G696" s="324">
        <f>F696+27</f>
        <v>45455</v>
      </c>
    </row>
    <row r="697" spans="1:8">
      <c r="B697" s="324" t="s">
        <v>1738</v>
      </c>
      <c r="C697" s="324" t="s">
        <v>1750</v>
      </c>
      <c r="D697" s="379"/>
      <c r="E697" s="324">
        <f>F697-6</f>
        <v>45429</v>
      </c>
      <c r="F697" s="324">
        <f>F696+7</f>
        <v>45435</v>
      </c>
      <c r="G697" s="324">
        <f>F697+27</f>
        <v>45462</v>
      </c>
    </row>
    <row r="698" spans="1:8">
      <c r="B698" s="324" t="s">
        <v>1736</v>
      </c>
      <c r="C698" s="324" t="s">
        <v>70</v>
      </c>
      <c r="D698" s="378"/>
      <c r="E698" s="324">
        <f>F698-6</f>
        <v>45436</v>
      </c>
      <c r="F698" s="324">
        <f>F697+7</f>
        <v>45442</v>
      </c>
      <c r="G698" s="324">
        <f>F698+27</f>
        <v>45469</v>
      </c>
    </row>
    <row r="699" spans="1:8">
      <c r="B699" s="321"/>
      <c r="C699" s="321"/>
    </row>
    <row r="700" spans="1:8">
      <c r="A700" s="381" t="s">
        <v>1749</v>
      </c>
      <c r="B700" s="321"/>
      <c r="C700" s="321"/>
    </row>
    <row r="701" spans="1:8">
      <c r="B701" s="335" t="s">
        <v>1549</v>
      </c>
      <c r="C701" s="335" t="s">
        <v>1399</v>
      </c>
      <c r="D701" s="406" t="s">
        <v>1748</v>
      </c>
      <c r="E701" s="401" t="s">
        <v>1423</v>
      </c>
      <c r="F701" s="401" t="s">
        <v>1423</v>
      </c>
      <c r="G701" s="401" t="s">
        <v>1747</v>
      </c>
    </row>
    <row r="702" spans="1:8">
      <c r="B702" s="333"/>
      <c r="C702" s="333"/>
      <c r="D702" s="405"/>
      <c r="E702" s="401" t="s">
        <v>1395</v>
      </c>
      <c r="F702" s="401" t="s">
        <v>1421</v>
      </c>
      <c r="G702" s="401" t="s">
        <v>1746</v>
      </c>
    </row>
    <row r="703" spans="1:8">
      <c r="B703" s="324" t="s">
        <v>1745</v>
      </c>
      <c r="C703" s="324" t="s">
        <v>1744</v>
      </c>
      <c r="D703" s="380" t="s">
        <v>1743</v>
      </c>
      <c r="E703" s="324">
        <f>F703-6</f>
        <v>45408</v>
      </c>
      <c r="F703" s="324">
        <v>45414</v>
      </c>
      <c r="G703" s="324">
        <f>F703+22</f>
        <v>45436</v>
      </c>
    </row>
    <row r="704" spans="1:8">
      <c r="B704" s="324" t="s">
        <v>1742</v>
      </c>
      <c r="C704" s="324" t="s">
        <v>1741</v>
      </c>
      <c r="D704" s="379"/>
      <c r="E704" s="324">
        <f>F704-6</f>
        <v>45415</v>
      </c>
      <c r="F704" s="324">
        <f>F703+7</f>
        <v>45421</v>
      </c>
      <c r="G704" s="324">
        <f>F704+22</f>
        <v>45443</v>
      </c>
    </row>
    <row r="705" spans="1:8">
      <c r="B705" s="324" t="s">
        <v>1740</v>
      </c>
      <c r="C705" s="324" t="s">
        <v>1739</v>
      </c>
      <c r="D705" s="379"/>
      <c r="E705" s="324">
        <f>F705-6</f>
        <v>45422</v>
      </c>
      <c r="F705" s="324">
        <f>F704+7</f>
        <v>45428</v>
      </c>
      <c r="G705" s="324">
        <f>F705+22</f>
        <v>45450</v>
      </c>
    </row>
    <row r="706" spans="1:8">
      <c r="B706" s="324" t="s">
        <v>1738</v>
      </c>
      <c r="C706" s="324" t="s">
        <v>1737</v>
      </c>
      <c r="D706" s="379"/>
      <c r="E706" s="324">
        <f>F706-6</f>
        <v>45429</v>
      </c>
      <c r="F706" s="324">
        <f>F705+7</f>
        <v>45435</v>
      </c>
      <c r="G706" s="324">
        <f>F706+22</f>
        <v>45457</v>
      </c>
    </row>
    <row r="707" spans="1:8">
      <c r="B707" s="324" t="s">
        <v>1736</v>
      </c>
      <c r="C707" s="324" t="s">
        <v>70</v>
      </c>
      <c r="D707" s="378"/>
      <c r="E707" s="324">
        <f>F707-6</f>
        <v>45436</v>
      </c>
      <c r="F707" s="324">
        <f>F706+7</f>
        <v>45442</v>
      </c>
      <c r="G707" s="324">
        <f>F707+22</f>
        <v>45464</v>
      </c>
    </row>
    <row r="708" spans="1:8">
      <c r="B708" s="342"/>
      <c r="C708" s="363"/>
      <c r="D708" s="383"/>
      <c r="E708" s="339"/>
      <c r="F708" s="339"/>
    </row>
    <row r="709" spans="1:8">
      <c r="A709" s="381" t="s">
        <v>1734</v>
      </c>
      <c r="B709" s="373"/>
      <c r="C709" s="373"/>
      <c r="E709" s="373"/>
      <c r="F709" s="381"/>
      <c r="G709" s="381"/>
      <c r="H709" s="375"/>
    </row>
    <row r="710" spans="1:8">
      <c r="B710" s="335" t="s">
        <v>1549</v>
      </c>
      <c r="C710" s="335" t="s">
        <v>1424</v>
      </c>
      <c r="D710" s="406" t="s">
        <v>1446</v>
      </c>
      <c r="E710" s="401" t="s">
        <v>1735</v>
      </c>
      <c r="F710" s="401" t="s">
        <v>1423</v>
      </c>
      <c r="G710" s="401" t="s">
        <v>1734</v>
      </c>
    </row>
    <row r="711" spans="1:8">
      <c r="B711" s="333"/>
      <c r="C711" s="333"/>
      <c r="D711" s="405"/>
      <c r="E711" s="401" t="s">
        <v>1679</v>
      </c>
      <c r="F711" s="401" t="s">
        <v>1421</v>
      </c>
      <c r="G711" s="401" t="s">
        <v>1323</v>
      </c>
    </row>
    <row r="712" spans="1:8">
      <c r="B712" s="324" t="s">
        <v>1733</v>
      </c>
      <c r="C712" s="324" t="s">
        <v>1732</v>
      </c>
      <c r="D712" s="400" t="s">
        <v>1731</v>
      </c>
      <c r="E712" s="324">
        <f>F712-4</f>
        <v>45411</v>
      </c>
      <c r="F712" s="324">
        <v>45415</v>
      </c>
      <c r="G712" s="324">
        <f>F712+23</f>
        <v>45438</v>
      </c>
    </row>
    <row r="713" spans="1:8">
      <c r="B713" s="324" t="s">
        <v>1730</v>
      </c>
      <c r="C713" s="324" t="s">
        <v>1729</v>
      </c>
      <c r="D713" s="400"/>
      <c r="E713" s="324">
        <f>F713-4</f>
        <v>45418</v>
      </c>
      <c r="F713" s="324">
        <f>F712+7</f>
        <v>45422</v>
      </c>
      <c r="G713" s="324">
        <f>F713+23</f>
        <v>45445</v>
      </c>
    </row>
    <row r="714" spans="1:8">
      <c r="A714" s="446"/>
      <c r="B714" s="324" t="s">
        <v>1728</v>
      </c>
      <c r="C714" s="324" t="s">
        <v>1727</v>
      </c>
      <c r="D714" s="400"/>
      <c r="E714" s="324">
        <f>F714-4</f>
        <v>45425</v>
      </c>
      <c r="F714" s="324">
        <f>F713+7</f>
        <v>45429</v>
      </c>
      <c r="G714" s="324">
        <f>F714+23</f>
        <v>45452</v>
      </c>
    </row>
    <row r="715" spans="1:8">
      <c r="B715" s="324" t="s">
        <v>1726</v>
      </c>
      <c r="C715" s="324" t="s">
        <v>1725</v>
      </c>
      <c r="D715" s="400"/>
      <c r="E715" s="324">
        <f>F715-4</f>
        <v>45432</v>
      </c>
      <c r="F715" s="324">
        <f>F714+7</f>
        <v>45436</v>
      </c>
      <c r="G715" s="324">
        <f>F715+23</f>
        <v>45459</v>
      </c>
    </row>
    <row r="716" spans="1:8">
      <c r="B716" s="324" t="s">
        <v>1724</v>
      </c>
      <c r="C716" s="324" t="s">
        <v>1723</v>
      </c>
      <c r="D716" s="400"/>
      <c r="E716" s="324">
        <f>F716-4</f>
        <v>45439</v>
      </c>
      <c r="F716" s="324">
        <f>F715+7</f>
        <v>45443</v>
      </c>
      <c r="G716" s="324">
        <f>F716+23</f>
        <v>45466</v>
      </c>
    </row>
    <row r="717" spans="1:8">
      <c r="B717" s="321"/>
      <c r="C717" s="321"/>
      <c r="F717" s="339"/>
      <c r="G717" s="339"/>
    </row>
    <row r="718" spans="1:8">
      <c r="A718" s="381" t="s">
        <v>1722</v>
      </c>
      <c r="B718" s="321"/>
      <c r="C718" s="321"/>
      <c r="F718" s="445"/>
      <c r="G718" s="445"/>
    </row>
    <row r="719" spans="1:8">
      <c r="B719" s="335" t="s">
        <v>1549</v>
      </c>
      <c r="C719" s="335" t="s">
        <v>1424</v>
      </c>
      <c r="D719" s="406" t="s">
        <v>1452</v>
      </c>
      <c r="E719" s="401" t="s">
        <v>1398</v>
      </c>
      <c r="F719" s="401" t="s">
        <v>1398</v>
      </c>
      <c r="G719" s="401" t="s">
        <v>1721</v>
      </c>
    </row>
    <row r="720" spans="1:8">
      <c r="B720" s="333"/>
      <c r="C720" s="333"/>
      <c r="D720" s="405"/>
      <c r="E720" s="401" t="s">
        <v>1679</v>
      </c>
      <c r="F720" s="401" t="s">
        <v>1421</v>
      </c>
      <c r="G720" s="401" t="s">
        <v>1323</v>
      </c>
    </row>
    <row r="721" spans="1:7">
      <c r="B721" s="347" t="s">
        <v>1319</v>
      </c>
      <c r="C721" s="347"/>
      <c r="D721" s="400" t="s">
        <v>1720</v>
      </c>
      <c r="E721" s="347">
        <f>F721-5</f>
        <v>45414</v>
      </c>
      <c r="F721" s="347">
        <v>45419</v>
      </c>
      <c r="G721" s="347">
        <f>F721+37</f>
        <v>45456</v>
      </c>
    </row>
    <row r="722" spans="1:7">
      <c r="B722" s="324" t="s">
        <v>1719</v>
      </c>
      <c r="C722" s="324" t="s">
        <v>1718</v>
      </c>
      <c r="D722" s="400"/>
      <c r="E722" s="324">
        <f>F722-5</f>
        <v>45421</v>
      </c>
      <c r="F722" s="324">
        <f>F721+7</f>
        <v>45426</v>
      </c>
      <c r="G722" s="324">
        <f>F722+37</f>
        <v>45463</v>
      </c>
    </row>
    <row r="723" spans="1:7">
      <c r="B723" s="324" t="s">
        <v>1717</v>
      </c>
      <c r="C723" s="324" t="s">
        <v>1716</v>
      </c>
      <c r="D723" s="400"/>
      <c r="E723" s="324">
        <f>F723-5</f>
        <v>45428</v>
      </c>
      <c r="F723" s="324">
        <f>F722+7</f>
        <v>45433</v>
      </c>
      <c r="G723" s="324">
        <f>F723+37</f>
        <v>45470</v>
      </c>
    </row>
    <row r="724" spans="1:7">
      <c r="B724" s="324" t="s">
        <v>1715</v>
      </c>
      <c r="C724" s="324" t="s">
        <v>1714</v>
      </c>
      <c r="D724" s="400"/>
      <c r="E724" s="324">
        <f>F724-5</f>
        <v>45435</v>
      </c>
      <c r="F724" s="324">
        <f>F723+7</f>
        <v>45440</v>
      </c>
      <c r="G724" s="324">
        <f>F724+37</f>
        <v>45477</v>
      </c>
    </row>
    <row r="725" spans="1:7">
      <c r="B725" s="324" t="s">
        <v>1713</v>
      </c>
      <c r="C725" s="324" t="s">
        <v>52</v>
      </c>
      <c r="D725" s="400"/>
      <c r="E725" s="324">
        <f>F725-5</f>
        <v>45442</v>
      </c>
      <c r="F725" s="324">
        <f>F724+7</f>
        <v>45447</v>
      </c>
      <c r="G725" s="324">
        <f>F725+37</f>
        <v>45484</v>
      </c>
    </row>
    <row r="726" spans="1:7">
      <c r="B726" s="339"/>
      <c r="C726" s="339"/>
      <c r="F726" s="339"/>
    </row>
    <row r="727" spans="1:7">
      <c r="A727" s="381" t="s">
        <v>1712</v>
      </c>
      <c r="B727" s="321"/>
      <c r="C727" s="321"/>
      <c r="F727" s="445"/>
    </row>
    <row r="728" spans="1:7">
      <c r="B728" s="335" t="s">
        <v>1549</v>
      </c>
      <c r="C728" s="335" t="s">
        <v>1424</v>
      </c>
      <c r="D728" s="406" t="s">
        <v>1446</v>
      </c>
      <c r="E728" s="401" t="s">
        <v>1398</v>
      </c>
      <c r="F728" s="401" t="s">
        <v>1423</v>
      </c>
      <c r="G728" s="401" t="s">
        <v>1711</v>
      </c>
    </row>
    <row r="729" spans="1:7">
      <c r="B729" s="333"/>
      <c r="C729" s="333"/>
      <c r="D729" s="405"/>
      <c r="E729" s="401" t="s">
        <v>1679</v>
      </c>
      <c r="F729" s="401" t="s">
        <v>1394</v>
      </c>
      <c r="G729" s="401" t="s">
        <v>1304</v>
      </c>
    </row>
    <row r="730" spans="1:7">
      <c r="B730" s="324" t="s">
        <v>1710</v>
      </c>
      <c r="C730" s="324" t="s">
        <v>1386</v>
      </c>
      <c r="D730" s="400" t="s">
        <v>1709</v>
      </c>
      <c r="E730" s="324">
        <f>F730-6</f>
        <v>45407</v>
      </c>
      <c r="F730" s="324">
        <v>45413</v>
      </c>
      <c r="G730" s="324">
        <f>F730+45</f>
        <v>45458</v>
      </c>
    </row>
    <row r="731" spans="1:7">
      <c r="B731" s="347" t="s">
        <v>1566</v>
      </c>
      <c r="C731" s="347"/>
      <c r="D731" s="400"/>
      <c r="E731" s="347">
        <f>F731-6</f>
        <v>45414</v>
      </c>
      <c r="F731" s="347">
        <f>F730+7</f>
        <v>45420</v>
      </c>
      <c r="G731" s="347">
        <f>F731+45</f>
        <v>45465</v>
      </c>
    </row>
    <row r="732" spans="1:7">
      <c r="B732" s="347" t="s">
        <v>1566</v>
      </c>
      <c r="C732" s="347"/>
      <c r="D732" s="400"/>
      <c r="E732" s="347">
        <f>F732-6</f>
        <v>45421</v>
      </c>
      <c r="F732" s="347">
        <f>F731+7</f>
        <v>45427</v>
      </c>
      <c r="G732" s="347">
        <f>F732+45</f>
        <v>45472</v>
      </c>
    </row>
    <row r="733" spans="1:7">
      <c r="B733" s="324" t="s">
        <v>1708</v>
      </c>
      <c r="C733" s="324" t="s">
        <v>1707</v>
      </c>
      <c r="D733" s="400"/>
      <c r="E733" s="324">
        <f>F733-6</f>
        <v>45428</v>
      </c>
      <c r="F733" s="324">
        <f>F732+7</f>
        <v>45434</v>
      </c>
      <c r="G733" s="324">
        <f>F733+45</f>
        <v>45479</v>
      </c>
    </row>
    <row r="734" spans="1:7">
      <c r="B734" s="324" t="s">
        <v>1706</v>
      </c>
      <c r="C734" s="324" t="s">
        <v>1705</v>
      </c>
      <c r="D734" s="400"/>
      <c r="E734" s="324">
        <f>F734-6</f>
        <v>45435</v>
      </c>
      <c r="F734" s="324">
        <f>F733+7</f>
        <v>45441</v>
      </c>
      <c r="G734" s="324">
        <f>F734+45</f>
        <v>45486</v>
      </c>
    </row>
    <row r="735" spans="1:7">
      <c r="B735" s="321"/>
      <c r="C735" s="321"/>
      <c r="D735" s="383"/>
      <c r="E735" s="339"/>
      <c r="F735" s="339"/>
    </row>
    <row r="736" spans="1:7">
      <c r="A736" s="381" t="s">
        <v>1704</v>
      </c>
      <c r="B736" s="321"/>
      <c r="C736" s="321"/>
    </row>
    <row r="737" spans="1:8">
      <c r="B737" s="335" t="s">
        <v>1447</v>
      </c>
      <c r="C737" s="335" t="s">
        <v>1424</v>
      </c>
      <c r="D737" s="406" t="s">
        <v>1446</v>
      </c>
      <c r="E737" s="401" t="s">
        <v>1423</v>
      </c>
      <c r="F737" s="401" t="s">
        <v>1423</v>
      </c>
      <c r="G737" s="401" t="s">
        <v>1703</v>
      </c>
    </row>
    <row r="738" spans="1:8">
      <c r="B738" s="333"/>
      <c r="C738" s="333"/>
      <c r="D738" s="405"/>
      <c r="E738" s="401" t="s">
        <v>1395</v>
      </c>
      <c r="F738" s="401" t="s">
        <v>1421</v>
      </c>
      <c r="G738" s="401" t="s">
        <v>1304</v>
      </c>
    </row>
    <row r="739" spans="1:8">
      <c r="B739" s="326" t="s">
        <v>1702</v>
      </c>
      <c r="C739" s="326" t="s">
        <v>1701</v>
      </c>
      <c r="D739" s="400" t="s">
        <v>1700</v>
      </c>
      <c r="E739" s="324">
        <f>F739-4</f>
        <v>45411</v>
      </c>
      <c r="F739" s="324">
        <v>45415</v>
      </c>
      <c r="G739" s="324">
        <f>F739+20</f>
        <v>45435</v>
      </c>
    </row>
    <row r="740" spans="1:8">
      <c r="B740" s="326" t="s">
        <v>1699</v>
      </c>
      <c r="C740" s="326" t="s">
        <v>1698</v>
      </c>
      <c r="D740" s="400"/>
      <c r="E740" s="324">
        <f>F740-4</f>
        <v>45418</v>
      </c>
      <c r="F740" s="324">
        <f>F739+7</f>
        <v>45422</v>
      </c>
      <c r="G740" s="324">
        <f>F740+20</f>
        <v>45442</v>
      </c>
    </row>
    <row r="741" spans="1:8">
      <c r="B741" s="326" t="s">
        <v>1697</v>
      </c>
      <c r="C741" s="326" t="s">
        <v>1696</v>
      </c>
      <c r="D741" s="400"/>
      <c r="E741" s="324">
        <f>F741-4</f>
        <v>45425</v>
      </c>
      <c r="F741" s="324">
        <f>F740+7</f>
        <v>45429</v>
      </c>
      <c r="G741" s="324">
        <f>F741+20</f>
        <v>45449</v>
      </c>
    </row>
    <row r="742" spans="1:8">
      <c r="B742" s="326" t="s">
        <v>1695</v>
      </c>
      <c r="C742" s="326" t="s">
        <v>1694</v>
      </c>
      <c r="D742" s="400"/>
      <c r="E742" s="324">
        <f>F742-4</f>
        <v>45432</v>
      </c>
      <c r="F742" s="324">
        <f>F741+7</f>
        <v>45436</v>
      </c>
      <c r="G742" s="324">
        <f>F742+20</f>
        <v>45456</v>
      </c>
    </row>
    <row r="743" spans="1:8">
      <c r="B743" s="326"/>
      <c r="C743" s="326"/>
      <c r="D743" s="400"/>
      <c r="E743" s="324">
        <f>F743-4</f>
        <v>45439</v>
      </c>
      <c r="F743" s="324">
        <f>F742+7</f>
        <v>45443</v>
      </c>
      <c r="G743" s="324">
        <f>F743+20</f>
        <v>45463</v>
      </c>
    </row>
    <row r="744" spans="1:8">
      <c r="B744" s="408"/>
      <c r="C744" s="408"/>
      <c r="E744" s="339"/>
      <c r="F744" s="339"/>
      <c r="G744" s="339"/>
    </row>
    <row r="745" spans="1:8" s="370" customFormat="1">
      <c r="A745" s="376" t="s">
        <v>148</v>
      </c>
      <c r="B745" s="376"/>
      <c r="C745" s="376"/>
      <c r="D745" s="376"/>
      <c r="E745" s="376"/>
      <c r="F745" s="376"/>
      <c r="G745" s="376"/>
      <c r="H745" s="375"/>
    </row>
    <row r="746" spans="1:8">
      <c r="A746" s="381" t="s">
        <v>61</v>
      </c>
      <c r="B746" s="321"/>
      <c r="C746" s="321"/>
    </row>
    <row r="747" spans="1:8">
      <c r="B747" s="335" t="s">
        <v>1447</v>
      </c>
      <c r="C747" s="335" t="s">
        <v>1424</v>
      </c>
      <c r="D747" s="406" t="s">
        <v>1446</v>
      </c>
      <c r="E747" s="401" t="s">
        <v>1398</v>
      </c>
      <c r="F747" s="401" t="s">
        <v>1423</v>
      </c>
      <c r="G747" s="401" t="s">
        <v>1693</v>
      </c>
    </row>
    <row r="748" spans="1:8">
      <c r="B748" s="333"/>
      <c r="C748" s="333"/>
      <c r="D748" s="405"/>
      <c r="E748" s="401" t="s">
        <v>1679</v>
      </c>
      <c r="F748" s="401" t="s">
        <v>1421</v>
      </c>
      <c r="G748" s="401" t="s">
        <v>1323</v>
      </c>
    </row>
    <row r="749" spans="1:8" ht="16.5" customHeight="1">
      <c r="B749" s="437" t="s">
        <v>1690</v>
      </c>
      <c r="C749" s="436" t="s">
        <v>156</v>
      </c>
      <c r="D749" s="380" t="s">
        <v>1689</v>
      </c>
      <c r="E749" s="324">
        <f>F749-4</f>
        <v>45411</v>
      </c>
      <c r="F749" s="324">
        <v>45415</v>
      </c>
      <c r="G749" s="324">
        <f>F749+13</f>
        <v>45428</v>
      </c>
    </row>
    <row r="750" spans="1:8">
      <c r="B750" s="439" t="s">
        <v>1688</v>
      </c>
      <c r="C750" s="436" t="s">
        <v>1687</v>
      </c>
      <c r="D750" s="379"/>
      <c r="E750" s="324">
        <f>F750-4</f>
        <v>45418</v>
      </c>
      <c r="F750" s="324">
        <f>F749+7</f>
        <v>45422</v>
      </c>
      <c r="G750" s="324">
        <f>F750+13</f>
        <v>45435</v>
      </c>
    </row>
    <row r="751" spans="1:8">
      <c r="B751" s="438" t="s">
        <v>1686</v>
      </c>
      <c r="C751" s="436" t="s">
        <v>1685</v>
      </c>
      <c r="D751" s="379"/>
      <c r="E751" s="324">
        <f>F751-4</f>
        <v>45425</v>
      </c>
      <c r="F751" s="324">
        <f>F750+7</f>
        <v>45429</v>
      </c>
      <c r="G751" s="324">
        <f>F751+13</f>
        <v>45442</v>
      </c>
    </row>
    <row r="752" spans="1:8">
      <c r="B752" s="437" t="s">
        <v>1684</v>
      </c>
      <c r="C752" s="436" t="s">
        <v>1683</v>
      </c>
      <c r="D752" s="379"/>
      <c r="E752" s="324">
        <f>F752-4</f>
        <v>45432</v>
      </c>
      <c r="F752" s="324">
        <f>F751+7</f>
        <v>45436</v>
      </c>
      <c r="G752" s="324">
        <f>F752+13</f>
        <v>45449</v>
      </c>
    </row>
    <row r="753" spans="1:7">
      <c r="B753" s="435" t="s">
        <v>1682</v>
      </c>
      <c r="C753" s="434" t="s">
        <v>1681</v>
      </c>
      <c r="D753" s="378"/>
      <c r="E753" s="324">
        <f>F753-4</f>
        <v>45439</v>
      </c>
      <c r="F753" s="324">
        <f>F752+7</f>
        <v>45443</v>
      </c>
      <c r="G753" s="324">
        <f>F753+13</f>
        <v>45456</v>
      </c>
    </row>
    <row r="754" spans="1:7">
      <c r="B754" s="321"/>
      <c r="C754" s="321"/>
    </row>
    <row r="755" spans="1:7">
      <c r="A755" s="381"/>
      <c r="B755" s="335" t="s">
        <v>1549</v>
      </c>
      <c r="C755" s="335" t="s">
        <v>1424</v>
      </c>
      <c r="D755" s="406" t="s">
        <v>1452</v>
      </c>
      <c r="E755" s="401" t="s">
        <v>1398</v>
      </c>
      <c r="F755" s="401" t="s">
        <v>1398</v>
      </c>
      <c r="G755" s="401" t="s">
        <v>1692</v>
      </c>
    </row>
    <row r="756" spans="1:7">
      <c r="A756" s="381"/>
      <c r="B756" s="333"/>
      <c r="C756" s="333"/>
      <c r="D756" s="405"/>
      <c r="E756" s="401" t="s">
        <v>1679</v>
      </c>
      <c r="F756" s="401" t="s">
        <v>1421</v>
      </c>
      <c r="G756" s="401" t="s">
        <v>1304</v>
      </c>
    </row>
    <row r="757" spans="1:7" ht="16.5" customHeight="1">
      <c r="A757" s="381"/>
      <c r="B757" s="437" t="s">
        <v>1678</v>
      </c>
      <c r="C757" s="436" t="s">
        <v>1677</v>
      </c>
      <c r="D757" s="380" t="s">
        <v>1676</v>
      </c>
      <c r="E757" s="324">
        <f>F757-5</f>
        <v>45414</v>
      </c>
      <c r="F757" s="324">
        <v>45419</v>
      </c>
      <c r="G757" s="324">
        <f>F757+17</f>
        <v>45436</v>
      </c>
    </row>
    <row r="758" spans="1:7">
      <c r="A758" s="381"/>
      <c r="B758" s="439" t="s">
        <v>1675</v>
      </c>
      <c r="C758" s="436" t="s">
        <v>1671</v>
      </c>
      <c r="D758" s="379"/>
      <c r="E758" s="324">
        <f>F758-5</f>
        <v>45421</v>
      </c>
      <c r="F758" s="324">
        <f>F757+7</f>
        <v>45426</v>
      </c>
      <c r="G758" s="324">
        <f>F758+17</f>
        <v>45443</v>
      </c>
    </row>
    <row r="759" spans="1:7">
      <c r="A759" s="381"/>
      <c r="B759" s="438" t="s">
        <v>1674</v>
      </c>
      <c r="C759" s="436" t="s">
        <v>1671</v>
      </c>
      <c r="D759" s="379"/>
      <c r="E759" s="324">
        <f>F759-5</f>
        <v>45428</v>
      </c>
      <c r="F759" s="324">
        <f>F758+7</f>
        <v>45433</v>
      </c>
      <c r="G759" s="324">
        <f>F759+17</f>
        <v>45450</v>
      </c>
    </row>
    <row r="760" spans="1:7">
      <c r="A760" s="381"/>
      <c r="B760" s="437" t="s">
        <v>1673</v>
      </c>
      <c r="C760" s="436" t="s">
        <v>1671</v>
      </c>
      <c r="D760" s="379"/>
      <c r="E760" s="324">
        <f>F760-5</f>
        <v>45435</v>
      </c>
      <c r="F760" s="324">
        <f>F759+7</f>
        <v>45440</v>
      </c>
      <c r="G760" s="324">
        <f>F760+17</f>
        <v>45457</v>
      </c>
    </row>
    <row r="761" spans="1:7">
      <c r="A761" s="381"/>
      <c r="B761" s="435" t="s">
        <v>1672</v>
      </c>
      <c r="C761" s="434" t="s">
        <v>1671</v>
      </c>
      <c r="D761" s="378"/>
      <c r="E761" s="324">
        <f>F761-5</f>
        <v>45442</v>
      </c>
      <c r="F761" s="324">
        <f>F760+7</f>
        <v>45447</v>
      </c>
      <c r="G761" s="324">
        <f>F761+17</f>
        <v>45464</v>
      </c>
    </row>
    <row r="762" spans="1:7">
      <c r="B762" s="321"/>
      <c r="C762" s="444"/>
    </row>
    <row r="763" spans="1:7">
      <c r="A763" s="339"/>
      <c r="B763" s="339"/>
      <c r="C763" s="339"/>
      <c r="D763" s="339"/>
      <c r="E763" s="339"/>
      <c r="F763" s="339"/>
      <c r="G763" s="339"/>
    </row>
    <row r="764" spans="1:7">
      <c r="A764" s="381" t="s">
        <v>59</v>
      </c>
    </row>
    <row r="765" spans="1:7">
      <c r="B765" s="335" t="s">
        <v>1447</v>
      </c>
      <c r="C765" s="335" t="s">
        <v>1424</v>
      </c>
      <c r="D765" s="406" t="s">
        <v>1446</v>
      </c>
      <c r="E765" s="401" t="s">
        <v>1398</v>
      </c>
      <c r="F765" s="401" t="s">
        <v>1423</v>
      </c>
      <c r="G765" s="401" t="s">
        <v>1691</v>
      </c>
    </row>
    <row r="766" spans="1:7">
      <c r="B766" s="333"/>
      <c r="C766" s="333"/>
      <c r="D766" s="405"/>
      <c r="E766" s="401" t="s">
        <v>1679</v>
      </c>
      <c r="F766" s="401" t="s">
        <v>1421</v>
      </c>
      <c r="G766" s="401" t="s">
        <v>1323</v>
      </c>
    </row>
    <row r="767" spans="1:7" ht="16.5" customHeight="1">
      <c r="B767" s="437" t="s">
        <v>1690</v>
      </c>
      <c r="C767" s="436" t="s">
        <v>156</v>
      </c>
      <c r="D767" s="380" t="s">
        <v>1689</v>
      </c>
      <c r="E767" s="324">
        <f>F767-4</f>
        <v>45411</v>
      </c>
      <c r="F767" s="324">
        <v>45415</v>
      </c>
      <c r="G767" s="324">
        <f>F767+17</f>
        <v>45432</v>
      </c>
    </row>
    <row r="768" spans="1:7" ht="16.5" customHeight="1">
      <c r="B768" s="439" t="s">
        <v>1688</v>
      </c>
      <c r="C768" s="436" t="s">
        <v>1687</v>
      </c>
      <c r="D768" s="379"/>
      <c r="E768" s="324">
        <f>F768-4</f>
        <v>45418</v>
      </c>
      <c r="F768" s="324">
        <f>F767+7</f>
        <v>45422</v>
      </c>
      <c r="G768" s="324">
        <f>F768+17</f>
        <v>45439</v>
      </c>
    </row>
    <row r="769" spans="1:7">
      <c r="B769" s="438" t="s">
        <v>1686</v>
      </c>
      <c r="C769" s="436" t="s">
        <v>1685</v>
      </c>
      <c r="D769" s="379"/>
      <c r="E769" s="324">
        <f>F769-4</f>
        <v>45425</v>
      </c>
      <c r="F769" s="324">
        <f>F768+7</f>
        <v>45429</v>
      </c>
      <c r="G769" s="324">
        <f>F769+17</f>
        <v>45446</v>
      </c>
    </row>
    <row r="770" spans="1:7">
      <c r="B770" s="437" t="s">
        <v>1684</v>
      </c>
      <c r="C770" s="436" t="s">
        <v>1683</v>
      </c>
      <c r="D770" s="379"/>
      <c r="E770" s="324">
        <f>F770-4</f>
        <v>45432</v>
      </c>
      <c r="F770" s="324">
        <f>F769+7</f>
        <v>45436</v>
      </c>
      <c r="G770" s="324">
        <f>F770+17</f>
        <v>45453</v>
      </c>
    </row>
    <row r="771" spans="1:7">
      <c r="B771" s="435" t="s">
        <v>1682</v>
      </c>
      <c r="C771" s="434" t="s">
        <v>1681</v>
      </c>
      <c r="D771" s="378"/>
      <c r="E771" s="324">
        <f>F771-4</f>
        <v>45439</v>
      </c>
      <c r="F771" s="324">
        <f>F770+7</f>
        <v>45443</v>
      </c>
      <c r="G771" s="324">
        <f>F771+17</f>
        <v>45460</v>
      </c>
    </row>
    <row r="772" spans="1:7">
      <c r="B772" s="321"/>
      <c r="C772" s="321"/>
    </row>
    <row r="773" spans="1:7">
      <c r="B773" s="335" t="s">
        <v>1447</v>
      </c>
      <c r="C773" s="335" t="s">
        <v>1424</v>
      </c>
      <c r="D773" s="406" t="s">
        <v>1446</v>
      </c>
      <c r="E773" s="401" t="s">
        <v>1398</v>
      </c>
      <c r="F773" s="401" t="s">
        <v>1423</v>
      </c>
      <c r="G773" s="401" t="s">
        <v>1680</v>
      </c>
    </row>
    <row r="774" spans="1:7">
      <c r="B774" s="333"/>
      <c r="C774" s="333"/>
      <c r="D774" s="405"/>
      <c r="E774" s="401" t="s">
        <v>1679</v>
      </c>
      <c r="F774" s="401" t="s">
        <v>1421</v>
      </c>
      <c r="G774" s="401" t="s">
        <v>1304</v>
      </c>
    </row>
    <row r="775" spans="1:7" ht="16.5" customHeight="1">
      <c r="B775" s="437" t="s">
        <v>1678</v>
      </c>
      <c r="C775" s="436" t="s">
        <v>1677</v>
      </c>
      <c r="D775" s="380" t="s">
        <v>1676</v>
      </c>
      <c r="E775" s="324">
        <f>F775-5</f>
        <v>45414</v>
      </c>
      <c r="F775" s="324">
        <v>45419</v>
      </c>
      <c r="G775" s="324">
        <f>F775+14</f>
        <v>45433</v>
      </c>
    </row>
    <row r="776" spans="1:7">
      <c r="B776" s="439" t="s">
        <v>1675</v>
      </c>
      <c r="C776" s="436" t="s">
        <v>1671</v>
      </c>
      <c r="D776" s="379"/>
      <c r="E776" s="324">
        <f>F776-5</f>
        <v>45421</v>
      </c>
      <c r="F776" s="324">
        <f>F775+7</f>
        <v>45426</v>
      </c>
      <c r="G776" s="324">
        <f>F776+14</f>
        <v>45440</v>
      </c>
    </row>
    <row r="777" spans="1:7">
      <c r="B777" s="438" t="s">
        <v>1674</v>
      </c>
      <c r="C777" s="436" t="s">
        <v>1671</v>
      </c>
      <c r="D777" s="379"/>
      <c r="E777" s="324">
        <f>F777-5</f>
        <v>45428</v>
      </c>
      <c r="F777" s="324">
        <f>F776+7</f>
        <v>45433</v>
      </c>
      <c r="G777" s="324">
        <f>F777+14</f>
        <v>45447</v>
      </c>
    </row>
    <row r="778" spans="1:7">
      <c r="B778" s="437" t="s">
        <v>1673</v>
      </c>
      <c r="C778" s="436" t="s">
        <v>1671</v>
      </c>
      <c r="D778" s="379"/>
      <c r="E778" s="324">
        <f>F778-5</f>
        <v>45435</v>
      </c>
      <c r="F778" s="324">
        <f>F777+7</f>
        <v>45440</v>
      </c>
      <c r="G778" s="324">
        <f>F778+14</f>
        <v>45454</v>
      </c>
    </row>
    <row r="779" spans="1:7">
      <c r="B779" s="435" t="s">
        <v>1672</v>
      </c>
      <c r="C779" s="434" t="s">
        <v>1671</v>
      </c>
      <c r="D779" s="378"/>
      <c r="E779" s="324">
        <f>F779-5</f>
        <v>45442</v>
      </c>
      <c r="F779" s="324">
        <f>F778+7</f>
        <v>45447</v>
      </c>
      <c r="G779" s="324">
        <f>F779+14</f>
        <v>45461</v>
      </c>
    </row>
    <row r="780" spans="1:7">
      <c r="B780" s="409"/>
      <c r="C780" s="409"/>
      <c r="D780" s="383"/>
      <c r="E780" s="339"/>
      <c r="F780" s="339"/>
      <c r="G780" s="339"/>
    </row>
    <row r="781" spans="1:7">
      <c r="A781" s="381" t="s">
        <v>58</v>
      </c>
      <c r="B781" s="373"/>
      <c r="C781" s="373"/>
      <c r="D781" s="443"/>
      <c r="E781" s="381"/>
      <c r="F781" s="381"/>
      <c r="G781" s="375"/>
    </row>
    <row r="782" spans="1:7" ht="16.5" customHeight="1">
      <c r="B782" s="335" t="s">
        <v>1447</v>
      </c>
      <c r="C782" s="335" t="s">
        <v>1424</v>
      </c>
      <c r="D782" s="406" t="s">
        <v>1446</v>
      </c>
      <c r="E782" s="401" t="s">
        <v>1398</v>
      </c>
      <c r="F782" s="401" t="s">
        <v>1423</v>
      </c>
      <c r="G782" s="401" t="s">
        <v>1670</v>
      </c>
    </row>
    <row r="783" spans="1:7">
      <c r="B783" s="333"/>
      <c r="C783" s="333"/>
      <c r="D783" s="405"/>
      <c r="E783" s="401" t="s">
        <v>1395</v>
      </c>
      <c r="F783" s="401" t="s">
        <v>1421</v>
      </c>
      <c r="G783" s="401" t="s">
        <v>1323</v>
      </c>
    </row>
    <row r="784" spans="1:7" ht="16.5" customHeight="1">
      <c r="B784" s="437" t="s">
        <v>1668</v>
      </c>
      <c r="C784" s="436" t="s">
        <v>1667</v>
      </c>
      <c r="D784" s="380" t="s">
        <v>1669</v>
      </c>
      <c r="E784" s="324">
        <f>F784-5</f>
        <v>45411</v>
      </c>
      <c r="F784" s="324">
        <v>45416</v>
      </c>
      <c r="G784" s="324">
        <f>F784+15</f>
        <v>45431</v>
      </c>
    </row>
    <row r="785" spans="1:10">
      <c r="B785" s="439" t="s">
        <v>1665</v>
      </c>
      <c r="C785" s="436" t="s">
        <v>1664</v>
      </c>
      <c r="D785" s="379"/>
      <c r="E785" s="324">
        <f>F785-5</f>
        <v>45418</v>
      </c>
      <c r="F785" s="324">
        <f>F784+7</f>
        <v>45423</v>
      </c>
      <c r="G785" s="324">
        <f>F785+15</f>
        <v>45438</v>
      </c>
    </row>
    <row r="786" spans="1:10">
      <c r="B786" s="438" t="s">
        <v>1663</v>
      </c>
      <c r="C786" s="436" t="s">
        <v>1662</v>
      </c>
      <c r="D786" s="379"/>
      <c r="E786" s="324">
        <f>F786-5</f>
        <v>45425</v>
      </c>
      <c r="F786" s="324">
        <f>F785+7</f>
        <v>45430</v>
      </c>
      <c r="G786" s="324">
        <f>F786+15</f>
        <v>45445</v>
      </c>
    </row>
    <row r="787" spans="1:10">
      <c r="B787" s="437" t="s">
        <v>1661</v>
      </c>
      <c r="C787" s="436" t="s">
        <v>1660</v>
      </c>
      <c r="D787" s="379"/>
      <c r="E787" s="324">
        <f>F787-5</f>
        <v>45432</v>
      </c>
      <c r="F787" s="324">
        <f>F786+7</f>
        <v>45437</v>
      </c>
      <c r="G787" s="324">
        <f>F787+15</f>
        <v>45452</v>
      </c>
    </row>
    <row r="788" spans="1:10">
      <c r="B788" s="435" t="s">
        <v>1659</v>
      </c>
      <c r="C788" s="434" t="s">
        <v>1658</v>
      </c>
      <c r="D788" s="378"/>
      <c r="E788" s="324">
        <f>F788-5</f>
        <v>45439</v>
      </c>
      <c r="F788" s="324">
        <f>F787+7</f>
        <v>45444</v>
      </c>
      <c r="G788" s="324">
        <f>F788+15</f>
        <v>45459</v>
      </c>
    </row>
    <row r="789" spans="1:10">
      <c r="B789" s="442"/>
      <c r="C789" s="442"/>
      <c r="D789" s="383"/>
      <c r="E789" s="339"/>
      <c r="G789" s="339"/>
    </row>
    <row r="790" spans="1:10">
      <c r="A790" s="381" t="s">
        <v>57</v>
      </c>
      <c r="B790" s="321"/>
      <c r="C790" s="321"/>
      <c r="D790" s="374"/>
      <c r="E790" s="373"/>
      <c r="F790" s="381"/>
      <c r="G790" s="381"/>
      <c r="H790" s="375"/>
      <c r="I790" s="370"/>
      <c r="J790" s="370"/>
    </row>
    <row r="791" spans="1:10" ht="16.5" customHeight="1">
      <c r="B791" s="335" t="s">
        <v>20</v>
      </c>
      <c r="C791" s="335" t="s">
        <v>21</v>
      </c>
      <c r="D791" s="406" t="s">
        <v>22</v>
      </c>
      <c r="E791" s="401" t="s">
        <v>128</v>
      </c>
      <c r="F791" s="401" t="s">
        <v>128</v>
      </c>
      <c r="G791" s="401" t="s">
        <v>57</v>
      </c>
    </row>
    <row r="792" spans="1:10">
      <c r="B792" s="333"/>
      <c r="C792" s="333"/>
      <c r="D792" s="405"/>
      <c r="E792" s="401" t="s">
        <v>1087</v>
      </c>
      <c r="F792" s="401" t="s">
        <v>24</v>
      </c>
      <c r="G792" s="401" t="s">
        <v>25</v>
      </c>
    </row>
    <row r="793" spans="1:10" ht="16.5" customHeight="1">
      <c r="B793" s="437" t="s">
        <v>1668</v>
      </c>
      <c r="C793" s="436" t="s">
        <v>1667</v>
      </c>
      <c r="D793" s="380" t="s">
        <v>1666</v>
      </c>
      <c r="E793" s="324">
        <f>F793-5</f>
        <v>45411</v>
      </c>
      <c r="F793" s="324">
        <v>45416</v>
      </c>
      <c r="G793" s="324">
        <f>F793+20</f>
        <v>45436</v>
      </c>
    </row>
    <row r="794" spans="1:10">
      <c r="B794" s="439" t="s">
        <v>1665</v>
      </c>
      <c r="C794" s="436" t="s">
        <v>1664</v>
      </c>
      <c r="D794" s="379"/>
      <c r="E794" s="324">
        <f>F794-5</f>
        <v>45418</v>
      </c>
      <c r="F794" s="324">
        <f>F793+7</f>
        <v>45423</v>
      </c>
      <c r="G794" s="324">
        <f>F794+20</f>
        <v>45443</v>
      </c>
    </row>
    <row r="795" spans="1:10">
      <c r="B795" s="438" t="s">
        <v>1663</v>
      </c>
      <c r="C795" s="436" t="s">
        <v>1662</v>
      </c>
      <c r="D795" s="379"/>
      <c r="E795" s="324">
        <f>F795-5</f>
        <v>45425</v>
      </c>
      <c r="F795" s="324">
        <f>F794+7</f>
        <v>45430</v>
      </c>
      <c r="G795" s="324">
        <f>F795+20</f>
        <v>45450</v>
      </c>
    </row>
    <row r="796" spans="1:10">
      <c r="B796" s="437" t="s">
        <v>1661</v>
      </c>
      <c r="C796" s="436" t="s">
        <v>1660</v>
      </c>
      <c r="D796" s="379"/>
      <c r="E796" s="324">
        <f>F796-5</f>
        <v>45432</v>
      </c>
      <c r="F796" s="324">
        <f>F795+7</f>
        <v>45437</v>
      </c>
      <c r="G796" s="324">
        <f>F796+20</f>
        <v>45457</v>
      </c>
    </row>
    <row r="797" spans="1:10">
      <c r="B797" s="435" t="s">
        <v>1659</v>
      </c>
      <c r="C797" s="434" t="s">
        <v>1658</v>
      </c>
      <c r="D797" s="378"/>
      <c r="E797" s="324">
        <f>F797-5</f>
        <v>45439</v>
      </c>
      <c r="F797" s="324">
        <f>F796+7</f>
        <v>45444</v>
      </c>
      <c r="G797" s="324">
        <f>F797+20</f>
        <v>45464</v>
      </c>
    </row>
    <row r="798" spans="1:10">
      <c r="B798" s="321"/>
      <c r="C798" s="321"/>
    </row>
    <row r="799" spans="1:10" ht="16.5" customHeight="1">
      <c r="B799" s="335" t="s">
        <v>20</v>
      </c>
      <c r="C799" s="335" t="s">
        <v>21</v>
      </c>
      <c r="D799" s="406" t="s">
        <v>22</v>
      </c>
      <c r="E799" s="401" t="s">
        <v>128</v>
      </c>
      <c r="F799" s="401" t="s">
        <v>128</v>
      </c>
      <c r="G799" s="401" t="s">
        <v>57</v>
      </c>
    </row>
    <row r="800" spans="1:10">
      <c r="B800" s="333"/>
      <c r="C800" s="333"/>
      <c r="D800" s="405"/>
      <c r="E800" s="401" t="s">
        <v>1087</v>
      </c>
      <c r="F800" s="401" t="s">
        <v>24</v>
      </c>
      <c r="G800" s="401" t="s">
        <v>25</v>
      </c>
    </row>
    <row r="801" spans="1:10" ht="16.5" customHeight="1">
      <c r="B801" s="441" t="s">
        <v>1566</v>
      </c>
      <c r="C801" s="440"/>
      <c r="D801" s="380" t="s">
        <v>1657</v>
      </c>
      <c r="E801" s="347">
        <f>F801-5</f>
        <v>45410</v>
      </c>
      <c r="F801" s="347">
        <v>45415</v>
      </c>
      <c r="G801" s="347">
        <f>F801+20</f>
        <v>45435</v>
      </c>
    </row>
    <row r="802" spans="1:10">
      <c r="B802" s="439" t="s">
        <v>1656</v>
      </c>
      <c r="C802" s="436" t="s">
        <v>1655</v>
      </c>
      <c r="D802" s="379"/>
      <c r="E802" s="324">
        <f>F802-5</f>
        <v>45417</v>
      </c>
      <c r="F802" s="324">
        <f>F801+7</f>
        <v>45422</v>
      </c>
      <c r="G802" s="324">
        <f>F802+20</f>
        <v>45442</v>
      </c>
    </row>
    <row r="803" spans="1:10">
      <c r="B803" s="438" t="s">
        <v>1654</v>
      </c>
      <c r="C803" s="436" t="s">
        <v>1653</v>
      </c>
      <c r="D803" s="379"/>
      <c r="E803" s="324">
        <f>F803-5</f>
        <v>45424</v>
      </c>
      <c r="F803" s="324">
        <f>F802+7</f>
        <v>45429</v>
      </c>
      <c r="G803" s="324">
        <f>F803+20</f>
        <v>45449</v>
      </c>
    </row>
    <row r="804" spans="1:10">
      <c r="B804" s="437" t="s">
        <v>1652</v>
      </c>
      <c r="C804" s="436" t="s">
        <v>1651</v>
      </c>
      <c r="D804" s="379"/>
      <c r="E804" s="324">
        <f>F804-5</f>
        <v>45431</v>
      </c>
      <c r="F804" s="324">
        <f>F803+7</f>
        <v>45436</v>
      </c>
      <c r="G804" s="324">
        <f>F804+20</f>
        <v>45456</v>
      </c>
    </row>
    <row r="805" spans="1:10">
      <c r="B805" s="435" t="s">
        <v>1650</v>
      </c>
      <c r="C805" s="434" t="s">
        <v>1649</v>
      </c>
      <c r="D805" s="378"/>
      <c r="E805" s="324">
        <f>F805-5</f>
        <v>45438</v>
      </c>
      <c r="F805" s="324">
        <f>F804+7</f>
        <v>45443</v>
      </c>
      <c r="G805" s="324">
        <f>F805+20</f>
        <v>45463</v>
      </c>
    </row>
    <row r="806" spans="1:10">
      <c r="A806" s="339"/>
      <c r="B806" s="339"/>
      <c r="C806" s="339"/>
      <c r="D806" s="339"/>
      <c r="E806" s="339"/>
      <c r="F806" s="339"/>
      <c r="G806" s="339"/>
    </row>
    <row r="807" spans="1:10">
      <c r="A807" s="376" t="s">
        <v>103</v>
      </c>
      <c r="B807" s="376"/>
      <c r="C807" s="376"/>
      <c r="D807" s="376"/>
      <c r="E807" s="376"/>
      <c r="F807" s="376"/>
      <c r="G807" s="376"/>
      <c r="H807" s="375"/>
      <c r="I807" s="370"/>
      <c r="J807" s="370"/>
    </row>
    <row r="808" spans="1:10">
      <c r="A808" s="350" t="s">
        <v>114</v>
      </c>
      <c r="B808" s="433"/>
      <c r="C808" s="432"/>
      <c r="D808" s="340"/>
      <c r="E808" s="431"/>
      <c r="F808" s="339"/>
      <c r="G808" s="339"/>
      <c r="H808" s="371"/>
    </row>
    <row r="809" spans="1:10">
      <c r="A809" s="350"/>
      <c r="B809" s="335" t="s">
        <v>1447</v>
      </c>
      <c r="C809" s="335" t="s">
        <v>21</v>
      </c>
      <c r="D809" s="406" t="s">
        <v>22</v>
      </c>
      <c r="E809" s="401" t="s">
        <v>128</v>
      </c>
      <c r="F809" s="401" t="s">
        <v>128</v>
      </c>
      <c r="G809" s="401" t="s">
        <v>114</v>
      </c>
      <c r="H809" s="371"/>
    </row>
    <row r="810" spans="1:10">
      <c r="A810" s="350"/>
      <c r="B810" s="333"/>
      <c r="C810" s="333"/>
      <c r="D810" s="405"/>
      <c r="E810" s="401" t="s">
        <v>1087</v>
      </c>
      <c r="F810" s="401" t="s">
        <v>24</v>
      </c>
      <c r="G810" s="401" t="s">
        <v>25</v>
      </c>
      <c r="H810" s="371"/>
    </row>
    <row r="811" spans="1:10">
      <c r="A811" s="350"/>
      <c r="B811" s="419" t="s">
        <v>584</v>
      </c>
      <c r="C811" s="419" t="s">
        <v>816</v>
      </c>
      <c r="D811" s="380" t="s">
        <v>1648</v>
      </c>
      <c r="E811" s="324">
        <f>F811-6</f>
        <v>45412</v>
      </c>
      <c r="F811" s="324">
        <v>45418</v>
      </c>
      <c r="G811" s="324">
        <f>F811+38</f>
        <v>45456</v>
      </c>
      <c r="H811" s="371"/>
    </row>
    <row r="812" spans="1:10">
      <c r="A812" s="350"/>
      <c r="B812" s="421" t="s">
        <v>1620</v>
      </c>
      <c r="C812" s="419" t="s">
        <v>1448</v>
      </c>
      <c r="D812" s="379"/>
      <c r="E812" s="324">
        <f>F812-6</f>
        <v>45419</v>
      </c>
      <c r="F812" s="324">
        <f>F811+7</f>
        <v>45425</v>
      </c>
      <c r="G812" s="324">
        <f>F812+38</f>
        <v>45463</v>
      </c>
      <c r="H812" s="371"/>
    </row>
    <row r="813" spans="1:10">
      <c r="A813" s="350"/>
      <c r="B813" s="419" t="s">
        <v>1619</v>
      </c>
      <c r="C813" s="413" t="s">
        <v>819</v>
      </c>
      <c r="D813" s="379"/>
      <c r="E813" s="324">
        <f>F813-6</f>
        <v>45426</v>
      </c>
      <c r="F813" s="324">
        <f>F812+7</f>
        <v>45432</v>
      </c>
      <c r="G813" s="324">
        <f>F813+38</f>
        <v>45470</v>
      </c>
      <c r="H813" s="371"/>
    </row>
    <row r="814" spans="1:10">
      <c r="A814" s="350"/>
      <c r="B814" s="419" t="s">
        <v>1617</v>
      </c>
      <c r="C814" s="413" t="s">
        <v>820</v>
      </c>
      <c r="D814" s="379"/>
      <c r="E814" s="324">
        <f>F814-6</f>
        <v>45433</v>
      </c>
      <c r="F814" s="324">
        <f>F813+7</f>
        <v>45439</v>
      </c>
      <c r="G814" s="324">
        <f>F814+38</f>
        <v>45477</v>
      </c>
      <c r="H814" s="371"/>
    </row>
    <row r="815" spans="1:10">
      <c r="A815" s="350"/>
      <c r="B815" s="419" t="s">
        <v>1263</v>
      </c>
      <c r="C815" s="427" t="s">
        <v>1263</v>
      </c>
      <c r="D815" s="378"/>
      <c r="E815" s="324">
        <f>F815-6</f>
        <v>45440</v>
      </c>
      <c r="F815" s="324">
        <f>F814+7</f>
        <v>45446</v>
      </c>
      <c r="G815" s="324">
        <f>F815+38</f>
        <v>45484</v>
      </c>
      <c r="H815" s="371"/>
    </row>
    <row r="816" spans="1:10">
      <c r="A816" s="350"/>
      <c r="B816" s="341"/>
      <c r="C816" s="361"/>
      <c r="D816" s="340"/>
      <c r="E816" s="339"/>
      <c r="F816" s="339"/>
      <c r="G816" s="339"/>
      <c r="H816" s="371"/>
    </row>
    <row r="817" spans="1:8">
      <c r="A817" s="350" t="s">
        <v>1647</v>
      </c>
      <c r="B817" s="341"/>
      <c r="C817" s="361"/>
      <c r="D817" s="340"/>
      <c r="E817" s="339"/>
      <c r="F817" s="339"/>
      <c r="G817" s="339"/>
      <c r="H817" s="336"/>
    </row>
    <row r="818" spans="1:8">
      <c r="A818" s="350"/>
      <c r="B818" s="335" t="s">
        <v>1447</v>
      </c>
      <c r="C818" s="335" t="s">
        <v>21</v>
      </c>
      <c r="D818" s="406" t="s">
        <v>22</v>
      </c>
      <c r="E818" s="401" t="s">
        <v>128</v>
      </c>
      <c r="F818" s="401" t="s">
        <v>128</v>
      </c>
      <c r="G818" s="401" t="s">
        <v>1646</v>
      </c>
      <c r="H818" s="371"/>
    </row>
    <row r="819" spans="1:8">
      <c r="A819" s="350"/>
      <c r="B819" s="333"/>
      <c r="C819" s="333"/>
      <c r="D819" s="405"/>
      <c r="E819" s="401" t="s">
        <v>1087</v>
      </c>
      <c r="F819" s="401" t="s">
        <v>24</v>
      </c>
      <c r="G819" s="401" t="s">
        <v>25</v>
      </c>
      <c r="H819" s="371"/>
    </row>
    <row r="820" spans="1:8" ht="16.5" customHeight="1">
      <c r="A820" s="350"/>
      <c r="B820" s="419" t="s">
        <v>132</v>
      </c>
      <c r="C820" s="419" t="s">
        <v>1630</v>
      </c>
      <c r="D820" s="380" t="s">
        <v>1629</v>
      </c>
      <c r="E820" s="324">
        <f>F820-5</f>
        <v>45412</v>
      </c>
      <c r="F820" s="324">
        <v>45417</v>
      </c>
      <c r="G820" s="324">
        <f>F820+38</f>
        <v>45455</v>
      </c>
      <c r="H820" s="371"/>
    </row>
    <row r="821" spans="1:8">
      <c r="A821" s="350"/>
      <c r="B821" s="426" t="s">
        <v>1612</v>
      </c>
      <c r="C821" s="428"/>
      <c r="D821" s="379"/>
      <c r="E821" s="347">
        <f>F821-5</f>
        <v>45419</v>
      </c>
      <c r="F821" s="347">
        <f>F820+7</f>
        <v>45424</v>
      </c>
      <c r="G821" s="347">
        <f>F821+38</f>
        <v>45462</v>
      </c>
      <c r="H821" s="371"/>
    </row>
    <row r="822" spans="1:8">
      <c r="A822" s="350"/>
      <c r="B822" s="419" t="s">
        <v>1628</v>
      </c>
      <c r="C822" s="413" t="s">
        <v>1627</v>
      </c>
      <c r="D822" s="379"/>
      <c r="E822" s="324">
        <f>F822-5</f>
        <v>45426</v>
      </c>
      <c r="F822" s="324">
        <f>F821+7</f>
        <v>45431</v>
      </c>
      <c r="G822" s="324">
        <f>F822+38</f>
        <v>45469</v>
      </c>
      <c r="H822" s="371"/>
    </row>
    <row r="823" spans="1:8">
      <c r="A823" s="350"/>
      <c r="B823" s="419" t="s">
        <v>28</v>
      </c>
      <c r="C823" s="413" t="s">
        <v>1626</v>
      </c>
      <c r="D823" s="379"/>
      <c r="E823" s="324">
        <f>F823-5</f>
        <v>45433</v>
      </c>
      <c r="F823" s="324">
        <f>F822+7</f>
        <v>45438</v>
      </c>
      <c r="G823" s="324">
        <f>F823+38</f>
        <v>45476</v>
      </c>
      <c r="H823" s="371"/>
    </row>
    <row r="824" spans="1:8">
      <c r="A824" s="350"/>
      <c r="B824" s="419" t="s">
        <v>1263</v>
      </c>
      <c r="C824" s="427" t="s">
        <v>1263</v>
      </c>
      <c r="D824" s="378"/>
      <c r="E824" s="324">
        <f>F824-5</f>
        <v>45440</v>
      </c>
      <c r="F824" s="324">
        <f>F823+7</f>
        <v>45445</v>
      </c>
      <c r="G824" s="324">
        <f>F824+38</f>
        <v>45483</v>
      </c>
      <c r="H824" s="371"/>
    </row>
    <row r="825" spans="1:8">
      <c r="A825" s="350"/>
      <c r="B825" s="341"/>
      <c r="C825" s="361"/>
      <c r="D825" s="340"/>
      <c r="E825" s="339"/>
      <c r="F825" s="339"/>
      <c r="G825" s="339"/>
      <c r="H825" s="371"/>
    </row>
    <row r="826" spans="1:8">
      <c r="A826" s="336"/>
      <c r="B826" s="336"/>
      <c r="C826" s="336"/>
      <c r="D826" s="337"/>
      <c r="E826" s="336"/>
      <c r="F826" s="336"/>
      <c r="G826" s="336"/>
      <c r="H826" s="336"/>
    </row>
    <row r="827" spans="1:8">
      <c r="A827" s="350" t="s">
        <v>1622</v>
      </c>
      <c r="B827" s="373"/>
      <c r="C827" s="373"/>
      <c r="D827" s="399"/>
      <c r="E827" s="350"/>
      <c r="F827" s="350"/>
      <c r="G827" s="371"/>
      <c r="H827" s="336"/>
    </row>
    <row r="828" spans="1:8">
      <c r="A828" s="336"/>
      <c r="B828" s="335" t="s">
        <v>20</v>
      </c>
      <c r="C828" s="335" t="s">
        <v>21</v>
      </c>
      <c r="D828" s="334" t="s">
        <v>22</v>
      </c>
      <c r="E828" s="331" t="s">
        <v>128</v>
      </c>
      <c r="F828" s="331" t="s">
        <v>128</v>
      </c>
      <c r="G828" s="331" t="s">
        <v>174</v>
      </c>
      <c r="H828" s="336"/>
    </row>
    <row r="829" spans="1:8">
      <c r="A829" s="336"/>
      <c r="B829" s="333"/>
      <c r="C829" s="333"/>
      <c r="D829" s="332"/>
      <c r="E829" s="331" t="s">
        <v>1087</v>
      </c>
      <c r="F829" s="331" t="s">
        <v>24</v>
      </c>
      <c r="G829" s="331" t="s">
        <v>25</v>
      </c>
      <c r="H829" s="336"/>
    </row>
    <row r="830" spans="1:8">
      <c r="A830" s="336"/>
      <c r="B830" s="419" t="s">
        <v>584</v>
      </c>
      <c r="C830" s="419" t="s">
        <v>816</v>
      </c>
      <c r="D830" s="380" t="s">
        <v>1621</v>
      </c>
      <c r="E830" s="324">
        <f>F830-6</f>
        <v>45412</v>
      </c>
      <c r="F830" s="324">
        <v>45418</v>
      </c>
      <c r="G830" s="324">
        <f>F830+19</f>
        <v>45437</v>
      </c>
      <c r="H830" s="336"/>
    </row>
    <row r="831" spans="1:8">
      <c r="A831" s="336"/>
      <c r="B831" s="421" t="s">
        <v>1620</v>
      </c>
      <c r="C831" s="419" t="s">
        <v>1448</v>
      </c>
      <c r="D831" s="379"/>
      <c r="E831" s="324">
        <f>F831-6</f>
        <v>45419</v>
      </c>
      <c r="F831" s="324">
        <f>F830+7</f>
        <v>45425</v>
      </c>
      <c r="G831" s="324">
        <f>F831+19</f>
        <v>45444</v>
      </c>
      <c r="H831" s="336"/>
    </row>
    <row r="832" spans="1:8">
      <c r="A832" s="336"/>
      <c r="B832" s="419" t="s">
        <v>1619</v>
      </c>
      <c r="C832" s="413" t="s">
        <v>819</v>
      </c>
      <c r="D832" s="379"/>
      <c r="E832" s="324">
        <f>F832-6</f>
        <v>45426</v>
      </c>
      <c r="F832" s="324">
        <f>F831+7</f>
        <v>45432</v>
      </c>
      <c r="G832" s="324">
        <f>F832+19</f>
        <v>45451</v>
      </c>
      <c r="H832" s="336"/>
    </row>
    <row r="833" spans="1:8">
      <c r="A833" s="336"/>
      <c r="B833" s="419" t="s">
        <v>1617</v>
      </c>
      <c r="C833" s="413" t="s">
        <v>820</v>
      </c>
      <c r="D833" s="379"/>
      <c r="E833" s="324">
        <f>F833-6</f>
        <v>45433</v>
      </c>
      <c r="F833" s="324">
        <f>F832+7</f>
        <v>45439</v>
      </c>
      <c r="G833" s="324">
        <f>F833+19</f>
        <v>45458</v>
      </c>
      <c r="H833" s="336"/>
    </row>
    <row r="834" spans="1:8">
      <c r="A834" s="336"/>
      <c r="B834" s="419" t="s">
        <v>1263</v>
      </c>
      <c r="C834" s="427" t="s">
        <v>1263</v>
      </c>
      <c r="D834" s="378"/>
      <c r="E834" s="324">
        <f>F834-6</f>
        <v>45440</v>
      </c>
      <c r="F834" s="324">
        <f>F833+7</f>
        <v>45446</v>
      </c>
      <c r="G834" s="324">
        <f>F834+19</f>
        <v>45465</v>
      </c>
      <c r="H834" s="336"/>
    </row>
    <row r="835" spans="1:8">
      <c r="A835" s="336"/>
      <c r="B835" s="336"/>
      <c r="C835" s="336"/>
      <c r="D835" s="337"/>
      <c r="E835" s="336"/>
      <c r="F835" s="336"/>
      <c r="G835" s="336"/>
      <c r="H835" s="336"/>
    </row>
    <row r="836" spans="1:8">
      <c r="A836" s="336"/>
      <c r="B836" s="335" t="s">
        <v>1447</v>
      </c>
      <c r="C836" s="335" t="s">
        <v>21</v>
      </c>
      <c r="D836" s="406" t="s">
        <v>22</v>
      </c>
      <c r="E836" s="401" t="s">
        <v>128</v>
      </c>
      <c r="F836" s="401" t="s">
        <v>128</v>
      </c>
      <c r="G836" s="401" t="s">
        <v>1622</v>
      </c>
      <c r="H836" s="336"/>
    </row>
    <row r="837" spans="1:8">
      <c r="A837" s="336"/>
      <c r="B837" s="333"/>
      <c r="C837" s="333"/>
      <c r="D837" s="405"/>
      <c r="E837" s="401" t="s">
        <v>1087</v>
      </c>
      <c r="F837" s="401" t="s">
        <v>24</v>
      </c>
      <c r="G837" s="401" t="s">
        <v>25</v>
      </c>
      <c r="H837" s="336"/>
    </row>
    <row r="838" spans="1:8" ht="16.5" customHeight="1">
      <c r="A838" s="336"/>
      <c r="B838" s="419" t="s">
        <v>132</v>
      </c>
      <c r="C838" s="419" t="s">
        <v>1630</v>
      </c>
      <c r="D838" s="380" t="s">
        <v>1645</v>
      </c>
      <c r="E838" s="324">
        <f>F838-5</f>
        <v>45412</v>
      </c>
      <c r="F838" s="324">
        <v>45417</v>
      </c>
      <c r="G838" s="324">
        <f>F838+25</f>
        <v>45442</v>
      </c>
      <c r="H838" s="336"/>
    </row>
    <row r="839" spans="1:8">
      <c r="A839" s="336"/>
      <c r="B839" s="426" t="s">
        <v>1612</v>
      </c>
      <c r="C839" s="428"/>
      <c r="D839" s="379"/>
      <c r="E839" s="347">
        <f>F839-5</f>
        <v>45419</v>
      </c>
      <c r="F839" s="347">
        <f>F838+7</f>
        <v>45424</v>
      </c>
      <c r="G839" s="347">
        <f>F839+25</f>
        <v>45449</v>
      </c>
      <c r="H839" s="336"/>
    </row>
    <row r="840" spans="1:8">
      <c r="A840" s="336"/>
      <c r="B840" s="419" t="s">
        <v>1628</v>
      </c>
      <c r="C840" s="413" t="s">
        <v>1627</v>
      </c>
      <c r="D840" s="379"/>
      <c r="E840" s="324">
        <f>F840-5</f>
        <v>45426</v>
      </c>
      <c r="F840" s="324">
        <f>F839+7</f>
        <v>45431</v>
      </c>
      <c r="G840" s="324">
        <f>F840+25</f>
        <v>45456</v>
      </c>
      <c r="H840" s="336"/>
    </row>
    <row r="841" spans="1:8">
      <c r="A841" s="336"/>
      <c r="B841" s="419" t="s">
        <v>28</v>
      </c>
      <c r="C841" s="413" t="s">
        <v>1626</v>
      </c>
      <c r="D841" s="379"/>
      <c r="E841" s="324">
        <f>F841-5</f>
        <v>45433</v>
      </c>
      <c r="F841" s="324">
        <f>F840+7</f>
        <v>45438</v>
      </c>
      <c r="G841" s="324">
        <f>F841+25</f>
        <v>45463</v>
      </c>
      <c r="H841" s="336"/>
    </row>
    <row r="842" spans="1:8">
      <c r="A842" s="336"/>
      <c r="B842" s="419" t="s">
        <v>1318</v>
      </c>
      <c r="C842" s="427" t="s">
        <v>1263</v>
      </c>
      <c r="D842" s="378"/>
      <c r="E842" s="324">
        <f>F842-5</f>
        <v>45440</v>
      </c>
      <c r="F842" s="324">
        <f>F841+7</f>
        <v>45445</v>
      </c>
      <c r="G842" s="324">
        <f>F842+25</f>
        <v>45470</v>
      </c>
      <c r="H842" s="336"/>
    </row>
    <row r="843" spans="1:8">
      <c r="A843" s="336"/>
      <c r="B843" s="341"/>
      <c r="C843" s="361"/>
      <c r="D843" s="340"/>
      <c r="E843" s="339"/>
      <c r="F843" s="339"/>
      <c r="G843" s="339"/>
      <c r="H843" s="336"/>
    </row>
    <row r="844" spans="1:8">
      <c r="A844" s="350" t="s">
        <v>1644</v>
      </c>
      <c r="B844" s="336"/>
      <c r="C844" s="336"/>
      <c r="D844" s="399"/>
      <c r="E844" s="350"/>
      <c r="F844" s="350"/>
      <c r="G844" s="371"/>
      <c r="H844" s="336"/>
    </row>
    <row r="845" spans="1:8">
      <c r="A845" s="336"/>
      <c r="B845" s="335" t="s">
        <v>1549</v>
      </c>
      <c r="C845" s="335" t="s">
        <v>21</v>
      </c>
      <c r="D845" s="406" t="s">
        <v>22</v>
      </c>
      <c r="E845" s="401" t="s">
        <v>128</v>
      </c>
      <c r="F845" s="401" t="s">
        <v>128</v>
      </c>
      <c r="G845" s="401" t="s">
        <v>173</v>
      </c>
      <c r="H845" s="336"/>
    </row>
    <row r="846" spans="1:8">
      <c r="A846" s="336"/>
      <c r="B846" s="333"/>
      <c r="C846" s="333"/>
      <c r="D846" s="405"/>
      <c r="E846" s="401" t="s">
        <v>1087</v>
      </c>
      <c r="F846" s="401" t="s">
        <v>24</v>
      </c>
      <c r="G846" s="401" t="s">
        <v>25</v>
      </c>
      <c r="H846" s="336"/>
    </row>
    <row r="847" spans="1:8" ht="16.5" customHeight="1">
      <c r="A847" s="336"/>
      <c r="B847" s="419" t="s">
        <v>132</v>
      </c>
      <c r="C847" s="419" t="s">
        <v>1630</v>
      </c>
      <c r="D847" s="380" t="s">
        <v>1629</v>
      </c>
      <c r="E847" s="324">
        <f>F847-5</f>
        <v>45412</v>
      </c>
      <c r="F847" s="324">
        <v>45417</v>
      </c>
      <c r="G847" s="324">
        <f>F847+39</f>
        <v>45456</v>
      </c>
      <c r="H847" s="336"/>
    </row>
    <row r="848" spans="1:8">
      <c r="A848" s="336"/>
      <c r="B848" s="426" t="s">
        <v>1612</v>
      </c>
      <c r="C848" s="428"/>
      <c r="D848" s="379"/>
      <c r="E848" s="347">
        <f>F848-5</f>
        <v>45419</v>
      </c>
      <c r="F848" s="347">
        <f>F847+7</f>
        <v>45424</v>
      </c>
      <c r="G848" s="347">
        <f>F848+39</f>
        <v>45463</v>
      </c>
      <c r="H848" s="336"/>
    </row>
    <row r="849" spans="1:9">
      <c r="A849" s="336"/>
      <c r="B849" s="419" t="s">
        <v>1628</v>
      </c>
      <c r="C849" s="413" t="s">
        <v>1627</v>
      </c>
      <c r="D849" s="379"/>
      <c r="E849" s="324">
        <f>F849-5</f>
        <v>45426</v>
      </c>
      <c r="F849" s="324">
        <f>F848+7</f>
        <v>45431</v>
      </c>
      <c r="G849" s="324">
        <f>F849+39</f>
        <v>45470</v>
      </c>
      <c r="H849" s="336"/>
    </row>
    <row r="850" spans="1:9" ht="18" customHeight="1">
      <c r="A850" s="336"/>
      <c r="B850" s="419" t="s">
        <v>28</v>
      </c>
      <c r="C850" s="413" t="s">
        <v>1626</v>
      </c>
      <c r="D850" s="379"/>
      <c r="E850" s="324">
        <f>F850-5</f>
        <v>45433</v>
      </c>
      <c r="F850" s="324">
        <f>F849+7</f>
        <v>45438</v>
      </c>
      <c r="G850" s="324">
        <f>F850+39</f>
        <v>45477</v>
      </c>
      <c r="H850" s="336"/>
    </row>
    <row r="851" spans="1:9">
      <c r="A851" s="336"/>
      <c r="B851" s="419" t="s">
        <v>1263</v>
      </c>
      <c r="C851" s="427" t="s">
        <v>1318</v>
      </c>
      <c r="D851" s="378"/>
      <c r="E851" s="324">
        <f>F851-5</f>
        <v>45440</v>
      </c>
      <c r="F851" s="324">
        <f>F850+7</f>
        <v>45445</v>
      </c>
      <c r="G851" s="324">
        <f>F851+39</f>
        <v>45484</v>
      </c>
      <c r="H851" s="336"/>
    </row>
    <row r="852" spans="1:9">
      <c r="A852" s="336"/>
      <c r="B852" s="430"/>
      <c r="C852" s="429"/>
      <c r="D852" s="340"/>
      <c r="E852" s="339"/>
      <c r="F852" s="339"/>
      <c r="G852" s="339"/>
      <c r="H852" s="336"/>
    </row>
    <row r="853" spans="1:9">
      <c r="A853" s="350" t="s">
        <v>1643</v>
      </c>
      <c r="B853" s="341"/>
      <c r="C853" s="361"/>
      <c r="D853" s="340"/>
      <c r="E853" s="362"/>
      <c r="F853" s="339"/>
      <c r="G853" s="356"/>
      <c r="H853" s="336"/>
    </row>
    <row r="854" spans="1:9">
      <c r="A854" s="350"/>
      <c r="B854" s="335" t="s">
        <v>1549</v>
      </c>
      <c r="C854" s="335" t="s">
        <v>21</v>
      </c>
      <c r="D854" s="406" t="s">
        <v>22</v>
      </c>
      <c r="E854" s="401" t="s">
        <v>128</v>
      </c>
      <c r="F854" s="401" t="s">
        <v>128</v>
      </c>
      <c r="G854" s="401" t="s">
        <v>1642</v>
      </c>
      <c r="H854" s="336"/>
    </row>
    <row r="855" spans="1:9">
      <c r="A855" s="350"/>
      <c r="B855" s="333"/>
      <c r="C855" s="333"/>
      <c r="D855" s="405"/>
      <c r="E855" s="401" t="s">
        <v>1087</v>
      </c>
      <c r="F855" s="401" t="s">
        <v>24</v>
      </c>
      <c r="G855" s="401" t="s">
        <v>25</v>
      </c>
      <c r="H855" s="336"/>
    </row>
    <row r="856" spans="1:9" ht="16.5" customHeight="1">
      <c r="A856" s="350"/>
      <c r="B856" s="419" t="s">
        <v>1641</v>
      </c>
      <c r="C856" s="419" t="s">
        <v>1640</v>
      </c>
      <c r="D856" s="400" t="s">
        <v>1639</v>
      </c>
      <c r="E856" s="324">
        <f>F856-5</f>
        <v>45411</v>
      </c>
      <c r="F856" s="324">
        <v>45416</v>
      </c>
      <c r="G856" s="324">
        <f>F856+31</f>
        <v>45447</v>
      </c>
      <c r="H856" s="336"/>
    </row>
    <row r="857" spans="1:9">
      <c r="A857" s="350"/>
      <c r="B857" s="421" t="s">
        <v>1638</v>
      </c>
      <c r="C857" s="419" t="s">
        <v>1637</v>
      </c>
      <c r="D857" s="400"/>
      <c r="E857" s="324">
        <f>F857-5</f>
        <v>45418</v>
      </c>
      <c r="F857" s="324">
        <f>F856+7</f>
        <v>45423</v>
      </c>
      <c r="G857" s="324">
        <f>F857+31</f>
        <v>45454</v>
      </c>
      <c r="H857" s="336"/>
    </row>
    <row r="858" spans="1:9">
      <c r="A858" s="350"/>
      <c r="B858" s="419" t="s">
        <v>1636</v>
      </c>
      <c r="C858" s="413" t="s">
        <v>3</v>
      </c>
      <c r="D858" s="400"/>
      <c r="E858" s="324">
        <f>F858-5</f>
        <v>45425</v>
      </c>
      <c r="F858" s="324">
        <f>F857+7</f>
        <v>45430</v>
      </c>
      <c r="G858" s="324">
        <f>F858+31</f>
        <v>45461</v>
      </c>
      <c r="H858" s="336"/>
    </row>
    <row r="859" spans="1:9">
      <c r="A859" s="350"/>
      <c r="B859" s="419" t="s">
        <v>1635</v>
      </c>
      <c r="C859" s="413" t="s">
        <v>1634</v>
      </c>
      <c r="D859" s="400"/>
      <c r="E859" s="324">
        <f>F859-5</f>
        <v>45432</v>
      </c>
      <c r="F859" s="324">
        <f>F858+7</f>
        <v>45437</v>
      </c>
      <c r="G859" s="324">
        <f>F859+31</f>
        <v>45468</v>
      </c>
      <c r="H859" s="336"/>
    </row>
    <row r="860" spans="1:9">
      <c r="A860" s="350"/>
      <c r="B860" s="419" t="s">
        <v>1318</v>
      </c>
      <c r="C860" s="419" t="s">
        <v>1263</v>
      </c>
      <c r="D860" s="400"/>
      <c r="E860" s="324">
        <f>F860-5</f>
        <v>45439</v>
      </c>
      <c r="F860" s="324">
        <f>F859+7</f>
        <v>45444</v>
      </c>
      <c r="G860" s="324">
        <f>F860+31</f>
        <v>45475</v>
      </c>
      <c r="H860" s="336"/>
    </row>
    <row r="861" spans="1:9">
      <c r="A861" s="336"/>
      <c r="B861" s="341"/>
      <c r="C861" s="341"/>
      <c r="D861" s="358"/>
      <c r="E861" s="339"/>
      <c r="F861" s="339"/>
      <c r="G861" s="339"/>
      <c r="H861" s="336"/>
    </row>
    <row r="862" spans="1:9">
      <c r="A862" s="350" t="s">
        <v>1633</v>
      </c>
      <c r="D862" s="337"/>
      <c r="E862" s="336"/>
      <c r="F862" s="336"/>
      <c r="G862" s="336"/>
      <c r="H862" s="336"/>
    </row>
    <row r="863" spans="1:9">
      <c r="A863" s="336"/>
      <c r="B863" s="335" t="s">
        <v>1447</v>
      </c>
      <c r="C863" s="335" t="s">
        <v>1329</v>
      </c>
      <c r="D863" s="334" t="s">
        <v>1452</v>
      </c>
      <c r="E863" s="331" t="s">
        <v>1327</v>
      </c>
      <c r="F863" s="331" t="s">
        <v>1327</v>
      </c>
      <c r="G863" s="331" t="s">
        <v>1632</v>
      </c>
      <c r="H863" s="336"/>
      <c r="I863" s="370"/>
    </row>
    <row r="864" spans="1:9">
      <c r="A864" s="336"/>
      <c r="B864" s="333"/>
      <c r="C864" s="333"/>
      <c r="D864" s="332"/>
      <c r="E864" s="331" t="s">
        <v>1306</v>
      </c>
      <c r="F864" s="331" t="s">
        <v>1305</v>
      </c>
      <c r="G864" s="324" t="s">
        <v>1631</v>
      </c>
      <c r="H864" s="336"/>
    </row>
    <row r="865" spans="1:10" ht="16.5" customHeight="1">
      <c r="A865" s="336"/>
      <c r="B865" s="419" t="s">
        <v>132</v>
      </c>
      <c r="C865" s="419" t="s">
        <v>1630</v>
      </c>
      <c r="D865" s="380" t="s">
        <v>1629</v>
      </c>
      <c r="E865" s="324">
        <f>F865-5</f>
        <v>45412</v>
      </c>
      <c r="F865" s="324">
        <v>45417</v>
      </c>
      <c r="G865" s="324">
        <f>F865+33</f>
        <v>45450</v>
      </c>
      <c r="H865" s="336"/>
    </row>
    <row r="866" spans="1:10">
      <c r="A866" s="336"/>
      <c r="B866" s="426" t="s">
        <v>1612</v>
      </c>
      <c r="C866" s="428"/>
      <c r="D866" s="379"/>
      <c r="E866" s="347">
        <f>F866-5</f>
        <v>45419</v>
      </c>
      <c r="F866" s="347">
        <f>F865+7</f>
        <v>45424</v>
      </c>
      <c r="G866" s="347">
        <f>F866+33</f>
        <v>45457</v>
      </c>
      <c r="H866" s="336"/>
    </row>
    <row r="867" spans="1:10">
      <c r="A867" s="336"/>
      <c r="B867" s="419" t="s">
        <v>1628</v>
      </c>
      <c r="C867" s="413" t="s">
        <v>1627</v>
      </c>
      <c r="D867" s="379"/>
      <c r="E867" s="324">
        <f>F867-5</f>
        <v>45426</v>
      </c>
      <c r="F867" s="324">
        <f>F866+7</f>
        <v>45431</v>
      </c>
      <c r="G867" s="324">
        <f>F867+33</f>
        <v>45464</v>
      </c>
      <c r="H867" s="336"/>
    </row>
    <row r="868" spans="1:10" ht="19.5" customHeight="1">
      <c r="A868" s="336"/>
      <c r="B868" s="419" t="s">
        <v>28</v>
      </c>
      <c r="C868" s="413" t="s">
        <v>1626</v>
      </c>
      <c r="D868" s="379"/>
      <c r="E868" s="324">
        <f>F868-5</f>
        <v>45433</v>
      </c>
      <c r="F868" s="324">
        <f>F867+7</f>
        <v>45438</v>
      </c>
      <c r="G868" s="324">
        <f>F868+33</f>
        <v>45471</v>
      </c>
      <c r="H868" s="336"/>
    </row>
    <row r="869" spans="1:10">
      <c r="A869" s="336"/>
      <c r="B869" s="419" t="s">
        <v>1318</v>
      </c>
      <c r="C869" s="427" t="s">
        <v>1263</v>
      </c>
      <c r="D869" s="378"/>
      <c r="E869" s="324">
        <f>F869-5</f>
        <v>45440</v>
      </c>
      <c r="F869" s="324">
        <f>F868+7</f>
        <v>45445</v>
      </c>
      <c r="G869" s="324">
        <f>F869+33</f>
        <v>45478</v>
      </c>
      <c r="H869" s="336"/>
    </row>
    <row r="870" spans="1:10">
      <c r="A870" s="336"/>
      <c r="B870" s="341"/>
      <c r="C870" s="361"/>
      <c r="D870" s="383"/>
      <c r="E870" s="339"/>
      <c r="F870" s="339"/>
      <c r="G870" s="336"/>
      <c r="H870" s="336"/>
    </row>
    <row r="871" spans="1:10">
      <c r="A871" s="402" t="s">
        <v>1625</v>
      </c>
      <c r="B871" s="402"/>
      <c r="C871" s="361"/>
      <c r="D871" s="383"/>
      <c r="E871" s="339"/>
      <c r="F871" s="339"/>
      <c r="G871" s="339"/>
      <c r="H871" s="336"/>
    </row>
    <row r="872" spans="1:10">
      <c r="A872" s="336"/>
      <c r="B872" s="335" t="s">
        <v>20</v>
      </c>
      <c r="C872" s="335" t="s">
        <v>21</v>
      </c>
      <c r="D872" s="334" t="s">
        <v>22</v>
      </c>
      <c r="E872" s="331" t="s">
        <v>128</v>
      </c>
      <c r="F872" s="331" t="s">
        <v>128</v>
      </c>
      <c r="G872" s="331" t="s">
        <v>1622</v>
      </c>
      <c r="H872" s="331" t="s">
        <v>1624</v>
      </c>
    </row>
    <row r="873" spans="1:10">
      <c r="A873" s="336"/>
      <c r="B873" s="333"/>
      <c r="C873" s="333"/>
      <c r="D873" s="332"/>
      <c r="E873" s="331" t="s">
        <v>1087</v>
      </c>
      <c r="F873" s="331" t="s">
        <v>24</v>
      </c>
      <c r="G873" s="331" t="s">
        <v>25</v>
      </c>
      <c r="H873" s="331" t="s">
        <v>25</v>
      </c>
      <c r="J873" s="370"/>
    </row>
    <row r="874" spans="1:10">
      <c r="A874" s="336"/>
      <c r="B874" s="419" t="s">
        <v>584</v>
      </c>
      <c r="C874" s="419" t="s">
        <v>816</v>
      </c>
      <c r="D874" s="380" t="s">
        <v>1621</v>
      </c>
      <c r="E874" s="324">
        <f>F874-6</f>
        <v>45412</v>
      </c>
      <c r="F874" s="324">
        <v>45418</v>
      </c>
      <c r="G874" s="324">
        <f>F874+19</f>
        <v>45437</v>
      </c>
      <c r="H874" s="418" t="s">
        <v>1616</v>
      </c>
    </row>
    <row r="875" spans="1:10">
      <c r="A875" s="336"/>
      <c r="B875" s="421" t="s">
        <v>1620</v>
      </c>
      <c r="C875" s="419" t="s">
        <v>1448</v>
      </c>
      <c r="D875" s="379"/>
      <c r="E875" s="324">
        <f>F875-6</f>
        <v>45419</v>
      </c>
      <c r="F875" s="324">
        <f>F874+7</f>
        <v>45425</v>
      </c>
      <c r="G875" s="324">
        <f>F875+19</f>
        <v>45444</v>
      </c>
      <c r="H875" s="418" t="s">
        <v>1616</v>
      </c>
    </row>
    <row r="876" spans="1:10">
      <c r="A876" s="336"/>
      <c r="B876" s="419" t="s">
        <v>1619</v>
      </c>
      <c r="C876" s="413" t="s">
        <v>819</v>
      </c>
      <c r="D876" s="379"/>
      <c r="E876" s="324">
        <f>F876-6</f>
        <v>45426</v>
      </c>
      <c r="F876" s="324">
        <f>F875+7</f>
        <v>45432</v>
      </c>
      <c r="G876" s="324">
        <f>F876+19</f>
        <v>45451</v>
      </c>
      <c r="H876" s="418" t="s">
        <v>1616</v>
      </c>
    </row>
    <row r="877" spans="1:10">
      <c r="A877" s="336"/>
      <c r="B877" s="419" t="s">
        <v>1617</v>
      </c>
      <c r="C877" s="413" t="s">
        <v>820</v>
      </c>
      <c r="D877" s="379"/>
      <c r="E877" s="324">
        <f>F877-6</f>
        <v>45433</v>
      </c>
      <c r="F877" s="324">
        <f>F876+7</f>
        <v>45439</v>
      </c>
      <c r="G877" s="324">
        <f>F877+19</f>
        <v>45458</v>
      </c>
      <c r="H877" s="418" t="s">
        <v>1618</v>
      </c>
    </row>
    <row r="878" spans="1:10">
      <c r="A878" s="336"/>
      <c r="B878" s="419" t="s">
        <v>1263</v>
      </c>
      <c r="C878" s="427" t="s">
        <v>1318</v>
      </c>
      <c r="D878" s="378"/>
      <c r="E878" s="324">
        <f>F878-6</f>
        <v>45440</v>
      </c>
      <c r="F878" s="324">
        <f>F877+7</f>
        <v>45446</v>
      </c>
      <c r="G878" s="324">
        <f>F878+19</f>
        <v>45465</v>
      </c>
      <c r="H878" s="418" t="s">
        <v>1618</v>
      </c>
    </row>
    <row r="879" spans="1:10">
      <c r="A879" s="336"/>
      <c r="B879" s="341"/>
      <c r="C879" s="361"/>
      <c r="D879" s="383"/>
      <c r="E879" s="339"/>
      <c r="F879" s="339"/>
      <c r="G879" s="339"/>
      <c r="H879" s="336"/>
    </row>
    <row r="880" spans="1:10">
      <c r="A880" s="402" t="s">
        <v>1623</v>
      </c>
      <c r="B880" s="402"/>
      <c r="D880" s="337"/>
      <c r="E880" s="336"/>
      <c r="F880" s="336"/>
      <c r="G880" s="336"/>
      <c r="H880" s="336"/>
    </row>
    <row r="881" spans="1:8">
      <c r="A881" s="336"/>
      <c r="B881" s="335" t="s">
        <v>20</v>
      </c>
      <c r="C881" s="335" t="s">
        <v>21</v>
      </c>
      <c r="D881" s="334" t="s">
        <v>22</v>
      </c>
      <c r="E881" s="331" t="s">
        <v>128</v>
      </c>
      <c r="F881" s="331" t="s">
        <v>128</v>
      </c>
      <c r="G881" s="331" t="s">
        <v>1622</v>
      </c>
      <c r="H881" s="331" t="s">
        <v>116</v>
      </c>
    </row>
    <row r="882" spans="1:8">
      <c r="A882" s="336"/>
      <c r="B882" s="333"/>
      <c r="C882" s="333"/>
      <c r="D882" s="332"/>
      <c r="E882" s="331" t="s">
        <v>1087</v>
      </c>
      <c r="F882" s="331" t="s">
        <v>24</v>
      </c>
      <c r="G882" s="331" t="s">
        <v>25</v>
      </c>
      <c r="H882" s="331" t="s">
        <v>25</v>
      </c>
    </row>
    <row r="883" spans="1:8">
      <c r="A883" s="336"/>
      <c r="B883" s="419" t="s">
        <v>584</v>
      </c>
      <c r="C883" s="419" t="s">
        <v>816</v>
      </c>
      <c r="D883" s="380" t="s">
        <v>1621</v>
      </c>
      <c r="E883" s="324">
        <f>F883-6</f>
        <v>45412</v>
      </c>
      <c r="F883" s="324">
        <v>45418</v>
      </c>
      <c r="G883" s="324">
        <f>F883+19</f>
        <v>45437</v>
      </c>
      <c r="H883" s="418" t="s">
        <v>1618</v>
      </c>
    </row>
    <row r="884" spans="1:8">
      <c r="A884" s="336"/>
      <c r="B884" s="421" t="s">
        <v>1620</v>
      </c>
      <c r="C884" s="419" t="s">
        <v>1448</v>
      </c>
      <c r="D884" s="379"/>
      <c r="E884" s="324">
        <f>F884-6</f>
        <v>45419</v>
      </c>
      <c r="F884" s="324">
        <f>F883+7</f>
        <v>45425</v>
      </c>
      <c r="G884" s="324">
        <f>F884+19</f>
        <v>45444</v>
      </c>
      <c r="H884" s="418" t="s">
        <v>1616</v>
      </c>
    </row>
    <row r="885" spans="1:8">
      <c r="A885" s="336"/>
      <c r="B885" s="419" t="s">
        <v>1619</v>
      </c>
      <c r="C885" s="413" t="s">
        <v>819</v>
      </c>
      <c r="D885" s="379"/>
      <c r="E885" s="324">
        <f>F885-6</f>
        <v>45426</v>
      </c>
      <c r="F885" s="324">
        <f>F884+7</f>
        <v>45432</v>
      </c>
      <c r="G885" s="324">
        <f>F885+19</f>
        <v>45451</v>
      </c>
      <c r="H885" s="418" t="s">
        <v>1618</v>
      </c>
    </row>
    <row r="886" spans="1:8">
      <c r="A886" s="336"/>
      <c r="B886" s="419" t="s">
        <v>1617</v>
      </c>
      <c r="C886" s="413" t="s">
        <v>820</v>
      </c>
      <c r="D886" s="379"/>
      <c r="E886" s="324">
        <f>F886-6</f>
        <v>45433</v>
      </c>
      <c r="F886" s="324">
        <f>F885+7</f>
        <v>45439</v>
      </c>
      <c r="G886" s="324">
        <f>F886+19</f>
        <v>45458</v>
      </c>
      <c r="H886" s="418" t="s">
        <v>1616</v>
      </c>
    </row>
    <row r="887" spans="1:8" ht="16.5" customHeight="1">
      <c r="A887" s="336"/>
      <c r="B887" s="419" t="s">
        <v>1318</v>
      </c>
      <c r="C887" s="427" t="s">
        <v>1263</v>
      </c>
      <c r="D887" s="378"/>
      <c r="E887" s="324">
        <f>F887-6</f>
        <v>45440</v>
      </c>
      <c r="F887" s="324">
        <f>F886+7</f>
        <v>45446</v>
      </c>
      <c r="G887" s="324">
        <f>F887+19</f>
        <v>45465</v>
      </c>
      <c r="H887" s="418" t="s">
        <v>1616</v>
      </c>
    </row>
    <row r="888" spans="1:8">
      <c r="A888" s="336"/>
      <c r="B888" s="341"/>
      <c r="C888" s="361"/>
      <c r="D888" s="383"/>
      <c r="E888" s="339"/>
      <c r="F888" s="339"/>
      <c r="G888" s="339"/>
      <c r="H888" s="404"/>
    </row>
    <row r="889" spans="1:8">
      <c r="A889" s="350" t="s">
        <v>1615</v>
      </c>
      <c r="B889" s="373"/>
      <c r="C889" s="373"/>
      <c r="D889" s="399"/>
      <c r="E889" s="350"/>
      <c r="F889" s="350"/>
      <c r="G889" s="371"/>
      <c r="H889" s="336"/>
    </row>
    <row r="890" spans="1:8">
      <c r="A890" s="336"/>
      <c r="B890" s="335" t="s">
        <v>20</v>
      </c>
      <c r="C890" s="335" t="s">
        <v>21</v>
      </c>
      <c r="D890" s="334" t="s">
        <v>22</v>
      </c>
      <c r="E890" s="331" t="s">
        <v>128</v>
      </c>
      <c r="F890" s="331" t="s">
        <v>128</v>
      </c>
      <c r="G890" s="331" t="s">
        <v>1615</v>
      </c>
      <c r="H890" s="336"/>
    </row>
    <row r="891" spans="1:8">
      <c r="A891" s="336"/>
      <c r="B891" s="333"/>
      <c r="C891" s="333"/>
      <c r="D891" s="332"/>
      <c r="E891" s="331" t="s">
        <v>1087</v>
      </c>
      <c r="F891" s="331" t="s">
        <v>24</v>
      </c>
      <c r="G891" s="331" t="s">
        <v>25</v>
      </c>
      <c r="H891" s="336"/>
    </row>
    <row r="892" spans="1:8" ht="16.5" customHeight="1">
      <c r="A892" s="336"/>
      <c r="B892" s="426" t="s">
        <v>1612</v>
      </c>
      <c r="C892" s="426"/>
      <c r="D892" s="400" t="s">
        <v>1611</v>
      </c>
      <c r="E892" s="347">
        <f>F892-5</f>
        <v>45411</v>
      </c>
      <c r="F892" s="347">
        <v>45416</v>
      </c>
      <c r="G892" s="347">
        <f>F892+33</f>
        <v>45449</v>
      </c>
      <c r="H892" s="336"/>
    </row>
    <row r="893" spans="1:8">
      <c r="A893" s="336"/>
      <c r="B893" s="421" t="s">
        <v>1610</v>
      </c>
      <c r="C893" s="421" t="s">
        <v>1609</v>
      </c>
      <c r="D893" s="400"/>
      <c r="E893" s="324">
        <f>F893-5</f>
        <v>45418</v>
      </c>
      <c r="F893" s="324">
        <f>F892+7</f>
        <v>45423</v>
      </c>
      <c r="G893" s="324">
        <f>F893+33</f>
        <v>45456</v>
      </c>
      <c r="H893" s="336"/>
    </row>
    <row r="894" spans="1:8">
      <c r="A894" s="336"/>
      <c r="B894" s="423" t="s">
        <v>1608</v>
      </c>
      <c r="C894" s="421" t="s">
        <v>1607</v>
      </c>
      <c r="D894" s="400"/>
      <c r="E894" s="324">
        <f>F894-5</f>
        <v>45425</v>
      </c>
      <c r="F894" s="324">
        <f>F893+7</f>
        <v>45430</v>
      </c>
      <c r="G894" s="324">
        <f>F894+33</f>
        <v>45463</v>
      </c>
      <c r="H894" s="336"/>
    </row>
    <row r="895" spans="1:8">
      <c r="A895" s="336"/>
      <c r="B895" s="422" t="s">
        <v>1606</v>
      </c>
      <c r="C895" s="421" t="s">
        <v>1605</v>
      </c>
      <c r="D895" s="400"/>
      <c r="E895" s="324">
        <f>F895-5</f>
        <v>45432</v>
      </c>
      <c r="F895" s="324">
        <f>F894+7</f>
        <v>45437</v>
      </c>
      <c r="G895" s="324">
        <f>F895+33</f>
        <v>45470</v>
      </c>
      <c r="H895" s="336"/>
    </row>
    <row r="896" spans="1:8">
      <c r="A896" s="336"/>
      <c r="B896" s="420"/>
      <c r="C896" s="419"/>
      <c r="D896" s="400"/>
      <c r="E896" s="324">
        <f>F896-5</f>
        <v>45439</v>
      </c>
      <c r="F896" s="324">
        <f>F895+7</f>
        <v>45444</v>
      </c>
      <c r="G896" s="324">
        <f>F896+33</f>
        <v>45477</v>
      </c>
      <c r="H896" s="336"/>
    </row>
    <row r="897" spans="1:8">
      <c r="A897" s="336"/>
      <c r="B897" s="336"/>
      <c r="C897" s="336"/>
      <c r="D897" s="337"/>
      <c r="E897" s="339"/>
      <c r="F897" s="339"/>
      <c r="G897" s="339"/>
      <c r="H897" s="336"/>
    </row>
    <row r="898" spans="1:8">
      <c r="A898" s="350" t="s">
        <v>111</v>
      </c>
      <c r="B898" s="336"/>
      <c r="C898" s="336"/>
      <c r="D898" s="337"/>
      <c r="E898" s="350"/>
      <c r="F898" s="350"/>
      <c r="G898" s="371"/>
      <c r="H898" s="336"/>
    </row>
    <row r="899" spans="1:8">
      <c r="A899" s="350"/>
      <c r="B899" s="335" t="s">
        <v>20</v>
      </c>
      <c r="C899" s="335" t="s">
        <v>21</v>
      </c>
      <c r="D899" s="334" t="s">
        <v>22</v>
      </c>
      <c r="E899" s="331" t="s">
        <v>128</v>
      </c>
      <c r="F899" s="331" t="s">
        <v>128</v>
      </c>
      <c r="G899" s="331" t="s">
        <v>111</v>
      </c>
      <c r="H899" s="336"/>
    </row>
    <row r="900" spans="1:8">
      <c r="A900" s="350"/>
      <c r="B900" s="333"/>
      <c r="C900" s="333"/>
      <c r="D900" s="332"/>
      <c r="E900" s="331" t="s">
        <v>1087</v>
      </c>
      <c r="F900" s="331" t="s">
        <v>24</v>
      </c>
      <c r="G900" s="324" t="s">
        <v>25</v>
      </c>
      <c r="H900" s="336"/>
    </row>
    <row r="901" spans="1:8" ht="16.5" customHeight="1">
      <c r="A901" s="350"/>
      <c r="B901" s="426" t="s">
        <v>1612</v>
      </c>
      <c r="C901" s="426"/>
      <c r="D901" s="400" t="s">
        <v>1611</v>
      </c>
      <c r="E901" s="347">
        <f>F901-5</f>
        <v>45411</v>
      </c>
      <c r="F901" s="347">
        <v>45416</v>
      </c>
      <c r="G901" s="347">
        <f>F901+37</f>
        <v>45453</v>
      </c>
      <c r="H901" s="336"/>
    </row>
    <row r="902" spans="1:8">
      <c r="A902" s="350"/>
      <c r="B902" s="421" t="s">
        <v>1610</v>
      </c>
      <c r="C902" s="421" t="s">
        <v>1609</v>
      </c>
      <c r="D902" s="400"/>
      <c r="E902" s="324">
        <f>F902-5</f>
        <v>45418</v>
      </c>
      <c r="F902" s="324">
        <f>F901+7</f>
        <v>45423</v>
      </c>
      <c r="G902" s="324">
        <f>F902+37</f>
        <v>45460</v>
      </c>
      <c r="H902" s="336"/>
    </row>
    <row r="903" spans="1:8">
      <c r="A903" s="350"/>
      <c r="B903" s="423" t="s">
        <v>1608</v>
      </c>
      <c r="C903" s="421" t="s">
        <v>1607</v>
      </c>
      <c r="D903" s="400"/>
      <c r="E903" s="324">
        <f>F903-5</f>
        <v>45425</v>
      </c>
      <c r="F903" s="324">
        <f>F902+7</f>
        <v>45430</v>
      </c>
      <c r="G903" s="324">
        <f>F903+37</f>
        <v>45467</v>
      </c>
      <c r="H903" s="336"/>
    </row>
    <row r="904" spans="1:8">
      <c r="A904" s="350"/>
      <c r="B904" s="422" t="s">
        <v>1606</v>
      </c>
      <c r="C904" s="421" t="s">
        <v>1605</v>
      </c>
      <c r="D904" s="400"/>
      <c r="E904" s="324">
        <f>F904-5</f>
        <v>45432</v>
      </c>
      <c r="F904" s="324">
        <f>F903+7</f>
        <v>45437</v>
      </c>
      <c r="G904" s="324">
        <f>F904+37</f>
        <v>45474</v>
      </c>
      <c r="H904" s="336"/>
    </row>
    <row r="905" spans="1:8">
      <c r="A905" s="350"/>
      <c r="B905" s="420"/>
      <c r="C905" s="419"/>
      <c r="D905" s="400"/>
      <c r="E905" s="324">
        <f>F905-5</f>
        <v>45439</v>
      </c>
      <c r="F905" s="324">
        <f>F904+7</f>
        <v>45444</v>
      </c>
      <c r="G905" s="324">
        <f>F905+37</f>
        <v>45481</v>
      </c>
      <c r="H905" s="336"/>
    </row>
    <row r="906" spans="1:8">
      <c r="A906" s="350"/>
      <c r="B906" s="365"/>
      <c r="C906" s="361"/>
      <c r="D906" s="383"/>
      <c r="E906" s="339"/>
      <c r="F906" s="339"/>
      <c r="G906" s="339"/>
      <c r="H906" s="336"/>
    </row>
    <row r="907" spans="1:8">
      <c r="A907" s="350" t="s">
        <v>1614</v>
      </c>
      <c r="B907" s="359"/>
      <c r="C907" s="359"/>
      <c r="D907" s="358"/>
      <c r="E907" s="357"/>
      <c r="F907" s="356"/>
      <c r="G907" s="356"/>
      <c r="H907" s="336"/>
    </row>
    <row r="908" spans="1:8">
      <c r="A908" s="350"/>
      <c r="B908" s="335" t="s">
        <v>20</v>
      </c>
      <c r="C908" s="335" t="s">
        <v>21</v>
      </c>
      <c r="D908" s="334" t="s">
        <v>22</v>
      </c>
      <c r="E908" s="331" t="s">
        <v>128</v>
      </c>
      <c r="F908" s="331" t="s">
        <v>128</v>
      </c>
      <c r="G908" s="331" t="s">
        <v>1614</v>
      </c>
      <c r="H908" s="364"/>
    </row>
    <row r="909" spans="1:8">
      <c r="A909" s="350"/>
      <c r="B909" s="333"/>
      <c r="C909" s="333"/>
      <c r="D909" s="332"/>
      <c r="E909" s="331" t="s">
        <v>1087</v>
      </c>
      <c r="F909" s="331" t="s">
        <v>24</v>
      </c>
      <c r="G909" s="331" t="s">
        <v>25</v>
      </c>
      <c r="H909" s="364"/>
    </row>
    <row r="910" spans="1:8" ht="16.5" customHeight="1">
      <c r="A910" s="350"/>
      <c r="B910" s="426" t="s">
        <v>1612</v>
      </c>
      <c r="C910" s="426"/>
      <c r="D910" s="400" t="s">
        <v>1611</v>
      </c>
      <c r="E910" s="347">
        <f>F910-5</f>
        <v>45411</v>
      </c>
      <c r="F910" s="347">
        <v>45416</v>
      </c>
      <c r="G910" s="347">
        <f>F910+36</f>
        <v>45452</v>
      </c>
      <c r="H910" s="364"/>
    </row>
    <row r="911" spans="1:8">
      <c r="A911" s="350"/>
      <c r="B911" s="421" t="s">
        <v>1610</v>
      </c>
      <c r="C911" s="421" t="s">
        <v>1609</v>
      </c>
      <c r="D911" s="400"/>
      <c r="E911" s="324">
        <f>F911-5</f>
        <v>45418</v>
      </c>
      <c r="F911" s="324">
        <f>F910+7</f>
        <v>45423</v>
      </c>
      <c r="G911" s="324">
        <f>F911+36</f>
        <v>45459</v>
      </c>
      <c r="H911" s="404"/>
    </row>
    <row r="912" spans="1:8">
      <c r="A912" s="350"/>
      <c r="B912" s="423" t="s">
        <v>1608</v>
      </c>
      <c r="C912" s="421" t="s">
        <v>1607</v>
      </c>
      <c r="D912" s="400"/>
      <c r="E912" s="324">
        <f>F912-5</f>
        <v>45425</v>
      </c>
      <c r="F912" s="324">
        <f>F911+7</f>
        <v>45430</v>
      </c>
      <c r="G912" s="324">
        <f>F912+36</f>
        <v>45466</v>
      </c>
      <c r="H912" s="404"/>
    </row>
    <row r="913" spans="1:8">
      <c r="A913" s="350"/>
      <c r="B913" s="422" t="s">
        <v>1606</v>
      </c>
      <c r="C913" s="421" t="s">
        <v>1605</v>
      </c>
      <c r="D913" s="400"/>
      <c r="E913" s="324">
        <f>F913-5</f>
        <v>45432</v>
      </c>
      <c r="F913" s="324">
        <f>F912+7</f>
        <v>45437</v>
      </c>
      <c r="G913" s="324">
        <f>F913+36</f>
        <v>45473</v>
      </c>
      <c r="H913" s="404"/>
    </row>
    <row r="914" spans="1:8">
      <c r="A914" s="350"/>
      <c r="B914" s="420"/>
      <c r="C914" s="419"/>
      <c r="D914" s="400"/>
      <c r="E914" s="324">
        <f>F914-5</f>
        <v>45439</v>
      </c>
      <c r="F914" s="324">
        <f>F913+7</f>
        <v>45444</v>
      </c>
      <c r="G914" s="324">
        <f>F914+36</f>
        <v>45480</v>
      </c>
      <c r="H914" s="404"/>
    </row>
    <row r="915" spans="1:8">
      <c r="A915" s="350"/>
      <c r="B915" s="341"/>
      <c r="C915" s="361"/>
      <c r="D915" s="340"/>
      <c r="E915" s="339"/>
      <c r="F915" s="339"/>
      <c r="G915" s="336"/>
      <c r="H915" s="336"/>
    </row>
    <row r="916" spans="1:8">
      <c r="A916" s="350" t="s">
        <v>108</v>
      </c>
      <c r="D916" s="337"/>
      <c r="E916" s="336"/>
      <c r="F916" s="336"/>
      <c r="G916" s="336"/>
      <c r="H916" s="336"/>
    </row>
    <row r="917" spans="1:8">
      <c r="A917" s="336"/>
      <c r="B917" s="335" t="s">
        <v>20</v>
      </c>
      <c r="C917" s="335" t="s">
        <v>21</v>
      </c>
      <c r="D917" s="334" t="s">
        <v>22</v>
      </c>
      <c r="E917" s="331" t="s">
        <v>128</v>
      </c>
      <c r="F917" s="331" t="s">
        <v>128</v>
      </c>
      <c r="G917" s="331" t="s">
        <v>108</v>
      </c>
      <c r="H917" s="336"/>
    </row>
    <row r="918" spans="1:8">
      <c r="A918" s="336"/>
      <c r="B918" s="333"/>
      <c r="C918" s="333"/>
      <c r="D918" s="332"/>
      <c r="E918" s="331" t="s">
        <v>1087</v>
      </c>
      <c r="F918" s="331" t="s">
        <v>24</v>
      </c>
      <c r="G918" s="324" t="s">
        <v>25</v>
      </c>
      <c r="H918" s="336"/>
    </row>
    <row r="919" spans="1:8" ht="16.5" customHeight="1">
      <c r="A919" s="336"/>
      <c r="B919" s="426" t="s">
        <v>1612</v>
      </c>
      <c r="C919" s="426"/>
      <c r="D919" s="400" t="s">
        <v>1611</v>
      </c>
      <c r="E919" s="347">
        <f>F919-5</f>
        <v>45411</v>
      </c>
      <c r="F919" s="347">
        <v>45416</v>
      </c>
      <c r="G919" s="347">
        <f>F919+40</f>
        <v>45456</v>
      </c>
      <c r="H919" s="336"/>
    </row>
    <row r="920" spans="1:8">
      <c r="A920" s="336"/>
      <c r="B920" s="421" t="s">
        <v>1610</v>
      </c>
      <c r="C920" s="421" t="s">
        <v>1609</v>
      </c>
      <c r="D920" s="400"/>
      <c r="E920" s="324">
        <f>F920-5</f>
        <v>45418</v>
      </c>
      <c r="F920" s="324">
        <f>F919+7</f>
        <v>45423</v>
      </c>
      <c r="G920" s="324">
        <f>F920+40</f>
        <v>45463</v>
      </c>
      <c r="H920" s="336"/>
    </row>
    <row r="921" spans="1:8">
      <c r="A921" s="336"/>
      <c r="B921" s="423" t="s">
        <v>1608</v>
      </c>
      <c r="C921" s="421" t="s">
        <v>1607</v>
      </c>
      <c r="D921" s="400"/>
      <c r="E921" s="324">
        <f>F921-5</f>
        <v>45425</v>
      </c>
      <c r="F921" s="324">
        <f>F920+7</f>
        <v>45430</v>
      </c>
      <c r="G921" s="324">
        <f>F921+40</f>
        <v>45470</v>
      </c>
      <c r="H921" s="336"/>
    </row>
    <row r="922" spans="1:8">
      <c r="A922" s="336"/>
      <c r="B922" s="422" t="s">
        <v>1606</v>
      </c>
      <c r="C922" s="421" t="s">
        <v>1605</v>
      </c>
      <c r="D922" s="400"/>
      <c r="E922" s="324">
        <f>F922-5</f>
        <v>45432</v>
      </c>
      <c r="F922" s="324">
        <f>F921+7</f>
        <v>45437</v>
      </c>
      <c r="G922" s="324">
        <f>F922+40</f>
        <v>45477</v>
      </c>
      <c r="H922" s="336"/>
    </row>
    <row r="923" spans="1:8">
      <c r="A923" s="336"/>
      <c r="B923" s="420"/>
      <c r="C923" s="419"/>
      <c r="D923" s="400"/>
      <c r="E923" s="324">
        <f>F923-5</f>
        <v>45439</v>
      </c>
      <c r="F923" s="324">
        <f>F922+7</f>
        <v>45444</v>
      </c>
      <c r="G923" s="324">
        <f>F923+40</f>
        <v>45484</v>
      </c>
      <c r="H923" s="336"/>
    </row>
    <row r="924" spans="1:8">
      <c r="A924" s="336"/>
      <c r="B924" s="321"/>
      <c r="C924" s="321"/>
      <c r="E924" s="339"/>
      <c r="F924" s="339"/>
      <c r="G924" s="339"/>
      <c r="H924" s="336"/>
    </row>
    <row r="925" spans="1:8">
      <c r="A925" s="336"/>
      <c r="B925" s="335" t="s">
        <v>1549</v>
      </c>
      <c r="C925" s="335" t="s">
        <v>21</v>
      </c>
      <c r="D925" s="334" t="s">
        <v>22</v>
      </c>
      <c r="E925" s="331" t="s">
        <v>128</v>
      </c>
      <c r="F925" s="331" t="s">
        <v>128</v>
      </c>
      <c r="G925" s="331" t="s">
        <v>108</v>
      </c>
      <c r="H925" s="336"/>
    </row>
    <row r="926" spans="1:8">
      <c r="A926" s="336"/>
      <c r="B926" s="333"/>
      <c r="C926" s="333"/>
      <c r="D926" s="332"/>
      <c r="E926" s="331" t="s">
        <v>1087</v>
      </c>
      <c r="F926" s="331" t="s">
        <v>24</v>
      </c>
      <c r="G926" s="324" t="s">
        <v>25</v>
      </c>
      <c r="H926" s="336"/>
    </row>
    <row r="927" spans="1:8" ht="16.5" customHeight="1">
      <c r="A927" s="336"/>
      <c r="B927" s="421" t="s">
        <v>1602</v>
      </c>
      <c r="C927" s="421" t="s">
        <v>1601</v>
      </c>
      <c r="D927" s="400" t="s">
        <v>1613</v>
      </c>
      <c r="E927" s="324">
        <f>F927-5</f>
        <v>45414</v>
      </c>
      <c r="F927" s="324">
        <v>45419</v>
      </c>
      <c r="G927" s="324">
        <f>F927+40</f>
        <v>45459</v>
      </c>
      <c r="H927" s="336"/>
    </row>
    <row r="928" spans="1:8">
      <c r="A928" s="336"/>
      <c r="B928" s="423" t="s">
        <v>1599</v>
      </c>
      <c r="C928" s="421" t="s">
        <v>1598</v>
      </c>
      <c r="D928" s="400"/>
      <c r="E928" s="324">
        <f>F928-5</f>
        <v>45421</v>
      </c>
      <c r="F928" s="324">
        <f>F927+7</f>
        <v>45426</v>
      </c>
      <c r="G928" s="324">
        <f>F928+40</f>
        <v>45466</v>
      </c>
      <c r="H928" s="336"/>
    </row>
    <row r="929" spans="1:8">
      <c r="A929" s="336"/>
      <c r="B929" s="422" t="s">
        <v>1597</v>
      </c>
      <c r="C929" s="421" t="s">
        <v>1596</v>
      </c>
      <c r="D929" s="400"/>
      <c r="E929" s="324">
        <f>F929-5</f>
        <v>45428</v>
      </c>
      <c r="F929" s="324">
        <f>F928+7</f>
        <v>45433</v>
      </c>
      <c r="G929" s="324">
        <f>F929+40</f>
        <v>45473</v>
      </c>
      <c r="H929" s="336"/>
    </row>
    <row r="930" spans="1:8">
      <c r="A930" s="336"/>
      <c r="B930" s="420" t="s">
        <v>1595</v>
      </c>
      <c r="C930" s="419" t="s">
        <v>1594</v>
      </c>
      <c r="D930" s="400"/>
      <c r="E930" s="324">
        <f>F930-5</f>
        <v>45435</v>
      </c>
      <c r="F930" s="324">
        <f>F929+7</f>
        <v>45440</v>
      </c>
      <c r="G930" s="324">
        <f>F930+40</f>
        <v>45480</v>
      </c>
      <c r="H930" s="336"/>
    </row>
    <row r="931" spans="1:8">
      <c r="A931" s="336"/>
      <c r="B931" s="420" t="s">
        <v>1263</v>
      </c>
      <c r="C931" s="419" t="s">
        <v>1263</v>
      </c>
      <c r="D931" s="400"/>
      <c r="E931" s="324">
        <f>F931-5</f>
        <v>45442</v>
      </c>
      <c r="F931" s="324">
        <f>F930+7</f>
        <v>45447</v>
      </c>
      <c r="G931" s="324">
        <f>F931+40</f>
        <v>45487</v>
      </c>
      <c r="H931" s="336"/>
    </row>
    <row r="932" spans="1:8">
      <c r="A932" s="336"/>
      <c r="B932" s="341"/>
      <c r="C932" s="361"/>
      <c r="D932" s="383"/>
      <c r="E932" s="339"/>
      <c r="F932" s="339"/>
      <c r="G932" s="339"/>
      <c r="H932" s="336"/>
    </row>
    <row r="933" spans="1:8">
      <c r="A933" s="350" t="s">
        <v>106</v>
      </c>
      <c r="B933" s="321"/>
      <c r="C933" s="321"/>
      <c r="E933" s="336"/>
      <c r="F933" s="336"/>
      <c r="G933" s="336"/>
      <c r="H933" s="336"/>
    </row>
    <row r="934" spans="1:8">
      <c r="A934" s="336"/>
      <c r="B934" s="335" t="s">
        <v>20</v>
      </c>
      <c r="C934" s="335" t="s">
        <v>21</v>
      </c>
      <c r="D934" s="334" t="s">
        <v>22</v>
      </c>
      <c r="E934" s="331" t="s">
        <v>128</v>
      </c>
      <c r="F934" s="331" t="s">
        <v>128</v>
      </c>
      <c r="G934" s="324" t="s">
        <v>106</v>
      </c>
      <c r="H934" s="336"/>
    </row>
    <row r="935" spans="1:8">
      <c r="A935" s="336"/>
      <c r="B935" s="333"/>
      <c r="C935" s="333"/>
      <c r="D935" s="332"/>
      <c r="E935" s="331" t="s">
        <v>1087</v>
      </c>
      <c r="F935" s="331" t="s">
        <v>24</v>
      </c>
      <c r="G935" s="331" t="s">
        <v>25</v>
      </c>
      <c r="H935" s="336"/>
    </row>
    <row r="936" spans="1:8" ht="16.5" customHeight="1">
      <c r="A936" s="336"/>
      <c r="B936" s="426" t="s">
        <v>1612</v>
      </c>
      <c r="C936" s="426"/>
      <c r="D936" s="400" t="s">
        <v>1611</v>
      </c>
      <c r="E936" s="347">
        <f>F936-5</f>
        <v>45411</v>
      </c>
      <c r="F936" s="347">
        <v>45416</v>
      </c>
      <c r="G936" s="324">
        <f>F936+42</f>
        <v>45458</v>
      </c>
      <c r="H936" s="336"/>
    </row>
    <row r="937" spans="1:8">
      <c r="A937" s="336"/>
      <c r="B937" s="421" t="s">
        <v>1610</v>
      </c>
      <c r="C937" s="421" t="s">
        <v>1609</v>
      </c>
      <c r="D937" s="400"/>
      <c r="E937" s="324">
        <f>F937-5</f>
        <v>45418</v>
      </c>
      <c r="F937" s="324">
        <f>F936+7</f>
        <v>45423</v>
      </c>
      <c r="G937" s="324">
        <f>F937+42</f>
        <v>45465</v>
      </c>
      <c r="H937" s="336"/>
    </row>
    <row r="938" spans="1:8">
      <c r="A938" s="336"/>
      <c r="B938" s="423" t="s">
        <v>1608</v>
      </c>
      <c r="C938" s="421" t="s">
        <v>1607</v>
      </c>
      <c r="D938" s="400"/>
      <c r="E938" s="324">
        <f>F938-5</f>
        <v>45425</v>
      </c>
      <c r="F938" s="324">
        <f>F937+7</f>
        <v>45430</v>
      </c>
      <c r="G938" s="324">
        <f>F938+42</f>
        <v>45472</v>
      </c>
      <c r="H938" s="336"/>
    </row>
    <row r="939" spans="1:8">
      <c r="A939" s="336"/>
      <c r="B939" s="422" t="s">
        <v>1606</v>
      </c>
      <c r="C939" s="421" t="s">
        <v>1605</v>
      </c>
      <c r="D939" s="400"/>
      <c r="E939" s="324">
        <f>F939-5</f>
        <v>45432</v>
      </c>
      <c r="F939" s="324">
        <f>F938+7</f>
        <v>45437</v>
      </c>
      <c r="G939" s="324">
        <f>F939+42</f>
        <v>45479</v>
      </c>
      <c r="H939" s="336"/>
    </row>
    <row r="940" spans="1:8">
      <c r="A940" s="336"/>
      <c r="B940" s="420"/>
      <c r="C940" s="419"/>
      <c r="D940" s="400"/>
      <c r="E940" s="324">
        <f>F940-5</f>
        <v>45439</v>
      </c>
      <c r="F940" s="324">
        <f>F939+7</f>
        <v>45444</v>
      </c>
      <c r="G940" s="324">
        <f>F940+42</f>
        <v>45486</v>
      </c>
      <c r="H940" s="336"/>
    </row>
    <row r="941" spans="1:8">
      <c r="A941" s="336"/>
      <c r="B941" s="363"/>
      <c r="C941" s="363"/>
      <c r="D941" s="383"/>
      <c r="E941" s="339"/>
      <c r="F941" s="339"/>
      <c r="G941" s="339"/>
      <c r="H941" s="336"/>
    </row>
    <row r="942" spans="1:8">
      <c r="A942" s="350" t="s">
        <v>1604</v>
      </c>
      <c r="B942" s="321"/>
      <c r="C942" s="321"/>
      <c r="E942" s="336"/>
      <c r="F942" s="336"/>
      <c r="G942" s="336"/>
      <c r="H942" s="336"/>
    </row>
    <row r="943" spans="1:8">
      <c r="A943" s="336"/>
      <c r="B943" s="335" t="s">
        <v>20</v>
      </c>
      <c r="C943" s="335" t="s">
        <v>21</v>
      </c>
      <c r="D943" s="334" t="s">
        <v>22</v>
      </c>
      <c r="E943" s="331" t="s">
        <v>128</v>
      </c>
      <c r="F943" s="331" t="s">
        <v>128</v>
      </c>
      <c r="G943" s="324" t="s">
        <v>1603</v>
      </c>
      <c r="H943" s="336"/>
    </row>
    <row r="944" spans="1:8">
      <c r="A944" s="336"/>
      <c r="B944" s="333"/>
      <c r="C944" s="333"/>
      <c r="D944" s="332"/>
      <c r="E944" s="331" t="s">
        <v>1087</v>
      </c>
      <c r="F944" s="331" t="s">
        <v>24</v>
      </c>
      <c r="G944" s="331" t="s">
        <v>25</v>
      </c>
      <c r="H944" s="336"/>
    </row>
    <row r="945" spans="1:8" ht="16.5" customHeight="1">
      <c r="A945" s="336"/>
      <c r="B945" s="421" t="s">
        <v>1602</v>
      </c>
      <c r="C945" s="421" t="s">
        <v>1601</v>
      </c>
      <c r="D945" s="400" t="s">
        <v>1600</v>
      </c>
      <c r="E945" s="324">
        <f>F945-5</f>
        <v>45414</v>
      </c>
      <c r="F945" s="324">
        <v>45419</v>
      </c>
      <c r="G945" s="324">
        <f>F945+45</f>
        <v>45464</v>
      </c>
      <c r="H945" s="336"/>
    </row>
    <row r="946" spans="1:8">
      <c r="A946" s="336"/>
      <c r="B946" s="423" t="s">
        <v>1599</v>
      </c>
      <c r="C946" s="421" t="s">
        <v>1598</v>
      </c>
      <c r="D946" s="400"/>
      <c r="E946" s="324">
        <f>F946-5</f>
        <v>45421</v>
      </c>
      <c r="F946" s="324">
        <f>F945+7</f>
        <v>45426</v>
      </c>
      <c r="G946" s="324">
        <f>F946+45</f>
        <v>45471</v>
      </c>
      <c r="H946" s="336"/>
    </row>
    <row r="947" spans="1:8">
      <c r="A947" s="336"/>
      <c r="B947" s="422" t="s">
        <v>1597</v>
      </c>
      <c r="C947" s="421" t="s">
        <v>1596</v>
      </c>
      <c r="D947" s="400"/>
      <c r="E947" s="324">
        <f>F947-5</f>
        <v>45428</v>
      </c>
      <c r="F947" s="324">
        <f>F946+7</f>
        <v>45433</v>
      </c>
      <c r="G947" s="324">
        <f>F947+45</f>
        <v>45478</v>
      </c>
      <c r="H947" s="336"/>
    </row>
    <row r="948" spans="1:8">
      <c r="A948" s="336"/>
      <c r="B948" s="420" t="s">
        <v>1595</v>
      </c>
      <c r="C948" s="419" t="s">
        <v>1594</v>
      </c>
      <c r="D948" s="400"/>
      <c r="E948" s="324">
        <f>F948-5</f>
        <v>45435</v>
      </c>
      <c r="F948" s="324">
        <f>F947+7</f>
        <v>45440</v>
      </c>
      <c r="G948" s="324">
        <f>F948+45</f>
        <v>45485</v>
      </c>
      <c r="H948" s="336"/>
    </row>
    <row r="949" spans="1:8">
      <c r="A949" s="336"/>
      <c r="B949" s="420" t="s">
        <v>1318</v>
      </c>
      <c r="C949" s="419" t="s">
        <v>1263</v>
      </c>
      <c r="D949" s="400"/>
      <c r="E949" s="324">
        <f>F949-5</f>
        <v>45442</v>
      </c>
      <c r="F949" s="324">
        <f>F948+7</f>
        <v>45447</v>
      </c>
      <c r="G949" s="324">
        <f>F949+45</f>
        <v>45492</v>
      </c>
      <c r="H949" s="336"/>
    </row>
    <row r="950" spans="1:8">
      <c r="A950" s="336"/>
      <c r="B950" s="341"/>
      <c r="C950" s="361"/>
      <c r="D950" s="383"/>
      <c r="E950" s="339"/>
      <c r="F950" s="339"/>
      <c r="G950" s="339"/>
      <c r="H950" s="336"/>
    </row>
    <row r="951" spans="1:8">
      <c r="A951" s="402" t="s">
        <v>1593</v>
      </c>
      <c r="B951" s="402"/>
      <c r="C951" s="359"/>
      <c r="D951" s="358"/>
      <c r="E951" s="357"/>
      <c r="F951" s="356"/>
      <c r="G951" s="356"/>
      <c r="H951" s="371"/>
    </row>
    <row r="952" spans="1:8" ht="16.5" customHeight="1">
      <c r="A952" s="336"/>
      <c r="B952" s="335" t="s">
        <v>1447</v>
      </c>
      <c r="C952" s="335" t="s">
        <v>21</v>
      </c>
      <c r="D952" s="334" t="s">
        <v>22</v>
      </c>
      <c r="E952" s="331" t="s">
        <v>128</v>
      </c>
      <c r="F952" s="331" t="s">
        <v>128</v>
      </c>
      <c r="G952" s="324" t="s">
        <v>1593</v>
      </c>
    </row>
    <row r="953" spans="1:8">
      <c r="A953" s="336"/>
      <c r="B953" s="333"/>
      <c r="C953" s="333"/>
      <c r="D953" s="332"/>
      <c r="E953" s="331" t="s">
        <v>1087</v>
      </c>
      <c r="F953" s="331" t="s">
        <v>24</v>
      </c>
      <c r="G953" s="331" t="s">
        <v>25</v>
      </c>
    </row>
    <row r="954" spans="1:8" ht="16.5" customHeight="1">
      <c r="A954" s="336"/>
      <c r="B954" s="421" t="s">
        <v>138</v>
      </c>
      <c r="C954" s="421" t="s">
        <v>1592</v>
      </c>
      <c r="D954" s="400" t="s">
        <v>1591</v>
      </c>
      <c r="E954" s="324">
        <f>F954-4</f>
        <v>45413</v>
      </c>
      <c r="F954" s="324">
        <v>45417</v>
      </c>
      <c r="G954" s="324">
        <f>F954+36</f>
        <v>45453</v>
      </c>
    </row>
    <row r="955" spans="1:8">
      <c r="A955" s="336"/>
      <c r="B955" s="423" t="s">
        <v>1590</v>
      </c>
      <c r="C955" s="421" t="s">
        <v>1589</v>
      </c>
      <c r="D955" s="400"/>
      <c r="E955" s="324">
        <f>F955-4</f>
        <v>45420</v>
      </c>
      <c r="F955" s="324">
        <f>F954+7</f>
        <v>45424</v>
      </c>
      <c r="G955" s="324">
        <f>F955+36</f>
        <v>45460</v>
      </c>
    </row>
    <row r="956" spans="1:8">
      <c r="A956" s="336"/>
      <c r="B956" s="422" t="s">
        <v>1588</v>
      </c>
      <c r="C956" s="421" t="s">
        <v>1587</v>
      </c>
      <c r="D956" s="400"/>
      <c r="E956" s="324">
        <f>F956-4</f>
        <v>45427</v>
      </c>
      <c r="F956" s="324">
        <f>F955+7</f>
        <v>45431</v>
      </c>
      <c r="G956" s="324">
        <f>F956+36</f>
        <v>45467</v>
      </c>
    </row>
    <row r="957" spans="1:8">
      <c r="A957" s="336"/>
      <c r="B957" s="420" t="s">
        <v>1586</v>
      </c>
      <c r="C957" s="419" t="s">
        <v>1585</v>
      </c>
      <c r="D957" s="400"/>
      <c r="E957" s="324">
        <f>F957-4</f>
        <v>45434</v>
      </c>
      <c r="F957" s="324">
        <f>F956+7</f>
        <v>45438</v>
      </c>
      <c r="G957" s="324">
        <f>F957+36</f>
        <v>45474</v>
      </c>
    </row>
    <row r="958" spans="1:8">
      <c r="A958" s="336"/>
      <c r="B958" s="420"/>
      <c r="C958" s="419"/>
      <c r="D958" s="400"/>
      <c r="E958" s="324">
        <f>F958-4</f>
        <v>45441</v>
      </c>
      <c r="F958" s="324">
        <f>F957+7</f>
        <v>45445</v>
      </c>
      <c r="G958" s="324">
        <f>F958+36</f>
        <v>45481</v>
      </c>
      <c r="H958" s="371"/>
    </row>
    <row r="959" spans="1:8">
      <c r="A959" s="336"/>
      <c r="B959" s="425"/>
      <c r="C959" s="424"/>
      <c r="D959" s="340"/>
      <c r="E959" s="339"/>
      <c r="F959" s="339"/>
      <c r="G959" s="339"/>
      <c r="H959" s="371"/>
    </row>
    <row r="960" spans="1:8">
      <c r="A960" s="402" t="s">
        <v>1584</v>
      </c>
      <c r="B960" s="402"/>
      <c r="D960" s="337"/>
      <c r="E960" s="336"/>
      <c r="F960" s="336"/>
      <c r="G960" s="336"/>
      <c r="H960" s="336"/>
    </row>
    <row r="961" spans="1:8">
      <c r="A961" s="336"/>
      <c r="B961" s="335" t="s">
        <v>1447</v>
      </c>
      <c r="C961" s="335" t="s">
        <v>21</v>
      </c>
      <c r="D961" s="334" t="s">
        <v>22</v>
      </c>
      <c r="E961" s="331" t="s">
        <v>128</v>
      </c>
      <c r="F961" s="331" t="s">
        <v>1308</v>
      </c>
      <c r="G961" s="324" t="s">
        <v>1583</v>
      </c>
      <c r="H961" s="331" t="s">
        <v>1582</v>
      </c>
    </row>
    <row r="962" spans="1:8">
      <c r="A962" s="336"/>
      <c r="B962" s="333"/>
      <c r="C962" s="333"/>
      <c r="D962" s="332"/>
      <c r="E962" s="331" t="s">
        <v>1087</v>
      </c>
      <c r="F962" s="331" t="s">
        <v>24</v>
      </c>
      <c r="G962" s="331" t="s">
        <v>25</v>
      </c>
      <c r="H962" s="331" t="s">
        <v>25</v>
      </c>
    </row>
    <row r="963" spans="1:8" ht="16.5" customHeight="1">
      <c r="A963" s="336"/>
      <c r="B963" s="421" t="s">
        <v>1581</v>
      </c>
      <c r="C963" s="421" t="s">
        <v>1580</v>
      </c>
      <c r="D963" s="330" t="s">
        <v>1579</v>
      </c>
      <c r="E963" s="324">
        <f>F963-4</f>
        <v>45415</v>
      </c>
      <c r="F963" s="324">
        <v>45419</v>
      </c>
      <c r="G963" s="324">
        <f>F963+21</f>
        <v>45440</v>
      </c>
      <c r="H963" s="418" t="s">
        <v>1572</v>
      </c>
    </row>
    <row r="964" spans="1:8">
      <c r="A964" s="336"/>
      <c r="B964" s="423" t="s">
        <v>1578</v>
      </c>
      <c r="C964" s="421" t="s">
        <v>1577</v>
      </c>
      <c r="D964" s="328"/>
      <c r="E964" s="324">
        <f>F964-4</f>
        <v>45422</v>
      </c>
      <c r="F964" s="324">
        <f>F963+7</f>
        <v>45426</v>
      </c>
      <c r="G964" s="324">
        <f>F964+21</f>
        <v>45447</v>
      </c>
      <c r="H964" s="418" t="s">
        <v>1571</v>
      </c>
    </row>
    <row r="965" spans="1:8">
      <c r="A965" s="336"/>
      <c r="B965" s="422" t="s">
        <v>1576</v>
      </c>
      <c r="C965" s="421" t="s">
        <v>1575</v>
      </c>
      <c r="D965" s="328"/>
      <c r="E965" s="324">
        <f>F965-4</f>
        <v>45429</v>
      </c>
      <c r="F965" s="324">
        <f>F964+7</f>
        <v>45433</v>
      </c>
      <c r="G965" s="324">
        <f>F965+21</f>
        <v>45454</v>
      </c>
      <c r="H965" s="418" t="s">
        <v>1571</v>
      </c>
    </row>
    <row r="966" spans="1:8">
      <c r="A966" s="336"/>
      <c r="B966" s="420" t="s">
        <v>1574</v>
      </c>
      <c r="C966" s="419" t="s">
        <v>1573</v>
      </c>
      <c r="D966" s="328"/>
      <c r="E966" s="324">
        <f>F966-4</f>
        <v>45436</v>
      </c>
      <c r="F966" s="324">
        <f>F965+7</f>
        <v>45440</v>
      </c>
      <c r="G966" s="324">
        <f>F966+21</f>
        <v>45461</v>
      </c>
      <c r="H966" s="418" t="s">
        <v>1572</v>
      </c>
    </row>
    <row r="967" spans="1:8">
      <c r="A967" s="336"/>
      <c r="B967" s="420" t="s">
        <v>1318</v>
      </c>
      <c r="C967" s="419" t="s">
        <v>1318</v>
      </c>
      <c r="D967" s="325"/>
      <c r="E967" s="324">
        <f>F967-4</f>
        <v>45443</v>
      </c>
      <c r="F967" s="324">
        <f>F966+7</f>
        <v>45447</v>
      </c>
      <c r="G967" s="324">
        <f>F967+21</f>
        <v>45468</v>
      </c>
      <c r="H967" s="418" t="s">
        <v>1571</v>
      </c>
    </row>
    <row r="969" spans="1:8" s="370" customFormat="1">
      <c r="A969" s="376" t="s">
        <v>184</v>
      </c>
      <c r="B969" s="376"/>
      <c r="C969" s="376"/>
      <c r="D969" s="376"/>
      <c r="E969" s="376"/>
      <c r="F969" s="376"/>
      <c r="G969" s="376"/>
      <c r="H969" s="375"/>
    </row>
    <row r="970" spans="1:8">
      <c r="A970" s="381" t="s">
        <v>1570</v>
      </c>
    </row>
    <row r="971" spans="1:8">
      <c r="B971" s="335" t="s">
        <v>1549</v>
      </c>
      <c r="C971" s="335" t="s">
        <v>1310</v>
      </c>
      <c r="D971" s="406" t="s">
        <v>22</v>
      </c>
      <c r="E971" s="401" t="s">
        <v>128</v>
      </c>
      <c r="F971" s="401" t="s">
        <v>128</v>
      </c>
      <c r="G971" s="401" t="s">
        <v>1569</v>
      </c>
    </row>
    <row r="972" spans="1:8">
      <c r="B972" s="333"/>
      <c r="C972" s="333"/>
      <c r="D972" s="405"/>
      <c r="E972" s="401" t="s">
        <v>1087</v>
      </c>
      <c r="F972" s="401" t="s">
        <v>24</v>
      </c>
      <c r="G972" s="401" t="s">
        <v>25</v>
      </c>
    </row>
    <row r="973" spans="1:8" ht="16.5" customHeight="1">
      <c r="B973" s="414" t="s">
        <v>1563</v>
      </c>
      <c r="C973" s="413" t="s">
        <v>1568</v>
      </c>
      <c r="D973" s="380" t="s">
        <v>1567</v>
      </c>
      <c r="E973" s="324">
        <f>F973-3</f>
        <v>45413</v>
      </c>
      <c r="F973" s="324">
        <v>45416</v>
      </c>
      <c r="G973" s="324">
        <f>F973+2</f>
        <v>45418</v>
      </c>
    </row>
    <row r="974" spans="1:8">
      <c r="B974" s="416" t="s">
        <v>1566</v>
      </c>
      <c r="C974" s="415" t="s">
        <v>1318</v>
      </c>
      <c r="D974" s="379"/>
      <c r="E974" s="347">
        <f>F974-3</f>
        <v>45420</v>
      </c>
      <c r="F974" s="347">
        <f>F973+7</f>
        <v>45423</v>
      </c>
      <c r="G974" s="347">
        <f>F974+2</f>
        <v>45425</v>
      </c>
    </row>
    <row r="975" spans="1:8">
      <c r="B975" s="414" t="s">
        <v>1565</v>
      </c>
      <c r="C975" s="413" t="s">
        <v>1564</v>
      </c>
      <c r="D975" s="379"/>
      <c r="E975" s="324">
        <f>F975-3</f>
        <v>45427</v>
      </c>
      <c r="F975" s="324">
        <f>F974+7</f>
        <v>45430</v>
      </c>
      <c r="G975" s="324">
        <f>F975+2</f>
        <v>45432</v>
      </c>
    </row>
    <row r="976" spans="1:8">
      <c r="B976" s="414" t="s">
        <v>1563</v>
      </c>
      <c r="C976" s="413" t="s">
        <v>1562</v>
      </c>
      <c r="D976" s="379"/>
      <c r="E976" s="324">
        <f>F976-3</f>
        <v>45434</v>
      </c>
      <c r="F976" s="324">
        <f>F975+7</f>
        <v>45437</v>
      </c>
      <c r="G976" s="324">
        <f>F976+2</f>
        <v>45439</v>
      </c>
    </row>
    <row r="977" spans="1:7">
      <c r="B977" s="414" t="s">
        <v>1318</v>
      </c>
      <c r="C977" s="413" t="s">
        <v>1263</v>
      </c>
      <c r="D977" s="378"/>
      <c r="E977" s="324">
        <f>F977-3</f>
        <v>45441</v>
      </c>
      <c r="F977" s="324">
        <f>F976+7</f>
        <v>45444</v>
      </c>
      <c r="G977" s="324">
        <f>F977+2</f>
        <v>45446</v>
      </c>
    </row>
    <row r="978" spans="1:7">
      <c r="B978" s="383" t="s">
        <v>1498</v>
      </c>
      <c r="C978" s="339" t="s">
        <v>1561</v>
      </c>
      <c r="D978" s="383"/>
      <c r="E978" s="339"/>
      <c r="F978" s="339"/>
      <c r="G978" s="339"/>
    </row>
    <row r="979" spans="1:7">
      <c r="B979" s="335" t="s">
        <v>1549</v>
      </c>
      <c r="C979" s="335" t="s">
        <v>1329</v>
      </c>
      <c r="D979" s="406" t="s">
        <v>22</v>
      </c>
      <c r="E979" s="401" t="s">
        <v>128</v>
      </c>
      <c r="F979" s="401" t="s">
        <v>128</v>
      </c>
      <c r="G979" s="401" t="s">
        <v>1560</v>
      </c>
    </row>
    <row r="980" spans="1:7">
      <c r="B980" s="333"/>
      <c r="C980" s="333"/>
      <c r="D980" s="405"/>
      <c r="E980" s="401" t="s">
        <v>1087</v>
      </c>
      <c r="F980" s="401" t="s">
        <v>24</v>
      </c>
      <c r="G980" s="401" t="s">
        <v>25</v>
      </c>
    </row>
    <row r="981" spans="1:7">
      <c r="B981" s="414" t="s">
        <v>1556</v>
      </c>
      <c r="C981" s="413" t="s">
        <v>1516</v>
      </c>
      <c r="D981" s="380" t="s">
        <v>1559</v>
      </c>
      <c r="E981" s="324">
        <f>F981-3</f>
        <v>45411</v>
      </c>
      <c r="F981" s="324">
        <v>45414</v>
      </c>
      <c r="G981" s="324">
        <f>F981+2</f>
        <v>45416</v>
      </c>
    </row>
    <row r="982" spans="1:7">
      <c r="B982" s="414" t="s">
        <v>1558</v>
      </c>
      <c r="C982" s="413" t="s">
        <v>1555</v>
      </c>
      <c r="D982" s="379"/>
      <c r="E982" s="324">
        <f>F982-3</f>
        <v>45418</v>
      </c>
      <c r="F982" s="324">
        <f>F981+7</f>
        <v>45421</v>
      </c>
      <c r="G982" s="324">
        <f>F982+2</f>
        <v>45423</v>
      </c>
    </row>
    <row r="983" spans="1:7">
      <c r="B983" s="414" t="s">
        <v>1557</v>
      </c>
      <c r="C983" s="413" t="s">
        <v>1555</v>
      </c>
      <c r="D983" s="379"/>
      <c r="E983" s="324">
        <f>F983-3</f>
        <v>45425</v>
      </c>
      <c r="F983" s="324">
        <f>F982+7</f>
        <v>45428</v>
      </c>
      <c r="G983" s="324">
        <f>F983+2</f>
        <v>45430</v>
      </c>
    </row>
    <row r="984" spans="1:7">
      <c r="B984" s="414" t="s">
        <v>1556</v>
      </c>
      <c r="C984" s="413" t="s">
        <v>1555</v>
      </c>
      <c r="D984" s="379"/>
      <c r="E984" s="324">
        <f>F984-3</f>
        <v>45432</v>
      </c>
      <c r="F984" s="324">
        <f>F983+7</f>
        <v>45435</v>
      </c>
      <c r="G984" s="324">
        <f>F984+2</f>
        <v>45437</v>
      </c>
    </row>
    <row r="985" spans="1:7">
      <c r="B985" s="414" t="s">
        <v>1554</v>
      </c>
      <c r="C985" s="413" t="s">
        <v>1553</v>
      </c>
      <c r="D985" s="378"/>
      <c r="E985" s="324">
        <f>F985-3</f>
        <v>45439</v>
      </c>
      <c r="F985" s="324">
        <f>F984+7</f>
        <v>45442</v>
      </c>
      <c r="G985" s="324">
        <f>F985+2</f>
        <v>45444</v>
      </c>
    </row>
    <row r="986" spans="1:7">
      <c r="B986" s="321"/>
      <c r="C986" s="321"/>
    </row>
    <row r="987" spans="1:7">
      <c r="A987" s="381" t="s">
        <v>1552</v>
      </c>
      <c r="C987" s="322"/>
    </row>
    <row r="988" spans="1:7">
      <c r="B988" s="335" t="s">
        <v>1453</v>
      </c>
      <c r="C988" s="335" t="s">
        <v>21</v>
      </c>
      <c r="D988" s="406" t="s">
        <v>22</v>
      </c>
      <c r="E988" s="401" t="s">
        <v>128</v>
      </c>
      <c r="F988" s="401" t="s">
        <v>128</v>
      </c>
      <c r="G988" s="401" t="s">
        <v>1552</v>
      </c>
    </row>
    <row r="989" spans="1:7">
      <c r="B989" s="333"/>
      <c r="C989" s="333"/>
      <c r="D989" s="405"/>
      <c r="E989" s="401" t="s">
        <v>1087</v>
      </c>
      <c r="F989" s="401" t="s">
        <v>24</v>
      </c>
      <c r="G989" s="401" t="s">
        <v>25</v>
      </c>
    </row>
    <row r="990" spans="1:7" ht="16.5" customHeight="1">
      <c r="B990" s="414" t="s">
        <v>1547</v>
      </c>
      <c r="C990" s="413" t="s">
        <v>1533</v>
      </c>
      <c r="D990" s="380" t="s">
        <v>1551</v>
      </c>
      <c r="E990" s="324">
        <f>F990-4</f>
        <v>45412</v>
      </c>
      <c r="F990" s="324">
        <v>45416</v>
      </c>
      <c r="G990" s="324">
        <f>F990+3</f>
        <v>45419</v>
      </c>
    </row>
    <row r="991" spans="1:7">
      <c r="B991" s="414" t="s">
        <v>1541</v>
      </c>
      <c r="C991" s="413" t="s">
        <v>1503</v>
      </c>
      <c r="D991" s="379"/>
      <c r="E991" s="324">
        <f>F991-4</f>
        <v>45419</v>
      </c>
      <c r="F991" s="324">
        <f>F990+7</f>
        <v>45423</v>
      </c>
      <c r="G991" s="324">
        <f>F991+3</f>
        <v>45426</v>
      </c>
    </row>
    <row r="992" spans="1:7">
      <c r="B992" s="414" t="s">
        <v>1543</v>
      </c>
      <c r="C992" s="413" t="s">
        <v>1542</v>
      </c>
      <c r="D992" s="379"/>
      <c r="E992" s="324">
        <f>F992-4</f>
        <v>45426</v>
      </c>
      <c r="F992" s="324">
        <f>F991+7</f>
        <v>45430</v>
      </c>
      <c r="G992" s="324">
        <f>F992+3</f>
        <v>45433</v>
      </c>
    </row>
    <row r="993" spans="1:7">
      <c r="B993" s="414" t="s">
        <v>1545</v>
      </c>
      <c r="C993" s="413" t="s">
        <v>1540</v>
      </c>
      <c r="D993" s="379"/>
      <c r="E993" s="324">
        <f>F993-4</f>
        <v>45433</v>
      </c>
      <c r="F993" s="324">
        <f>F992+7</f>
        <v>45437</v>
      </c>
      <c r="G993" s="324">
        <f>F993+3</f>
        <v>45440</v>
      </c>
    </row>
    <row r="994" spans="1:7">
      <c r="B994" s="414" t="s">
        <v>1318</v>
      </c>
      <c r="C994" s="413" t="s">
        <v>1318</v>
      </c>
      <c r="D994" s="378"/>
      <c r="E994" s="324">
        <f>F994-4</f>
        <v>45440</v>
      </c>
      <c r="F994" s="324">
        <f>F993+7</f>
        <v>45444</v>
      </c>
      <c r="G994" s="324">
        <f>F994+3</f>
        <v>45447</v>
      </c>
    </row>
    <row r="995" spans="1:7">
      <c r="B995" s="342"/>
      <c r="C995" s="342"/>
      <c r="D995" s="383"/>
      <c r="E995" s="339"/>
      <c r="F995" s="339"/>
      <c r="G995" s="339"/>
    </row>
    <row r="996" spans="1:7">
      <c r="A996" s="381" t="s">
        <v>1550</v>
      </c>
      <c r="B996" s="321"/>
      <c r="C996" s="321"/>
    </row>
    <row r="997" spans="1:7">
      <c r="B997" s="335" t="s">
        <v>1549</v>
      </c>
      <c r="C997" s="335" t="s">
        <v>21</v>
      </c>
      <c r="D997" s="406" t="s">
        <v>22</v>
      </c>
      <c r="E997" s="401" t="s">
        <v>128</v>
      </c>
      <c r="F997" s="401" t="s">
        <v>128</v>
      </c>
      <c r="G997" s="401" t="s">
        <v>1548</v>
      </c>
    </row>
    <row r="998" spans="1:7">
      <c r="B998" s="333"/>
      <c r="C998" s="333"/>
      <c r="D998" s="405"/>
      <c r="E998" s="401" t="s">
        <v>1087</v>
      </c>
      <c r="F998" s="401" t="s">
        <v>24</v>
      </c>
      <c r="G998" s="401" t="s">
        <v>25</v>
      </c>
    </row>
    <row r="999" spans="1:7" ht="16.5" customHeight="1">
      <c r="B999" s="414" t="s">
        <v>1547</v>
      </c>
      <c r="C999" s="413" t="s">
        <v>1533</v>
      </c>
      <c r="D999" s="380" t="s">
        <v>1546</v>
      </c>
      <c r="E999" s="324">
        <f>F999-4</f>
        <v>45412</v>
      </c>
      <c r="F999" s="324">
        <v>45416</v>
      </c>
      <c r="G999" s="324">
        <f>F999+2</f>
        <v>45418</v>
      </c>
    </row>
    <row r="1000" spans="1:7">
      <c r="B1000" s="414" t="s">
        <v>1545</v>
      </c>
      <c r="C1000" s="413" t="s">
        <v>1544</v>
      </c>
      <c r="D1000" s="379"/>
      <c r="E1000" s="324">
        <f>F1000-4</f>
        <v>45419</v>
      </c>
      <c r="F1000" s="324">
        <f>F999+7</f>
        <v>45423</v>
      </c>
      <c r="G1000" s="324">
        <f>F1000+2</f>
        <v>45425</v>
      </c>
    </row>
    <row r="1001" spans="1:7">
      <c r="B1001" s="414" t="s">
        <v>1543</v>
      </c>
      <c r="C1001" s="413" t="s">
        <v>1542</v>
      </c>
      <c r="D1001" s="379"/>
      <c r="E1001" s="324">
        <f>F1001-4</f>
        <v>45426</v>
      </c>
      <c r="F1001" s="324">
        <f>F1000+7</f>
        <v>45430</v>
      </c>
      <c r="G1001" s="324">
        <f>F1001+2</f>
        <v>45432</v>
      </c>
    </row>
    <row r="1002" spans="1:7">
      <c r="B1002" s="414" t="s">
        <v>1541</v>
      </c>
      <c r="C1002" s="413" t="s">
        <v>1540</v>
      </c>
      <c r="D1002" s="379"/>
      <c r="E1002" s="324">
        <f>F1002-4</f>
        <v>45433</v>
      </c>
      <c r="F1002" s="324">
        <f>F1001+7</f>
        <v>45437</v>
      </c>
      <c r="G1002" s="324">
        <f>F1002+2</f>
        <v>45439</v>
      </c>
    </row>
    <row r="1003" spans="1:7">
      <c r="B1003" s="414" t="s">
        <v>1318</v>
      </c>
      <c r="C1003" s="413" t="s">
        <v>1318</v>
      </c>
      <c r="D1003" s="378"/>
      <c r="E1003" s="324">
        <f>F1003-4</f>
        <v>45440</v>
      </c>
      <c r="F1003" s="324">
        <f>F1002+7</f>
        <v>45444</v>
      </c>
      <c r="G1003" s="324">
        <f>F1003+2</f>
        <v>45446</v>
      </c>
    </row>
    <row r="1004" spans="1:7">
      <c r="B1004" s="363"/>
      <c r="C1004" s="342"/>
      <c r="D1004" s="383"/>
      <c r="E1004" s="339"/>
      <c r="F1004" s="339"/>
      <c r="G1004" s="339"/>
    </row>
    <row r="1005" spans="1:7">
      <c r="A1005" s="417" t="s">
        <v>1539</v>
      </c>
      <c r="B1005" s="417"/>
    </row>
    <row r="1006" spans="1:7">
      <c r="B1006" s="335" t="s">
        <v>1453</v>
      </c>
      <c r="C1006" s="335" t="s">
        <v>21</v>
      </c>
      <c r="D1006" s="406" t="s">
        <v>22</v>
      </c>
      <c r="E1006" s="401" t="s">
        <v>128</v>
      </c>
      <c r="F1006" s="401" t="s">
        <v>128</v>
      </c>
      <c r="G1006" s="401" t="s">
        <v>1528</v>
      </c>
    </row>
    <row r="1007" spans="1:7">
      <c r="B1007" s="333"/>
      <c r="C1007" s="333"/>
      <c r="D1007" s="405"/>
      <c r="E1007" s="401" t="s">
        <v>1087</v>
      </c>
      <c r="F1007" s="401" t="s">
        <v>24</v>
      </c>
      <c r="G1007" s="401" t="s">
        <v>25</v>
      </c>
    </row>
    <row r="1008" spans="1:7">
      <c r="B1008" s="414" t="s">
        <v>1535</v>
      </c>
      <c r="C1008" s="413" t="s">
        <v>1538</v>
      </c>
      <c r="D1008" s="400" t="s">
        <v>1537</v>
      </c>
      <c r="E1008" s="324">
        <f>F1008-4</f>
        <v>45410</v>
      </c>
      <c r="F1008" s="324">
        <v>45414</v>
      </c>
      <c r="G1008" s="324">
        <f>F1008+2</f>
        <v>45416</v>
      </c>
    </row>
    <row r="1009" spans="2:7">
      <c r="B1009" s="414" t="s">
        <v>1536</v>
      </c>
      <c r="C1009" s="413" t="s">
        <v>816</v>
      </c>
      <c r="D1009" s="400"/>
      <c r="E1009" s="324">
        <f>F1009-4</f>
        <v>45417</v>
      </c>
      <c r="F1009" s="324">
        <f>F1008+7</f>
        <v>45421</v>
      </c>
      <c r="G1009" s="324">
        <f>G1008+7</f>
        <v>45423</v>
      </c>
    </row>
    <row r="1010" spans="2:7">
      <c r="B1010" s="414" t="s">
        <v>1535</v>
      </c>
      <c r="C1010" s="413" t="s">
        <v>1448</v>
      </c>
      <c r="D1010" s="400"/>
      <c r="E1010" s="324">
        <f>F1010-4</f>
        <v>45424</v>
      </c>
      <c r="F1010" s="324">
        <f>F1009+7</f>
        <v>45428</v>
      </c>
      <c r="G1010" s="324">
        <f>G1009+7</f>
        <v>45430</v>
      </c>
    </row>
    <row r="1011" spans="2:7">
      <c r="B1011" s="414" t="s">
        <v>1536</v>
      </c>
      <c r="C1011" s="413" t="s">
        <v>819</v>
      </c>
      <c r="D1011" s="400"/>
      <c r="E1011" s="324">
        <f>F1011-4</f>
        <v>45431</v>
      </c>
      <c r="F1011" s="324">
        <f>F1010+7</f>
        <v>45435</v>
      </c>
      <c r="G1011" s="324">
        <f>G1010+7</f>
        <v>45437</v>
      </c>
    </row>
    <row r="1012" spans="2:7">
      <c r="B1012" s="414" t="s">
        <v>1535</v>
      </c>
      <c r="C1012" s="413" t="s">
        <v>820</v>
      </c>
      <c r="D1012" s="400"/>
      <c r="E1012" s="324">
        <f>F1012-4</f>
        <v>45438</v>
      </c>
      <c r="F1012" s="324">
        <f>F1011+7</f>
        <v>45442</v>
      </c>
      <c r="G1012" s="324">
        <f>G1011+7</f>
        <v>45444</v>
      </c>
    </row>
    <row r="1013" spans="2:7">
      <c r="B1013" s="363"/>
      <c r="C1013" s="363"/>
      <c r="D1013" s="383"/>
      <c r="E1013" s="339"/>
      <c r="F1013" s="339"/>
      <c r="G1013" s="339"/>
    </row>
    <row r="1014" spans="2:7">
      <c r="B1014" s="335" t="s">
        <v>1472</v>
      </c>
      <c r="C1014" s="335" t="s">
        <v>21</v>
      </c>
      <c r="D1014" s="406" t="s">
        <v>22</v>
      </c>
      <c r="E1014" s="401" t="s">
        <v>128</v>
      </c>
      <c r="F1014" s="401" t="s">
        <v>128</v>
      </c>
      <c r="G1014" s="401" t="s">
        <v>1534</v>
      </c>
    </row>
    <row r="1015" spans="2:7">
      <c r="B1015" s="333"/>
      <c r="C1015" s="333"/>
      <c r="D1015" s="405"/>
      <c r="E1015" s="401" t="s">
        <v>1087</v>
      </c>
      <c r="F1015" s="401" t="s">
        <v>24</v>
      </c>
      <c r="G1015" s="401" t="s">
        <v>25</v>
      </c>
    </row>
    <row r="1016" spans="2:7" ht="16.5" customHeight="1">
      <c r="B1016" s="414" t="s">
        <v>1529</v>
      </c>
      <c r="C1016" s="413" t="s">
        <v>1533</v>
      </c>
      <c r="D1016" s="400" t="s">
        <v>1532</v>
      </c>
      <c r="E1016" s="324">
        <f>F1016-4</f>
        <v>45411</v>
      </c>
      <c r="F1016" s="324">
        <v>45415</v>
      </c>
      <c r="G1016" s="324">
        <f>F1016+3</f>
        <v>45418</v>
      </c>
    </row>
    <row r="1017" spans="2:7">
      <c r="B1017" s="414" t="s">
        <v>1530</v>
      </c>
      <c r="C1017" s="413" t="s">
        <v>816</v>
      </c>
      <c r="D1017" s="400"/>
      <c r="E1017" s="324">
        <f>E1016+7</f>
        <v>45418</v>
      </c>
      <c r="F1017" s="324">
        <f>F1016+7</f>
        <v>45422</v>
      </c>
      <c r="G1017" s="324">
        <f>F1017+3</f>
        <v>45425</v>
      </c>
    </row>
    <row r="1018" spans="2:7">
      <c r="B1018" s="414" t="s">
        <v>1531</v>
      </c>
      <c r="C1018" s="413" t="s">
        <v>1448</v>
      </c>
      <c r="D1018" s="400"/>
      <c r="E1018" s="324">
        <f>E1017+7</f>
        <v>45425</v>
      </c>
      <c r="F1018" s="324">
        <f>F1017+7</f>
        <v>45429</v>
      </c>
      <c r="G1018" s="324">
        <f>F1018+3</f>
        <v>45432</v>
      </c>
    </row>
    <row r="1019" spans="2:7">
      <c r="B1019" s="414" t="s">
        <v>1530</v>
      </c>
      <c r="C1019" s="413" t="s">
        <v>819</v>
      </c>
      <c r="D1019" s="400"/>
      <c r="E1019" s="324">
        <f>E1018+7</f>
        <v>45432</v>
      </c>
      <c r="F1019" s="324">
        <f>F1018+7</f>
        <v>45436</v>
      </c>
      <c r="G1019" s="324">
        <f>F1019+3</f>
        <v>45439</v>
      </c>
    </row>
    <row r="1020" spans="2:7">
      <c r="B1020" s="414" t="s">
        <v>1529</v>
      </c>
      <c r="C1020" s="413" t="s">
        <v>820</v>
      </c>
      <c r="D1020" s="400"/>
      <c r="E1020" s="324">
        <f>E1019+7</f>
        <v>45439</v>
      </c>
      <c r="F1020" s="324">
        <f>F1019+7</f>
        <v>45443</v>
      </c>
      <c r="G1020" s="324">
        <f>F1020+3</f>
        <v>45446</v>
      </c>
    </row>
    <row r="1022" spans="2:7">
      <c r="B1022" s="335" t="s">
        <v>1453</v>
      </c>
      <c r="C1022" s="335" t="s">
        <v>21</v>
      </c>
      <c r="D1022" s="406" t="s">
        <v>22</v>
      </c>
      <c r="E1022" s="401" t="s">
        <v>128</v>
      </c>
      <c r="F1022" s="401" t="s">
        <v>128</v>
      </c>
      <c r="G1022" s="401" t="s">
        <v>1528</v>
      </c>
    </row>
    <row r="1023" spans="2:7">
      <c r="B1023" s="333"/>
      <c r="C1023" s="333"/>
      <c r="D1023" s="405"/>
      <c r="E1023" s="401" t="s">
        <v>1087</v>
      </c>
      <c r="F1023" s="401" t="s">
        <v>24</v>
      </c>
      <c r="G1023" s="401" t="s">
        <v>25</v>
      </c>
    </row>
    <row r="1024" spans="2:7">
      <c r="B1024" s="414" t="s">
        <v>1524</v>
      </c>
      <c r="C1024" s="413" t="s">
        <v>1527</v>
      </c>
      <c r="D1024" s="400" t="s">
        <v>1526</v>
      </c>
      <c r="E1024" s="324">
        <f>F1024-4</f>
        <v>45413</v>
      </c>
      <c r="F1024" s="324">
        <v>45417</v>
      </c>
      <c r="G1024" s="324">
        <f>F1024+3</f>
        <v>45420</v>
      </c>
    </row>
    <row r="1025" spans="1:7">
      <c r="B1025" s="414" t="s">
        <v>1524</v>
      </c>
      <c r="C1025" s="413" t="s">
        <v>1448</v>
      </c>
      <c r="D1025" s="400"/>
      <c r="E1025" s="324">
        <f>E1024+7</f>
        <v>45420</v>
      </c>
      <c r="F1025" s="324">
        <f>F1024+7</f>
        <v>45424</v>
      </c>
      <c r="G1025" s="324">
        <f>G1024+7</f>
        <v>45427</v>
      </c>
    </row>
    <row r="1026" spans="1:7">
      <c r="B1026" s="414" t="s">
        <v>1525</v>
      </c>
      <c r="C1026" s="413" t="s">
        <v>819</v>
      </c>
      <c r="D1026" s="400"/>
      <c r="E1026" s="324">
        <f>E1025+7</f>
        <v>45427</v>
      </c>
      <c r="F1026" s="324">
        <f>F1025+7</f>
        <v>45431</v>
      </c>
      <c r="G1026" s="324">
        <f>G1025+7</f>
        <v>45434</v>
      </c>
    </row>
    <row r="1027" spans="1:7">
      <c r="B1027" s="414" t="s">
        <v>1524</v>
      </c>
      <c r="C1027" s="413" t="s">
        <v>820</v>
      </c>
      <c r="D1027" s="400"/>
      <c r="E1027" s="324">
        <f>E1026+7</f>
        <v>45434</v>
      </c>
      <c r="F1027" s="324">
        <f>F1026+7</f>
        <v>45438</v>
      </c>
      <c r="G1027" s="324">
        <f>G1026+7</f>
        <v>45441</v>
      </c>
    </row>
    <row r="1028" spans="1:7">
      <c r="B1028" s="414" t="s">
        <v>1524</v>
      </c>
      <c r="C1028" s="413" t="s">
        <v>821</v>
      </c>
      <c r="D1028" s="400"/>
      <c r="E1028" s="324">
        <f>E1027+7</f>
        <v>45441</v>
      </c>
      <c r="F1028" s="324">
        <f>F1027+7</f>
        <v>45445</v>
      </c>
      <c r="G1028" s="324">
        <f>G1027+7</f>
        <v>45448</v>
      </c>
    </row>
    <row r="1029" spans="1:7">
      <c r="B1029" s="321"/>
      <c r="C1029" s="321"/>
    </row>
    <row r="1030" spans="1:7">
      <c r="A1030" s="381" t="s">
        <v>1523</v>
      </c>
    </row>
    <row r="1031" spans="1:7">
      <c r="B1031" s="335" t="s">
        <v>1453</v>
      </c>
      <c r="C1031" s="335" t="s">
        <v>21</v>
      </c>
      <c r="D1031" s="406" t="s">
        <v>22</v>
      </c>
      <c r="E1031" s="401" t="s">
        <v>128</v>
      </c>
      <c r="F1031" s="401" t="s">
        <v>128</v>
      </c>
      <c r="G1031" s="401" t="s">
        <v>1523</v>
      </c>
    </row>
    <row r="1032" spans="1:7">
      <c r="B1032" s="333"/>
      <c r="C1032" s="333"/>
      <c r="D1032" s="405"/>
      <c r="E1032" s="401" t="s">
        <v>1087</v>
      </c>
      <c r="F1032" s="401" t="s">
        <v>24</v>
      </c>
      <c r="G1032" s="401" t="s">
        <v>25</v>
      </c>
    </row>
    <row r="1033" spans="1:7">
      <c r="B1033" s="416" t="s">
        <v>1522</v>
      </c>
      <c r="C1033" s="415" t="s">
        <v>1263</v>
      </c>
      <c r="D1033" s="400" t="s">
        <v>1521</v>
      </c>
      <c r="E1033" s="347">
        <f>F1033-5</f>
        <v>45414</v>
      </c>
      <c r="F1033" s="347">
        <v>45419</v>
      </c>
      <c r="G1033" s="347">
        <f>F1033+3</f>
        <v>45422</v>
      </c>
    </row>
    <row r="1034" spans="1:7">
      <c r="B1034" s="414" t="s">
        <v>1520</v>
      </c>
      <c r="C1034" s="413" t="s">
        <v>1519</v>
      </c>
      <c r="D1034" s="400"/>
      <c r="E1034" s="324">
        <f>F1034-5</f>
        <v>45421</v>
      </c>
      <c r="F1034" s="324">
        <f>F1033+7</f>
        <v>45426</v>
      </c>
      <c r="G1034" s="324">
        <f>F1034+3</f>
        <v>45429</v>
      </c>
    </row>
    <row r="1035" spans="1:7">
      <c r="B1035" s="414" t="s">
        <v>1518</v>
      </c>
      <c r="C1035" s="413" t="s">
        <v>1516</v>
      </c>
      <c r="D1035" s="400"/>
      <c r="E1035" s="324">
        <f>F1035-5</f>
        <v>45428</v>
      </c>
      <c r="F1035" s="324">
        <f>F1034+7</f>
        <v>45433</v>
      </c>
      <c r="G1035" s="324">
        <f>F1035+3</f>
        <v>45436</v>
      </c>
    </row>
    <row r="1036" spans="1:7">
      <c r="B1036" s="414" t="s">
        <v>1517</v>
      </c>
      <c r="C1036" s="413" t="s">
        <v>1516</v>
      </c>
      <c r="D1036" s="400"/>
      <c r="E1036" s="324">
        <f>F1036-5</f>
        <v>45435</v>
      </c>
      <c r="F1036" s="324">
        <f>F1035+7</f>
        <v>45440</v>
      </c>
      <c r="G1036" s="324">
        <f>F1036+3</f>
        <v>45443</v>
      </c>
    </row>
    <row r="1037" spans="1:7">
      <c r="B1037" s="414"/>
      <c r="C1037" s="413"/>
      <c r="D1037" s="400"/>
      <c r="E1037" s="324">
        <f>F1037-5</f>
        <v>45442</v>
      </c>
      <c r="F1037" s="324">
        <f>F1036+7</f>
        <v>45447</v>
      </c>
      <c r="G1037" s="324">
        <f>F1037+3</f>
        <v>45450</v>
      </c>
    </row>
    <row r="1038" spans="1:7">
      <c r="B1038" s="321" t="s">
        <v>1263</v>
      </c>
      <c r="C1038" s="321"/>
      <c r="F1038" s="339"/>
      <c r="G1038" s="339"/>
    </row>
    <row r="1039" spans="1:7">
      <c r="B1039" s="335" t="s">
        <v>1453</v>
      </c>
      <c r="C1039" s="335" t="s">
        <v>21</v>
      </c>
      <c r="D1039" s="406" t="s">
        <v>22</v>
      </c>
      <c r="E1039" s="401" t="s">
        <v>128</v>
      </c>
      <c r="F1039" s="401" t="s">
        <v>128</v>
      </c>
      <c r="G1039" s="401" t="s">
        <v>1507</v>
      </c>
    </row>
    <row r="1040" spans="1:7">
      <c r="B1040" s="333"/>
      <c r="C1040" s="333"/>
      <c r="D1040" s="405"/>
      <c r="E1040" s="401" t="s">
        <v>1087</v>
      </c>
      <c r="F1040" s="401" t="s">
        <v>24</v>
      </c>
      <c r="G1040" s="401" t="s">
        <v>25</v>
      </c>
    </row>
    <row r="1041" spans="1:7">
      <c r="B1041" s="414" t="s">
        <v>1509</v>
      </c>
      <c r="C1041" s="413" t="s">
        <v>1515</v>
      </c>
      <c r="D1041" s="400" t="s">
        <v>1514</v>
      </c>
      <c r="E1041" s="324">
        <f>F1041-4</f>
        <v>45411</v>
      </c>
      <c r="F1041" s="324">
        <v>45415</v>
      </c>
      <c r="G1041" s="324">
        <f>F1041+2</f>
        <v>45417</v>
      </c>
    </row>
    <row r="1042" spans="1:7">
      <c r="B1042" s="414" t="s">
        <v>1513</v>
      </c>
      <c r="C1042" s="413" t="s">
        <v>1512</v>
      </c>
      <c r="D1042" s="400"/>
      <c r="E1042" s="324">
        <f>F1042-4</f>
        <v>45418</v>
      </c>
      <c r="F1042" s="324">
        <f>F1041+7</f>
        <v>45422</v>
      </c>
      <c r="G1042" s="324">
        <f>F1042+2</f>
        <v>45424</v>
      </c>
    </row>
    <row r="1043" spans="1:7">
      <c r="B1043" s="414" t="s">
        <v>1509</v>
      </c>
      <c r="C1043" s="413" t="s">
        <v>1511</v>
      </c>
      <c r="D1043" s="400"/>
      <c r="E1043" s="324">
        <f>F1043-4</f>
        <v>45425</v>
      </c>
      <c r="F1043" s="324">
        <f>F1042+7</f>
        <v>45429</v>
      </c>
      <c r="G1043" s="324">
        <f>F1043+2</f>
        <v>45431</v>
      </c>
    </row>
    <row r="1044" spans="1:7">
      <c r="B1044" s="414" t="s">
        <v>1509</v>
      </c>
      <c r="C1044" s="413" t="s">
        <v>1510</v>
      </c>
      <c r="D1044" s="400"/>
      <c r="E1044" s="324">
        <f>F1044-4</f>
        <v>45432</v>
      </c>
      <c r="F1044" s="324">
        <f>F1043+7</f>
        <v>45436</v>
      </c>
      <c r="G1044" s="324">
        <f>F1044+2</f>
        <v>45438</v>
      </c>
    </row>
    <row r="1045" spans="1:7">
      <c r="B1045" s="414" t="s">
        <v>1509</v>
      </c>
      <c r="C1045" s="413" t="s">
        <v>1508</v>
      </c>
      <c r="D1045" s="400"/>
      <c r="E1045" s="324">
        <f>F1045-4</f>
        <v>45439</v>
      </c>
      <c r="F1045" s="324">
        <f>F1044+7</f>
        <v>45443</v>
      </c>
      <c r="G1045" s="324">
        <f>F1045+2</f>
        <v>45445</v>
      </c>
    </row>
    <row r="1046" spans="1:7">
      <c r="B1046" s="363"/>
      <c r="C1046" s="363"/>
      <c r="D1046" s="383"/>
      <c r="E1046" s="339"/>
      <c r="F1046" s="339"/>
      <c r="G1046" s="339"/>
    </row>
    <row r="1047" spans="1:7">
      <c r="B1047" s="335" t="s">
        <v>1453</v>
      </c>
      <c r="C1047" s="335" t="s">
        <v>21</v>
      </c>
      <c r="D1047" s="406" t="s">
        <v>22</v>
      </c>
      <c r="E1047" s="401" t="s">
        <v>128</v>
      </c>
      <c r="F1047" s="401" t="s">
        <v>128</v>
      </c>
      <c r="G1047" s="401" t="s">
        <v>1507</v>
      </c>
    </row>
    <row r="1048" spans="1:7">
      <c r="B1048" s="333"/>
      <c r="C1048" s="333"/>
      <c r="D1048" s="405"/>
      <c r="E1048" s="401" t="s">
        <v>1087</v>
      </c>
      <c r="F1048" s="401" t="s">
        <v>24</v>
      </c>
      <c r="G1048" s="401" t="s">
        <v>25</v>
      </c>
    </row>
    <row r="1049" spans="1:7">
      <c r="B1049" s="414" t="s">
        <v>1506</v>
      </c>
      <c r="C1049" s="413" t="s">
        <v>1503</v>
      </c>
      <c r="D1049" s="380" t="s">
        <v>1505</v>
      </c>
      <c r="E1049" s="324">
        <f>F1049-4</f>
        <v>45412</v>
      </c>
      <c r="F1049" s="324">
        <v>45416</v>
      </c>
      <c r="G1049" s="324">
        <f>F1049+2</f>
        <v>45418</v>
      </c>
    </row>
    <row r="1050" spans="1:7">
      <c r="B1050" s="414" t="s">
        <v>1504</v>
      </c>
      <c r="C1050" s="413" t="s">
        <v>1503</v>
      </c>
      <c r="D1050" s="379"/>
      <c r="E1050" s="324">
        <f>E1049+7</f>
        <v>45419</v>
      </c>
      <c r="F1050" s="324">
        <f>F1049+7</f>
        <v>45423</v>
      </c>
      <c r="G1050" s="324">
        <f>F1050+2</f>
        <v>45425</v>
      </c>
    </row>
    <row r="1051" spans="1:7">
      <c r="B1051" s="414" t="s">
        <v>1502</v>
      </c>
      <c r="C1051" s="413" t="s">
        <v>1501</v>
      </c>
      <c r="D1051" s="379"/>
      <c r="E1051" s="324">
        <f>E1050+7</f>
        <v>45426</v>
      </c>
      <c r="F1051" s="324">
        <f>F1050+7</f>
        <v>45430</v>
      </c>
      <c r="G1051" s="324">
        <f>F1051+2</f>
        <v>45432</v>
      </c>
    </row>
    <row r="1052" spans="1:7">
      <c r="B1052" s="414" t="s">
        <v>1500</v>
      </c>
      <c r="C1052" s="413" t="s">
        <v>1499</v>
      </c>
      <c r="D1052" s="379"/>
      <c r="E1052" s="324">
        <f>E1051+7</f>
        <v>45433</v>
      </c>
      <c r="F1052" s="324">
        <f>F1051+7</f>
        <v>45437</v>
      </c>
      <c r="G1052" s="324">
        <f>F1052+2</f>
        <v>45439</v>
      </c>
    </row>
    <row r="1053" spans="1:7">
      <c r="B1053" s="414" t="s">
        <v>1498</v>
      </c>
      <c r="C1053" s="413" t="s">
        <v>1318</v>
      </c>
      <c r="D1053" s="378"/>
      <c r="E1053" s="324">
        <f>E1052+7</f>
        <v>45440</v>
      </c>
      <c r="F1053" s="324">
        <f>F1052+7</f>
        <v>45444</v>
      </c>
      <c r="G1053" s="324">
        <f>F1053+2</f>
        <v>45446</v>
      </c>
    </row>
    <row r="1054" spans="1:7">
      <c r="B1054" s="412"/>
      <c r="C1054" s="411"/>
    </row>
    <row r="1055" spans="1:7">
      <c r="A1055" s="381" t="s">
        <v>1476</v>
      </c>
      <c r="B1055" s="322"/>
      <c r="C1055" s="322"/>
    </row>
    <row r="1056" spans="1:7">
      <c r="A1056" s="381"/>
      <c r="B1056" s="335" t="s">
        <v>1453</v>
      </c>
      <c r="C1056" s="335" t="s">
        <v>21</v>
      </c>
      <c r="D1056" s="406" t="s">
        <v>22</v>
      </c>
      <c r="E1056" s="401" t="s">
        <v>128</v>
      </c>
      <c r="F1056" s="401" t="s">
        <v>128</v>
      </c>
      <c r="G1056" s="401" t="s">
        <v>1476</v>
      </c>
    </row>
    <row r="1057" spans="2:7">
      <c r="B1057" s="333"/>
      <c r="C1057" s="333"/>
      <c r="D1057" s="405"/>
      <c r="E1057" s="401" t="s">
        <v>1087</v>
      </c>
      <c r="F1057" s="401" t="s">
        <v>24</v>
      </c>
      <c r="G1057" s="401" t="s">
        <v>25</v>
      </c>
    </row>
    <row r="1058" spans="2:7">
      <c r="B1058" s="329" t="s">
        <v>1492</v>
      </c>
      <c r="C1058" s="329" t="s">
        <v>1497</v>
      </c>
      <c r="D1058" s="400" t="s">
        <v>1496</v>
      </c>
      <c r="E1058" s="324">
        <f>F1058-4</f>
        <v>45415</v>
      </c>
      <c r="F1058" s="324">
        <v>45419</v>
      </c>
      <c r="G1058" s="324">
        <f>F1058+1</f>
        <v>45420</v>
      </c>
    </row>
    <row r="1059" spans="2:7">
      <c r="B1059" s="329" t="s">
        <v>1492</v>
      </c>
      <c r="C1059" s="329" t="s">
        <v>1495</v>
      </c>
      <c r="D1059" s="400"/>
      <c r="E1059" s="324">
        <f>F1059-4</f>
        <v>45422</v>
      </c>
      <c r="F1059" s="324">
        <f>F1058+7</f>
        <v>45426</v>
      </c>
      <c r="G1059" s="324">
        <f>F1059+1</f>
        <v>45427</v>
      </c>
    </row>
    <row r="1060" spans="2:7">
      <c r="B1060" s="329" t="s">
        <v>1492</v>
      </c>
      <c r="C1060" s="329" t="s">
        <v>1494</v>
      </c>
      <c r="D1060" s="400"/>
      <c r="E1060" s="324">
        <f>F1060-4</f>
        <v>45429</v>
      </c>
      <c r="F1060" s="324">
        <f>F1059+7</f>
        <v>45433</v>
      </c>
      <c r="G1060" s="324">
        <f>F1060+1</f>
        <v>45434</v>
      </c>
    </row>
    <row r="1061" spans="2:7">
      <c r="B1061" s="329" t="s">
        <v>1492</v>
      </c>
      <c r="C1061" s="329" t="s">
        <v>1493</v>
      </c>
      <c r="D1061" s="400"/>
      <c r="E1061" s="324">
        <f>F1061-4</f>
        <v>45436</v>
      </c>
      <c r="F1061" s="324">
        <f>F1060+7</f>
        <v>45440</v>
      </c>
      <c r="G1061" s="324">
        <f>F1061+1</f>
        <v>45441</v>
      </c>
    </row>
    <row r="1062" spans="2:7">
      <c r="B1062" s="329" t="s">
        <v>1492</v>
      </c>
      <c r="C1062" s="329" t="s">
        <v>1491</v>
      </c>
      <c r="D1062" s="400"/>
      <c r="E1062" s="324">
        <f>F1062-4</f>
        <v>45443</v>
      </c>
      <c r="F1062" s="324">
        <f>F1061+7</f>
        <v>45447</v>
      </c>
      <c r="G1062" s="324">
        <f>F1062+1</f>
        <v>45448</v>
      </c>
    </row>
    <row r="1063" spans="2:7">
      <c r="B1063" s="321"/>
      <c r="C1063" s="321"/>
    </row>
    <row r="1064" spans="2:7">
      <c r="B1064" s="335" t="s">
        <v>1453</v>
      </c>
      <c r="C1064" s="335" t="s">
        <v>21</v>
      </c>
      <c r="D1064" s="406" t="s">
        <v>22</v>
      </c>
      <c r="E1064" s="401" t="s">
        <v>128</v>
      </c>
      <c r="F1064" s="401" t="s">
        <v>128</v>
      </c>
      <c r="G1064" s="401" t="s">
        <v>1476</v>
      </c>
    </row>
    <row r="1065" spans="2:7">
      <c r="B1065" s="333"/>
      <c r="C1065" s="333"/>
      <c r="D1065" s="405"/>
      <c r="E1065" s="401" t="s">
        <v>1087</v>
      </c>
      <c r="F1065" s="401" t="s">
        <v>24</v>
      </c>
      <c r="G1065" s="401" t="s">
        <v>25</v>
      </c>
    </row>
    <row r="1066" spans="2:7">
      <c r="B1066" s="329" t="s">
        <v>1486</v>
      </c>
      <c r="C1066" s="329" t="s">
        <v>1490</v>
      </c>
      <c r="D1066" s="400" t="s">
        <v>1489</v>
      </c>
      <c r="E1066" s="324">
        <f>F1066-4</f>
        <v>45410</v>
      </c>
      <c r="F1066" s="324">
        <v>45414</v>
      </c>
      <c r="G1066" s="324">
        <f>F1066+2</f>
        <v>45416</v>
      </c>
    </row>
    <row r="1067" spans="2:7">
      <c r="B1067" s="329" t="s">
        <v>1487</v>
      </c>
      <c r="C1067" s="329" t="s">
        <v>1488</v>
      </c>
      <c r="D1067" s="400"/>
      <c r="E1067" s="324">
        <f>F1067-4</f>
        <v>45417</v>
      </c>
      <c r="F1067" s="324">
        <f>F1066+7</f>
        <v>45421</v>
      </c>
      <c r="G1067" s="324">
        <f>F1067+2</f>
        <v>45423</v>
      </c>
    </row>
    <row r="1068" spans="2:7">
      <c r="B1068" s="329" t="s">
        <v>1486</v>
      </c>
      <c r="C1068" s="329" t="s">
        <v>1488</v>
      </c>
      <c r="D1068" s="400"/>
      <c r="E1068" s="324">
        <f>F1068-4</f>
        <v>45424</v>
      </c>
      <c r="F1068" s="324">
        <f>F1067+7</f>
        <v>45428</v>
      </c>
      <c r="G1068" s="324">
        <f>F1068+2</f>
        <v>45430</v>
      </c>
    </row>
    <row r="1069" spans="2:7">
      <c r="B1069" s="329" t="s">
        <v>1487</v>
      </c>
      <c r="C1069" s="329" t="s">
        <v>1485</v>
      </c>
      <c r="D1069" s="400"/>
      <c r="E1069" s="324">
        <f>F1069-4</f>
        <v>45431</v>
      </c>
      <c r="F1069" s="324">
        <f>F1068+7</f>
        <v>45435</v>
      </c>
      <c r="G1069" s="324">
        <f>F1069+2</f>
        <v>45437</v>
      </c>
    </row>
    <row r="1070" spans="2:7">
      <c r="B1070" s="329" t="s">
        <v>1486</v>
      </c>
      <c r="C1070" s="329" t="s">
        <v>1485</v>
      </c>
      <c r="D1070" s="400"/>
      <c r="E1070" s="324">
        <f>F1070-4</f>
        <v>45438</v>
      </c>
      <c r="F1070" s="324">
        <f>F1069+7</f>
        <v>45442</v>
      </c>
      <c r="G1070" s="324">
        <f>F1070+2</f>
        <v>45444</v>
      </c>
    </row>
    <row r="1072" spans="2:7">
      <c r="B1072" s="335" t="s">
        <v>1453</v>
      </c>
      <c r="C1072" s="335" t="s">
        <v>21</v>
      </c>
      <c r="D1072" s="406" t="s">
        <v>22</v>
      </c>
      <c r="E1072" s="401" t="s">
        <v>128</v>
      </c>
      <c r="F1072" s="401" t="s">
        <v>128</v>
      </c>
      <c r="G1072" s="401" t="s">
        <v>1476</v>
      </c>
    </row>
    <row r="1073" spans="1:7">
      <c r="B1073" s="333"/>
      <c r="C1073" s="333"/>
      <c r="D1073" s="405"/>
      <c r="E1073" s="401" t="s">
        <v>1087</v>
      </c>
      <c r="F1073" s="401" t="s">
        <v>24</v>
      </c>
      <c r="G1073" s="401" t="s">
        <v>25</v>
      </c>
    </row>
    <row r="1074" spans="1:7">
      <c r="B1074" s="329" t="s">
        <v>1482</v>
      </c>
      <c r="C1074" s="329" t="s">
        <v>1484</v>
      </c>
      <c r="D1074" s="400" t="s">
        <v>1483</v>
      </c>
      <c r="E1074" s="324">
        <f>F1074-4</f>
        <v>45411</v>
      </c>
      <c r="F1074" s="324">
        <v>45415</v>
      </c>
      <c r="G1074" s="324">
        <f>F1074+3</f>
        <v>45418</v>
      </c>
    </row>
    <row r="1075" spans="1:7">
      <c r="B1075" s="329" t="s">
        <v>1482</v>
      </c>
      <c r="C1075" s="329" t="s">
        <v>1481</v>
      </c>
      <c r="D1075" s="400"/>
      <c r="E1075" s="324">
        <f>F1075-4</f>
        <v>45418</v>
      </c>
      <c r="F1075" s="324">
        <f>F1074+7</f>
        <v>45422</v>
      </c>
      <c r="G1075" s="324">
        <f>F1075+3</f>
        <v>45425</v>
      </c>
    </row>
    <row r="1076" spans="1:7">
      <c r="B1076" s="329" t="s">
        <v>1478</v>
      </c>
      <c r="C1076" s="329" t="s">
        <v>1480</v>
      </c>
      <c r="D1076" s="400"/>
      <c r="E1076" s="324">
        <f>F1076-4</f>
        <v>45425</v>
      </c>
      <c r="F1076" s="324">
        <f>F1075+7</f>
        <v>45429</v>
      </c>
      <c r="G1076" s="324">
        <f>F1076+3</f>
        <v>45432</v>
      </c>
    </row>
    <row r="1077" spans="1:7">
      <c r="B1077" s="329" t="s">
        <v>1478</v>
      </c>
      <c r="C1077" s="329" t="s">
        <v>1479</v>
      </c>
      <c r="D1077" s="400"/>
      <c r="E1077" s="324">
        <f>F1077-4</f>
        <v>45432</v>
      </c>
      <c r="F1077" s="324">
        <f>F1076+7</f>
        <v>45436</v>
      </c>
      <c r="G1077" s="324">
        <f>F1077+3</f>
        <v>45439</v>
      </c>
    </row>
    <row r="1078" spans="1:7">
      <c r="B1078" s="329" t="s">
        <v>1478</v>
      </c>
      <c r="C1078" s="329" t="s">
        <v>1477</v>
      </c>
      <c r="D1078" s="400"/>
      <c r="E1078" s="324">
        <f>F1078-4</f>
        <v>45439</v>
      </c>
      <c r="F1078" s="324">
        <f>F1077+7</f>
        <v>45443</v>
      </c>
      <c r="G1078" s="324">
        <f>F1078+3</f>
        <v>45446</v>
      </c>
    </row>
    <row r="1079" spans="1:7">
      <c r="C1079" s="321"/>
    </row>
    <row r="1080" spans="1:7">
      <c r="B1080" s="335" t="s">
        <v>1453</v>
      </c>
      <c r="C1080" s="335" t="s">
        <v>21</v>
      </c>
      <c r="D1080" s="406" t="s">
        <v>22</v>
      </c>
      <c r="E1080" s="401" t="s">
        <v>128</v>
      </c>
      <c r="F1080" s="401" t="s">
        <v>128</v>
      </c>
      <c r="G1080" s="401" t="s">
        <v>1476</v>
      </c>
    </row>
    <row r="1081" spans="1:7">
      <c r="B1081" s="333"/>
      <c r="C1081" s="333"/>
      <c r="D1081" s="405"/>
      <c r="E1081" s="401" t="s">
        <v>1087</v>
      </c>
      <c r="F1081" s="401" t="s">
        <v>24</v>
      </c>
      <c r="G1081" s="401" t="s">
        <v>25</v>
      </c>
    </row>
    <row r="1082" spans="1:7">
      <c r="B1082" s="329" t="s">
        <v>1473</v>
      </c>
      <c r="C1082" s="329" t="s">
        <v>212</v>
      </c>
      <c r="D1082" s="400" t="s">
        <v>1475</v>
      </c>
      <c r="E1082" s="324">
        <f>F1082-4</f>
        <v>45413</v>
      </c>
      <c r="F1082" s="324">
        <v>45417</v>
      </c>
      <c r="G1082" s="324">
        <f>F1082+2</f>
        <v>45419</v>
      </c>
    </row>
    <row r="1083" spans="1:7">
      <c r="B1083" s="329" t="s">
        <v>1474</v>
      </c>
      <c r="C1083" s="329" t="s">
        <v>213</v>
      </c>
      <c r="D1083" s="400"/>
      <c r="E1083" s="324">
        <f>F1083-4</f>
        <v>45420</v>
      </c>
      <c r="F1083" s="324">
        <f>F1082+7</f>
        <v>45424</v>
      </c>
      <c r="G1083" s="324">
        <f>F1083+2</f>
        <v>45426</v>
      </c>
    </row>
    <row r="1084" spans="1:7">
      <c r="B1084" s="329" t="s">
        <v>1473</v>
      </c>
      <c r="C1084" s="329" t="s">
        <v>816</v>
      </c>
      <c r="D1084" s="400"/>
      <c r="E1084" s="324">
        <f>F1084-4</f>
        <v>45427</v>
      </c>
      <c r="F1084" s="324">
        <f>F1083+7</f>
        <v>45431</v>
      </c>
      <c r="G1084" s="324">
        <f>F1084+2</f>
        <v>45433</v>
      </c>
    </row>
    <row r="1085" spans="1:7">
      <c r="B1085" s="329" t="s">
        <v>1473</v>
      </c>
      <c r="C1085" s="329" t="s">
        <v>1448</v>
      </c>
      <c r="D1085" s="400"/>
      <c r="E1085" s="324">
        <f>F1085-4</f>
        <v>45434</v>
      </c>
      <c r="F1085" s="324">
        <f>F1084+7</f>
        <v>45438</v>
      </c>
      <c r="G1085" s="324">
        <f>F1085+2</f>
        <v>45440</v>
      </c>
    </row>
    <row r="1086" spans="1:7">
      <c r="B1086" s="329" t="s">
        <v>1473</v>
      </c>
      <c r="C1086" s="329" t="s">
        <v>819</v>
      </c>
      <c r="D1086" s="400"/>
      <c r="E1086" s="324">
        <f>F1086-4</f>
        <v>45441</v>
      </c>
      <c r="F1086" s="324">
        <f>F1085+7</f>
        <v>45445</v>
      </c>
      <c r="G1086" s="324">
        <f>F1086+2</f>
        <v>45447</v>
      </c>
    </row>
    <row r="1087" spans="1:7">
      <c r="B1087" s="363"/>
      <c r="C1087" s="363"/>
      <c r="D1087" s="383"/>
      <c r="E1087" s="339"/>
      <c r="F1087" s="339"/>
      <c r="G1087" s="339"/>
    </row>
    <row r="1088" spans="1:7">
      <c r="A1088" s="381" t="s">
        <v>1451</v>
      </c>
    </row>
    <row r="1089" spans="1:7">
      <c r="A1089" s="381"/>
      <c r="B1089" s="335" t="s">
        <v>1472</v>
      </c>
      <c r="C1089" s="335" t="s">
        <v>21</v>
      </c>
      <c r="D1089" s="406" t="s">
        <v>22</v>
      </c>
      <c r="E1089" s="401" t="s">
        <v>128</v>
      </c>
      <c r="F1089" s="401" t="s">
        <v>128</v>
      </c>
      <c r="G1089" s="401" t="s">
        <v>1451</v>
      </c>
    </row>
    <row r="1090" spans="1:7">
      <c r="A1090" s="381"/>
      <c r="B1090" s="333"/>
      <c r="C1090" s="333"/>
      <c r="D1090" s="405"/>
      <c r="E1090" s="401" t="s">
        <v>1087</v>
      </c>
      <c r="F1090" s="401" t="s">
        <v>24</v>
      </c>
      <c r="G1090" s="401" t="s">
        <v>25</v>
      </c>
    </row>
    <row r="1091" spans="1:7">
      <c r="A1091" s="381"/>
      <c r="B1091" s="329" t="s">
        <v>1465</v>
      </c>
      <c r="C1091" s="329" t="s">
        <v>1471</v>
      </c>
      <c r="D1091" s="400" t="s">
        <v>1470</v>
      </c>
      <c r="E1091" s="324">
        <f>F1091-4</f>
        <v>45415</v>
      </c>
      <c r="F1091" s="324">
        <v>45419</v>
      </c>
      <c r="G1091" s="324">
        <f>F1091+2</f>
        <v>45421</v>
      </c>
    </row>
    <row r="1092" spans="1:7">
      <c r="A1092" s="381"/>
      <c r="B1092" s="329" t="s">
        <v>1469</v>
      </c>
      <c r="C1092" s="329" t="s">
        <v>1468</v>
      </c>
      <c r="D1092" s="400"/>
      <c r="E1092" s="324">
        <f>F1092-4</f>
        <v>45422</v>
      </c>
      <c r="F1092" s="324">
        <f>F1091+7</f>
        <v>45426</v>
      </c>
      <c r="G1092" s="324">
        <f>F1092+2</f>
        <v>45428</v>
      </c>
    </row>
    <row r="1093" spans="1:7">
      <c r="A1093" s="381"/>
      <c r="B1093" s="329" t="s">
        <v>1465</v>
      </c>
      <c r="C1093" s="329" t="s">
        <v>1467</v>
      </c>
      <c r="D1093" s="400"/>
      <c r="E1093" s="324">
        <f>F1093-4</f>
        <v>45429</v>
      </c>
      <c r="F1093" s="324">
        <f>F1092+7</f>
        <v>45433</v>
      </c>
      <c r="G1093" s="324">
        <f>F1093+2</f>
        <v>45435</v>
      </c>
    </row>
    <row r="1094" spans="1:7">
      <c r="A1094" s="381"/>
      <c r="B1094" s="329" t="s">
        <v>1465</v>
      </c>
      <c r="C1094" s="329" t="s">
        <v>1466</v>
      </c>
      <c r="D1094" s="400"/>
      <c r="E1094" s="324">
        <f>F1094-4</f>
        <v>45436</v>
      </c>
      <c r="F1094" s="324">
        <f>F1093+7</f>
        <v>45440</v>
      </c>
      <c r="G1094" s="324">
        <f>F1094+2</f>
        <v>45442</v>
      </c>
    </row>
    <row r="1095" spans="1:7">
      <c r="A1095" s="381"/>
      <c r="B1095" s="329" t="s">
        <v>1465</v>
      </c>
      <c r="C1095" s="329" t="s">
        <v>1464</v>
      </c>
      <c r="D1095" s="400"/>
      <c r="E1095" s="324">
        <f>F1095-4</f>
        <v>45443</v>
      </c>
      <c r="F1095" s="324">
        <f>F1094+7</f>
        <v>45447</v>
      </c>
      <c r="G1095" s="324">
        <f>F1095+2</f>
        <v>45449</v>
      </c>
    </row>
    <row r="1096" spans="1:7">
      <c r="A1096" s="381"/>
      <c r="B1096" s="410"/>
      <c r="C1096" s="322"/>
    </row>
    <row r="1097" spans="1:7">
      <c r="B1097" s="335" t="s">
        <v>1453</v>
      </c>
      <c r="C1097" s="335" t="s">
        <v>21</v>
      </c>
      <c r="D1097" s="406" t="s">
        <v>22</v>
      </c>
      <c r="E1097" s="401" t="s">
        <v>128</v>
      </c>
      <c r="F1097" s="401" t="s">
        <v>128</v>
      </c>
      <c r="G1097" s="401" t="s">
        <v>1451</v>
      </c>
    </row>
    <row r="1098" spans="1:7">
      <c r="B1098" s="333"/>
      <c r="C1098" s="333"/>
      <c r="D1098" s="405"/>
      <c r="E1098" s="401" t="s">
        <v>1087</v>
      </c>
      <c r="F1098" s="401" t="s">
        <v>24</v>
      </c>
      <c r="G1098" s="401" t="s">
        <v>25</v>
      </c>
    </row>
    <row r="1099" spans="1:7">
      <c r="B1099" s="329" t="s">
        <v>1462</v>
      </c>
      <c r="C1099" s="329" t="s">
        <v>816</v>
      </c>
      <c r="D1099" s="400" t="s">
        <v>1463</v>
      </c>
      <c r="E1099" s="324">
        <f>F1099-4</f>
        <v>45410</v>
      </c>
      <c r="F1099" s="324">
        <v>45414</v>
      </c>
      <c r="G1099" s="324">
        <f>F1099+2</f>
        <v>45416</v>
      </c>
    </row>
    <row r="1100" spans="1:7">
      <c r="B1100" s="329" t="s">
        <v>1462</v>
      </c>
      <c r="C1100" s="329" t="s">
        <v>1448</v>
      </c>
      <c r="D1100" s="400"/>
      <c r="E1100" s="324">
        <f>F1100-4</f>
        <v>45417</v>
      </c>
      <c r="F1100" s="324">
        <f>F1099+7</f>
        <v>45421</v>
      </c>
      <c r="G1100" s="324">
        <f>F1100+2</f>
        <v>45423</v>
      </c>
    </row>
    <row r="1101" spans="1:7">
      <c r="B1101" s="329" t="s">
        <v>1462</v>
      </c>
      <c r="C1101" s="329" t="s">
        <v>819</v>
      </c>
      <c r="D1101" s="400"/>
      <c r="E1101" s="324">
        <f>F1101-4</f>
        <v>45424</v>
      </c>
      <c r="F1101" s="324">
        <f>F1100+7</f>
        <v>45428</v>
      </c>
      <c r="G1101" s="324">
        <f>F1101+2</f>
        <v>45430</v>
      </c>
    </row>
    <row r="1102" spans="1:7">
      <c r="B1102" s="329" t="s">
        <v>1462</v>
      </c>
      <c r="C1102" s="329" t="s">
        <v>820</v>
      </c>
      <c r="D1102" s="400"/>
      <c r="E1102" s="324">
        <f>F1102-4</f>
        <v>45431</v>
      </c>
      <c r="F1102" s="324">
        <f>F1101+7</f>
        <v>45435</v>
      </c>
      <c r="G1102" s="324">
        <f>F1102+2</f>
        <v>45437</v>
      </c>
    </row>
    <row r="1103" spans="1:7">
      <c r="B1103" s="329" t="s">
        <v>1462</v>
      </c>
      <c r="C1103" s="329" t="s">
        <v>821</v>
      </c>
      <c r="D1103" s="400"/>
      <c r="E1103" s="324">
        <f>F1103-4</f>
        <v>45438</v>
      </c>
      <c r="F1103" s="324">
        <f>F1102+7</f>
        <v>45442</v>
      </c>
      <c r="G1103" s="324">
        <f>F1103+2</f>
        <v>45444</v>
      </c>
    </row>
    <row r="1104" spans="1:7">
      <c r="B1104" s="341"/>
      <c r="C1104" s="361"/>
      <c r="E1104" s="339"/>
      <c r="F1104" s="339"/>
      <c r="G1104" s="339"/>
    </row>
    <row r="1105" spans="2:7">
      <c r="B1105" s="335" t="s">
        <v>1453</v>
      </c>
      <c r="C1105" s="335" t="s">
        <v>21</v>
      </c>
      <c r="D1105" s="406" t="s">
        <v>22</v>
      </c>
      <c r="E1105" s="401" t="s">
        <v>128</v>
      </c>
      <c r="F1105" s="401" t="s">
        <v>128</v>
      </c>
      <c r="G1105" s="401" t="s">
        <v>1451</v>
      </c>
    </row>
    <row r="1106" spans="2:7">
      <c r="B1106" s="333"/>
      <c r="C1106" s="333"/>
      <c r="D1106" s="405"/>
      <c r="E1106" s="401" t="s">
        <v>1087</v>
      </c>
      <c r="F1106" s="401" t="s">
        <v>24</v>
      </c>
      <c r="G1106" s="401" t="s">
        <v>25</v>
      </c>
    </row>
    <row r="1107" spans="2:7">
      <c r="B1107" s="329" t="s">
        <v>1457</v>
      </c>
      <c r="C1107" s="329" t="s">
        <v>1461</v>
      </c>
      <c r="D1107" s="400" t="s">
        <v>1460</v>
      </c>
      <c r="E1107" s="324">
        <f>F1107-4</f>
        <v>45411</v>
      </c>
      <c r="F1107" s="324">
        <v>45415</v>
      </c>
      <c r="G1107" s="324">
        <f>F1107+2</f>
        <v>45417</v>
      </c>
    </row>
    <row r="1108" spans="2:7">
      <c r="B1108" s="329" t="s">
        <v>1457</v>
      </c>
      <c r="C1108" s="329" t="s">
        <v>1459</v>
      </c>
      <c r="D1108" s="400"/>
      <c r="E1108" s="324">
        <f>F1108-4</f>
        <v>45418</v>
      </c>
      <c r="F1108" s="324">
        <f>F1107+7</f>
        <v>45422</v>
      </c>
      <c r="G1108" s="324">
        <f>F1108+2</f>
        <v>45424</v>
      </c>
    </row>
    <row r="1109" spans="2:7">
      <c r="B1109" s="329" t="s">
        <v>1457</v>
      </c>
      <c r="C1109" s="329" t="s">
        <v>1458</v>
      </c>
      <c r="D1109" s="400"/>
      <c r="E1109" s="324">
        <f>F1109-4</f>
        <v>45425</v>
      </c>
      <c r="F1109" s="324">
        <f>F1108+7</f>
        <v>45429</v>
      </c>
      <c r="G1109" s="324">
        <f>F1109+2</f>
        <v>45431</v>
      </c>
    </row>
    <row r="1110" spans="2:7">
      <c r="B1110" s="329" t="s">
        <v>1457</v>
      </c>
      <c r="C1110" s="329" t="s">
        <v>1456</v>
      </c>
      <c r="D1110" s="400"/>
      <c r="E1110" s="324">
        <f>F1110-4</f>
        <v>45432</v>
      </c>
      <c r="F1110" s="324">
        <f>F1109+7</f>
        <v>45436</v>
      </c>
      <c r="G1110" s="324">
        <f>F1110+2</f>
        <v>45438</v>
      </c>
    </row>
    <row r="1111" spans="2:7">
      <c r="B1111" s="329" t="s">
        <v>1455</v>
      </c>
      <c r="C1111" s="329" t="s">
        <v>1454</v>
      </c>
      <c r="D1111" s="400"/>
      <c r="E1111" s="324">
        <f>F1111-4</f>
        <v>45439</v>
      </c>
      <c r="F1111" s="324">
        <f>F1110+7</f>
        <v>45443</v>
      </c>
      <c r="G1111" s="324">
        <f>F1111+2</f>
        <v>45445</v>
      </c>
    </row>
    <row r="1113" spans="2:7">
      <c r="B1113" s="335" t="s">
        <v>1453</v>
      </c>
      <c r="C1113" s="335" t="s">
        <v>21</v>
      </c>
      <c r="D1113" s="406" t="s">
        <v>1452</v>
      </c>
      <c r="E1113" s="401" t="s">
        <v>128</v>
      </c>
      <c r="F1113" s="401" t="s">
        <v>128</v>
      </c>
      <c r="G1113" s="401" t="s">
        <v>1451</v>
      </c>
    </row>
    <row r="1114" spans="2:7">
      <c r="B1114" s="333"/>
      <c r="C1114" s="333"/>
      <c r="D1114" s="405"/>
      <c r="E1114" s="401" t="s">
        <v>1087</v>
      </c>
      <c r="F1114" s="401" t="s">
        <v>24</v>
      </c>
      <c r="G1114" s="401" t="s">
        <v>25</v>
      </c>
    </row>
    <row r="1115" spans="2:7">
      <c r="B1115" s="329" t="s">
        <v>1449</v>
      </c>
      <c r="C1115" s="329" t="s">
        <v>211</v>
      </c>
      <c r="D1115" s="400" t="s">
        <v>1450</v>
      </c>
      <c r="E1115" s="324">
        <f>F1115-4</f>
        <v>45413</v>
      </c>
      <c r="F1115" s="324">
        <v>45417</v>
      </c>
      <c r="G1115" s="324">
        <f>F1115+2</f>
        <v>45419</v>
      </c>
    </row>
    <row r="1116" spans="2:7">
      <c r="B1116" s="329" t="s">
        <v>1449</v>
      </c>
      <c r="C1116" s="329" t="s">
        <v>212</v>
      </c>
      <c r="D1116" s="400"/>
      <c r="E1116" s="324">
        <f>F1116-4</f>
        <v>45420</v>
      </c>
      <c r="F1116" s="324">
        <f>F1115+7</f>
        <v>45424</v>
      </c>
      <c r="G1116" s="324">
        <f>F1116+2</f>
        <v>45426</v>
      </c>
    </row>
    <row r="1117" spans="2:7">
      <c r="B1117" s="329" t="s">
        <v>1449</v>
      </c>
      <c r="C1117" s="329" t="s">
        <v>213</v>
      </c>
      <c r="D1117" s="400"/>
      <c r="E1117" s="324">
        <f>F1117-4</f>
        <v>45427</v>
      </c>
      <c r="F1117" s="324">
        <f>F1116+7</f>
        <v>45431</v>
      </c>
      <c r="G1117" s="324">
        <f>F1117+2</f>
        <v>45433</v>
      </c>
    </row>
    <row r="1118" spans="2:7">
      <c r="B1118" s="329" t="s">
        <v>1449</v>
      </c>
      <c r="C1118" s="329" t="s">
        <v>816</v>
      </c>
      <c r="D1118" s="400"/>
      <c r="E1118" s="324">
        <f>F1118-4</f>
        <v>45434</v>
      </c>
      <c r="F1118" s="324">
        <f>F1117+7</f>
        <v>45438</v>
      </c>
      <c r="G1118" s="324">
        <f>F1118+2</f>
        <v>45440</v>
      </c>
    </row>
    <row r="1119" spans="2:7">
      <c r="B1119" s="329" t="s">
        <v>1449</v>
      </c>
      <c r="C1119" s="329" t="s">
        <v>1448</v>
      </c>
      <c r="D1119" s="400"/>
      <c r="E1119" s="324">
        <f>F1119-4</f>
        <v>45441</v>
      </c>
      <c r="F1119" s="324">
        <f>F1118+7</f>
        <v>45445</v>
      </c>
      <c r="G1119" s="324">
        <f>F1119+2</f>
        <v>45447</v>
      </c>
    </row>
    <row r="1120" spans="2:7">
      <c r="B1120" s="409"/>
      <c r="C1120" s="409"/>
      <c r="D1120" s="383"/>
      <c r="E1120" s="339"/>
      <c r="F1120" s="339"/>
      <c r="G1120" s="339"/>
    </row>
    <row r="1121" spans="1:8">
      <c r="B1121" s="408"/>
      <c r="C1121" s="408"/>
      <c r="E1121" s="339"/>
      <c r="F1121" s="339"/>
      <c r="G1121" s="339"/>
    </row>
    <row r="1122" spans="1:8">
      <c r="B1122" s="408"/>
      <c r="C1122" s="408"/>
      <c r="E1122" s="339"/>
      <c r="F1122" s="339"/>
      <c r="G1122" s="339"/>
    </row>
    <row r="1123" spans="1:8" s="370" customFormat="1">
      <c r="A1123" s="394" t="s">
        <v>159</v>
      </c>
      <c r="B1123" s="396"/>
      <c r="C1123" s="396"/>
      <c r="D1123" s="395"/>
      <c r="E1123" s="394"/>
      <c r="F1123" s="394"/>
      <c r="G1123" s="394"/>
      <c r="H1123" s="375"/>
    </row>
    <row r="1124" spans="1:8">
      <c r="A1124" s="350" t="s">
        <v>164</v>
      </c>
      <c r="B1124" s="391"/>
      <c r="C1124" s="391"/>
      <c r="D1124" s="374"/>
      <c r="E1124" s="373"/>
      <c r="F1124" s="390"/>
      <c r="G1124" s="390"/>
    </row>
    <row r="1125" spans="1:8">
      <c r="A1125" s="336"/>
      <c r="B1125" s="335" t="s">
        <v>1447</v>
      </c>
      <c r="C1125" s="335" t="s">
        <v>1399</v>
      </c>
      <c r="D1125" s="406" t="s">
        <v>1446</v>
      </c>
      <c r="E1125" s="401" t="s">
        <v>1398</v>
      </c>
      <c r="F1125" s="401" t="s">
        <v>1398</v>
      </c>
      <c r="G1125" s="401" t="s">
        <v>1445</v>
      </c>
    </row>
    <row r="1126" spans="1:8">
      <c r="A1126" s="336"/>
      <c r="B1126" s="333"/>
      <c r="C1126" s="333"/>
      <c r="D1126" s="405"/>
      <c r="E1126" s="401" t="s">
        <v>1395</v>
      </c>
      <c r="F1126" s="401" t="s">
        <v>1394</v>
      </c>
      <c r="G1126" s="401" t="s">
        <v>1323</v>
      </c>
    </row>
    <row r="1127" spans="1:8" ht="19.5" customHeight="1">
      <c r="A1127" s="336"/>
      <c r="B1127" s="329" t="s">
        <v>1444</v>
      </c>
      <c r="C1127" s="329" t="s">
        <v>1443</v>
      </c>
      <c r="D1127" s="380" t="s">
        <v>1442</v>
      </c>
      <c r="E1127" s="324">
        <f>F1127-3</f>
        <v>45413</v>
      </c>
      <c r="F1127" s="324">
        <v>45416</v>
      </c>
      <c r="G1127" s="324">
        <f>F1127+18</f>
        <v>45434</v>
      </c>
    </row>
    <row r="1128" spans="1:8" ht="17.25" customHeight="1">
      <c r="A1128" s="336"/>
      <c r="B1128" s="329" t="s">
        <v>1441</v>
      </c>
      <c r="C1128" s="329" t="s">
        <v>1440</v>
      </c>
      <c r="D1128" s="379"/>
      <c r="E1128" s="324">
        <f>F1128-3</f>
        <v>45420</v>
      </c>
      <c r="F1128" s="324">
        <f>F1127+7</f>
        <v>45423</v>
      </c>
      <c r="G1128" s="324">
        <f>F1128+18</f>
        <v>45441</v>
      </c>
    </row>
    <row r="1129" spans="1:8">
      <c r="A1129" s="336"/>
      <c r="B1129" s="329" t="s">
        <v>1439</v>
      </c>
      <c r="C1129" s="329" t="s">
        <v>1438</v>
      </c>
      <c r="D1129" s="379"/>
      <c r="E1129" s="324">
        <f>F1129-3</f>
        <v>45427</v>
      </c>
      <c r="F1129" s="324">
        <f>F1128+7</f>
        <v>45430</v>
      </c>
      <c r="G1129" s="324">
        <f>F1129+18</f>
        <v>45448</v>
      </c>
    </row>
    <row r="1130" spans="1:8">
      <c r="A1130" s="336"/>
      <c r="B1130" s="329" t="s">
        <v>1437</v>
      </c>
      <c r="C1130" s="329" t="s">
        <v>1436</v>
      </c>
      <c r="D1130" s="379"/>
      <c r="E1130" s="324">
        <f>F1130-3</f>
        <v>45434</v>
      </c>
      <c r="F1130" s="324">
        <f>F1129+7</f>
        <v>45437</v>
      </c>
      <c r="G1130" s="324">
        <f>F1130+18</f>
        <v>45455</v>
      </c>
    </row>
    <row r="1131" spans="1:8">
      <c r="A1131" s="336"/>
      <c r="B1131" s="329" t="s">
        <v>1435</v>
      </c>
      <c r="C1131" s="329" t="s">
        <v>68</v>
      </c>
      <c r="D1131" s="378"/>
      <c r="E1131" s="324">
        <f>F1131-3</f>
        <v>45441</v>
      </c>
      <c r="F1131" s="324">
        <f>F1130+7</f>
        <v>45444</v>
      </c>
      <c r="G1131" s="324">
        <f>F1131+18</f>
        <v>45462</v>
      </c>
    </row>
    <row r="1132" spans="1:8" ht="15" customHeight="1">
      <c r="A1132" s="350" t="s">
        <v>1434</v>
      </c>
      <c r="E1132" s="336"/>
      <c r="F1132" s="336"/>
      <c r="G1132" s="336"/>
      <c r="H1132" s="336"/>
    </row>
    <row r="1133" spans="1:8">
      <c r="A1133" s="336"/>
      <c r="B1133" s="335" t="s">
        <v>1330</v>
      </c>
      <c r="C1133" s="335" t="s">
        <v>1329</v>
      </c>
      <c r="D1133" s="334" t="s">
        <v>1328</v>
      </c>
      <c r="E1133" s="331" t="s">
        <v>1327</v>
      </c>
      <c r="F1133" s="331" t="s">
        <v>1327</v>
      </c>
      <c r="G1133" s="331" t="s">
        <v>1411</v>
      </c>
    </row>
    <row r="1134" spans="1:8">
      <c r="A1134" s="336"/>
      <c r="B1134" s="333"/>
      <c r="C1134" s="333"/>
      <c r="D1134" s="332"/>
      <c r="E1134" s="331" t="s">
        <v>1325</v>
      </c>
      <c r="F1134" s="331" t="s">
        <v>1324</v>
      </c>
      <c r="G1134" s="401" t="s">
        <v>1355</v>
      </c>
    </row>
    <row r="1135" spans="1:8" ht="16.5" customHeight="1">
      <c r="A1135" s="336"/>
      <c r="B1135" s="329" t="s">
        <v>1433</v>
      </c>
      <c r="C1135" s="329" t="s">
        <v>1430</v>
      </c>
      <c r="D1135" s="380" t="s">
        <v>1432</v>
      </c>
      <c r="E1135" s="324">
        <f>F1135-4</f>
        <v>45411</v>
      </c>
      <c r="F1135" s="324">
        <v>45415</v>
      </c>
      <c r="G1135" s="324">
        <f>F1135+11</f>
        <v>45426</v>
      </c>
    </row>
    <row r="1136" spans="1:8">
      <c r="A1136" s="336"/>
      <c r="B1136" s="329" t="s">
        <v>1431</v>
      </c>
      <c r="C1136" s="329" t="s">
        <v>1430</v>
      </c>
      <c r="D1136" s="379"/>
      <c r="E1136" s="324">
        <f>F1136-4</f>
        <v>45418</v>
      </c>
      <c r="F1136" s="324">
        <f>F1135+7</f>
        <v>45422</v>
      </c>
      <c r="G1136" s="324">
        <f>F1136+11</f>
        <v>45433</v>
      </c>
    </row>
    <row r="1137" spans="1:8">
      <c r="A1137" s="336"/>
      <c r="B1137" s="329" t="s">
        <v>1429</v>
      </c>
      <c r="C1137" s="329" t="s">
        <v>1427</v>
      </c>
      <c r="D1137" s="379"/>
      <c r="E1137" s="324">
        <f>F1137-4</f>
        <v>45425</v>
      </c>
      <c r="F1137" s="324">
        <f>F1136+7</f>
        <v>45429</v>
      </c>
      <c r="G1137" s="324">
        <f>F1137+11</f>
        <v>45440</v>
      </c>
    </row>
    <row r="1138" spans="1:8">
      <c r="A1138" s="336"/>
      <c r="B1138" s="329" t="s">
        <v>1428</v>
      </c>
      <c r="C1138" s="329" t="s">
        <v>1427</v>
      </c>
      <c r="D1138" s="379"/>
      <c r="E1138" s="324">
        <f>F1138-4</f>
        <v>45432</v>
      </c>
      <c r="F1138" s="324">
        <f>F1137+7</f>
        <v>45436</v>
      </c>
      <c r="G1138" s="324">
        <f>F1138+11</f>
        <v>45447</v>
      </c>
    </row>
    <row r="1139" spans="1:8">
      <c r="A1139" s="336"/>
      <c r="B1139" s="329" t="s">
        <v>1426</v>
      </c>
      <c r="C1139" s="329" t="s">
        <v>1425</v>
      </c>
      <c r="D1139" s="378"/>
      <c r="E1139" s="324">
        <f>F1139-4</f>
        <v>45439</v>
      </c>
      <c r="F1139" s="324">
        <f>F1138+7</f>
        <v>45443</v>
      </c>
      <c r="G1139" s="324">
        <f>F1139+11</f>
        <v>45454</v>
      </c>
    </row>
    <row r="1140" spans="1:8">
      <c r="A1140" s="336"/>
      <c r="D1140" s="407"/>
      <c r="E1140" s="339"/>
      <c r="F1140" s="339"/>
      <c r="G1140" s="336"/>
      <c r="H1140" s="336"/>
    </row>
    <row r="1141" spans="1:8">
      <c r="A1141" s="336"/>
      <c r="B1141" s="350"/>
      <c r="C1141" s="350"/>
      <c r="D1141" s="399"/>
      <c r="E1141" s="350"/>
      <c r="F1141" s="350"/>
      <c r="G1141" s="350"/>
      <c r="H1141" s="350"/>
    </row>
    <row r="1142" spans="1:8">
      <c r="A1142" s="336"/>
      <c r="B1142" s="335" t="s">
        <v>1330</v>
      </c>
      <c r="C1142" s="335" t="s">
        <v>1424</v>
      </c>
      <c r="D1142" s="406" t="s">
        <v>1328</v>
      </c>
      <c r="E1142" s="401" t="s">
        <v>1398</v>
      </c>
      <c r="F1142" s="401" t="s">
        <v>1423</v>
      </c>
      <c r="G1142" s="401" t="s">
        <v>1422</v>
      </c>
    </row>
    <row r="1143" spans="1:8">
      <c r="A1143" s="336"/>
      <c r="B1143" s="333"/>
      <c r="C1143" s="333"/>
      <c r="D1143" s="405"/>
      <c r="E1143" s="401" t="s">
        <v>1395</v>
      </c>
      <c r="F1143" s="401" t="s">
        <v>1421</v>
      </c>
      <c r="G1143" s="401" t="s">
        <v>1355</v>
      </c>
    </row>
    <row r="1144" spans="1:8">
      <c r="A1144" s="336"/>
      <c r="B1144" s="329" t="s">
        <v>1420</v>
      </c>
      <c r="C1144" s="329" t="s">
        <v>1419</v>
      </c>
      <c r="D1144" s="400" t="s">
        <v>1418</v>
      </c>
      <c r="E1144" s="324">
        <f>F1144-4</f>
        <v>45414</v>
      </c>
      <c r="F1144" s="324">
        <v>45418</v>
      </c>
      <c r="G1144" s="324">
        <f>F1144+10</f>
        <v>45428</v>
      </c>
    </row>
    <row r="1145" spans="1:8">
      <c r="A1145" s="336"/>
      <c r="B1145" s="329" t="s">
        <v>1417</v>
      </c>
      <c r="C1145" s="329" t="s">
        <v>1416</v>
      </c>
      <c r="D1145" s="400"/>
      <c r="E1145" s="324">
        <f>F1145-4</f>
        <v>45421</v>
      </c>
      <c r="F1145" s="324">
        <f>F1144+7</f>
        <v>45425</v>
      </c>
      <c r="G1145" s="324">
        <f>F1145+10</f>
        <v>45435</v>
      </c>
    </row>
    <row r="1146" spans="1:8">
      <c r="A1146" s="336"/>
      <c r="B1146" s="329" t="s">
        <v>1415</v>
      </c>
      <c r="C1146" s="329" t="s">
        <v>1414</v>
      </c>
      <c r="D1146" s="400"/>
      <c r="E1146" s="324">
        <f>F1146-4</f>
        <v>45428</v>
      </c>
      <c r="F1146" s="324">
        <f>F1145+7</f>
        <v>45432</v>
      </c>
      <c r="G1146" s="324">
        <f>F1146+10</f>
        <v>45442</v>
      </c>
    </row>
    <row r="1147" spans="1:8">
      <c r="A1147" s="336"/>
      <c r="B1147" s="329" t="s">
        <v>1413</v>
      </c>
      <c r="C1147" s="326" t="s">
        <v>1412</v>
      </c>
      <c r="D1147" s="400"/>
      <c r="E1147" s="324">
        <f>F1147-4</f>
        <v>45435</v>
      </c>
      <c r="F1147" s="324">
        <f>F1146+7</f>
        <v>45439</v>
      </c>
      <c r="G1147" s="324">
        <f>F1147+10</f>
        <v>45449</v>
      </c>
    </row>
    <row r="1148" spans="1:8">
      <c r="A1148" s="336"/>
      <c r="B1148" s="326"/>
      <c r="C1148" s="326"/>
      <c r="D1148" s="400"/>
      <c r="E1148" s="324">
        <f>F1148-4</f>
        <v>45442</v>
      </c>
      <c r="F1148" s="324">
        <f>F1147+7</f>
        <v>45446</v>
      </c>
      <c r="G1148" s="324">
        <f>F1148+10</f>
        <v>45456</v>
      </c>
    </row>
    <row r="1149" spans="1:8">
      <c r="A1149" s="336"/>
      <c r="B1149" s="363"/>
      <c r="C1149" s="363"/>
      <c r="D1149" s="383"/>
      <c r="E1149" s="339"/>
      <c r="F1149" s="339"/>
      <c r="G1149" s="339"/>
      <c r="H1149" s="404"/>
    </row>
    <row r="1150" spans="1:8">
      <c r="A1150" s="336"/>
      <c r="B1150" s="336"/>
      <c r="C1150" s="336"/>
      <c r="D1150" s="337"/>
      <c r="E1150" s="336"/>
      <c r="F1150" s="339"/>
      <c r="G1150" s="339"/>
      <c r="H1150" s="336"/>
    </row>
    <row r="1151" spans="1:8">
      <c r="A1151" s="336"/>
      <c r="B1151" s="335" t="s">
        <v>1330</v>
      </c>
      <c r="C1151" s="335" t="s">
        <v>1399</v>
      </c>
      <c r="D1151" s="406" t="s">
        <v>1328</v>
      </c>
      <c r="E1151" s="401" t="s">
        <v>1398</v>
      </c>
      <c r="F1151" s="401" t="s">
        <v>1398</v>
      </c>
      <c r="G1151" s="331" t="s">
        <v>1411</v>
      </c>
    </row>
    <row r="1152" spans="1:8">
      <c r="A1152" s="336"/>
      <c r="B1152" s="333"/>
      <c r="C1152" s="333"/>
      <c r="D1152" s="405"/>
      <c r="E1152" s="401" t="s">
        <v>1395</v>
      </c>
      <c r="F1152" s="401" t="s">
        <v>1394</v>
      </c>
      <c r="G1152" s="401" t="s">
        <v>1355</v>
      </c>
    </row>
    <row r="1153" spans="1:8">
      <c r="A1153" s="336"/>
      <c r="B1153" s="329" t="s">
        <v>1410</v>
      </c>
      <c r="C1153" s="329" t="s">
        <v>1409</v>
      </c>
      <c r="D1153" s="400" t="s">
        <v>1408</v>
      </c>
      <c r="E1153" s="324">
        <f>F1153-4</f>
        <v>45410</v>
      </c>
      <c r="F1153" s="324">
        <v>45414</v>
      </c>
      <c r="G1153" s="324">
        <f>F1153+13</f>
        <v>45427</v>
      </c>
    </row>
    <row r="1154" spans="1:8">
      <c r="A1154" s="336"/>
      <c r="B1154" s="329" t="s">
        <v>1407</v>
      </c>
      <c r="C1154" s="329" t="s">
        <v>1406</v>
      </c>
      <c r="D1154" s="400"/>
      <c r="E1154" s="324">
        <f>F1154-4</f>
        <v>45417</v>
      </c>
      <c r="F1154" s="324">
        <f>F1153+7</f>
        <v>45421</v>
      </c>
      <c r="G1154" s="324">
        <f>F1154+13</f>
        <v>45434</v>
      </c>
    </row>
    <row r="1155" spans="1:8">
      <c r="A1155" s="336"/>
      <c r="B1155" s="329" t="s">
        <v>1405</v>
      </c>
      <c r="C1155" s="329" t="s">
        <v>1404</v>
      </c>
      <c r="D1155" s="400"/>
      <c r="E1155" s="324">
        <f>F1155-4</f>
        <v>45424</v>
      </c>
      <c r="F1155" s="324">
        <f>F1154+7</f>
        <v>45428</v>
      </c>
      <c r="G1155" s="324">
        <f>F1155+13</f>
        <v>45441</v>
      </c>
    </row>
    <row r="1156" spans="1:8">
      <c r="A1156" s="336"/>
      <c r="B1156" s="329" t="s">
        <v>1403</v>
      </c>
      <c r="C1156" s="329" t="s">
        <v>1402</v>
      </c>
      <c r="D1156" s="400"/>
      <c r="E1156" s="324">
        <f>F1156-4</f>
        <v>45431</v>
      </c>
      <c r="F1156" s="324">
        <f>F1155+7</f>
        <v>45435</v>
      </c>
      <c r="G1156" s="324">
        <f>F1156+13</f>
        <v>45448</v>
      </c>
    </row>
    <row r="1157" spans="1:8">
      <c r="A1157" s="336"/>
      <c r="B1157" s="329" t="s">
        <v>1401</v>
      </c>
      <c r="C1157" s="329" t="s">
        <v>1400</v>
      </c>
      <c r="D1157" s="400"/>
      <c r="E1157" s="324">
        <f>F1157-4</f>
        <v>45438</v>
      </c>
      <c r="F1157" s="324">
        <f>F1156+7</f>
        <v>45442</v>
      </c>
      <c r="G1157" s="324">
        <f>F1157+13</f>
        <v>45455</v>
      </c>
    </row>
    <row r="1158" spans="1:8">
      <c r="A1158" s="336"/>
      <c r="B1158" s="336"/>
      <c r="C1158" s="336"/>
      <c r="D1158" s="337"/>
      <c r="E1158" s="339"/>
      <c r="F1158" s="339"/>
      <c r="G1158" s="339"/>
    </row>
    <row r="1159" spans="1:8">
      <c r="A1159" s="399" t="s">
        <v>161</v>
      </c>
      <c r="D1159" s="337"/>
      <c r="E1159" s="336"/>
      <c r="F1159" s="336"/>
      <c r="G1159" s="336"/>
      <c r="H1159" s="336"/>
    </row>
    <row r="1160" spans="1:8">
      <c r="A1160" s="336"/>
      <c r="B1160" s="335" t="s">
        <v>1330</v>
      </c>
      <c r="C1160" s="335" t="s">
        <v>1399</v>
      </c>
      <c r="D1160" s="406" t="s">
        <v>1328</v>
      </c>
      <c r="E1160" s="401" t="s">
        <v>1398</v>
      </c>
      <c r="F1160" s="401" t="s">
        <v>1398</v>
      </c>
      <c r="G1160" s="401" t="s">
        <v>1397</v>
      </c>
      <c r="H1160" s="401" t="s">
        <v>1396</v>
      </c>
    </row>
    <row r="1161" spans="1:8">
      <c r="A1161" s="336"/>
      <c r="B1161" s="333"/>
      <c r="C1161" s="333"/>
      <c r="D1161" s="405"/>
      <c r="E1161" s="401" t="s">
        <v>1395</v>
      </c>
      <c r="F1161" s="401" t="s">
        <v>1394</v>
      </c>
      <c r="G1161" s="401" t="s">
        <v>1355</v>
      </c>
      <c r="H1161" s="401" t="s">
        <v>1323</v>
      </c>
    </row>
    <row r="1162" spans="1:8" ht="16.5" customHeight="1">
      <c r="A1162" s="336"/>
      <c r="B1162" s="329" t="s">
        <v>1393</v>
      </c>
      <c r="C1162" s="329" t="s">
        <v>1386</v>
      </c>
      <c r="D1162" s="380" t="s">
        <v>1392</v>
      </c>
      <c r="E1162" s="324">
        <f>F1162-4</f>
        <v>45415</v>
      </c>
      <c r="F1162" s="324">
        <v>45419</v>
      </c>
      <c r="G1162" s="324">
        <f>F1162+18</f>
        <v>45437</v>
      </c>
      <c r="H1162" s="401" t="s">
        <v>1384</v>
      </c>
    </row>
    <row r="1163" spans="1:8">
      <c r="A1163" s="336"/>
      <c r="B1163" s="329" t="s">
        <v>1391</v>
      </c>
      <c r="C1163" s="329" t="s">
        <v>1348</v>
      </c>
      <c r="D1163" s="379"/>
      <c r="E1163" s="324">
        <f>F1163-4</f>
        <v>45422</v>
      </c>
      <c r="F1163" s="324">
        <f>F1162+7</f>
        <v>45426</v>
      </c>
      <c r="G1163" s="324">
        <f>F1163+18</f>
        <v>45444</v>
      </c>
      <c r="H1163" s="401" t="s">
        <v>1388</v>
      </c>
    </row>
    <row r="1164" spans="1:8">
      <c r="A1164" s="336"/>
      <c r="B1164" s="329" t="s">
        <v>1390</v>
      </c>
      <c r="C1164" s="329" t="s">
        <v>1389</v>
      </c>
      <c r="D1164" s="379"/>
      <c r="E1164" s="324">
        <f>F1164-4</f>
        <v>45429</v>
      </c>
      <c r="F1164" s="324">
        <f>F1163+7</f>
        <v>45433</v>
      </c>
      <c r="G1164" s="324">
        <f>F1164+18</f>
        <v>45451</v>
      </c>
      <c r="H1164" s="401" t="s">
        <v>1388</v>
      </c>
    </row>
    <row r="1165" spans="1:8">
      <c r="A1165" s="336"/>
      <c r="B1165" s="329" t="s">
        <v>1387</v>
      </c>
      <c r="C1165" s="329" t="s">
        <v>1386</v>
      </c>
      <c r="D1165" s="379"/>
      <c r="E1165" s="324">
        <f>F1165-4</f>
        <v>45436</v>
      </c>
      <c r="F1165" s="324">
        <f>F1164+7</f>
        <v>45440</v>
      </c>
      <c r="G1165" s="324">
        <f>F1165+18</f>
        <v>45458</v>
      </c>
      <c r="H1165" s="401" t="s">
        <v>1384</v>
      </c>
    </row>
    <row r="1166" spans="1:8">
      <c r="A1166" s="336"/>
      <c r="B1166" s="329"/>
      <c r="C1166" s="329" t="s">
        <v>1385</v>
      </c>
      <c r="D1166" s="378"/>
      <c r="E1166" s="324">
        <f>F1166-4</f>
        <v>45443</v>
      </c>
      <c r="F1166" s="324">
        <f>F1165+7</f>
        <v>45447</v>
      </c>
      <c r="G1166" s="324">
        <f>F1166+18</f>
        <v>45465</v>
      </c>
      <c r="H1166" s="401" t="s">
        <v>1384</v>
      </c>
    </row>
    <row r="1167" spans="1:8">
      <c r="A1167" s="336"/>
      <c r="B1167" s="336"/>
      <c r="C1167" s="336"/>
      <c r="E1167" s="339"/>
      <c r="F1167" s="339"/>
      <c r="G1167" s="339"/>
      <c r="H1167" s="404"/>
    </row>
    <row r="1168" spans="1:8">
      <c r="A1168" s="350" t="s">
        <v>1372</v>
      </c>
      <c r="B1168" s="336"/>
      <c r="C1168" s="336"/>
      <c r="E1168" s="336"/>
      <c r="F1168" s="336"/>
      <c r="G1168" s="336"/>
    </row>
    <row r="1169" spans="1:7">
      <c r="A1169" s="336"/>
      <c r="B1169" s="335" t="s">
        <v>1330</v>
      </c>
      <c r="C1169" s="335" t="s">
        <v>1329</v>
      </c>
      <c r="D1169" s="334" t="s">
        <v>1328</v>
      </c>
      <c r="E1169" s="331" t="s">
        <v>1327</v>
      </c>
      <c r="F1169" s="331" t="s">
        <v>1327</v>
      </c>
      <c r="G1169" s="401" t="s">
        <v>1372</v>
      </c>
    </row>
    <row r="1170" spans="1:7">
      <c r="A1170" s="336"/>
      <c r="B1170" s="333"/>
      <c r="C1170" s="333"/>
      <c r="D1170" s="332"/>
      <c r="E1170" s="331" t="s">
        <v>1325</v>
      </c>
      <c r="F1170" s="331" t="s">
        <v>1324</v>
      </c>
      <c r="G1170" s="401" t="s">
        <v>1355</v>
      </c>
    </row>
    <row r="1171" spans="1:7">
      <c r="A1171" s="336"/>
      <c r="B1171" s="329" t="s">
        <v>1383</v>
      </c>
      <c r="C1171" s="329" t="s">
        <v>1382</v>
      </c>
      <c r="D1171" s="380" t="s">
        <v>1381</v>
      </c>
      <c r="E1171" s="324">
        <f>F1171-4</f>
        <v>45409</v>
      </c>
      <c r="F1171" s="324">
        <v>45413</v>
      </c>
      <c r="G1171" s="324">
        <f>F1171+24</f>
        <v>45437</v>
      </c>
    </row>
    <row r="1172" spans="1:7">
      <c r="A1172" s="336"/>
      <c r="B1172" s="329" t="s">
        <v>1380</v>
      </c>
      <c r="C1172" s="329" t="s">
        <v>1379</v>
      </c>
      <c r="D1172" s="379"/>
      <c r="E1172" s="324">
        <f>F1172-4</f>
        <v>45416</v>
      </c>
      <c r="F1172" s="324">
        <f>F1171+7</f>
        <v>45420</v>
      </c>
      <c r="G1172" s="324">
        <f>F1172+24</f>
        <v>45444</v>
      </c>
    </row>
    <row r="1173" spans="1:7">
      <c r="A1173" s="336"/>
      <c r="B1173" s="329" t="s">
        <v>1378</v>
      </c>
      <c r="C1173" s="329" t="s">
        <v>1377</v>
      </c>
      <c r="D1173" s="379"/>
      <c r="E1173" s="324">
        <f>F1173-4</f>
        <v>45423</v>
      </c>
      <c r="F1173" s="324">
        <f>F1172+7</f>
        <v>45427</v>
      </c>
      <c r="G1173" s="324">
        <f>F1173+24</f>
        <v>45451</v>
      </c>
    </row>
    <row r="1174" spans="1:7">
      <c r="A1174" s="336"/>
      <c r="B1174" s="329" t="s">
        <v>1376</v>
      </c>
      <c r="C1174" s="329" t="s">
        <v>1375</v>
      </c>
      <c r="D1174" s="379"/>
      <c r="E1174" s="324">
        <f>F1174-4</f>
        <v>45430</v>
      </c>
      <c r="F1174" s="324">
        <f>F1173+7</f>
        <v>45434</v>
      </c>
      <c r="G1174" s="324">
        <f>F1174+24</f>
        <v>45458</v>
      </c>
    </row>
    <row r="1175" spans="1:7">
      <c r="A1175" s="336"/>
      <c r="B1175" s="329" t="s">
        <v>1374</v>
      </c>
      <c r="C1175" s="329" t="s">
        <v>1373</v>
      </c>
      <c r="D1175" s="378"/>
      <c r="E1175" s="324">
        <f>F1175-4</f>
        <v>45437</v>
      </c>
      <c r="F1175" s="324">
        <f>F1174+7</f>
        <v>45441</v>
      </c>
      <c r="G1175" s="324">
        <f>F1175+24</f>
        <v>45465</v>
      </c>
    </row>
    <row r="1176" spans="1:7">
      <c r="A1176" s="336"/>
      <c r="B1176" s="336"/>
      <c r="C1176" s="336"/>
      <c r="D1176" s="337"/>
      <c r="E1176" s="339"/>
      <c r="F1176" s="339"/>
      <c r="G1176" s="339"/>
    </row>
    <row r="1177" spans="1:7">
      <c r="A1177" s="336"/>
      <c r="B1177" s="335" t="s">
        <v>1330</v>
      </c>
      <c r="C1177" s="335" t="s">
        <v>1329</v>
      </c>
      <c r="D1177" s="334" t="s">
        <v>1328</v>
      </c>
      <c r="E1177" s="331" t="s">
        <v>1327</v>
      </c>
      <c r="F1177" s="331" t="s">
        <v>1327</v>
      </c>
      <c r="G1177" s="401" t="s">
        <v>1372</v>
      </c>
    </row>
    <row r="1178" spans="1:7">
      <c r="A1178" s="336"/>
      <c r="B1178" s="333"/>
      <c r="C1178" s="333"/>
      <c r="D1178" s="332"/>
      <c r="E1178" s="331" t="s">
        <v>1325</v>
      </c>
      <c r="F1178" s="331" t="s">
        <v>1324</v>
      </c>
      <c r="G1178" s="401" t="s">
        <v>1355</v>
      </c>
    </row>
    <row r="1179" spans="1:7" ht="16.5" customHeight="1">
      <c r="A1179" s="336"/>
      <c r="B1179" s="348" t="s">
        <v>1319</v>
      </c>
      <c r="C1179" s="348" t="s">
        <v>1318</v>
      </c>
      <c r="D1179" s="380" t="s">
        <v>1371</v>
      </c>
      <c r="E1179" s="347">
        <f>F1179-4</f>
        <v>45410</v>
      </c>
      <c r="F1179" s="347">
        <v>45414</v>
      </c>
      <c r="G1179" s="347">
        <f>F1179+14</f>
        <v>45428</v>
      </c>
    </row>
    <row r="1180" spans="1:7">
      <c r="A1180" s="336"/>
      <c r="B1180" s="348" t="s">
        <v>1319</v>
      </c>
      <c r="C1180" s="348" t="s">
        <v>1318</v>
      </c>
      <c r="D1180" s="379"/>
      <c r="E1180" s="347">
        <f>F1180-4</f>
        <v>45417</v>
      </c>
      <c r="F1180" s="347">
        <f>F1179+7</f>
        <v>45421</v>
      </c>
      <c r="G1180" s="347">
        <f>F1180+14</f>
        <v>45435</v>
      </c>
    </row>
    <row r="1181" spans="1:7">
      <c r="A1181" s="336"/>
      <c r="B1181" s="329" t="s">
        <v>1370</v>
      </c>
      <c r="C1181" s="329" t="s">
        <v>1369</v>
      </c>
      <c r="D1181" s="379"/>
      <c r="E1181" s="324">
        <f>F1181-4</f>
        <v>45424</v>
      </c>
      <c r="F1181" s="324">
        <f>F1180+7</f>
        <v>45428</v>
      </c>
      <c r="G1181" s="324">
        <f>F1181+14</f>
        <v>45442</v>
      </c>
    </row>
    <row r="1182" spans="1:7">
      <c r="A1182" s="336"/>
      <c r="B1182" s="329" t="s">
        <v>1368</v>
      </c>
      <c r="C1182" s="329" t="s">
        <v>1367</v>
      </c>
      <c r="D1182" s="379"/>
      <c r="E1182" s="324">
        <f>F1182-4</f>
        <v>45431</v>
      </c>
      <c r="F1182" s="324">
        <f>F1181+7</f>
        <v>45435</v>
      </c>
      <c r="G1182" s="324">
        <f>F1182+14</f>
        <v>45449</v>
      </c>
    </row>
    <row r="1183" spans="1:7">
      <c r="A1183" s="336"/>
      <c r="B1183" s="329" t="s">
        <v>1366</v>
      </c>
      <c r="C1183" s="329" t="s">
        <v>1365</v>
      </c>
      <c r="D1183" s="400"/>
      <c r="E1183" s="324">
        <f>F1183-4</f>
        <v>45438</v>
      </c>
      <c r="F1183" s="324">
        <f>F1182+7</f>
        <v>45442</v>
      </c>
      <c r="G1183" s="324">
        <f>F1183+14</f>
        <v>45456</v>
      </c>
    </row>
    <row r="1184" spans="1:7">
      <c r="A1184" s="336"/>
      <c r="B1184" s="363"/>
      <c r="C1184" s="363"/>
      <c r="D1184" s="383"/>
      <c r="E1184" s="339"/>
      <c r="F1184" s="339"/>
      <c r="G1184" s="403"/>
    </row>
    <row r="1185" spans="1:8">
      <c r="A1185" s="350" t="s">
        <v>1364</v>
      </c>
      <c r="D1185" s="337"/>
      <c r="E1185" s="336"/>
      <c r="F1185" s="336"/>
      <c r="G1185" s="336"/>
    </row>
    <row r="1186" spans="1:8">
      <c r="A1186" s="350"/>
      <c r="B1186" s="335" t="s">
        <v>1330</v>
      </c>
      <c r="C1186" s="335" t="s">
        <v>1329</v>
      </c>
      <c r="D1186" s="334" t="s">
        <v>1328</v>
      </c>
      <c r="E1186" s="331" t="s">
        <v>1327</v>
      </c>
      <c r="F1186" s="331" t="s">
        <v>1327</v>
      </c>
      <c r="G1186" s="401" t="s">
        <v>1356</v>
      </c>
    </row>
    <row r="1187" spans="1:8">
      <c r="A1187" s="350"/>
      <c r="B1187" s="333"/>
      <c r="C1187" s="333"/>
      <c r="D1187" s="332"/>
      <c r="E1187" s="331" t="s">
        <v>1325</v>
      </c>
      <c r="F1187" s="331" t="s">
        <v>1324</v>
      </c>
      <c r="G1187" s="401" t="s">
        <v>1355</v>
      </c>
    </row>
    <row r="1188" spans="1:8" ht="16.5" customHeight="1">
      <c r="A1188" s="323"/>
      <c r="B1188" s="329" t="s">
        <v>1363</v>
      </c>
      <c r="C1188" s="329" t="s">
        <v>1362</v>
      </c>
      <c r="D1188" s="380" t="s">
        <v>1361</v>
      </c>
      <c r="E1188" s="324">
        <f>F1188-4</f>
        <v>45415</v>
      </c>
      <c r="F1188" s="324">
        <v>45419</v>
      </c>
      <c r="G1188" s="324">
        <f>F1188+17</f>
        <v>45436</v>
      </c>
    </row>
    <row r="1189" spans="1:8">
      <c r="A1189" s="350"/>
      <c r="B1189" s="348" t="s">
        <v>1319</v>
      </c>
      <c r="C1189" s="348" t="s">
        <v>1318</v>
      </c>
      <c r="D1189" s="379"/>
      <c r="E1189" s="347">
        <f>F1189-4</f>
        <v>45422</v>
      </c>
      <c r="F1189" s="347">
        <f>F1188+7</f>
        <v>45426</v>
      </c>
      <c r="G1189" s="347">
        <f>F1189+17</f>
        <v>45443</v>
      </c>
    </row>
    <row r="1190" spans="1:8">
      <c r="A1190" s="350"/>
      <c r="B1190" s="329" t="s">
        <v>1360</v>
      </c>
      <c r="C1190" s="329" t="s">
        <v>1359</v>
      </c>
      <c r="D1190" s="379"/>
      <c r="E1190" s="324">
        <f>F1190-4</f>
        <v>45429</v>
      </c>
      <c r="F1190" s="324">
        <f>F1189+7</f>
        <v>45433</v>
      </c>
      <c r="G1190" s="324">
        <f>F1190+17</f>
        <v>45450</v>
      </c>
    </row>
    <row r="1191" spans="1:8">
      <c r="A1191" s="350"/>
      <c r="B1191" s="348" t="s">
        <v>1319</v>
      </c>
      <c r="C1191" s="348" t="s">
        <v>1318</v>
      </c>
      <c r="D1191" s="379"/>
      <c r="E1191" s="347">
        <f>F1191-4</f>
        <v>45436</v>
      </c>
      <c r="F1191" s="347">
        <f>F1190+7</f>
        <v>45440</v>
      </c>
      <c r="G1191" s="347">
        <f>F1191+17</f>
        <v>45457</v>
      </c>
    </row>
    <row r="1192" spans="1:8">
      <c r="A1192" s="350"/>
      <c r="B1192" s="329" t="s">
        <v>1358</v>
      </c>
      <c r="C1192" s="329" t="s">
        <v>1357</v>
      </c>
      <c r="D1192" s="400"/>
      <c r="E1192" s="324">
        <f>F1192-4</f>
        <v>45443</v>
      </c>
      <c r="F1192" s="324">
        <f>F1191+7</f>
        <v>45447</v>
      </c>
      <c r="G1192" s="324">
        <f>F1192+17</f>
        <v>45464</v>
      </c>
    </row>
    <row r="1193" spans="1:8">
      <c r="A1193" s="350"/>
      <c r="B1193" s="350"/>
      <c r="C1193" s="350"/>
      <c r="D1193" s="399"/>
      <c r="E1193" s="336"/>
      <c r="F1193" s="336"/>
      <c r="G1193" s="336"/>
    </row>
    <row r="1194" spans="1:8">
      <c r="A1194" s="336"/>
      <c r="B1194" s="321"/>
      <c r="C1194" s="321"/>
      <c r="D1194" s="337"/>
      <c r="E1194" s="336"/>
      <c r="F1194" s="336"/>
      <c r="G1194" s="336"/>
      <c r="H1194" s="336"/>
    </row>
    <row r="1195" spans="1:8">
      <c r="A1195" s="336"/>
      <c r="B1195" s="335" t="s">
        <v>1330</v>
      </c>
      <c r="C1195" s="335" t="s">
        <v>1329</v>
      </c>
      <c r="D1195" s="334" t="s">
        <v>1328</v>
      </c>
      <c r="E1195" s="331" t="s">
        <v>1327</v>
      </c>
      <c r="F1195" s="331" t="s">
        <v>1327</v>
      </c>
      <c r="G1195" s="401" t="s">
        <v>1356</v>
      </c>
    </row>
    <row r="1196" spans="1:8">
      <c r="A1196" s="336"/>
      <c r="B1196" s="333"/>
      <c r="C1196" s="333"/>
      <c r="D1196" s="332"/>
      <c r="E1196" s="331" t="s">
        <v>1325</v>
      </c>
      <c r="F1196" s="331" t="s">
        <v>1324</v>
      </c>
      <c r="G1196" s="401" t="s">
        <v>1355</v>
      </c>
      <c r="H1196" s="336"/>
    </row>
    <row r="1197" spans="1:8" ht="16.5" customHeight="1">
      <c r="A1197" s="336"/>
      <c r="B1197" s="329" t="s">
        <v>1354</v>
      </c>
      <c r="C1197" s="329" t="s">
        <v>1353</v>
      </c>
      <c r="D1197" s="380" t="s">
        <v>1352</v>
      </c>
      <c r="E1197" s="324">
        <f>F1197-4</f>
        <v>45412</v>
      </c>
      <c r="F1197" s="324">
        <v>45416</v>
      </c>
      <c r="G1197" s="324">
        <f>F1197+18</f>
        <v>45434</v>
      </c>
      <c r="H1197" s="336"/>
    </row>
    <row r="1198" spans="1:8">
      <c r="A1198" s="336"/>
      <c r="B1198" s="348" t="s">
        <v>1319</v>
      </c>
      <c r="C1198" s="348" t="s">
        <v>1318</v>
      </c>
      <c r="D1198" s="379"/>
      <c r="E1198" s="347">
        <f>F1198-4</f>
        <v>45419</v>
      </c>
      <c r="F1198" s="347">
        <f>F1197+7</f>
        <v>45423</v>
      </c>
      <c r="G1198" s="347">
        <f>F1198+18</f>
        <v>45441</v>
      </c>
      <c r="H1198" s="336"/>
    </row>
    <row r="1199" spans="1:8">
      <c r="A1199" s="336"/>
      <c r="B1199" s="329" t="s">
        <v>1351</v>
      </c>
      <c r="C1199" s="329" t="s">
        <v>1350</v>
      </c>
      <c r="D1199" s="379"/>
      <c r="E1199" s="324">
        <f>F1199-4</f>
        <v>45426</v>
      </c>
      <c r="F1199" s="324">
        <f>F1198+7</f>
        <v>45430</v>
      </c>
      <c r="G1199" s="324">
        <f>F1199+18</f>
        <v>45448</v>
      </c>
      <c r="H1199" s="336"/>
    </row>
    <row r="1200" spans="1:8">
      <c r="A1200" s="336"/>
      <c r="B1200" s="329" t="s">
        <v>1349</v>
      </c>
      <c r="C1200" s="329" t="s">
        <v>1348</v>
      </c>
      <c r="D1200" s="379"/>
      <c r="E1200" s="324">
        <f>F1200-4</f>
        <v>45433</v>
      </c>
      <c r="F1200" s="324">
        <f>F1199+7</f>
        <v>45437</v>
      </c>
      <c r="G1200" s="324">
        <f>F1200+18</f>
        <v>45455</v>
      </c>
      <c r="H1200" s="336"/>
    </row>
    <row r="1201" spans="1:8">
      <c r="A1201" s="336"/>
      <c r="B1201" s="329" t="s">
        <v>1347</v>
      </c>
      <c r="C1201" s="329" t="s">
        <v>1346</v>
      </c>
      <c r="D1201" s="378"/>
      <c r="E1201" s="324">
        <f>F1201-4</f>
        <v>45440</v>
      </c>
      <c r="F1201" s="324">
        <f>F1200+7</f>
        <v>45444</v>
      </c>
      <c r="G1201" s="324">
        <f>F1201+18</f>
        <v>45462</v>
      </c>
    </row>
    <row r="1202" spans="1:8">
      <c r="A1202" s="336"/>
      <c r="B1202" s="336"/>
      <c r="C1202" s="336"/>
      <c r="D1202" s="337"/>
      <c r="E1202" s="336"/>
      <c r="F1202" s="339"/>
      <c r="G1202" s="339"/>
    </row>
    <row r="1203" spans="1:8">
      <c r="A1203" s="350" t="s">
        <v>92</v>
      </c>
      <c r="B1203" s="336"/>
      <c r="C1203" s="336"/>
      <c r="D1203" s="337"/>
      <c r="E1203" s="336"/>
      <c r="F1203" s="350"/>
      <c r="G1203" s="350"/>
      <c r="H1203" s="371"/>
    </row>
    <row r="1204" spans="1:8">
      <c r="A1204" s="336"/>
      <c r="B1204" s="335" t="s">
        <v>1330</v>
      </c>
      <c r="C1204" s="335" t="s">
        <v>1329</v>
      </c>
      <c r="D1204" s="334" t="s">
        <v>1328</v>
      </c>
      <c r="E1204" s="331" t="s">
        <v>1327</v>
      </c>
      <c r="F1204" s="331" t="s">
        <v>1308</v>
      </c>
      <c r="G1204" s="401" t="s">
        <v>1345</v>
      </c>
      <c r="H1204" s="331" t="s">
        <v>160</v>
      </c>
    </row>
    <row r="1205" spans="1:8">
      <c r="A1205" s="336"/>
      <c r="B1205" s="333"/>
      <c r="C1205" s="333"/>
      <c r="D1205" s="332"/>
      <c r="E1205" s="331" t="s">
        <v>1325</v>
      </c>
      <c r="F1205" s="331" t="s">
        <v>1324</v>
      </c>
      <c r="G1205" s="401" t="s">
        <v>1323</v>
      </c>
      <c r="H1205" s="331" t="s">
        <v>25</v>
      </c>
    </row>
    <row r="1206" spans="1:8">
      <c r="A1206" s="336"/>
      <c r="B1206" s="329" t="s">
        <v>1344</v>
      </c>
      <c r="C1206" s="329" t="s">
        <v>1343</v>
      </c>
      <c r="D1206" s="400" t="s">
        <v>1342</v>
      </c>
      <c r="E1206" s="324">
        <f>F1206-3</f>
        <v>45412</v>
      </c>
      <c r="F1206" s="324">
        <v>45415</v>
      </c>
      <c r="G1206" s="324">
        <f>F1206+8</f>
        <v>45423</v>
      </c>
      <c r="H1206" s="331" t="s">
        <v>1341</v>
      </c>
    </row>
    <row r="1207" spans="1:8">
      <c r="A1207" s="336"/>
      <c r="B1207" s="329" t="s">
        <v>1340</v>
      </c>
      <c r="C1207" s="329" t="s">
        <v>1339</v>
      </c>
      <c r="D1207" s="400"/>
      <c r="E1207" s="324">
        <f>F1207-3</f>
        <v>45419</v>
      </c>
      <c r="F1207" s="324">
        <f>F1206+7</f>
        <v>45422</v>
      </c>
      <c r="G1207" s="324">
        <f>F1207+8</f>
        <v>45430</v>
      </c>
      <c r="H1207" s="331" t="s">
        <v>1332</v>
      </c>
    </row>
    <row r="1208" spans="1:8">
      <c r="A1208" s="336"/>
      <c r="B1208" s="329" t="s">
        <v>1338</v>
      </c>
      <c r="C1208" s="329" t="s">
        <v>1337</v>
      </c>
      <c r="D1208" s="400"/>
      <c r="E1208" s="324">
        <f>F1208-3</f>
        <v>45426</v>
      </c>
      <c r="F1208" s="324">
        <f>F1207+7</f>
        <v>45429</v>
      </c>
      <c r="G1208" s="324">
        <f>F1208+8</f>
        <v>45437</v>
      </c>
      <c r="H1208" s="324" t="s">
        <v>1332</v>
      </c>
    </row>
    <row r="1209" spans="1:8">
      <c r="A1209" s="336"/>
      <c r="B1209" s="329" t="s">
        <v>1336</v>
      </c>
      <c r="C1209" s="329" t="s">
        <v>1335</v>
      </c>
      <c r="D1209" s="400"/>
      <c r="E1209" s="324">
        <f>F1209-3</f>
        <v>45433</v>
      </c>
      <c r="F1209" s="324">
        <f>F1208+7</f>
        <v>45436</v>
      </c>
      <c r="G1209" s="324">
        <f>F1209+8</f>
        <v>45444</v>
      </c>
      <c r="H1209" s="331" t="s">
        <v>1332</v>
      </c>
    </row>
    <row r="1210" spans="1:8">
      <c r="A1210" s="336"/>
      <c r="B1210" s="329" t="s">
        <v>1334</v>
      </c>
      <c r="C1210" s="329" t="s">
        <v>1333</v>
      </c>
      <c r="D1210" s="400"/>
      <c r="E1210" s="324">
        <f>F1210-3</f>
        <v>45440</v>
      </c>
      <c r="F1210" s="324">
        <f>F1209+7</f>
        <v>45443</v>
      </c>
      <c r="G1210" s="324">
        <f>F1210+8</f>
        <v>45451</v>
      </c>
      <c r="H1210" s="331" t="s">
        <v>1332</v>
      </c>
    </row>
    <row r="1211" spans="1:8">
      <c r="A1211" s="336"/>
      <c r="B1211" s="363"/>
      <c r="C1211" s="363"/>
      <c r="D1211" s="383"/>
      <c r="E1211" s="339"/>
      <c r="F1211" s="339"/>
      <c r="G1211" s="339"/>
    </row>
    <row r="1212" spans="1:8">
      <c r="A1212" s="402" t="s">
        <v>1331</v>
      </c>
      <c r="B1212" s="402"/>
      <c r="C1212" s="373"/>
      <c r="D1212" s="399"/>
      <c r="E1212" s="350"/>
      <c r="F1212" s="350"/>
      <c r="G1212" s="371"/>
      <c r="H1212" s="336"/>
    </row>
    <row r="1213" spans="1:8">
      <c r="A1213" s="350"/>
      <c r="B1213" s="335" t="s">
        <v>1330</v>
      </c>
      <c r="C1213" s="335" t="s">
        <v>1329</v>
      </c>
      <c r="D1213" s="334" t="s">
        <v>1328</v>
      </c>
      <c r="E1213" s="331" t="s">
        <v>1327</v>
      </c>
      <c r="F1213" s="331" t="s">
        <v>1327</v>
      </c>
      <c r="G1213" s="401" t="s">
        <v>1326</v>
      </c>
      <c r="H1213" s="336"/>
    </row>
    <row r="1214" spans="1:8">
      <c r="A1214" s="350"/>
      <c r="B1214" s="333"/>
      <c r="C1214" s="333"/>
      <c r="D1214" s="332"/>
      <c r="E1214" s="331" t="s">
        <v>1325</v>
      </c>
      <c r="F1214" s="331" t="s">
        <v>1324</v>
      </c>
      <c r="G1214" s="401" t="s">
        <v>1323</v>
      </c>
      <c r="H1214" s="336"/>
    </row>
    <row r="1215" spans="1:8" ht="16.5" customHeight="1">
      <c r="A1215" s="350"/>
      <c r="B1215" s="329" t="s">
        <v>1322</v>
      </c>
      <c r="C1215" s="329" t="s">
        <v>1321</v>
      </c>
      <c r="D1215" s="400" t="s">
        <v>1320</v>
      </c>
      <c r="E1215" s="324">
        <f>F1215-4</f>
        <v>45415</v>
      </c>
      <c r="F1215" s="324">
        <v>45419</v>
      </c>
      <c r="G1215" s="324">
        <f>F1215+17</f>
        <v>45436</v>
      </c>
      <c r="H1215" s="336"/>
    </row>
    <row r="1216" spans="1:8">
      <c r="A1216" s="350"/>
      <c r="B1216" s="348" t="s">
        <v>1319</v>
      </c>
      <c r="C1216" s="348" t="s">
        <v>1318</v>
      </c>
      <c r="D1216" s="400"/>
      <c r="E1216" s="347">
        <f>F1216-4</f>
        <v>45422</v>
      </c>
      <c r="F1216" s="347">
        <f>F1215+7</f>
        <v>45426</v>
      </c>
      <c r="G1216" s="347">
        <f>G1215+7</f>
        <v>45443</v>
      </c>
      <c r="H1216" s="336"/>
    </row>
    <row r="1217" spans="1:10">
      <c r="A1217" s="350"/>
      <c r="B1217" s="329" t="s">
        <v>1317</v>
      </c>
      <c r="C1217" s="329" t="s">
        <v>1316</v>
      </c>
      <c r="D1217" s="400"/>
      <c r="E1217" s="324">
        <f>F1217-4</f>
        <v>45429</v>
      </c>
      <c r="F1217" s="324">
        <f>F1216+7</f>
        <v>45433</v>
      </c>
      <c r="G1217" s="324">
        <f>G1216+7</f>
        <v>45450</v>
      </c>
      <c r="H1217" s="336"/>
    </row>
    <row r="1218" spans="1:10">
      <c r="A1218" s="350"/>
      <c r="B1218" s="329" t="s">
        <v>1315</v>
      </c>
      <c r="C1218" s="329" t="s">
        <v>1314</v>
      </c>
      <c r="D1218" s="400"/>
      <c r="E1218" s="324">
        <f>F1218-4</f>
        <v>45436</v>
      </c>
      <c r="F1218" s="324">
        <f>F1217+7</f>
        <v>45440</v>
      </c>
      <c r="G1218" s="324">
        <f>G1217+7</f>
        <v>45457</v>
      </c>
      <c r="H1218" s="336"/>
    </row>
    <row r="1219" spans="1:10">
      <c r="A1219" s="350"/>
      <c r="B1219" s="329" t="s">
        <v>1313</v>
      </c>
      <c r="C1219" s="329" t="s">
        <v>1312</v>
      </c>
      <c r="D1219" s="400"/>
      <c r="E1219" s="324">
        <f>F1219-4</f>
        <v>45443</v>
      </c>
      <c r="F1219" s="324">
        <f>F1218+7</f>
        <v>45447</v>
      </c>
      <c r="G1219" s="324">
        <f>G1218+7</f>
        <v>45464</v>
      </c>
      <c r="H1219" s="336"/>
    </row>
    <row r="1220" spans="1:10">
      <c r="A1220" s="350"/>
      <c r="B1220" s="342"/>
      <c r="C1220" s="363"/>
      <c r="D1220" s="383"/>
      <c r="E1220" s="339"/>
      <c r="F1220" s="339"/>
      <c r="G1220" s="339"/>
      <c r="H1220" s="336"/>
    </row>
    <row r="1221" spans="1:10">
      <c r="A1221" s="350"/>
      <c r="B1221" s="350"/>
      <c r="C1221" s="373"/>
      <c r="D1221" s="399"/>
      <c r="E1221" s="350"/>
      <c r="F1221" s="350"/>
      <c r="G1221" s="371"/>
      <c r="H1221" s="336"/>
    </row>
    <row r="1222" spans="1:10">
      <c r="A1222" s="350"/>
      <c r="B1222" s="335" t="s">
        <v>1311</v>
      </c>
      <c r="C1222" s="335" t="s">
        <v>1310</v>
      </c>
      <c r="D1222" s="334" t="s">
        <v>1309</v>
      </c>
      <c r="E1222" s="331" t="s">
        <v>1308</v>
      </c>
      <c r="F1222" s="331" t="s">
        <v>1308</v>
      </c>
      <c r="G1222" s="401" t="s">
        <v>1307</v>
      </c>
      <c r="H1222" s="336"/>
    </row>
    <row r="1223" spans="1:10">
      <c r="A1223" s="350"/>
      <c r="B1223" s="333"/>
      <c r="C1223" s="333"/>
      <c r="D1223" s="332"/>
      <c r="E1223" s="331" t="s">
        <v>1306</v>
      </c>
      <c r="F1223" s="331" t="s">
        <v>1305</v>
      </c>
      <c r="G1223" s="401" t="s">
        <v>1304</v>
      </c>
      <c r="H1223" s="336"/>
    </row>
    <row r="1224" spans="1:10" ht="16.5" customHeight="1">
      <c r="A1224" s="350"/>
      <c r="B1224" s="329" t="s">
        <v>1303</v>
      </c>
      <c r="C1224" s="329" t="s">
        <v>1302</v>
      </c>
      <c r="D1224" s="400" t="s">
        <v>1301</v>
      </c>
      <c r="E1224" s="324">
        <f>F1224-4</f>
        <v>45409</v>
      </c>
      <c r="F1224" s="324">
        <v>45413</v>
      </c>
      <c r="G1224" s="324">
        <f>F1224+15</f>
        <v>45428</v>
      </c>
      <c r="H1224" s="336"/>
    </row>
    <row r="1225" spans="1:10" ht="16.5" customHeight="1">
      <c r="A1225" s="350"/>
      <c r="B1225" s="329" t="s">
        <v>1300</v>
      </c>
      <c r="C1225" s="329" t="s">
        <v>1299</v>
      </c>
      <c r="D1225" s="400"/>
      <c r="E1225" s="324">
        <f>F1225-4</f>
        <v>45416</v>
      </c>
      <c r="F1225" s="324">
        <f>F1224+7</f>
        <v>45420</v>
      </c>
      <c r="G1225" s="324">
        <f>F1225+15</f>
        <v>45435</v>
      </c>
      <c r="H1225" s="336"/>
    </row>
    <row r="1226" spans="1:10" ht="16.5" customHeight="1">
      <c r="A1226" s="350"/>
      <c r="B1226" s="329" t="s">
        <v>1298</v>
      </c>
      <c r="C1226" s="329" t="s">
        <v>1297</v>
      </c>
      <c r="D1226" s="400"/>
      <c r="E1226" s="324">
        <f>F1226-4</f>
        <v>45423</v>
      </c>
      <c r="F1226" s="324">
        <f>F1225+7</f>
        <v>45427</v>
      </c>
      <c r="G1226" s="324">
        <f>F1226+15</f>
        <v>45442</v>
      </c>
      <c r="H1226" s="336"/>
    </row>
    <row r="1227" spans="1:10">
      <c r="A1227" s="350"/>
      <c r="B1227" s="329" t="s">
        <v>1296</v>
      </c>
      <c r="C1227" s="329" t="s">
        <v>1295</v>
      </c>
      <c r="D1227" s="400"/>
      <c r="E1227" s="324">
        <f>F1227-4</f>
        <v>45430</v>
      </c>
      <c r="F1227" s="324">
        <f>F1226+7</f>
        <v>45434</v>
      </c>
      <c r="G1227" s="324">
        <f>F1227+15</f>
        <v>45449</v>
      </c>
      <c r="H1227" s="336"/>
    </row>
    <row r="1228" spans="1:10">
      <c r="A1228" s="350"/>
      <c r="B1228" s="329" t="s">
        <v>1294</v>
      </c>
      <c r="C1228" s="329" t="s">
        <v>1293</v>
      </c>
      <c r="D1228" s="400"/>
      <c r="E1228" s="324">
        <f>F1228-4</f>
        <v>45437</v>
      </c>
      <c r="F1228" s="324">
        <f>F1227+7</f>
        <v>45441</v>
      </c>
      <c r="G1228" s="324">
        <f>F1228+15</f>
        <v>45456</v>
      </c>
      <c r="H1228" s="336"/>
    </row>
    <row r="1229" spans="1:10">
      <c r="A1229" s="350"/>
      <c r="B1229" s="350"/>
      <c r="C1229" s="373"/>
      <c r="D1229" s="399"/>
      <c r="E1229" s="350"/>
      <c r="F1229" s="350"/>
      <c r="G1229" s="371"/>
      <c r="H1229" s="336"/>
    </row>
    <row r="1230" spans="1:10">
      <c r="B1230" s="321"/>
      <c r="C1230" s="321"/>
      <c r="E1230" s="339"/>
      <c r="F1230" s="398"/>
      <c r="G1230" s="339"/>
      <c r="H1230" s="397"/>
    </row>
    <row r="1231" spans="1:10">
      <c r="A1231" s="394" t="s">
        <v>96</v>
      </c>
      <c r="B1231" s="396"/>
      <c r="C1231" s="396"/>
      <c r="D1231" s="395"/>
      <c r="E1231" s="394"/>
      <c r="F1231" s="394"/>
      <c r="G1231" s="394"/>
      <c r="H1231" s="394"/>
      <c r="I1231" s="370"/>
      <c r="J1231" s="370"/>
    </row>
    <row r="1232" spans="1:10">
      <c r="A1232" s="350" t="s">
        <v>97</v>
      </c>
      <c r="B1232" s="373"/>
      <c r="C1232" s="391"/>
      <c r="D1232" s="374"/>
      <c r="E1232" s="373"/>
      <c r="F1232" s="350"/>
      <c r="G1232" s="390"/>
      <c r="H1232" s="371"/>
    </row>
    <row r="1233" spans="1:8">
      <c r="A1233" s="336"/>
      <c r="D1233" s="337"/>
      <c r="E1233" s="336"/>
      <c r="F1233" s="336"/>
      <c r="G1233" s="336"/>
      <c r="H1233" s="336"/>
    </row>
    <row r="1234" spans="1:8">
      <c r="A1234" s="336"/>
      <c r="B1234" s="335" t="s">
        <v>20</v>
      </c>
      <c r="C1234" s="335" t="s">
        <v>21</v>
      </c>
      <c r="D1234" s="334" t="s">
        <v>22</v>
      </c>
      <c r="E1234" s="331" t="s">
        <v>128</v>
      </c>
      <c r="F1234" s="331" t="s">
        <v>128</v>
      </c>
      <c r="G1234" s="382" t="s">
        <v>165</v>
      </c>
      <c r="H1234" s="336"/>
    </row>
    <row r="1235" spans="1:8">
      <c r="A1235" s="336"/>
      <c r="B1235" s="333"/>
      <c r="C1235" s="333"/>
      <c r="D1235" s="332"/>
      <c r="E1235" s="331" t="s">
        <v>1087</v>
      </c>
      <c r="F1235" s="331" t="s">
        <v>24</v>
      </c>
      <c r="G1235" s="331" t="s">
        <v>25</v>
      </c>
      <c r="H1235" s="336"/>
    </row>
    <row r="1236" spans="1:8">
      <c r="A1236" s="336"/>
      <c r="B1236" s="329" t="s">
        <v>1270</v>
      </c>
      <c r="C1236" s="329" t="s">
        <v>1269</v>
      </c>
      <c r="D1236" s="380" t="s">
        <v>1268</v>
      </c>
      <c r="E1236" s="324">
        <f>F1236-4</f>
        <v>45412</v>
      </c>
      <c r="F1236" s="324">
        <v>45416</v>
      </c>
      <c r="G1236" s="324">
        <f>F1236+18</f>
        <v>45434</v>
      </c>
      <c r="H1236" s="336"/>
    </row>
    <row r="1237" spans="1:8">
      <c r="A1237" s="336"/>
      <c r="B1237" s="348" t="s">
        <v>1264</v>
      </c>
      <c r="C1237" s="348"/>
      <c r="D1237" s="379"/>
      <c r="E1237" s="347">
        <f>F1237-4</f>
        <v>45419</v>
      </c>
      <c r="F1237" s="347">
        <f>F1236+7</f>
        <v>45423</v>
      </c>
      <c r="G1237" s="347">
        <f>F1237+18</f>
        <v>45441</v>
      </c>
      <c r="H1237" s="336"/>
    </row>
    <row r="1238" spans="1:8">
      <c r="A1238" s="336"/>
      <c r="B1238" s="329" t="s">
        <v>1277</v>
      </c>
      <c r="C1238" s="329" t="s">
        <v>1265</v>
      </c>
      <c r="D1238" s="379"/>
      <c r="E1238" s="324">
        <f>F1238-4</f>
        <v>45426</v>
      </c>
      <c r="F1238" s="324">
        <f>F1237+7</f>
        <v>45430</v>
      </c>
      <c r="G1238" s="324">
        <f>F1238+18</f>
        <v>45448</v>
      </c>
      <c r="H1238" s="336"/>
    </row>
    <row r="1239" spans="1:8">
      <c r="A1239" s="336"/>
      <c r="B1239" s="348" t="s">
        <v>1264</v>
      </c>
      <c r="C1239" s="348"/>
      <c r="D1239" s="379"/>
      <c r="E1239" s="347">
        <f>F1239-4</f>
        <v>45433</v>
      </c>
      <c r="F1239" s="347">
        <f>F1238+7</f>
        <v>45437</v>
      </c>
      <c r="G1239" s="347">
        <f>F1239+18</f>
        <v>45455</v>
      </c>
      <c r="H1239" s="336"/>
    </row>
    <row r="1240" spans="1:8">
      <c r="A1240" s="336"/>
      <c r="B1240" s="329" t="s">
        <v>1263</v>
      </c>
      <c r="C1240" s="329" t="s">
        <v>1263</v>
      </c>
      <c r="D1240" s="378"/>
      <c r="E1240" s="324">
        <f>F1240-4</f>
        <v>45440</v>
      </c>
      <c r="F1240" s="324">
        <f>F1239+7</f>
        <v>45444</v>
      </c>
      <c r="G1240" s="324">
        <f>F1240+18</f>
        <v>45462</v>
      </c>
      <c r="H1240" s="336"/>
    </row>
    <row r="1241" spans="1:8">
      <c r="A1241" s="336"/>
      <c r="B1241" s="339"/>
      <c r="C1241" s="339"/>
      <c r="D1241" s="383"/>
      <c r="E1241" s="339"/>
      <c r="F1241" s="339"/>
      <c r="G1241" s="339"/>
      <c r="H1241" s="336"/>
    </row>
    <row r="1242" spans="1:8">
      <c r="A1242" s="336"/>
      <c r="B1242" s="335" t="s">
        <v>20</v>
      </c>
      <c r="C1242" s="335" t="s">
        <v>21</v>
      </c>
      <c r="D1242" s="334" t="s">
        <v>22</v>
      </c>
      <c r="E1242" s="331" t="s">
        <v>128</v>
      </c>
      <c r="F1242" s="331" t="s">
        <v>128</v>
      </c>
      <c r="G1242" s="382" t="s">
        <v>165</v>
      </c>
      <c r="H1242" s="336"/>
    </row>
    <row r="1243" spans="1:8">
      <c r="A1243" s="336"/>
      <c r="B1243" s="333"/>
      <c r="C1243" s="333"/>
      <c r="D1243" s="332"/>
      <c r="E1243" s="331" t="s">
        <v>1087</v>
      </c>
      <c r="F1243" s="331" t="s">
        <v>24</v>
      </c>
      <c r="G1243" s="331" t="s">
        <v>25</v>
      </c>
      <c r="H1243" s="336"/>
    </row>
    <row r="1244" spans="1:8" ht="16.5" customHeight="1">
      <c r="A1244" s="336"/>
      <c r="B1244" s="329" t="s">
        <v>1261</v>
      </c>
      <c r="C1244" s="329" t="s">
        <v>1260</v>
      </c>
      <c r="D1244" s="380" t="s">
        <v>1259</v>
      </c>
      <c r="E1244" s="324">
        <f>F1244-4</f>
        <v>45414</v>
      </c>
      <c r="F1244" s="324">
        <v>45418</v>
      </c>
      <c r="G1244" s="324">
        <f>F1244+25</f>
        <v>45443</v>
      </c>
      <c r="H1244" s="336"/>
    </row>
    <row r="1245" spans="1:8">
      <c r="A1245" s="336"/>
      <c r="B1245" s="329" t="s">
        <v>1258</v>
      </c>
      <c r="C1245" s="329" t="s">
        <v>1257</v>
      </c>
      <c r="D1245" s="379"/>
      <c r="E1245" s="324">
        <f>F1245-4</f>
        <v>45421</v>
      </c>
      <c r="F1245" s="324">
        <f>F1244+7</f>
        <v>45425</v>
      </c>
      <c r="G1245" s="324">
        <f>F1245+25</f>
        <v>45450</v>
      </c>
      <c r="H1245" s="336"/>
    </row>
    <row r="1246" spans="1:8">
      <c r="A1246" s="336"/>
      <c r="B1246" s="329" t="s">
        <v>1256</v>
      </c>
      <c r="C1246" s="329" t="s">
        <v>1255</v>
      </c>
      <c r="D1246" s="379"/>
      <c r="E1246" s="324">
        <f>F1246-4</f>
        <v>45428</v>
      </c>
      <c r="F1246" s="324">
        <f>F1245+7</f>
        <v>45432</v>
      </c>
      <c r="G1246" s="324">
        <f>F1246+25</f>
        <v>45457</v>
      </c>
      <c r="H1246" s="336"/>
    </row>
    <row r="1247" spans="1:8">
      <c r="A1247" s="336"/>
      <c r="B1247" s="329" t="s">
        <v>1254</v>
      </c>
      <c r="C1247" s="329" t="s">
        <v>1253</v>
      </c>
      <c r="D1247" s="379"/>
      <c r="E1247" s="324">
        <f>F1247-4</f>
        <v>45435</v>
      </c>
      <c r="F1247" s="324">
        <f>F1246+7</f>
        <v>45439</v>
      </c>
      <c r="G1247" s="324">
        <f>F1247+25</f>
        <v>45464</v>
      </c>
      <c r="H1247" s="336"/>
    </row>
    <row r="1248" spans="1:8">
      <c r="A1248" s="336"/>
      <c r="B1248" s="329" t="s">
        <v>1263</v>
      </c>
      <c r="C1248" s="329" t="s">
        <v>1263</v>
      </c>
      <c r="D1248" s="378"/>
      <c r="E1248" s="324">
        <f>F1248-4</f>
        <v>45442</v>
      </c>
      <c r="F1248" s="324">
        <f>F1247+7</f>
        <v>45446</v>
      </c>
      <c r="G1248" s="324">
        <f>F1248+25</f>
        <v>45471</v>
      </c>
      <c r="H1248" s="336"/>
    </row>
    <row r="1249" spans="1:8">
      <c r="A1249" s="336"/>
      <c r="B1249" s="339"/>
      <c r="C1249" s="339"/>
      <c r="D1249" s="383"/>
      <c r="E1249" s="339"/>
      <c r="F1249" s="339"/>
      <c r="G1249" s="339"/>
      <c r="H1249" s="336"/>
    </row>
    <row r="1250" spans="1:8">
      <c r="A1250" s="336"/>
      <c r="B1250" s="393"/>
      <c r="C1250" s="392"/>
      <c r="D1250" s="337"/>
      <c r="E1250" s="336"/>
      <c r="F1250" s="336"/>
      <c r="G1250" s="336"/>
      <c r="H1250" s="336"/>
    </row>
    <row r="1251" spans="1:8">
      <c r="A1251" s="350" t="s">
        <v>1292</v>
      </c>
      <c r="B1251" s="391"/>
      <c r="C1251" s="391"/>
      <c r="D1251" s="374"/>
      <c r="E1251" s="373"/>
      <c r="F1251" s="350"/>
      <c r="G1251" s="390"/>
      <c r="H1251" s="371"/>
    </row>
    <row r="1252" spans="1:8">
      <c r="A1252" s="350"/>
      <c r="B1252" s="341"/>
      <c r="C1252" s="361"/>
      <c r="D1252" s="340"/>
      <c r="E1252" s="362"/>
      <c r="F1252" s="339"/>
      <c r="G1252" s="339"/>
      <c r="H1252" s="371"/>
    </row>
    <row r="1253" spans="1:8">
      <c r="A1253" s="350"/>
      <c r="B1253" s="335" t="s">
        <v>20</v>
      </c>
      <c r="C1253" s="335" t="s">
        <v>21</v>
      </c>
      <c r="D1253" s="334" t="s">
        <v>22</v>
      </c>
      <c r="E1253" s="331" t="s">
        <v>128</v>
      </c>
      <c r="F1253" s="331" t="s">
        <v>128</v>
      </c>
      <c r="G1253" s="331" t="s">
        <v>1289</v>
      </c>
      <c r="H1253" s="371"/>
    </row>
    <row r="1254" spans="1:8">
      <c r="A1254" s="350"/>
      <c r="B1254" s="333"/>
      <c r="C1254" s="333"/>
      <c r="D1254" s="332"/>
      <c r="E1254" s="331" t="s">
        <v>1087</v>
      </c>
      <c r="F1254" s="331" t="s">
        <v>24</v>
      </c>
      <c r="G1254" s="331" t="s">
        <v>25</v>
      </c>
      <c r="H1254" s="371"/>
    </row>
    <row r="1255" spans="1:8" ht="16.5" customHeight="1">
      <c r="A1255" s="350"/>
      <c r="B1255" s="329" t="s">
        <v>1261</v>
      </c>
      <c r="C1255" s="329" t="s">
        <v>1260</v>
      </c>
      <c r="D1255" s="380" t="s">
        <v>1291</v>
      </c>
      <c r="E1255" s="324">
        <f>F1255-4</f>
        <v>45414</v>
      </c>
      <c r="F1255" s="324">
        <v>45418</v>
      </c>
      <c r="G1255" s="324">
        <f>F1255+27</f>
        <v>45445</v>
      </c>
      <c r="H1255" s="371"/>
    </row>
    <row r="1256" spans="1:8">
      <c r="A1256" s="350"/>
      <c r="B1256" s="329" t="s">
        <v>1258</v>
      </c>
      <c r="C1256" s="329" t="s">
        <v>1290</v>
      </c>
      <c r="D1256" s="379"/>
      <c r="E1256" s="324">
        <f>F1256-4</f>
        <v>45421</v>
      </c>
      <c r="F1256" s="324">
        <f>F1255+7</f>
        <v>45425</v>
      </c>
      <c r="G1256" s="324">
        <f>F1256+27</f>
        <v>45452</v>
      </c>
      <c r="H1256" s="371"/>
    </row>
    <row r="1257" spans="1:8">
      <c r="A1257" s="350"/>
      <c r="B1257" s="329" t="s">
        <v>1256</v>
      </c>
      <c r="C1257" s="329" t="s">
        <v>1255</v>
      </c>
      <c r="D1257" s="379"/>
      <c r="E1257" s="324">
        <f>F1257-4</f>
        <v>45428</v>
      </c>
      <c r="F1257" s="324">
        <f>F1256+7</f>
        <v>45432</v>
      </c>
      <c r="G1257" s="324">
        <f>F1257+27</f>
        <v>45459</v>
      </c>
      <c r="H1257" s="371"/>
    </row>
    <row r="1258" spans="1:8">
      <c r="A1258" s="350"/>
      <c r="B1258" s="329" t="s">
        <v>1254</v>
      </c>
      <c r="C1258" s="329" t="s">
        <v>1253</v>
      </c>
      <c r="D1258" s="379"/>
      <c r="E1258" s="324">
        <f>F1258-4</f>
        <v>45435</v>
      </c>
      <c r="F1258" s="324">
        <f>F1257+7</f>
        <v>45439</v>
      </c>
      <c r="G1258" s="324">
        <f>F1258+27</f>
        <v>45466</v>
      </c>
      <c r="H1258" s="371"/>
    </row>
    <row r="1259" spans="1:8">
      <c r="A1259" s="350"/>
      <c r="B1259" s="329" t="s">
        <v>1263</v>
      </c>
      <c r="C1259" s="329" t="s">
        <v>1263</v>
      </c>
      <c r="D1259" s="378"/>
      <c r="E1259" s="324">
        <f>F1259-4</f>
        <v>45442</v>
      </c>
      <c r="F1259" s="324">
        <f>F1258+7</f>
        <v>45446</v>
      </c>
      <c r="G1259" s="324">
        <f>F1259+27</f>
        <v>45473</v>
      </c>
      <c r="H1259" s="371"/>
    </row>
    <row r="1260" spans="1:8">
      <c r="A1260" s="350"/>
      <c r="B1260" s="341"/>
      <c r="C1260" s="361"/>
      <c r="D1260" s="340"/>
      <c r="E1260" s="362"/>
      <c r="F1260" s="339"/>
      <c r="G1260" s="339"/>
      <c r="H1260" s="371"/>
    </row>
    <row r="1261" spans="1:8">
      <c r="A1261" s="350"/>
      <c r="B1261" s="335" t="s">
        <v>20</v>
      </c>
      <c r="C1261" s="335" t="s">
        <v>21</v>
      </c>
      <c r="D1261" s="334" t="s">
        <v>22</v>
      </c>
      <c r="E1261" s="331" t="s">
        <v>128</v>
      </c>
      <c r="F1261" s="331" t="s">
        <v>128</v>
      </c>
      <c r="G1261" s="331" t="s">
        <v>1289</v>
      </c>
      <c r="H1261" s="371"/>
    </row>
    <row r="1262" spans="1:8">
      <c r="A1262" s="350"/>
      <c r="B1262" s="333"/>
      <c r="C1262" s="333"/>
      <c r="D1262" s="332"/>
      <c r="E1262" s="331" t="s">
        <v>1087</v>
      </c>
      <c r="F1262" s="331" t="s">
        <v>24</v>
      </c>
      <c r="G1262" s="331" t="s">
        <v>25</v>
      </c>
      <c r="H1262" s="371"/>
    </row>
    <row r="1263" spans="1:8">
      <c r="A1263" s="350"/>
      <c r="B1263" s="329" t="s">
        <v>1288</v>
      </c>
      <c r="C1263" s="329" t="s">
        <v>1287</v>
      </c>
      <c r="D1263" s="380" t="s">
        <v>1286</v>
      </c>
      <c r="E1263" s="324">
        <f>F1263-4</f>
        <v>45411</v>
      </c>
      <c r="F1263" s="324">
        <v>45415</v>
      </c>
      <c r="G1263" s="324">
        <f>F1263+20</f>
        <v>45435</v>
      </c>
      <c r="H1263" s="371"/>
    </row>
    <row r="1264" spans="1:8">
      <c r="A1264" s="350"/>
      <c r="B1264" s="329" t="s">
        <v>1285</v>
      </c>
      <c r="C1264" s="329" t="s">
        <v>1284</v>
      </c>
      <c r="D1264" s="379"/>
      <c r="E1264" s="324">
        <f>F1264-4</f>
        <v>45418</v>
      </c>
      <c r="F1264" s="324">
        <f>F1263+7</f>
        <v>45422</v>
      </c>
      <c r="G1264" s="324">
        <f>F1264+20</f>
        <v>45442</v>
      </c>
      <c r="H1264" s="371"/>
    </row>
    <row r="1265" spans="1:8">
      <c r="A1265" s="350"/>
      <c r="B1265" s="329" t="s">
        <v>1283</v>
      </c>
      <c r="C1265" s="329" t="s">
        <v>1282</v>
      </c>
      <c r="D1265" s="379"/>
      <c r="E1265" s="324">
        <f>F1265-4</f>
        <v>45425</v>
      </c>
      <c r="F1265" s="324">
        <f>F1264+7</f>
        <v>45429</v>
      </c>
      <c r="G1265" s="324">
        <f>F1265+20</f>
        <v>45449</v>
      </c>
      <c r="H1265" s="371"/>
    </row>
    <row r="1266" spans="1:8">
      <c r="A1266" s="350"/>
      <c r="B1266" s="329" t="s">
        <v>1281</v>
      </c>
      <c r="C1266" s="329" t="s">
        <v>1280</v>
      </c>
      <c r="D1266" s="379"/>
      <c r="E1266" s="324">
        <f>F1266-4</f>
        <v>45432</v>
      </c>
      <c r="F1266" s="324">
        <f>F1265+7</f>
        <v>45436</v>
      </c>
      <c r="G1266" s="324">
        <f>F1266+20</f>
        <v>45456</v>
      </c>
      <c r="H1266" s="371"/>
    </row>
    <row r="1267" spans="1:8">
      <c r="A1267" s="350"/>
      <c r="B1267" s="329" t="s">
        <v>1279</v>
      </c>
      <c r="C1267" s="329" t="s">
        <v>1278</v>
      </c>
      <c r="D1267" s="378"/>
      <c r="E1267" s="324">
        <f>F1267-4</f>
        <v>45439</v>
      </c>
      <c r="F1267" s="324">
        <f>F1266+7</f>
        <v>45443</v>
      </c>
      <c r="G1267" s="324">
        <f>F1267+20</f>
        <v>45463</v>
      </c>
      <c r="H1267" s="371"/>
    </row>
    <row r="1268" spans="1:8">
      <c r="A1268" s="350"/>
      <c r="B1268" s="341"/>
      <c r="C1268" s="361"/>
      <c r="D1268" s="340"/>
      <c r="E1268" s="362"/>
      <c r="F1268" s="339"/>
      <c r="G1268" s="339"/>
      <c r="H1268" s="371"/>
    </row>
    <row r="1269" spans="1:8">
      <c r="A1269" s="350" t="s">
        <v>100</v>
      </c>
      <c r="B1269" s="391"/>
      <c r="C1269" s="391"/>
      <c r="D1269" s="374"/>
      <c r="E1269" s="373"/>
      <c r="F1269" s="350"/>
      <c r="G1269" s="390"/>
      <c r="H1269" s="371"/>
    </row>
    <row r="1270" spans="1:8">
      <c r="A1270" s="350"/>
      <c r="B1270" s="335" t="s">
        <v>20</v>
      </c>
      <c r="C1270" s="335" t="s">
        <v>21</v>
      </c>
      <c r="D1270" s="334" t="s">
        <v>22</v>
      </c>
      <c r="E1270" s="331" t="s">
        <v>128</v>
      </c>
      <c r="F1270" s="331" t="s">
        <v>128</v>
      </c>
      <c r="G1270" s="331" t="s">
        <v>166</v>
      </c>
      <c r="H1270" s="331" t="s">
        <v>100</v>
      </c>
    </row>
    <row r="1271" spans="1:8" ht="16.5" customHeight="1">
      <c r="A1271" s="350"/>
      <c r="B1271" s="333"/>
      <c r="C1271" s="333"/>
      <c r="D1271" s="332"/>
      <c r="E1271" s="331" t="s">
        <v>1087</v>
      </c>
      <c r="F1271" s="331" t="s">
        <v>24</v>
      </c>
      <c r="G1271" s="331" t="s">
        <v>25</v>
      </c>
      <c r="H1271" s="331" t="s">
        <v>25</v>
      </c>
    </row>
    <row r="1272" spans="1:8" ht="16.5" customHeight="1">
      <c r="A1272" s="350"/>
      <c r="B1272" s="329" t="s">
        <v>1288</v>
      </c>
      <c r="C1272" s="329" t="s">
        <v>1287</v>
      </c>
      <c r="D1272" s="380" t="s">
        <v>1286</v>
      </c>
      <c r="E1272" s="324">
        <f>F1272-4</f>
        <v>45411</v>
      </c>
      <c r="F1272" s="324">
        <v>45415</v>
      </c>
      <c r="G1272" s="324">
        <f>F1272+18</f>
        <v>45433</v>
      </c>
      <c r="H1272" s="324" t="s">
        <v>1275</v>
      </c>
    </row>
    <row r="1273" spans="1:8">
      <c r="A1273" s="350"/>
      <c r="B1273" s="329" t="s">
        <v>1285</v>
      </c>
      <c r="C1273" s="329" t="s">
        <v>1284</v>
      </c>
      <c r="D1273" s="379"/>
      <c r="E1273" s="324">
        <f>F1273-4</f>
        <v>45418</v>
      </c>
      <c r="F1273" s="324">
        <f>F1272+7</f>
        <v>45422</v>
      </c>
      <c r="G1273" s="324">
        <f>F1273+18</f>
        <v>45440</v>
      </c>
      <c r="H1273" s="327" t="s">
        <v>1275</v>
      </c>
    </row>
    <row r="1274" spans="1:8">
      <c r="A1274" s="350"/>
      <c r="B1274" s="329" t="s">
        <v>1283</v>
      </c>
      <c r="C1274" s="329" t="s">
        <v>1282</v>
      </c>
      <c r="D1274" s="379"/>
      <c r="E1274" s="324">
        <f>F1274-4</f>
        <v>45425</v>
      </c>
      <c r="F1274" s="324">
        <f>F1273+7</f>
        <v>45429</v>
      </c>
      <c r="G1274" s="324">
        <f>F1274+18</f>
        <v>45447</v>
      </c>
      <c r="H1274" s="387" t="s">
        <v>1275</v>
      </c>
    </row>
    <row r="1275" spans="1:8">
      <c r="A1275" s="350"/>
      <c r="B1275" s="329" t="s">
        <v>1281</v>
      </c>
      <c r="C1275" s="329" t="s">
        <v>1280</v>
      </c>
      <c r="D1275" s="379"/>
      <c r="E1275" s="324">
        <f>F1275-4</f>
        <v>45432</v>
      </c>
      <c r="F1275" s="324">
        <f>F1274+7</f>
        <v>45436</v>
      </c>
      <c r="G1275" s="324">
        <f>F1275+18</f>
        <v>45454</v>
      </c>
      <c r="H1275" s="387" t="s">
        <v>1275</v>
      </c>
    </row>
    <row r="1276" spans="1:8">
      <c r="A1276" s="350"/>
      <c r="B1276" s="329" t="s">
        <v>1279</v>
      </c>
      <c r="C1276" s="329" t="s">
        <v>1278</v>
      </c>
      <c r="D1276" s="378"/>
      <c r="E1276" s="324">
        <f>F1276-4</f>
        <v>45439</v>
      </c>
      <c r="F1276" s="324">
        <f>F1275+7</f>
        <v>45443</v>
      </c>
      <c r="G1276" s="324">
        <f>F1276+18</f>
        <v>45461</v>
      </c>
      <c r="H1276" s="387" t="s">
        <v>1275</v>
      </c>
    </row>
    <row r="1277" spans="1:8">
      <c r="A1277" s="350"/>
      <c r="B1277" s="365"/>
      <c r="C1277" s="361"/>
      <c r="D1277" s="383"/>
      <c r="E1277" s="339"/>
      <c r="F1277" s="339"/>
      <c r="G1277" s="339"/>
      <c r="H1277" s="341"/>
    </row>
    <row r="1278" spans="1:8">
      <c r="A1278" s="350"/>
      <c r="B1278" s="335" t="s">
        <v>20</v>
      </c>
      <c r="C1278" s="335" t="s">
        <v>21</v>
      </c>
      <c r="D1278" s="334" t="s">
        <v>22</v>
      </c>
      <c r="E1278" s="331" t="s">
        <v>128</v>
      </c>
      <c r="F1278" s="331" t="s">
        <v>128</v>
      </c>
      <c r="G1278" s="331" t="s">
        <v>166</v>
      </c>
      <c r="H1278" s="331" t="s">
        <v>100</v>
      </c>
    </row>
    <row r="1279" spans="1:8">
      <c r="A1279" s="350"/>
      <c r="B1279" s="333"/>
      <c r="C1279" s="333"/>
      <c r="D1279" s="332"/>
      <c r="E1279" s="331" t="s">
        <v>1087</v>
      </c>
      <c r="F1279" s="331" t="s">
        <v>24</v>
      </c>
      <c r="G1279" s="331" t="s">
        <v>25</v>
      </c>
      <c r="H1279" s="331" t="s">
        <v>25</v>
      </c>
    </row>
    <row r="1280" spans="1:8" ht="16.5" customHeight="1">
      <c r="A1280" s="350"/>
      <c r="B1280" s="329" t="s">
        <v>1270</v>
      </c>
      <c r="C1280" s="329" t="s">
        <v>1269</v>
      </c>
      <c r="D1280" s="380" t="s">
        <v>1268</v>
      </c>
      <c r="E1280" s="324">
        <f>F1280-4</f>
        <v>45412</v>
      </c>
      <c r="F1280" s="324">
        <v>45416</v>
      </c>
      <c r="G1280" s="324">
        <f>F1280+18</f>
        <v>45434</v>
      </c>
      <c r="H1280" s="324" t="s">
        <v>1275</v>
      </c>
    </row>
    <row r="1281" spans="1:9">
      <c r="A1281" s="350"/>
      <c r="B1281" s="348" t="s">
        <v>1264</v>
      </c>
      <c r="C1281" s="348"/>
      <c r="D1281" s="379"/>
      <c r="E1281" s="347">
        <f>F1281-4</f>
        <v>45419</v>
      </c>
      <c r="F1281" s="347">
        <f>F1280+7</f>
        <v>45423</v>
      </c>
      <c r="G1281" s="347">
        <f>F1281+18</f>
        <v>45441</v>
      </c>
      <c r="H1281" s="389" t="s">
        <v>1275</v>
      </c>
    </row>
    <row r="1282" spans="1:9">
      <c r="A1282" s="350"/>
      <c r="B1282" s="329" t="s">
        <v>1277</v>
      </c>
      <c r="C1282" s="329" t="s">
        <v>1265</v>
      </c>
      <c r="D1282" s="379"/>
      <c r="E1282" s="324">
        <f>F1282-4</f>
        <v>45426</v>
      </c>
      <c r="F1282" s="324">
        <f>F1281+7</f>
        <v>45430</v>
      </c>
      <c r="G1282" s="324">
        <f>F1282+18</f>
        <v>45448</v>
      </c>
      <c r="H1282" s="387" t="s">
        <v>1276</v>
      </c>
    </row>
    <row r="1283" spans="1:9">
      <c r="A1283" s="350"/>
      <c r="B1283" s="348" t="s">
        <v>1264</v>
      </c>
      <c r="C1283" s="348"/>
      <c r="D1283" s="379"/>
      <c r="E1283" s="347">
        <f>F1283-4</f>
        <v>45433</v>
      </c>
      <c r="F1283" s="347">
        <f>F1282+7</f>
        <v>45437</v>
      </c>
      <c r="G1283" s="347">
        <f>F1283+18</f>
        <v>45455</v>
      </c>
      <c r="H1283" s="388" t="s">
        <v>1276</v>
      </c>
    </row>
    <row r="1284" spans="1:9">
      <c r="A1284" s="350"/>
      <c r="B1284" s="329" t="s">
        <v>1204</v>
      </c>
      <c r="C1284" s="329" t="s">
        <v>1263</v>
      </c>
      <c r="D1284" s="378"/>
      <c r="E1284" s="324">
        <f>F1284-4</f>
        <v>45440</v>
      </c>
      <c r="F1284" s="324">
        <f>F1283+7</f>
        <v>45444</v>
      </c>
      <c r="G1284" s="324">
        <f>F1284+18</f>
        <v>45462</v>
      </c>
      <c r="H1284" s="387" t="s">
        <v>1275</v>
      </c>
    </row>
    <row r="1285" spans="1:9">
      <c r="A1285" s="350"/>
      <c r="B1285" s="365"/>
      <c r="C1285" s="361"/>
      <c r="D1285" s="383"/>
      <c r="E1285" s="339"/>
      <c r="F1285" s="339"/>
      <c r="G1285" s="339"/>
      <c r="H1285" s="341"/>
    </row>
    <row r="1286" spans="1:9">
      <c r="A1286" s="350" t="s">
        <v>1262</v>
      </c>
      <c r="D1286" s="337"/>
      <c r="E1286" s="336"/>
      <c r="F1286" s="336"/>
      <c r="G1286" s="336"/>
      <c r="H1286" s="336"/>
    </row>
    <row r="1287" spans="1:9">
      <c r="A1287" s="336"/>
      <c r="B1287" s="335" t="s">
        <v>20</v>
      </c>
      <c r="C1287" s="335" t="s">
        <v>21</v>
      </c>
      <c r="D1287" s="334" t="s">
        <v>22</v>
      </c>
      <c r="E1287" s="331" t="s">
        <v>128</v>
      </c>
      <c r="F1287" s="331" t="s">
        <v>128</v>
      </c>
      <c r="G1287" s="331" t="s">
        <v>1262</v>
      </c>
      <c r="H1287" s="336"/>
      <c r="I1287" s="370"/>
    </row>
    <row r="1288" spans="1:9">
      <c r="A1288" s="336"/>
      <c r="B1288" s="333"/>
      <c r="C1288" s="333"/>
      <c r="D1288" s="332"/>
      <c r="E1288" s="331" t="s">
        <v>1087</v>
      </c>
      <c r="F1288" s="331" t="s">
        <v>24</v>
      </c>
      <c r="G1288" s="331" t="s">
        <v>25</v>
      </c>
      <c r="H1288" s="336"/>
    </row>
    <row r="1289" spans="1:9" ht="16.5" customHeight="1">
      <c r="A1289" s="336"/>
      <c r="B1289" s="329" t="s">
        <v>1270</v>
      </c>
      <c r="C1289" s="329" t="s">
        <v>1269</v>
      </c>
      <c r="D1289" s="380" t="s">
        <v>1268</v>
      </c>
      <c r="E1289" s="324">
        <f>F1289-4</f>
        <v>45412</v>
      </c>
      <c r="F1289" s="324">
        <v>45416</v>
      </c>
      <c r="G1289" s="324">
        <f>F1289+23</f>
        <v>45439</v>
      </c>
      <c r="H1289" s="336"/>
    </row>
    <row r="1290" spans="1:9" ht="16.5" customHeight="1">
      <c r="A1290" s="336"/>
      <c r="B1290" s="348" t="s">
        <v>1267</v>
      </c>
      <c r="C1290" s="348"/>
      <c r="D1290" s="379"/>
      <c r="E1290" s="347">
        <f>F1290-4</f>
        <v>45419</v>
      </c>
      <c r="F1290" s="347">
        <f>F1289+7</f>
        <v>45423</v>
      </c>
      <c r="G1290" s="347">
        <f>F1290+23</f>
        <v>45446</v>
      </c>
      <c r="H1290" s="336"/>
    </row>
    <row r="1291" spans="1:9">
      <c r="A1291" s="336"/>
      <c r="B1291" s="329" t="s">
        <v>1274</v>
      </c>
      <c r="C1291" s="329" t="s">
        <v>1265</v>
      </c>
      <c r="D1291" s="379"/>
      <c r="E1291" s="324">
        <f>F1291-4</f>
        <v>45426</v>
      </c>
      <c r="F1291" s="324">
        <f>F1290+7</f>
        <v>45430</v>
      </c>
      <c r="G1291" s="324">
        <f>F1291+23</f>
        <v>45453</v>
      </c>
      <c r="H1291" s="336"/>
    </row>
    <row r="1292" spans="1:9">
      <c r="A1292" s="336"/>
      <c r="B1292" s="348" t="s">
        <v>1267</v>
      </c>
      <c r="C1292" s="348"/>
      <c r="D1292" s="379"/>
      <c r="E1292" s="347">
        <f>F1292-4</f>
        <v>45433</v>
      </c>
      <c r="F1292" s="347">
        <f>F1291+7</f>
        <v>45437</v>
      </c>
      <c r="G1292" s="347">
        <f>F1292+23</f>
        <v>45460</v>
      </c>
      <c r="H1292" s="336"/>
    </row>
    <row r="1293" spans="1:9">
      <c r="A1293" s="336"/>
      <c r="B1293" s="329" t="s">
        <v>1263</v>
      </c>
      <c r="C1293" s="329" t="s">
        <v>1263</v>
      </c>
      <c r="D1293" s="378"/>
      <c r="E1293" s="324">
        <f>F1293-4</f>
        <v>45440</v>
      </c>
      <c r="F1293" s="324">
        <f>F1292+7</f>
        <v>45444</v>
      </c>
      <c r="G1293" s="324">
        <f>F1293+23</f>
        <v>45467</v>
      </c>
      <c r="H1293" s="336"/>
    </row>
    <row r="1294" spans="1:9">
      <c r="A1294" s="336"/>
      <c r="B1294" s="383"/>
      <c r="C1294" s="383"/>
      <c r="D1294" s="383"/>
      <c r="E1294" s="339"/>
      <c r="F1294" s="339"/>
      <c r="G1294" s="339"/>
      <c r="H1294" s="336"/>
    </row>
    <row r="1295" spans="1:9">
      <c r="A1295" s="336"/>
      <c r="B1295" s="335" t="s">
        <v>20</v>
      </c>
      <c r="C1295" s="335" t="s">
        <v>21</v>
      </c>
      <c r="D1295" s="334" t="s">
        <v>22</v>
      </c>
      <c r="E1295" s="331" t="s">
        <v>128</v>
      </c>
      <c r="F1295" s="331" t="s">
        <v>128</v>
      </c>
      <c r="G1295" s="331" t="s">
        <v>1262</v>
      </c>
      <c r="H1295" s="336"/>
    </row>
    <row r="1296" spans="1:9">
      <c r="A1296" s="336"/>
      <c r="B1296" s="333"/>
      <c r="C1296" s="333"/>
      <c r="D1296" s="332"/>
      <c r="E1296" s="331" t="s">
        <v>1087</v>
      </c>
      <c r="F1296" s="331" t="s">
        <v>24</v>
      </c>
      <c r="G1296" s="331" t="s">
        <v>25</v>
      </c>
      <c r="H1296" s="336"/>
    </row>
    <row r="1297" spans="1:8" ht="16.5" customHeight="1">
      <c r="A1297" s="336"/>
      <c r="B1297" s="329" t="s">
        <v>1273</v>
      </c>
      <c r="C1297" s="329" t="s">
        <v>1260</v>
      </c>
      <c r="D1297" s="380" t="s">
        <v>1272</v>
      </c>
      <c r="E1297" s="324">
        <f>F1297-4</f>
        <v>45414</v>
      </c>
      <c r="F1297" s="324">
        <v>45418</v>
      </c>
      <c r="G1297" s="324">
        <f>F1297+27</f>
        <v>45445</v>
      </c>
      <c r="H1297" s="336"/>
    </row>
    <row r="1298" spans="1:8">
      <c r="A1298" s="336"/>
      <c r="B1298" s="329" t="s">
        <v>1258</v>
      </c>
      <c r="C1298" s="329" t="s">
        <v>1257</v>
      </c>
      <c r="D1298" s="379"/>
      <c r="E1298" s="324">
        <f>F1298-4</f>
        <v>45421</v>
      </c>
      <c r="F1298" s="324">
        <f>F1297+7</f>
        <v>45425</v>
      </c>
      <c r="G1298" s="324">
        <f>F1298+27</f>
        <v>45452</v>
      </c>
      <c r="H1298" s="336"/>
    </row>
    <row r="1299" spans="1:8">
      <c r="A1299" s="336"/>
      <c r="B1299" s="329" t="s">
        <v>1256</v>
      </c>
      <c r="C1299" s="329" t="s">
        <v>1255</v>
      </c>
      <c r="D1299" s="379"/>
      <c r="E1299" s="324">
        <f>F1299-4</f>
        <v>45428</v>
      </c>
      <c r="F1299" s="324">
        <f>F1298+7</f>
        <v>45432</v>
      </c>
      <c r="G1299" s="324">
        <f>F1299+27</f>
        <v>45459</v>
      </c>
      <c r="H1299" s="336"/>
    </row>
    <row r="1300" spans="1:8">
      <c r="A1300" s="336"/>
      <c r="B1300" s="329" t="s">
        <v>1271</v>
      </c>
      <c r="C1300" s="329" t="s">
        <v>1253</v>
      </c>
      <c r="D1300" s="379"/>
      <c r="E1300" s="324">
        <f>F1300-4</f>
        <v>45435</v>
      </c>
      <c r="F1300" s="324">
        <f>F1299+7</f>
        <v>45439</v>
      </c>
      <c r="G1300" s="324">
        <f>F1300+27</f>
        <v>45466</v>
      </c>
      <c r="H1300" s="336"/>
    </row>
    <row r="1301" spans="1:8">
      <c r="A1301" s="336"/>
      <c r="B1301" s="329" t="s">
        <v>1263</v>
      </c>
      <c r="C1301" s="329" t="s">
        <v>1263</v>
      </c>
      <c r="D1301" s="378"/>
      <c r="E1301" s="324">
        <f>F1301-4</f>
        <v>45442</v>
      </c>
      <c r="F1301" s="324">
        <f>F1300+7</f>
        <v>45446</v>
      </c>
      <c r="G1301" s="324">
        <f>F1301+27</f>
        <v>45473</v>
      </c>
      <c r="H1301" s="336"/>
    </row>
    <row r="1302" spans="1:8">
      <c r="A1302" s="336"/>
      <c r="B1302" s="383"/>
      <c r="C1302" s="383"/>
      <c r="D1302" s="383"/>
      <c r="E1302" s="339"/>
      <c r="F1302" s="339"/>
      <c r="G1302" s="339"/>
      <c r="H1302" s="336"/>
    </row>
    <row r="1303" spans="1:8">
      <c r="A1303" s="350" t="s">
        <v>170</v>
      </c>
      <c r="D1303" s="337"/>
      <c r="E1303" s="336"/>
      <c r="F1303" s="336"/>
      <c r="G1303" s="336"/>
      <c r="H1303" s="336"/>
    </row>
    <row r="1304" spans="1:8">
      <c r="A1304" s="336"/>
      <c r="B1304" s="335" t="s">
        <v>20</v>
      </c>
      <c r="C1304" s="335" t="s">
        <v>21</v>
      </c>
      <c r="D1304" s="334" t="s">
        <v>22</v>
      </c>
      <c r="E1304" s="331" t="s">
        <v>128</v>
      </c>
      <c r="F1304" s="331" t="s">
        <v>128</v>
      </c>
      <c r="G1304" s="331" t="s">
        <v>169</v>
      </c>
      <c r="H1304" s="331" t="s">
        <v>170</v>
      </c>
    </row>
    <row r="1305" spans="1:8">
      <c r="A1305" s="336"/>
      <c r="B1305" s="333"/>
      <c r="C1305" s="333"/>
      <c r="D1305" s="332"/>
      <c r="E1305" s="331" t="s">
        <v>1087</v>
      </c>
      <c r="F1305" s="331" t="s">
        <v>24</v>
      </c>
      <c r="G1305" s="331" t="s">
        <v>25</v>
      </c>
      <c r="H1305" s="331" t="s">
        <v>25</v>
      </c>
    </row>
    <row r="1306" spans="1:8" ht="16.5" customHeight="1">
      <c r="A1306" s="336"/>
      <c r="B1306" s="329" t="s">
        <v>1270</v>
      </c>
      <c r="C1306" s="329" t="s">
        <v>1269</v>
      </c>
      <c r="D1306" s="380" t="s">
        <v>1268</v>
      </c>
      <c r="E1306" s="324">
        <f>F1306-4</f>
        <v>45412</v>
      </c>
      <c r="F1306" s="324">
        <v>45416</v>
      </c>
      <c r="G1306" s="324">
        <f>F1306+23</f>
        <v>45439</v>
      </c>
      <c r="H1306" s="324" t="s">
        <v>1252</v>
      </c>
    </row>
    <row r="1307" spans="1:8">
      <c r="A1307" s="336"/>
      <c r="B1307" s="348" t="s">
        <v>1267</v>
      </c>
      <c r="C1307" s="348"/>
      <c r="D1307" s="379"/>
      <c r="E1307" s="347">
        <f>F1307-4</f>
        <v>45419</v>
      </c>
      <c r="F1307" s="347">
        <f>F1306+7</f>
        <v>45423</v>
      </c>
      <c r="G1307" s="347">
        <f>F1307+23</f>
        <v>45446</v>
      </c>
      <c r="H1307" s="347" t="s">
        <v>1252</v>
      </c>
    </row>
    <row r="1308" spans="1:8">
      <c r="A1308" s="336"/>
      <c r="B1308" s="329" t="s">
        <v>1266</v>
      </c>
      <c r="C1308" s="329" t="s">
        <v>1265</v>
      </c>
      <c r="D1308" s="379"/>
      <c r="E1308" s="324">
        <f>F1308-4</f>
        <v>45426</v>
      </c>
      <c r="F1308" s="324">
        <f>F1307+7</f>
        <v>45430</v>
      </c>
      <c r="G1308" s="324">
        <f>F1308+23</f>
        <v>45453</v>
      </c>
      <c r="H1308" s="324" t="s">
        <v>1252</v>
      </c>
    </row>
    <row r="1309" spans="1:8">
      <c r="A1309" s="336"/>
      <c r="B1309" s="348" t="s">
        <v>1264</v>
      </c>
      <c r="C1309" s="348"/>
      <c r="D1309" s="379"/>
      <c r="E1309" s="347">
        <f>F1309-4</f>
        <v>45433</v>
      </c>
      <c r="F1309" s="347">
        <f>F1308+7</f>
        <v>45437</v>
      </c>
      <c r="G1309" s="347">
        <f>F1309+23</f>
        <v>45460</v>
      </c>
      <c r="H1309" s="347" t="s">
        <v>1252</v>
      </c>
    </row>
    <row r="1310" spans="1:8">
      <c r="A1310" s="336"/>
      <c r="B1310" s="329" t="s">
        <v>1263</v>
      </c>
      <c r="C1310" s="329" t="s">
        <v>1204</v>
      </c>
      <c r="D1310" s="378"/>
      <c r="E1310" s="324">
        <f>F1310-4</f>
        <v>45440</v>
      </c>
      <c r="F1310" s="324">
        <f>F1309+7</f>
        <v>45444</v>
      </c>
      <c r="G1310" s="324">
        <f>F1310+23</f>
        <v>45467</v>
      </c>
      <c r="H1310" s="324" t="s">
        <v>1252</v>
      </c>
    </row>
    <row r="1311" spans="1:8">
      <c r="A1311" s="336"/>
      <c r="B1311" s="383"/>
      <c r="C1311" s="383"/>
      <c r="D1311" s="383"/>
      <c r="E1311" s="339"/>
      <c r="F1311" s="339"/>
      <c r="G1311" s="336"/>
      <c r="H1311" s="323"/>
    </row>
    <row r="1312" spans="1:8">
      <c r="A1312" s="336"/>
      <c r="B1312" s="335" t="s">
        <v>20</v>
      </c>
      <c r="C1312" s="335" t="s">
        <v>21</v>
      </c>
      <c r="D1312" s="334" t="s">
        <v>22</v>
      </c>
      <c r="E1312" s="331" t="s">
        <v>128</v>
      </c>
      <c r="F1312" s="331" t="s">
        <v>128</v>
      </c>
      <c r="G1312" s="331" t="s">
        <v>1262</v>
      </c>
      <c r="H1312" s="331" t="s">
        <v>170</v>
      </c>
    </row>
    <row r="1313" spans="1:8">
      <c r="A1313" s="336"/>
      <c r="B1313" s="333"/>
      <c r="C1313" s="333"/>
      <c r="D1313" s="332"/>
      <c r="E1313" s="331" t="s">
        <v>1087</v>
      </c>
      <c r="F1313" s="331" t="s">
        <v>24</v>
      </c>
      <c r="G1313" s="331" t="s">
        <v>25</v>
      </c>
      <c r="H1313" s="331" t="s">
        <v>25</v>
      </c>
    </row>
    <row r="1314" spans="1:8" ht="16.5" customHeight="1">
      <c r="A1314" s="336"/>
      <c r="B1314" s="329" t="s">
        <v>1261</v>
      </c>
      <c r="C1314" s="329" t="s">
        <v>1260</v>
      </c>
      <c r="D1314" s="380" t="s">
        <v>1259</v>
      </c>
      <c r="E1314" s="324">
        <f>F1314-4</f>
        <v>45414</v>
      </c>
      <c r="F1314" s="324">
        <v>45418</v>
      </c>
      <c r="G1314" s="324">
        <f>F1314+27</f>
        <v>45445</v>
      </c>
      <c r="H1314" s="386" t="s">
        <v>1252</v>
      </c>
    </row>
    <row r="1315" spans="1:8">
      <c r="A1315" s="336"/>
      <c r="B1315" s="329" t="s">
        <v>1258</v>
      </c>
      <c r="C1315" s="329" t="s">
        <v>1257</v>
      </c>
      <c r="D1315" s="379"/>
      <c r="E1315" s="324">
        <f>F1315-4</f>
        <v>45421</v>
      </c>
      <c r="F1315" s="324">
        <f>F1314+7</f>
        <v>45425</v>
      </c>
      <c r="G1315" s="324">
        <f>F1315+27</f>
        <v>45452</v>
      </c>
      <c r="H1315" s="386" t="s">
        <v>1252</v>
      </c>
    </row>
    <row r="1316" spans="1:8">
      <c r="A1316" s="336"/>
      <c r="B1316" s="329" t="s">
        <v>1256</v>
      </c>
      <c r="C1316" s="329" t="s">
        <v>1255</v>
      </c>
      <c r="D1316" s="379"/>
      <c r="E1316" s="324">
        <f>F1316-4</f>
        <v>45428</v>
      </c>
      <c r="F1316" s="324">
        <f>F1315+7</f>
        <v>45432</v>
      </c>
      <c r="G1316" s="324">
        <f>F1316+27</f>
        <v>45459</v>
      </c>
      <c r="H1316" s="386" t="s">
        <v>1252</v>
      </c>
    </row>
    <row r="1317" spans="1:8">
      <c r="A1317" s="336"/>
      <c r="B1317" s="329" t="s">
        <v>1254</v>
      </c>
      <c r="C1317" s="329" t="s">
        <v>1253</v>
      </c>
      <c r="D1317" s="379"/>
      <c r="E1317" s="324">
        <f>F1317-4</f>
        <v>45435</v>
      </c>
      <c r="F1317" s="324">
        <f>F1316+7</f>
        <v>45439</v>
      </c>
      <c r="G1317" s="324">
        <f>F1317+27</f>
        <v>45466</v>
      </c>
      <c r="H1317" s="386" t="s">
        <v>1252</v>
      </c>
    </row>
    <row r="1318" spans="1:8">
      <c r="A1318" s="336"/>
      <c r="B1318" s="329" t="s">
        <v>1204</v>
      </c>
      <c r="C1318" s="329" t="s">
        <v>1204</v>
      </c>
      <c r="D1318" s="378"/>
      <c r="E1318" s="324">
        <f>F1318-4</f>
        <v>45442</v>
      </c>
      <c r="F1318" s="324">
        <f>F1317+7</f>
        <v>45446</v>
      </c>
      <c r="G1318" s="324">
        <f>F1318+27</f>
        <v>45473</v>
      </c>
      <c r="H1318" s="386" t="s">
        <v>1252</v>
      </c>
    </row>
    <row r="1319" spans="1:8">
      <c r="A1319" s="336"/>
      <c r="B1319" s="383"/>
      <c r="C1319" s="383"/>
      <c r="D1319" s="383"/>
      <c r="E1319" s="339"/>
    </row>
    <row r="1320" spans="1:8">
      <c r="A1320" s="350" t="s">
        <v>102</v>
      </c>
      <c r="D1320" s="337"/>
      <c r="E1320" s="336"/>
      <c r="F1320" s="336"/>
      <c r="G1320" s="336"/>
      <c r="H1320" s="336"/>
    </row>
    <row r="1321" spans="1:8">
      <c r="A1321" s="336"/>
      <c r="B1321" s="335" t="s">
        <v>20</v>
      </c>
      <c r="C1321" s="335" t="s">
        <v>21</v>
      </c>
      <c r="D1321" s="334" t="s">
        <v>22</v>
      </c>
      <c r="E1321" s="331" t="s">
        <v>128</v>
      </c>
      <c r="F1321" s="331" t="s">
        <v>128</v>
      </c>
      <c r="G1321" s="382" t="s">
        <v>167</v>
      </c>
      <c r="H1321" s="336"/>
    </row>
    <row r="1322" spans="1:8">
      <c r="A1322" s="336"/>
      <c r="B1322" s="333"/>
      <c r="C1322" s="333"/>
      <c r="D1322" s="332"/>
      <c r="E1322" s="331" t="s">
        <v>1087</v>
      </c>
      <c r="F1322" s="331" t="s">
        <v>24</v>
      </c>
      <c r="G1322" s="331" t="s">
        <v>25</v>
      </c>
      <c r="H1322" s="336"/>
    </row>
    <row r="1323" spans="1:8">
      <c r="A1323" s="336"/>
      <c r="B1323" s="329" t="s">
        <v>1250</v>
      </c>
      <c r="C1323" s="329"/>
      <c r="D1323" s="380" t="s">
        <v>1251</v>
      </c>
      <c r="E1323" s="324">
        <f>F1323-4</f>
        <v>45412</v>
      </c>
      <c r="F1323" s="324">
        <v>45416</v>
      </c>
      <c r="G1323" s="324">
        <f>F1323+22</f>
        <v>45438</v>
      </c>
      <c r="H1323" s="336"/>
    </row>
    <row r="1324" spans="1:8">
      <c r="A1324" s="336"/>
      <c r="B1324" s="329" t="s">
        <v>1250</v>
      </c>
      <c r="C1324" s="329"/>
      <c r="D1324" s="379"/>
      <c r="E1324" s="324">
        <f>F1324-4</f>
        <v>45419</v>
      </c>
      <c r="F1324" s="324">
        <f>F1323+7</f>
        <v>45423</v>
      </c>
      <c r="G1324" s="324">
        <f>F1324+22</f>
        <v>45445</v>
      </c>
      <c r="H1324" s="336"/>
    </row>
    <row r="1325" spans="1:8">
      <c r="A1325" s="336"/>
      <c r="B1325" s="329" t="s">
        <v>1249</v>
      </c>
      <c r="C1325" s="329"/>
      <c r="D1325" s="379"/>
      <c r="E1325" s="324">
        <f>F1325-4</f>
        <v>45426</v>
      </c>
      <c r="F1325" s="324">
        <f>F1324+7</f>
        <v>45430</v>
      </c>
      <c r="G1325" s="324">
        <f>F1325+22</f>
        <v>45452</v>
      </c>
      <c r="H1325" s="336"/>
    </row>
    <row r="1326" spans="1:8">
      <c r="A1326" s="336"/>
      <c r="B1326" s="329" t="s">
        <v>1249</v>
      </c>
      <c r="C1326" s="329"/>
      <c r="D1326" s="379"/>
      <c r="E1326" s="324">
        <f>F1326-4</f>
        <v>45433</v>
      </c>
      <c r="F1326" s="324">
        <f>F1325+7</f>
        <v>45437</v>
      </c>
      <c r="G1326" s="324">
        <f>F1326+22</f>
        <v>45459</v>
      </c>
      <c r="H1326" s="336"/>
    </row>
    <row r="1327" spans="1:8">
      <c r="A1327" s="336"/>
      <c r="B1327" s="385" t="s">
        <v>1204</v>
      </c>
      <c r="C1327" s="384" t="s">
        <v>1204</v>
      </c>
      <c r="D1327" s="378"/>
      <c r="E1327" s="324">
        <f>F1327-4</f>
        <v>45440</v>
      </c>
      <c r="F1327" s="324">
        <f>F1326+7</f>
        <v>45444</v>
      </c>
      <c r="G1327" s="324">
        <f>F1327+22</f>
        <v>45466</v>
      </c>
      <c r="H1327" s="336"/>
    </row>
    <row r="1328" spans="1:8">
      <c r="A1328" s="336"/>
      <c r="B1328" s="363"/>
      <c r="C1328" s="363"/>
      <c r="D1328" s="383"/>
      <c r="E1328" s="339"/>
      <c r="F1328" s="339"/>
      <c r="G1328" s="339"/>
      <c r="H1328" s="336"/>
    </row>
    <row r="1329" spans="1:10">
      <c r="A1329" s="350" t="s">
        <v>101</v>
      </c>
      <c r="D1329" s="337"/>
      <c r="E1329" s="336"/>
      <c r="F1329" s="336"/>
      <c r="G1329" s="336"/>
      <c r="H1329" s="336"/>
    </row>
    <row r="1330" spans="1:10">
      <c r="A1330" s="336"/>
      <c r="B1330" s="335" t="s">
        <v>20</v>
      </c>
      <c r="C1330" s="335" t="s">
        <v>21</v>
      </c>
      <c r="D1330" s="334" t="s">
        <v>22</v>
      </c>
      <c r="E1330" s="331" t="s">
        <v>128</v>
      </c>
      <c r="F1330" s="331" t="s">
        <v>128</v>
      </c>
      <c r="G1330" s="382" t="s">
        <v>101</v>
      </c>
      <c r="H1330" s="336"/>
      <c r="J1330" s="381"/>
    </row>
    <row r="1331" spans="1:10">
      <c r="A1331" s="336"/>
      <c r="B1331" s="333"/>
      <c r="C1331" s="333"/>
      <c r="D1331" s="332"/>
      <c r="E1331" s="331" t="s">
        <v>1087</v>
      </c>
      <c r="F1331" s="331" t="s">
        <v>24</v>
      </c>
      <c r="G1331" s="331" t="s">
        <v>25</v>
      </c>
      <c r="H1331" s="336"/>
    </row>
    <row r="1332" spans="1:10">
      <c r="A1332" s="336"/>
      <c r="B1332" s="329" t="s">
        <v>1250</v>
      </c>
      <c r="C1332" s="329"/>
      <c r="D1332" s="380" t="s">
        <v>1251</v>
      </c>
      <c r="E1332" s="324">
        <f>F1332-4</f>
        <v>45412</v>
      </c>
      <c r="F1332" s="324">
        <v>45416</v>
      </c>
      <c r="G1332" s="324">
        <f>F1332+18</f>
        <v>45434</v>
      </c>
      <c r="H1332" s="336"/>
    </row>
    <row r="1333" spans="1:10">
      <c r="A1333" s="336"/>
      <c r="B1333" s="329" t="s">
        <v>1250</v>
      </c>
      <c r="C1333" s="329"/>
      <c r="D1333" s="379"/>
      <c r="E1333" s="324">
        <f>F1333-4</f>
        <v>45419</v>
      </c>
      <c r="F1333" s="324">
        <f>F1332+7</f>
        <v>45423</v>
      </c>
      <c r="G1333" s="324">
        <f>F1333+18</f>
        <v>45441</v>
      </c>
      <c r="H1333" s="336"/>
    </row>
    <row r="1334" spans="1:10">
      <c r="A1334" s="336"/>
      <c r="B1334" s="329" t="s">
        <v>1250</v>
      </c>
      <c r="C1334" s="329"/>
      <c r="D1334" s="379"/>
      <c r="E1334" s="324">
        <f>F1334-4</f>
        <v>45426</v>
      </c>
      <c r="F1334" s="324">
        <f>F1333+7</f>
        <v>45430</v>
      </c>
      <c r="G1334" s="324">
        <f>F1334+18</f>
        <v>45448</v>
      </c>
      <c r="H1334" s="336"/>
    </row>
    <row r="1335" spans="1:10">
      <c r="A1335" s="336"/>
      <c r="B1335" s="329" t="s">
        <v>1249</v>
      </c>
      <c r="C1335" s="329"/>
      <c r="D1335" s="379"/>
      <c r="E1335" s="324">
        <f>F1335-4</f>
        <v>45433</v>
      </c>
      <c r="F1335" s="324">
        <f>F1334+7</f>
        <v>45437</v>
      </c>
      <c r="G1335" s="324">
        <f>F1335+18</f>
        <v>45455</v>
      </c>
      <c r="H1335" s="336"/>
    </row>
    <row r="1336" spans="1:10">
      <c r="A1336" s="336"/>
      <c r="B1336" s="329" t="s">
        <v>1204</v>
      </c>
      <c r="C1336" s="329" t="s">
        <v>1204</v>
      </c>
      <c r="D1336" s="378"/>
      <c r="E1336" s="324">
        <f>F1336-4</f>
        <v>45440</v>
      </c>
      <c r="F1336" s="324">
        <f>F1335+7</f>
        <v>45444</v>
      </c>
      <c r="G1336" s="324">
        <f>F1336+18</f>
        <v>45462</v>
      </c>
      <c r="H1336" s="336"/>
    </row>
    <row r="1337" spans="1:10">
      <c r="A1337" s="336"/>
      <c r="B1337" s="341"/>
      <c r="C1337" s="341"/>
      <c r="D1337" s="358"/>
      <c r="E1337" s="339"/>
      <c r="F1337" s="339"/>
      <c r="G1337" s="339"/>
      <c r="H1337" s="336"/>
    </row>
    <row r="1338" spans="1:10">
      <c r="B1338" s="377"/>
      <c r="C1338" s="377"/>
      <c r="E1338" s="339"/>
      <c r="F1338" s="339"/>
      <c r="G1338" s="339"/>
    </row>
    <row r="1340" spans="1:10">
      <c r="A1340" s="376" t="s">
        <v>117</v>
      </c>
      <c r="B1340" s="376"/>
      <c r="C1340" s="376"/>
      <c r="D1340" s="376"/>
      <c r="E1340" s="376"/>
      <c r="F1340" s="376"/>
      <c r="G1340" s="376"/>
      <c r="H1340" s="375"/>
    </row>
    <row r="1341" spans="1:10">
      <c r="A1341" s="350" t="s">
        <v>1248</v>
      </c>
      <c r="B1341" s="373"/>
      <c r="C1341" s="373"/>
      <c r="D1341" s="374"/>
      <c r="E1341" s="373"/>
      <c r="F1341" s="372"/>
      <c r="G1341" s="350"/>
      <c r="H1341" s="371"/>
    </row>
    <row r="1342" spans="1:10">
      <c r="A1342" s="336"/>
      <c r="B1342" s="341"/>
      <c r="C1342" s="369"/>
      <c r="D1342" s="340"/>
      <c r="E1342" s="339"/>
      <c r="F1342" s="339"/>
      <c r="G1342" s="339"/>
      <c r="H1342" s="336"/>
      <c r="I1342" s="370"/>
    </row>
    <row r="1343" spans="1:10">
      <c r="A1343" s="336"/>
      <c r="B1343" s="335" t="s">
        <v>20</v>
      </c>
      <c r="C1343" s="335" t="s">
        <v>21</v>
      </c>
      <c r="D1343" s="334" t="s">
        <v>22</v>
      </c>
      <c r="E1343" s="331" t="s">
        <v>128</v>
      </c>
      <c r="F1343" s="331" t="s">
        <v>128</v>
      </c>
      <c r="G1343" s="331" t="s">
        <v>1201</v>
      </c>
      <c r="H1343" s="336"/>
      <c r="I1343" s="370"/>
    </row>
    <row r="1344" spans="1:10">
      <c r="A1344" s="336"/>
      <c r="B1344" s="333"/>
      <c r="C1344" s="333"/>
      <c r="D1344" s="332"/>
      <c r="E1344" s="331" t="s">
        <v>1087</v>
      </c>
      <c r="F1344" s="331" t="s">
        <v>24</v>
      </c>
      <c r="G1344" s="331" t="s">
        <v>25</v>
      </c>
      <c r="H1344" s="336"/>
      <c r="I1344" s="370"/>
    </row>
    <row r="1345" spans="1:8">
      <c r="A1345" s="336"/>
      <c r="B1345" s="329" t="s">
        <v>1247</v>
      </c>
      <c r="C1345" s="329" t="s">
        <v>1246</v>
      </c>
      <c r="D1345" s="330" t="s">
        <v>1245</v>
      </c>
      <c r="E1345" s="324">
        <f>F1345-4</f>
        <v>45415</v>
      </c>
      <c r="F1345" s="324">
        <v>45419</v>
      </c>
      <c r="G1345" s="324">
        <f>F1345+13</f>
        <v>45432</v>
      </c>
      <c r="H1345" s="336"/>
    </row>
    <row r="1346" spans="1:8">
      <c r="A1346" s="336"/>
      <c r="B1346" s="329" t="s">
        <v>1244</v>
      </c>
      <c r="C1346" s="329" t="s">
        <v>1243</v>
      </c>
      <c r="D1346" s="328"/>
      <c r="E1346" s="324">
        <f>E1345+7</f>
        <v>45422</v>
      </c>
      <c r="F1346" s="324">
        <f>F1345+7</f>
        <v>45426</v>
      </c>
      <c r="G1346" s="324">
        <f>G1345+7</f>
        <v>45439</v>
      </c>
      <c r="H1346" s="336"/>
    </row>
    <row r="1347" spans="1:8">
      <c r="A1347" s="336"/>
      <c r="B1347" s="346" t="s">
        <v>1242</v>
      </c>
      <c r="C1347" s="329" t="s">
        <v>1241</v>
      </c>
      <c r="D1347" s="328"/>
      <c r="E1347" s="324">
        <f>E1346+7</f>
        <v>45429</v>
      </c>
      <c r="F1347" s="324">
        <f>F1346+7</f>
        <v>45433</v>
      </c>
      <c r="G1347" s="324">
        <f>G1346+7</f>
        <v>45446</v>
      </c>
      <c r="H1347" s="336"/>
    </row>
    <row r="1348" spans="1:8">
      <c r="A1348" s="336"/>
      <c r="B1348" s="329" t="s">
        <v>1240</v>
      </c>
      <c r="C1348" s="329" t="s">
        <v>1155</v>
      </c>
      <c r="D1348" s="328"/>
      <c r="E1348" s="324">
        <f>E1347+7</f>
        <v>45436</v>
      </c>
      <c r="F1348" s="324">
        <f>F1347+7</f>
        <v>45440</v>
      </c>
      <c r="G1348" s="324">
        <f>G1347+7</f>
        <v>45453</v>
      </c>
      <c r="H1348" s="336"/>
    </row>
    <row r="1349" spans="1:8">
      <c r="A1349" s="336"/>
      <c r="B1349" s="329" t="s">
        <v>133</v>
      </c>
      <c r="C1349" s="329" t="s">
        <v>4</v>
      </c>
      <c r="D1349" s="325"/>
      <c r="E1349" s="324">
        <f>E1348+7</f>
        <v>45443</v>
      </c>
      <c r="F1349" s="324">
        <f>F1348+7</f>
        <v>45447</v>
      </c>
      <c r="G1349" s="324">
        <f>G1348+7</f>
        <v>45460</v>
      </c>
      <c r="H1349" s="336"/>
    </row>
    <row r="1350" spans="1:8">
      <c r="A1350" s="336"/>
      <c r="B1350" s="341"/>
      <c r="C1350" s="369"/>
      <c r="D1350" s="340"/>
      <c r="E1350" s="339"/>
      <c r="F1350" s="339"/>
      <c r="G1350" s="339"/>
      <c r="H1350" s="336"/>
    </row>
    <row r="1351" spans="1:8">
      <c r="A1351" s="336"/>
      <c r="B1351" s="335" t="s">
        <v>20</v>
      </c>
      <c r="C1351" s="335" t="s">
        <v>21</v>
      </c>
      <c r="D1351" s="334" t="s">
        <v>22</v>
      </c>
      <c r="E1351" s="331" t="s">
        <v>128</v>
      </c>
      <c r="F1351" s="331" t="s">
        <v>128</v>
      </c>
      <c r="G1351" s="331" t="s">
        <v>1230</v>
      </c>
      <c r="H1351" s="336"/>
    </row>
    <row r="1352" spans="1:8">
      <c r="A1352" s="336"/>
      <c r="B1352" s="333"/>
      <c r="C1352" s="333"/>
      <c r="D1352" s="332"/>
      <c r="E1352" s="331" t="s">
        <v>1087</v>
      </c>
      <c r="F1352" s="331" t="s">
        <v>24</v>
      </c>
      <c r="G1352" s="331" t="s">
        <v>25</v>
      </c>
      <c r="H1352" s="336"/>
    </row>
    <row r="1353" spans="1:8">
      <c r="A1353" s="336"/>
      <c r="B1353" s="329" t="s">
        <v>1239</v>
      </c>
      <c r="C1353" s="329" t="s">
        <v>1238</v>
      </c>
      <c r="D1353" s="330" t="s">
        <v>1237</v>
      </c>
      <c r="E1353" s="324">
        <f>F1353-5</f>
        <v>45408</v>
      </c>
      <c r="F1353" s="324">
        <v>45413</v>
      </c>
      <c r="G1353" s="324">
        <f>F1353+11</f>
        <v>45424</v>
      </c>
      <c r="H1353" s="336"/>
    </row>
    <row r="1354" spans="1:8">
      <c r="A1354" s="336"/>
      <c r="B1354" s="329" t="s">
        <v>1236</v>
      </c>
      <c r="C1354" s="329" t="s">
        <v>1235</v>
      </c>
      <c r="D1354" s="328"/>
      <c r="E1354" s="324">
        <f>E1353+7</f>
        <v>45415</v>
      </c>
      <c r="F1354" s="324">
        <f>F1353+7</f>
        <v>45420</v>
      </c>
      <c r="G1354" s="324">
        <f>G1353+7</f>
        <v>45431</v>
      </c>
      <c r="H1354" s="336"/>
    </row>
    <row r="1355" spans="1:8">
      <c r="A1355" s="336"/>
      <c r="B1355" s="346" t="s">
        <v>1234</v>
      </c>
      <c r="C1355" s="329" t="s">
        <v>1233</v>
      </c>
      <c r="D1355" s="328"/>
      <c r="E1355" s="324">
        <f>E1354+7</f>
        <v>45422</v>
      </c>
      <c r="F1355" s="324">
        <f>F1354+7</f>
        <v>45427</v>
      </c>
      <c r="G1355" s="324">
        <f>G1354+7</f>
        <v>45438</v>
      </c>
      <c r="H1355" s="336"/>
    </row>
    <row r="1356" spans="1:8">
      <c r="A1356" s="336"/>
      <c r="B1356" s="348" t="s">
        <v>1122</v>
      </c>
      <c r="C1356" s="348"/>
      <c r="D1356" s="328"/>
      <c r="E1356" s="347">
        <f>E1355+7</f>
        <v>45429</v>
      </c>
      <c r="F1356" s="347">
        <f>F1355+7</f>
        <v>45434</v>
      </c>
      <c r="G1356" s="347">
        <f>G1355+7</f>
        <v>45445</v>
      </c>
      <c r="H1356" s="336"/>
    </row>
    <row r="1357" spans="1:8">
      <c r="A1357" s="336"/>
      <c r="B1357" s="329" t="s">
        <v>1232</v>
      </c>
      <c r="C1357" s="329" t="s">
        <v>1231</v>
      </c>
      <c r="D1357" s="325"/>
      <c r="E1357" s="324">
        <f>E1356+7</f>
        <v>45436</v>
      </c>
      <c r="F1357" s="324">
        <f>F1356+7</f>
        <v>45441</v>
      </c>
      <c r="G1357" s="324">
        <f>G1356+7</f>
        <v>45452</v>
      </c>
      <c r="H1357" s="336"/>
    </row>
    <row r="1358" spans="1:8" ht="18">
      <c r="A1358" s="336"/>
      <c r="B1358" s="368"/>
      <c r="C1358" s="341"/>
      <c r="D1358" s="340"/>
      <c r="E1358" s="339"/>
      <c r="F1358" s="339"/>
      <c r="G1358" s="339"/>
      <c r="H1358" s="336"/>
    </row>
    <row r="1359" spans="1:8">
      <c r="A1359" s="336"/>
      <c r="B1359" s="341"/>
      <c r="C1359" s="341"/>
      <c r="D1359" s="340"/>
      <c r="E1359" s="339"/>
      <c r="F1359" s="339"/>
      <c r="G1359" s="339"/>
      <c r="H1359" s="336"/>
    </row>
    <row r="1360" spans="1:8">
      <c r="A1360" s="336"/>
      <c r="B1360" s="335" t="s">
        <v>20</v>
      </c>
      <c r="C1360" s="335" t="s">
        <v>21</v>
      </c>
      <c r="D1360" s="334" t="s">
        <v>22</v>
      </c>
      <c r="E1360" s="331" t="s">
        <v>128</v>
      </c>
      <c r="F1360" s="331" t="s">
        <v>128</v>
      </c>
      <c r="G1360" s="331" t="s">
        <v>1230</v>
      </c>
      <c r="H1360" s="336"/>
    </row>
    <row r="1361" spans="1:8">
      <c r="A1361" s="336"/>
      <c r="B1361" s="333"/>
      <c r="C1361" s="333"/>
      <c r="D1361" s="332"/>
      <c r="E1361" s="331" t="s">
        <v>1087</v>
      </c>
      <c r="F1361" s="331" t="s">
        <v>24</v>
      </c>
      <c r="G1361" s="331" t="s">
        <v>25</v>
      </c>
      <c r="H1361" s="336"/>
    </row>
    <row r="1362" spans="1:8" ht="16.5" customHeight="1">
      <c r="A1362" s="336"/>
      <c r="B1362" s="329" t="s">
        <v>1191</v>
      </c>
      <c r="C1362" s="329" t="s">
        <v>1198</v>
      </c>
      <c r="D1362" s="330" t="s">
        <v>1189</v>
      </c>
      <c r="E1362" s="324">
        <f>F1362-3</f>
        <v>45411</v>
      </c>
      <c r="F1362" s="324">
        <v>45414</v>
      </c>
      <c r="G1362" s="324">
        <f>F1362+14</f>
        <v>45428</v>
      </c>
      <c r="H1362" s="336"/>
    </row>
    <row r="1363" spans="1:8">
      <c r="A1363" s="336"/>
      <c r="B1363" s="329" t="s">
        <v>1229</v>
      </c>
      <c r="C1363" s="329" t="s">
        <v>1187</v>
      </c>
      <c r="D1363" s="328"/>
      <c r="E1363" s="324">
        <f>F1363-3</f>
        <v>45418</v>
      </c>
      <c r="F1363" s="324">
        <f>F1362+7</f>
        <v>45421</v>
      </c>
      <c r="G1363" s="324">
        <f>F1363+14</f>
        <v>45435</v>
      </c>
      <c r="H1363" s="336"/>
    </row>
    <row r="1364" spans="1:8">
      <c r="A1364" s="336"/>
      <c r="B1364" s="346" t="s">
        <v>1213</v>
      </c>
      <c r="C1364" s="329" t="s">
        <v>1195</v>
      </c>
      <c r="D1364" s="328"/>
      <c r="E1364" s="324">
        <f>F1364-3</f>
        <v>45425</v>
      </c>
      <c r="F1364" s="324">
        <f>F1363+7</f>
        <v>45428</v>
      </c>
      <c r="G1364" s="324">
        <f>F1364+14</f>
        <v>45442</v>
      </c>
      <c r="H1364" s="336"/>
    </row>
    <row r="1365" spans="1:8">
      <c r="A1365" s="336"/>
      <c r="B1365" s="329" t="s">
        <v>1228</v>
      </c>
      <c r="C1365" s="329" t="s">
        <v>1183</v>
      </c>
      <c r="D1365" s="328"/>
      <c r="E1365" s="324">
        <f>F1365-3</f>
        <v>45432</v>
      </c>
      <c r="F1365" s="324">
        <f>F1364+7</f>
        <v>45435</v>
      </c>
      <c r="G1365" s="324">
        <f>F1365+14</f>
        <v>45449</v>
      </c>
      <c r="H1365" s="336"/>
    </row>
    <row r="1366" spans="1:8">
      <c r="A1366" s="336"/>
      <c r="B1366" s="329" t="s">
        <v>1182</v>
      </c>
      <c r="C1366" s="329" t="s">
        <v>1181</v>
      </c>
      <c r="D1366" s="325"/>
      <c r="E1366" s="324">
        <f>F1366-3</f>
        <v>45439</v>
      </c>
      <c r="F1366" s="324">
        <f>F1365+7</f>
        <v>45442</v>
      </c>
      <c r="G1366" s="324">
        <f>F1366+14</f>
        <v>45456</v>
      </c>
      <c r="H1366" s="336"/>
    </row>
    <row r="1367" spans="1:8">
      <c r="A1367" s="336"/>
      <c r="D1367" s="337"/>
      <c r="E1367" s="336"/>
      <c r="F1367" s="336"/>
      <c r="G1367" s="336"/>
      <c r="H1367" s="336"/>
    </row>
    <row r="1368" spans="1:8">
      <c r="A1368" s="336"/>
      <c r="B1368" s="335" t="s">
        <v>20</v>
      </c>
      <c r="C1368" s="335" t="s">
        <v>21</v>
      </c>
      <c r="D1368" s="334" t="s">
        <v>22</v>
      </c>
      <c r="E1368" s="331" t="s">
        <v>128</v>
      </c>
      <c r="F1368" s="331" t="s">
        <v>128</v>
      </c>
      <c r="G1368" s="331" t="s">
        <v>1227</v>
      </c>
      <c r="H1368" s="336"/>
    </row>
    <row r="1369" spans="1:8">
      <c r="A1369" s="336"/>
      <c r="B1369" s="333"/>
      <c r="C1369" s="333"/>
      <c r="D1369" s="332"/>
      <c r="E1369" s="331" t="s">
        <v>1087</v>
      </c>
      <c r="F1369" s="331" t="s">
        <v>24</v>
      </c>
      <c r="G1369" s="331" t="s">
        <v>25</v>
      </c>
      <c r="H1369" s="336"/>
    </row>
    <row r="1370" spans="1:8">
      <c r="A1370" s="336"/>
      <c r="B1370" s="329" t="s">
        <v>1226</v>
      </c>
      <c r="C1370" s="329" t="s">
        <v>1225</v>
      </c>
      <c r="D1370" s="330" t="s">
        <v>1224</v>
      </c>
      <c r="E1370" s="324">
        <f>F1370-5</f>
        <v>45412</v>
      </c>
      <c r="F1370" s="324">
        <v>45417</v>
      </c>
      <c r="G1370" s="324">
        <v>44680</v>
      </c>
      <c r="H1370" s="336"/>
    </row>
    <row r="1371" spans="1:8">
      <c r="A1371" s="336"/>
      <c r="B1371" s="329" t="s">
        <v>1223</v>
      </c>
      <c r="C1371" s="329" t="s">
        <v>1222</v>
      </c>
      <c r="D1371" s="328"/>
      <c r="E1371" s="324">
        <f>F1371-5</f>
        <v>45419</v>
      </c>
      <c r="F1371" s="324">
        <f>F1370+7</f>
        <v>45424</v>
      </c>
      <c r="G1371" s="324">
        <v>44681</v>
      </c>
      <c r="H1371" s="336"/>
    </row>
    <row r="1372" spans="1:8">
      <c r="A1372" s="336"/>
      <c r="B1372" s="346" t="s">
        <v>1221</v>
      </c>
      <c r="C1372" s="329" t="s">
        <v>1220</v>
      </c>
      <c r="D1372" s="328"/>
      <c r="E1372" s="324">
        <f>F1372-5</f>
        <v>45426</v>
      </c>
      <c r="F1372" s="324">
        <f>F1371+7</f>
        <v>45431</v>
      </c>
      <c r="G1372" s="324">
        <v>44681</v>
      </c>
      <c r="H1372" s="336"/>
    </row>
    <row r="1373" spans="1:8">
      <c r="A1373" s="336"/>
      <c r="B1373" s="329" t="s">
        <v>1219</v>
      </c>
      <c r="C1373" s="329" t="s">
        <v>1218</v>
      </c>
      <c r="D1373" s="328"/>
      <c r="E1373" s="324">
        <f>F1373-5</f>
        <v>45433</v>
      </c>
      <c r="F1373" s="324">
        <f>F1372+7</f>
        <v>45438</v>
      </c>
      <c r="G1373" s="324">
        <v>44682</v>
      </c>
      <c r="H1373" s="336"/>
    </row>
    <row r="1374" spans="1:8">
      <c r="A1374" s="336"/>
      <c r="B1374" s="329" t="s">
        <v>1217</v>
      </c>
      <c r="C1374" s="329" t="s">
        <v>1216</v>
      </c>
      <c r="D1374" s="325"/>
      <c r="E1374" s="324">
        <f>F1374-5</f>
        <v>45440</v>
      </c>
      <c r="F1374" s="324">
        <f>F1373+7</f>
        <v>45445</v>
      </c>
      <c r="G1374" s="324">
        <v>44683</v>
      </c>
      <c r="H1374" s="336"/>
    </row>
    <row r="1375" spans="1:8">
      <c r="A1375" s="336"/>
      <c r="B1375" s="341"/>
      <c r="C1375" s="341"/>
      <c r="D1375" s="340"/>
      <c r="E1375" s="339"/>
      <c r="F1375" s="339"/>
      <c r="G1375" s="339"/>
      <c r="H1375" s="336"/>
    </row>
    <row r="1376" spans="1:8">
      <c r="A1376" s="336"/>
      <c r="B1376" s="367"/>
      <c r="C1376" s="367"/>
      <c r="D1376" s="358"/>
      <c r="E1376" s="357"/>
      <c r="F1376" s="356"/>
      <c r="G1376" s="356"/>
      <c r="H1376" s="336"/>
    </row>
    <row r="1377" spans="1:8">
      <c r="A1377" s="350" t="s">
        <v>1215</v>
      </c>
      <c r="C1377" s="359"/>
      <c r="D1377" s="358"/>
      <c r="E1377" s="357"/>
      <c r="F1377" s="366"/>
      <c r="G1377" s="366"/>
      <c r="H1377" s="336"/>
    </row>
    <row r="1378" spans="1:8">
      <c r="A1378" s="336"/>
      <c r="B1378" s="335" t="s">
        <v>20</v>
      </c>
      <c r="C1378" s="335" t="s">
        <v>21</v>
      </c>
      <c r="D1378" s="334" t="s">
        <v>22</v>
      </c>
      <c r="E1378" s="331" t="s">
        <v>128</v>
      </c>
      <c r="F1378" s="331" t="s">
        <v>128</v>
      </c>
      <c r="G1378" s="331" t="s">
        <v>1215</v>
      </c>
      <c r="H1378" s="336"/>
    </row>
    <row r="1379" spans="1:8">
      <c r="A1379" s="336"/>
      <c r="B1379" s="333"/>
      <c r="C1379" s="333"/>
      <c r="D1379" s="332"/>
      <c r="E1379" s="331" t="s">
        <v>1087</v>
      </c>
      <c r="F1379" s="331" t="s">
        <v>24</v>
      </c>
      <c r="G1379" s="331" t="s">
        <v>25</v>
      </c>
      <c r="H1379" s="336"/>
    </row>
    <row r="1380" spans="1:8" ht="16.5" customHeight="1">
      <c r="A1380" s="336"/>
      <c r="B1380" s="329" t="s">
        <v>1199</v>
      </c>
      <c r="C1380" s="329" t="s">
        <v>1190</v>
      </c>
      <c r="D1380" s="330" t="s">
        <v>1197</v>
      </c>
      <c r="E1380" s="324">
        <f>F1380-3</f>
        <v>45411</v>
      </c>
      <c r="F1380" s="324">
        <v>45414</v>
      </c>
      <c r="G1380" s="324">
        <f>F1380+19</f>
        <v>45433</v>
      </c>
      <c r="H1380" s="336"/>
    </row>
    <row r="1381" spans="1:8">
      <c r="A1381" s="336"/>
      <c r="B1381" s="329" t="s">
        <v>1188</v>
      </c>
      <c r="C1381" s="329" t="s">
        <v>1214</v>
      </c>
      <c r="D1381" s="328"/>
      <c r="E1381" s="324">
        <f>F1381-3</f>
        <v>45418</v>
      </c>
      <c r="F1381" s="324">
        <f>F1380+7</f>
        <v>45421</v>
      </c>
      <c r="G1381" s="324">
        <f>F1381+19</f>
        <v>45440</v>
      </c>
      <c r="H1381" s="336"/>
    </row>
    <row r="1382" spans="1:8">
      <c r="A1382" s="336"/>
      <c r="B1382" s="346" t="s">
        <v>1213</v>
      </c>
      <c r="C1382" s="329" t="s">
        <v>1185</v>
      </c>
      <c r="D1382" s="328"/>
      <c r="E1382" s="324">
        <f>F1382-3</f>
        <v>45425</v>
      </c>
      <c r="F1382" s="324">
        <f>F1381+7</f>
        <v>45428</v>
      </c>
      <c r="G1382" s="324">
        <f>F1382+19</f>
        <v>45447</v>
      </c>
      <c r="H1382" s="336"/>
    </row>
    <row r="1383" spans="1:8">
      <c r="A1383" s="336"/>
      <c r="B1383" s="329" t="s">
        <v>1184</v>
      </c>
      <c r="C1383" s="329" t="s">
        <v>1183</v>
      </c>
      <c r="D1383" s="328"/>
      <c r="E1383" s="324">
        <f>F1383-3</f>
        <v>45432</v>
      </c>
      <c r="F1383" s="324">
        <f>F1382+7</f>
        <v>45435</v>
      </c>
      <c r="G1383" s="324">
        <f>F1383+19</f>
        <v>45454</v>
      </c>
      <c r="H1383" s="336"/>
    </row>
    <row r="1384" spans="1:8">
      <c r="A1384" s="336"/>
      <c r="B1384" s="329" t="s">
        <v>1182</v>
      </c>
      <c r="C1384" s="329" t="s">
        <v>1181</v>
      </c>
      <c r="D1384" s="325"/>
      <c r="E1384" s="324">
        <f>F1384-3</f>
        <v>45439</v>
      </c>
      <c r="F1384" s="324">
        <f>F1383+7</f>
        <v>45442</v>
      </c>
      <c r="G1384" s="324">
        <f>F1384+19</f>
        <v>45461</v>
      </c>
      <c r="H1384" s="336"/>
    </row>
    <row r="1385" spans="1:8">
      <c r="A1385" s="336"/>
      <c r="B1385" s="341"/>
      <c r="C1385" s="361"/>
      <c r="D1385" s="340"/>
      <c r="E1385" s="339"/>
      <c r="F1385" s="339"/>
      <c r="G1385" s="339"/>
      <c r="H1385" s="364"/>
    </row>
    <row r="1386" spans="1:8">
      <c r="A1386" s="343" t="s">
        <v>1212</v>
      </c>
      <c r="B1386" s="341"/>
      <c r="C1386" s="341"/>
      <c r="D1386" s="340"/>
      <c r="E1386" s="339"/>
      <c r="F1386" s="339"/>
      <c r="G1386" s="339"/>
      <c r="H1386" s="339"/>
    </row>
    <row r="1387" spans="1:8">
      <c r="A1387" s="336"/>
      <c r="B1387" s="335" t="s">
        <v>20</v>
      </c>
      <c r="C1387" s="335" t="s">
        <v>21</v>
      </c>
      <c r="D1387" s="334" t="s">
        <v>22</v>
      </c>
      <c r="E1387" s="331" t="s">
        <v>128</v>
      </c>
      <c r="F1387" s="331" t="s">
        <v>128</v>
      </c>
      <c r="G1387" s="331" t="s">
        <v>1212</v>
      </c>
      <c r="H1387" s="339"/>
    </row>
    <row r="1388" spans="1:8">
      <c r="A1388" s="336"/>
      <c r="B1388" s="333"/>
      <c r="C1388" s="333"/>
      <c r="D1388" s="332"/>
      <c r="E1388" s="331" t="s">
        <v>1087</v>
      </c>
      <c r="F1388" s="331" t="s">
        <v>24</v>
      </c>
      <c r="G1388" s="331" t="s">
        <v>25</v>
      </c>
      <c r="H1388" s="339"/>
    </row>
    <row r="1389" spans="1:8">
      <c r="A1389" s="336"/>
      <c r="B1389" s="329" t="s">
        <v>1118</v>
      </c>
      <c r="C1389" s="329"/>
      <c r="D1389" s="330" t="s">
        <v>1211</v>
      </c>
      <c r="E1389" s="324">
        <f>F1389-4</f>
        <v>45414</v>
      </c>
      <c r="F1389" s="324">
        <v>45418</v>
      </c>
      <c r="G1389" s="324">
        <f>F1389+16</f>
        <v>45434</v>
      </c>
      <c r="H1389" s="339"/>
    </row>
    <row r="1390" spans="1:8">
      <c r="A1390" s="350"/>
      <c r="B1390" s="329" t="s">
        <v>1210</v>
      </c>
      <c r="C1390" s="329" t="s">
        <v>1209</v>
      </c>
      <c r="D1390" s="328"/>
      <c r="E1390" s="324">
        <f>F1390-4</f>
        <v>45421</v>
      </c>
      <c r="F1390" s="324">
        <f>F1389+7</f>
        <v>45425</v>
      </c>
      <c r="G1390" s="324">
        <f>F1390+16</f>
        <v>45441</v>
      </c>
      <c r="H1390" s="356"/>
    </row>
    <row r="1391" spans="1:8">
      <c r="A1391" s="350"/>
      <c r="B1391" s="346" t="s">
        <v>1208</v>
      </c>
      <c r="C1391" s="329" t="s">
        <v>1207</v>
      </c>
      <c r="D1391" s="328"/>
      <c r="E1391" s="324">
        <f>F1391-4</f>
        <v>45428</v>
      </c>
      <c r="F1391" s="324">
        <f>F1390+7</f>
        <v>45432</v>
      </c>
      <c r="G1391" s="324">
        <f>F1391+16</f>
        <v>45448</v>
      </c>
      <c r="H1391" s="356"/>
    </row>
    <row r="1392" spans="1:8">
      <c r="A1392" s="350"/>
      <c r="B1392" s="329" t="s">
        <v>1206</v>
      </c>
      <c r="C1392" s="329" t="s">
        <v>1205</v>
      </c>
      <c r="D1392" s="328"/>
      <c r="E1392" s="324">
        <f>F1392-4</f>
        <v>45435</v>
      </c>
      <c r="F1392" s="324">
        <f>F1391+7</f>
        <v>45439</v>
      </c>
      <c r="G1392" s="324">
        <f>F1392+16</f>
        <v>45455</v>
      </c>
      <c r="H1392" s="356"/>
    </row>
    <row r="1393" spans="1:8">
      <c r="A1393" s="350"/>
      <c r="B1393" s="329" t="s">
        <v>1204</v>
      </c>
      <c r="C1393" s="329" t="s">
        <v>1203</v>
      </c>
      <c r="D1393" s="325"/>
      <c r="E1393" s="324">
        <f>F1393-4</f>
        <v>45442</v>
      </c>
      <c r="F1393" s="324">
        <f>F1392+7</f>
        <v>45446</v>
      </c>
      <c r="G1393" s="324">
        <f>F1393+16</f>
        <v>45462</v>
      </c>
      <c r="H1393" s="356"/>
    </row>
    <row r="1394" spans="1:8">
      <c r="A1394" s="350"/>
      <c r="B1394" s="365"/>
      <c r="C1394" s="341"/>
      <c r="D1394" s="340"/>
      <c r="E1394" s="339"/>
      <c r="F1394" s="339"/>
      <c r="G1394" s="339"/>
      <c r="H1394" s="364"/>
    </row>
    <row r="1395" spans="1:8">
      <c r="A1395" s="350"/>
      <c r="B1395" s="363"/>
      <c r="C1395" s="363"/>
      <c r="D1395" s="340"/>
      <c r="E1395" s="339"/>
      <c r="F1395" s="339"/>
      <c r="G1395" s="323"/>
      <c r="H1395" s="362"/>
    </row>
    <row r="1396" spans="1:8">
      <c r="A1396" s="350" t="s">
        <v>1202</v>
      </c>
      <c r="D1396" s="340"/>
      <c r="E1396" s="339"/>
      <c r="F1396" s="339"/>
      <c r="G1396" s="323"/>
      <c r="H1396" s="362"/>
    </row>
    <row r="1397" spans="1:8">
      <c r="A1397" s="350"/>
      <c r="B1397" s="335" t="s">
        <v>20</v>
      </c>
      <c r="C1397" s="335" t="s">
        <v>21</v>
      </c>
      <c r="D1397" s="334" t="s">
        <v>22</v>
      </c>
      <c r="E1397" s="331" t="s">
        <v>128</v>
      </c>
      <c r="F1397" s="331" t="s">
        <v>128</v>
      </c>
      <c r="G1397" s="331" t="s">
        <v>1201</v>
      </c>
      <c r="H1397" s="331" t="s">
        <v>1200</v>
      </c>
    </row>
    <row r="1398" spans="1:8">
      <c r="A1398" s="350"/>
      <c r="B1398" s="333"/>
      <c r="C1398" s="333"/>
      <c r="D1398" s="332"/>
      <c r="E1398" s="331" t="s">
        <v>1087</v>
      </c>
      <c r="F1398" s="331" t="s">
        <v>24</v>
      </c>
      <c r="G1398" s="331" t="s">
        <v>25</v>
      </c>
      <c r="H1398" s="331" t="s">
        <v>25</v>
      </c>
    </row>
    <row r="1399" spans="1:8" ht="16.5" customHeight="1">
      <c r="A1399" s="350"/>
      <c r="B1399" s="329" t="s">
        <v>1199</v>
      </c>
      <c r="C1399" s="329" t="s">
        <v>1198</v>
      </c>
      <c r="D1399" s="330" t="s">
        <v>1197</v>
      </c>
      <c r="E1399" s="324">
        <f>F1399-3</f>
        <v>45411</v>
      </c>
      <c r="F1399" s="324">
        <v>45414</v>
      </c>
      <c r="G1399" s="324">
        <f>F1399+14</f>
        <v>45428</v>
      </c>
      <c r="H1399" s="324" t="s">
        <v>1193</v>
      </c>
    </row>
    <row r="1400" spans="1:8">
      <c r="A1400" s="336"/>
      <c r="B1400" s="329" t="s">
        <v>1196</v>
      </c>
      <c r="C1400" s="329" t="s">
        <v>1187</v>
      </c>
      <c r="D1400" s="328"/>
      <c r="E1400" s="324">
        <f>F1400-3</f>
        <v>45418</v>
      </c>
      <c r="F1400" s="324">
        <f>F1399+7</f>
        <v>45421</v>
      </c>
      <c r="G1400" s="324">
        <f>F1400+14</f>
        <v>45435</v>
      </c>
      <c r="H1400" s="324" t="s">
        <v>1193</v>
      </c>
    </row>
    <row r="1401" spans="1:8">
      <c r="A1401" s="336"/>
      <c r="B1401" s="346" t="s">
        <v>1186</v>
      </c>
      <c r="C1401" s="329" t="s">
        <v>1195</v>
      </c>
      <c r="D1401" s="328"/>
      <c r="E1401" s="324">
        <f>F1401-3</f>
        <v>45425</v>
      </c>
      <c r="F1401" s="324">
        <f>F1400+7</f>
        <v>45428</v>
      </c>
      <c r="G1401" s="324">
        <f>F1401+14</f>
        <v>45442</v>
      </c>
      <c r="H1401" s="324" t="s">
        <v>1193</v>
      </c>
    </row>
    <row r="1402" spans="1:8">
      <c r="A1402" s="336"/>
      <c r="B1402" s="329" t="s">
        <v>1184</v>
      </c>
      <c r="C1402" s="329" t="s">
        <v>1194</v>
      </c>
      <c r="D1402" s="328"/>
      <c r="E1402" s="324">
        <f>F1402-3</f>
        <v>45432</v>
      </c>
      <c r="F1402" s="324">
        <f>F1401+7</f>
        <v>45435</v>
      </c>
      <c r="G1402" s="324">
        <f>F1402+14</f>
        <v>45449</v>
      </c>
      <c r="H1402" s="324" t="s">
        <v>1180</v>
      </c>
    </row>
    <row r="1403" spans="1:8">
      <c r="A1403" s="336"/>
      <c r="B1403" s="329" t="s">
        <v>1182</v>
      </c>
      <c r="C1403" s="329" t="s">
        <v>1181</v>
      </c>
      <c r="D1403" s="325"/>
      <c r="E1403" s="324">
        <f>F1403-3</f>
        <v>45439</v>
      </c>
      <c r="F1403" s="324">
        <f>F1402+7</f>
        <v>45442</v>
      </c>
      <c r="G1403" s="324">
        <f>F1403+14</f>
        <v>45456</v>
      </c>
      <c r="H1403" s="324" t="s">
        <v>1193</v>
      </c>
    </row>
    <row r="1404" spans="1:8">
      <c r="A1404" s="336"/>
      <c r="B1404" s="341"/>
      <c r="C1404" s="361"/>
      <c r="D1404" s="340"/>
      <c r="E1404" s="339"/>
      <c r="F1404" s="339"/>
      <c r="G1404" s="339"/>
      <c r="H1404" s="339"/>
    </row>
    <row r="1405" spans="1:8">
      <c r="A1405" s="343" t="s">
        <v>181</v>
      </c>
      <c r="B1405" s="360"/>
      <c r="C1405" s="359"/>
      <c r="D1405" s="358"/>
      <c r="E1405" s="357"/>
      <c r="F1405" s="356"/>
      <c r="G1405" s="357"/>
      <c r="H1405" s="356"/>
    </row>
    <row r="1406" spans="1:8">
      <c r="A1406" s="336"/>
      <c r="B1406" s="350"/>
      <c r="C1406" s="350"/>
      <c r="D1406" s="337"/>
      <c r="E1406" s="336"/>
      <c r="F1406" s="336"/>
      <c r="G1406" s="339"/>
    </row>
    <row r="1407" spans="1:8">
      <c r="A1407" s="336"/>
      <c r="B1407" s="335" t="s">
        <v>20</v>
      </c>
      <c r="C1407" s="335" t="s">
        <v>21</v>
      </c>
      <c r="D1407" s="334" t="s">
        <v>22</v>
      </c>
      <c r="E1407" s="331" t="s">
        <v>128</v>
      </c>
      <c r="F1407" s="331" t="s">
        <v>128</v>
      </c>
      <c r="G1407" s="331" t="s">
        <v>1192</v>
      </c>
      <c r="H1407" s="331" t="s">
        <v>181</v>
      </c>
    </row>
    <row r="1408" spans="1:8">
      <c r="A1408" s="336"/>
      <c r="B1408" s="333"/>
      <c r="C1408" s="333"/>
      <c r="D1408" s="332"/>
      <c r="E1408" s="331" t="s">
        <v>1087</v>
      </c>
      <c r="F1408" s="331" t="s">
        <v>24</v>
      </c>
      <c r="G1408" s="331" t="s">
        <v>25</v>
      </c>
      <c r="H1408" s="331" t="s">
        <v>25</v>
      </c>
    </row>
    <row r="1409" spans="1:8" ht="16.5" customHeight="1">
      <c r="A1409" s="336"/>
      <c r="B1409" s="329" t="s">
        <v>1191</v>
      </c>
      <c r="C1409" s="329" t="s">
        <v>1190</v>
      </c>
      <c r="D1409" s="330" t="s">
        <v>1189</v>
      </c>
      <c r="E1409" s="324">
        <f>F1409-3</f>
        <v>45411</v>
      </c>
      <c r="F1409" s="324">
        <v>45414</v>
      </c>
      <c r="G1409" s="324">
        <f>F1409+14</f>
        <v>45428</v>
      </c>
      <c r="H1409" s="324" t="s">
        <v>1180</v>
      </c>
    </row>
    <row r="1410" spans="1:8">
      <c r="A1410" s="336"/>
      <c r="B1410" s="329" t="s">
        <v>1188</v>
      </c>
      <c r="C1410" s="329" t="s">
        <v>1187</v>
      </c>
      <c r="D1410" s="328"/>
      <c r="E1410" s="324">
        <f>F1410-3</f>
        <v>45418</v>
      </c>
      <c r="F1410" s="324">
        <f>F1409+7</f>
        <v>45421</v>
      </c>
      <c r="G1410" s="324">
        <f>F1410+14</f>
        <v>45435</v>
      </c>
      <c r="H1410" s="324" t="s">
        <v>1180</v>
      </c>
    </row>
    <row r="1411" spans="1:8">
      <c r="A1411" s="336"/>
      <c r="B1411" s="346" t="s">
        <v>1186</v>
      </c>
      <c r="C1411" s="329" t="s">
        <v>1185</v>
      </c>
      <c r="D1411" s="328"/>
      <c r="E1411" s="324">
        <f>F1411-3</f>
        <v>45425</v>
      </c>
      <c r="F1411" s="324">
        <f>F1410+7</f>
        <v>45428</v>
      </c>
      <c r="G1411" s="324">
        <f>F1411+14</f>
        <v>45442</v>
      </c>
      <c r="H1411" s="324" t="s">
        <v>1180</v>
      </c>
    </row>
    <row r="1412" spans="1:8">
      <c r="A1412" s="336"/>
      <c r="B1412" s="329" t="s">
        <v>1184</v>
      </c>
      <c r="C1412" s="329" t="s">
        <v>1183</v>
      </c>
      <c r="D1412" s="328"/>
      <c r="E1412" s="324">
        <f>F1412-3</f>
        <v>45432</v>
      </c>
      <c r="F1412" s="324">
        <f>F1411+7</f>
        <v>45435</v>
      </c>
      <c r="G1412" s="324">
        <f>F1412+14</f>
        <v>45449</v>
      </c>
      <c r="H1412" s="324" t="s">
        <v>1180</v>
      </c>
    </row>
    <row r="1413" spans="1:8">
      <c r="A1413" s="336"/>
      <c r="B1413" s="329" t="s">
        <v>1182</v>
      </c>
      <c r="C1413" s="329" t="s">
        <v>1181</v>
      </c>
      <c r="D1413" s="325"/>
      <c r="E1413" s="324">
        <f>F1413-3</f>
        <v>45439</v>
      </c>
      <c r="F1413" s="324">
        <f>F1412+7</f>
        <v>45442</v>
      </c>
      <c r="G1413" s="324">
        <f>F1413+14</f>
        <v>45456</v>
      </c>
      <c r="H1413" s="324" t="s">
        <v>1180</v>
      </c>
    </row>
    <row r="1414" spans="1:8">
      <c r="A1414" s="336"/>
      <c r="B1414" s="341"/>
      <c r="C1414" s="341"/>
      <c r="D1414" s="340"/>
      <c r="E1414" s="339"/>
      <c r="F1414" s="339"/>
      <c r="G1414" s="339"/>
      <c r="H1414" s="339"/>
    </row>
    <row r="1415" spans="1:8">
      <c r="A1415" s="343" t="s">
        <v>1179</v>
      </c>
      <c r="B1415" s="341"/>
      <c r="C1415" s="341"/>
      <c r="D1415" s="340"/>
      <c r="E1415" s="339"/>
      <c r="F1415" s="339"/>
      <c r="G1415" s="339"/>
      <c r="H1415" s="339"/>
    </row>
    <row r="1416" spans="1:8">
      <c r="A1416" s="336"/>
      <c r="B1416" s="335" t="s">
        <v>20</v>
      </c>
      <c r="C1416" s="335" t="s">
        <v>21</v>
      </c>
      <c r="D1416" s="334" t="s">
        <v>22</v>
      </c>
      <c r="E1416" s="331" t="s">
        <v>128</v>
      </c>
      <c r="F1416" s="331" t="s">
        <v>128</v>
      </c>
      <c r="G1416" s="331" t="s">
        <v>1178</v>
      </c>
      <c r="H1416" s="336"/>
    </row>
    <row r="1417" spans="1:8">
      <c r="A1417" s="336"/>
      <c r="B1417" s="333"/>
      <c r="C1417" s="333"/>
      <c r="D1417" s="332"/>
      <c r="E1417" s="331" t="s">
        <v>1087</v>
      </c>
      <c r="F1417" s="331" t="s">
        <v>24</v>
      </c>
      <c r="G1417" s="331" t="s">
        <v>25</v>
      </c>
      <c r="H1417" s="336"/>
    </row>
    <row r="1418" spans="1:8" ht="16.5" customHeight="1">
      <c r="A1418" s="336"/>
      <c r="B1418" s="329" t="s">
        <v>1177</v>
      </c>
      <c r="C1418" s="329" t="s">
        <v>1176</v>
      </c>
      <c r="D1418" s="330" t="s">
        <v>1175</v>
      </c>
      <c r="E1418" s="324">
        <f>F1418-4</f>
        <v>45415</v>
      </c>
      <c r="F1418" s="324">
        <v>45419</v>
      </c>
      <c r="G1418" s="324">
        <f>F1418+30</f>
        <v>45449</v>
      </c>
      <c r="H1418" s="336"/>
    </row>
    <row r="1419" spans="1:8" ht="16.5" customHeight="1">
      <c r="A1419" s="336"/>
      <c r="B1419" s="329" t="s">
        <v>1167</v>
      </c>
      <c r="C1419" s="329" t="s">
        <v>1174</v>
      </c>
      <c r="D1419" s="328"/>
      <c r="E1419" s="324">
        <f>F1419-4</f>
        <v>45422</v>
      </c>
      <c r="F1419" s="324">
        <f>F1418+7</f>
        <v>45426</v>
      </c>
      <c r="G1419" s="324">
        <f>F1419+30</f>
        <v>45456</v>
      </c>
      <c r="H1419" s="336"/>
    </row>
    <row r="1420" spans="1:8" ht="16.5" customHeight="1">
      <c r="A1420" s="336"/>
      <c r="B1420" s="346" t="s">
        <v>1173</v>
      </c>
      <c r="C1420" s="329" t="s">
        <v>1164</v>
      </c>
      <c r="D1420" s="328"/>
      <c r="E1420" s="324">
        <f>F1420-4</f>
        <v>45429</v>
      </c>
      <c r="F1420" s="324">
        <f>F1419+7</f>
        <v>45433</v>
      </c>
      <c r="G1420" s="324">
        <f>F1420+30</f>
        <v>45463</v>
      </c>
      <c r="H1420" s="336"/>
    </row>
    <row r="1421" spans="1:8">
      <c r="A1421" s="336"/>
      <c r="B1421" s="329" t="s">
        <v>1163</v>
      </c>
      <c r="C1421" s="329" t="s">
        <v>1172</v>
      </c>
      <c r="D1421" s="328"/>
      <c r="E1421" s="324">
        <f>F1421-4</f>
        <v>45436</v>
      </c>
      <c r="F1421" s="324">
        <f>F1420+7</f>
        <v>45440</v>
      </c>
      <c r="G1421" s="324">
        <f>F1421+30</f>
        <v>45470</v>
      </c>
      <c r="H1421" s="336"/>
    </row>
    <row r="1422" spans="1:8">
      <c r="A1422" s="336"/>
      <c r="B1422" s="329" t="s">
        <v>1161</v>
      </c>
      <c r="C1422" s="329" t="s">
        <v>1160</v>
      </c>
      <c r="D1422" s="325"/>
      <c r="E1422" s="324">
        <f>F1422-4</f>
        <v>45443</v>
      </c>
      <c r="F1422" s="324">
        <f>F1421+7</f>
        <v>45447</v>
      </c>
      <c r="G1422" s="324">
        <f>F1422+30</f>
        <v>45477</v>
      </c>
      <c r="H1422" s="336"/>
    </row>
    <row r="1423" spans="1:8">
      <c r="A1423" s="343" t="s">
        <v>1171</v>
      </c>
      <c r="D1423" s="337"/>
      <c r="E1423" s="336"/>
      <c r="F1423" s="336"/>
      <c r="G1423" s="336"/>
      <c r="H1423" s="336"/>
    </row>
    <row r="1424" spans="1:8">
      <c r="A1424" s="336"/>
      <c r="B1424" s="335" t="s">
        <v>20</v>
      </c>
      <c r="C1424" s="335" t="s">
        <v>21</v>
      </c>
      <c r="D1424" s="334" t="s">
        <v>22</v>
      </c>
      <c r="E1424" s="331" t="s">
        <v>128</v>
      </c>
      <c r="F1424" s="331" t="s">
        <v>128</v>
      </c>
      <c r="G1424" s="331" t="s">
        <v>179</v>
      </c>
      <c r="H1424" s="336"/>
    </row>
    <row r="1425" spans="1:8">
      <c r="A1425" s="336"/>
      <c r="B1425" s="333"/>
      <c r="C1425" s="333"/>
      <c r="D1425" s="332"/>
      <c r="E1425" s="331" t="s">
        <v>1087</v>
      </c>
      <c r="F1425" s="331" t="s">
        <v>24</v>
      </c>
      <c r="G1425" s="331" t="s">
        <v>25</v>
      </c>
      <c r="H1425" s="336"/>
    </row>
    <row r="1426" spans="1:8" ht="16.5" customHeight="1">
      <c r="A1426" s="336"/>
      <c r="B1426" s="329" t="s">
        <v>1170</v>
      </c>
      <c r="C1426" s="329" t="s">
        <v>1169</v>
      </c>
      <c r="D1426" s="330" t="s">
        <v>1168</v>
      </c>
      <c r="E1426" s="324">
        <f>F1426-4</f>
        <v>45415</v>
      </c>
      <c r="F1426" s="324">
        <v>45419</v>
      </c>
      <c r="G1426" s="324">
        <f>F1426+29</f>
        <v>45448</v>
      </c>
      <c r="H1426" s="336"/>
    </row>
    <row r="1427" spans="1:8" ht="16.5" customHeight="1">
      <c r="A1427" s="336"/>
      <c r="B1427" s="329" t="s">
        <v>1167</v>
      </c>
      <c r="C1427" s="329" t="s">
        <v>1166</v>
      </c>
      <c r="D1427" s="328"/>
      <c r="E1427" s="324">
        <f>F1427-4</f>
        <v>45422</v>
      </c>
      <c r="F1427" s="324">
        <f>F1426+7</f>
        <v>45426</v>
      </c>
      <c r="G1427" s="324">
        <f>F1427+29</f>
        <v>45455</v>
      </c>
      <c r="H1427" s="336"/>
    </row>
    <row r="1428" spans="1:8" ht="16.5" customHeight="1">
      <c r="A1428" s="336"/>
      <c r="B1428" s="346" t="s">
        <v>1165</v>
      </c>
      <c r="C1428" s="329" t="s">
        <v>1164</v>
      </c>
      <c r="D1428" s="328"/>
      <c r="E1428" s="324">
        <f>F1428-4</f>
        <v>45429</v>
      </c>
      <c r="F1428" s="324">
        <f>F1427+7</f>
        <v>45433</v>
      </c>
      <c r="G1428" s="324">
        <f>F1428+29</f>
        <v>45462</v>
      </c>
      <c r="H1428" s="336"/>
    </row>
    <row r="1429" spans="1:8">
      <c r="A1429" s="336"/>
      <c r="B1429" s="329" t="s">
        <v>1163</v>
      </c>
      <c r="C1429" s="329" t="s">
        <v>1162</v>
      </c>
      <c r="D1429" s="328"/>
      <c r="E1429" s="324">
        <f>F1429-4</f>
        <v>45436</v>
      </c>
      <c r="F1429" s="324">
        <f>F1428+7</f>
        <v>45440</v>
      </c>
      <c r="G1429" s="324">
        <f>F1429+29</f>
        <v>45469</v>
      </c>
      <c r="H1429" s="336"/>
    </row>
    <row r="1430" spans="1:8">
      <c r="A1430" s="336"/>
      <c r="B1430" s="329" t="s">
        <v>1161</v>
      </c>
      <c r="C1430" s="329" t="s">
        <v>1160</v>
      </c>
      <c r="D1430" s="325"/>
      <c r="E1430" s="324">
        <f>F1430-4</f>
        <v>45443</v>
      </c>
      <c r="F1430" s="324">
        <f>F1429+7</f>
        <v>45447</v>
      </c>
      <c r="G1430" s="324">
        <f>F1430+29</f>
        <v>45476</v>
      </c>
      <c r="H1430" s="336"/>
    </row>
    <row r="1431" spans="1:8">
      <c r="A1431" s="336"/>
      <c r="B1431" s="341"/>
      <c r="C1431" s="355"/>
      <c r="D1431" s="340"/>
      <c r="E1431" s="339"/>
      <c r="F1431" s="339"/>
      <c r="G1431" s="339"/>
      <c r="H1431" s="336"/>
    </row>
    <row r="1432" spans="1:8">
      <c r="A1432" s="336"/>
      <c r="B1432" s="335" t="s">
        <v>20</v>
      </c>
      <c r="C1432" s="335" t="s">
        <v>21</v>
      </c>
      <c r="D1432" s="334" t="s">
        <v>22</v>
      </c>
      <c r="E1432" s="331" t="s">
        <v>128</v>
      </c>
      <c r="F1432" s="331" t="s">
        <v>128</v>
      </c>
      <c r="G1432" s="331" t="s">
        <v>179</v>
      </c>
      <c r="H1432" s="336"/>
    </row>
    <row r="1433" spans="1:8">
      <c r="A1433" s="336"/>
      <c r="B1433" s="333"/>
      <c r="C1433" s="333"/>
      <c r="D1433" s="332"/>
      <c r="E1433" s="331" t="s">
        <v>1087</v>
      </c>
      <c r="F1433" s="331" t="s">
        <v>24</v>
      </c>
      <c r="G1433" s="331" t="s">
        <v>25</v>
      </c>
      <c r="H1433" s="336"/>
    </row>
    <row r="1434" spans="1:8" ht="16.5" customHeight="1">
      <c r="A1434" s="336"/>
      <c r="B1434" s="329" t="s">
        <v>1159</v>
      </c>
      <c r="C1434" s="329" t="s">
        <v>1158</v>
      </c>
      <c r="D1434" s="330" t="s">
        <v>1157</v>
      </c>
      <c r="E1434" s="324">
        <f>F1434-4</f>
        <v>45410</v>
      </c>
      <c r="F1434" s="324">
        <v>45414</v>
      </c>
      <c r="G1434" s="324">
        <f>F1434+25</f>
        <v>45439</v>
      </c>
      <c r="H1434" s="336"/>
    </row>
    <row r="1435" spans="1:8">
      <c r="A1435" s="336"/>
      <c r="B1435" s="329" t="s">
        <v>1156</v>
      </c>
      <c r="C1435" s="329" t="s">
        <v>1155</v>
      </c>
      <c r="D1435" s="328"/>
      <c r="E1435" s="324">
        <f>F1435-4</f>
        <v>45417</v>
      </c>
      <c r="F1435" s="324">
        <f>F1434+7</f>
        <v>45421</v>
      </c>
      <c r="G1435" s="324">
        <f>F1435+25</f>
        <v>45446</v>
      </c>
      <c r="H1435" s="336"/>
    </row>
    <row r="1436" spans="1:8">
      <c r="A1436" s="336"/>
      <c r="B1436" s="354" t="s">
        <v>1154</v>
      </c>
      <c r="C1436" s="348"/>
      <c r="D1436" s="328"/>
      <c r="E1436" s="347">
        <f>F1436-4</f>
        <v>45424</v>
      </c>
      <c r="F1436" s="347">
        <f>F1435+7</f>
        <v>45428</v>
      </c>
      <c r="G1436" s="347">
        <f>F1436+25</f>
        <v>45453</v>
      </c>
      <c r="H1436" s="336"/>
    </row>
    <row r="1437" spans="1:8">
      <c r="A1437" s="336"/>
      <c r="B1437" s="329" t="s">
        <v>1153</v>
      </c>
      <c r="C1437" s="329" t="s">
        <v>1152</v>
      </c>
      <c r="D1437" s="328"/>
      <c r="E1437" s="324">
        <f>F1437-4</f>
        <v>45431</v>
      </c>
      <c r="F1437" s="324">
        <f>F1436+7</f>
        <v>45435</v>
      </c>
      <c r="G1437" s="324">
        <f>F1437+25</f>
        <v>45460</v>
      </c>
      <c r="H1437" s="336"/>
    </row>
    <row r="1438" spans="1:8">
      <c r="A1438" s="336"/>
      <c r="B1438" s="329" t="s">
        <v>1151</v>
      </c>
      <c r="C1438" s="329" t="s">
        <v>10</v>
      </c>
      <c r="D1438" s="325"/>
      <c r="E1438" s="324">
        <f>F1438-4</f>
        <v>45438</v>
      </c>
      <c r="F1438" s="324">
        <f>F1437+7</f>
        <v>45442</v>
      </c>
      <c r="G1438" s="324">
        <f>F1438+25</f>
        <v>45467</v>
      </c>
      <c r="H1438" s="336"/>
    </row>
    <row r="1439" spans="1:8">
      <c r="A1439" s="336"/>
      <c r="D1439" s="337"/>
      <c r="E1439" s="336"/>
      <c r="F1439" s="353"/>
      <c r="G1439" s="336"/>
      <c r="H1439" s="336"/>
    </row>
    <row r="1440" spans="1:8">
      <c r="A1440" s="336"/>
      <c r="B1440" s="335" t="s">
        <v>20</v>
      </c>
      <c r="C1440" s="335" t="s">
        <v>21</v>
      </c>
      <c r="D1440" s="334" t="s">
        <v>22</v>
      </c>
      <c r="E1440" s="331" t="s">
        <v>128</v>
      </c>
      <c r="F1440" s="331" t="s">
        <v>128</v>
      </c>
      <c r="G1440" s="331" t="s">
        <v>179</v>
      </c>
      <c r="H1440" s="336"/>
    </row>
    <row r="1441" spans="1:8">
      <c r="A1441" s="336"/>
      <c r="B1441" s="333"/>
      <c r="C1441" s="333"/>
      <c r="D1441" s="332"/>
      <c r="E1441" s="331" t="s">
        <v>1087</v>
      </c>
      <c r="F1441" s="331" t="s">
        <v>24</v>
      </c>
      <c r="G1441" s="331" t="s">
        <v>25</v>
      </c>
      <c r="H1441" s="336"/>
    </row>
    <row r="1442" spans="1:8" ht="16.5" customHeight="1">
      <c r="A1442" s="336"/>
      <c r="B1442" s="348" t="s">
        <v>1122</v>
      </c>
      <c r="C1442" s="348"/>
      <c r="D1442" s="330" t="s">
        <v>1150</v>
      </c>
      <c r="E1442" s="347">
        <f>F1442-4</f>
        <v>45412</v>
      </c>
      <c r="F1442" s="347">
        <v>45416</v>
      </c>
      <c r="G1442" s="347">
        <f>F1442+26</f>
        <v>45442</v>
      </c>
      <c r="H1442" s="336"/>
    </row>
    <row r="1443" spans="1:8">
      <c r="A1443" s="336"/>
      <c r="B1443" s="329" t="s">
        <v>1149</v>
      </c>
      <c r="C1443" s="329" t="s">
        <v>1148</v>
      </c>
      <c r="D1443" s="328"/>
      <c r="E1443" s="324">
        <f>F1443-4</f>
        <v>45419</v>
      </c>
      <c r="F1443" s="324">
        <f>F1442+7</f>
        <v>45423</v>
      </c>
      <c r="G1443" s="324">
        <f>F1443+26</f>
        <v>45449</v>
      </c>
      <c r="H1443" s="336"/>
    </row>
    <row r="1444" spans="1:8">
      <c r="A1444" s="336"/>
      <c r="B1444" s="346" t="s">
        <v>1147</v>
      </c>
      <c r="C1444" s="329" t="s">
        <v>1146</v>
      </c>
      <c r="D1444" s="328"/>
      <c r="E1444" s="324">
        <f>F1444-4</f>
        <v>45426</v>
      </c>
      <c r="F1444" s="324">
        <f>F1443+7</f>
        <v>45430</v>
      </c>
      <c r="G1444" s="324">
        <f>F1444+26</f>
        <v>45456</v>
      </c>
      <c r="H1444" s="336"/>
    </row>
    <row r="1445" spans="1:8">
      <c r="A1445" s="336"/>
      <c r="B1445" s="348" t="s">
        <v>1122</v>
      </c>
      <c r="C1445" s="348"/>
      <c r="D1445" s="328"/>
      <c r="E1445" s="347">
        <f>F1445-4</f>
        <v>45433</v>
      </c>
      <c r="F1445" s="347">
        <f>F1444+7</f>
        <v>45437</v>
      </c>
      <c r="G1445" s="347">
        <f>F1445+26</f>
        <v>45463</v>
      </c>
      <c r="H1445" s="336"/>
    </row>
    <row r="1446" spans="1:8">
      <c r="A1446" s="336"/>
      <c r="B1446" s="329" t="s">
        <v>1145</v>
      </c>
      <c r="C1446" s="329" t="s">
        <v>1144</v>
      </c>
      <c r="D1446" s="325"/>
      <c r="E1446" s="324">
        <f>F1446-4</f>
        <v>45440</v>
      </c>
      <c r="F1446" s="324">
        <f>F1445+7</f>
        <v>45444</v>
      </c>
      <c r="G1446" s="324">
        <f>F1446+26</f>
        <v>45470</v>
      </c>
      <c r="H1446" s="336"/>
    </row>
    <row r="1447" spans="1:8">
      <c r="A1447" s="336"/>
      <c r="B1447" s="352"/>
      <c r="C1447" s="351"/>
      <c r="D1447" s="340"/>
      <c r="E1447" s="339"/>
      <c r="F1447" s="339"/>
      <c r="G1447" s="339"/>
      <c r="H1447" s="336"/>
    </row>
    <row r="1448" spans="1:8">
      <c r="A1448" s="343" t="s">
        <v>1143</v>
      </c>
      <c r="D1448" s="337"/>
      <c r="E1448" s="336"/>
      <c r="F1448" s="336"/>
      <c r="G1448" s="336"/>
      <c r="H1448" s="336"/>
    </row>
    <row r="1449" spans="1:8">
      <c r="A1449" s="336"/>
      <c r="B1449" s="335" t="s">
        <v>1142</v>
      </c>
      <c r="C1449" s="335" t="s">
        <v>21</v>
      </c>
      <c r="D1449" s="334" t="s">
        <v>22</v>
      </c>
      <c r="E1449" s="331" t="s">
        <v>128</v>
      </c>
      <c r="F1449" s="331" t="s">
        <v>128</v>
      </c>
      <c r="G1449" s="331" t="s">
        <v>183</v>
      </c>
      <c r="H1449" s="336"/>
    </row>
    <row r="1450" spans="1:8">
      <c r="A1450" s="336"/>
      <c r="B1450" s="333"/>
      <c r="C1450" s="333"/>
      <c r="D1450" s="332"/>
      <c r="E1450" s="331" t="s">
        <v>1087</v>
      </c>
      <c r="F1450" s="331" t="s">
        <v>24</v>
      </c>
      <c r="G1450" s="331" t="s">
        <v>25</v>
      </c>
      <c r="H1450" s="336"/>
    </row>
    <row r="1451" spans="1:8">
      <c r="A1451" s="336"/>
      <c r="B1451" s="329" t="s">
        <v>1141</v>
      </c>
      <c r="C1451" s="329" t="s">
        <v>1140</v>
      </c>
      <c r="D1451" s="330" t="s">
        <v>1139</v>
      </c>
      <c r="E1451" s="324">
        <f>F1451-4</f>
        <v>45415</v>
      </c>
      <c r="F1451" s="324">
        <v>45419</v>
      </c>
      <c r="G1451" s="324">
        <f>F1451+36</f>
        <v>45455</v>
      </c>
      <c r="H1451" s="336"/>
    </row>
    <row r="1452" spans="1:8">
      <c r="A1452" s="336"/>
      <c r="B1452" s="329" t="s">
        <v>1138</v>
      </c>
      <c r="C1452" s="329" t="s">
        <v>1137</v>
      </c>
      <c r="D1452" s="328"/>
      <c r="E1452" s="324">
        <f>F1452-4</f>
        <v>45422</v>
      </c>
      <c r="F1452" s="324">
        <f>F1451+7</f>
        <v>45426</v>
      </c>
      <c r="G1452" s="324">
        <f>F1452+36</f>
        <v>45462</v>
      </c>
      <c r="H1452" s="336"/>
    </row>
    <row r="1453" spans="1:8">
      <c r="A1453" s="350"/>
      <c r="B1453" s="346" t="s">
        <v>1136</v>
      </c>
      <c r="C1453" s="329" t="s">
        <v>1135</v>
      </c>
      <c r="D1453" s="328"/>
      <c r="E1453" s="324">
        <f>F1453-4</f>
        <v>45429</v>
      </c>
      <c r="F1453" s="324">
        <f>F1452+7</f>
        <v>45433</v>
      </c>
      <c r="G1453" s="324">
        <f>F1453+36</f>
        <v>45469</v>
      </c>
      <c r="H1453" s="336"/>
    </row>
    <row r="1454" spans="1:8">
      <c r="A1454" s="350"/>
      <c r="B1454" s="329" t="s">
        <v>1134</v>
      </c>
      <c r="C1454" s="329" t="s">
        <v>1133</v>
      </c>
      <c r="D1454" s="328"/>
      <c r="E1454" s="324">
        <f>F1454-4</f>
        <v>45436</v>
      </c>
      <c r="F1454" s="324">
        <f>F1453+7</f>
        <v>45440</v>
      </c>
      <c r="G1454" s="324">
        <f>F1454+36</f>
        <v>45476</v>
      </c>
      <c r="H1454" s="336"/>
    </row>
    <row r="1455" spans="1:8">
      <c r="A1455" s="350"/>
      <c r="B1455" s="329" t="s">
        <v>1132</v>
      </c>
      <c r="C1455" s="329" t="s">
        <v>1131</v>
      </c>
      <c r="D1455" s="325"/>
      <c r="E1455" s="324">
        <f>F1455-4</f>
        <v>45443</v>
      </c>
      <c r="F1455" s="324">
        <f>F1454+7</f>
        <v>45447</v>
      </c>
      <c r="G1455" s="324">
        <f>F1455+36</f>
        <v>45483</v>
      </c>
      <c r="H1455" s="336"/>
    </row>
    <row r="1456" spans="1:8">
      <c r="A1456" s="350" t="s">
        <v>1130</v>
      </c>
      <c r="B1456" s="341"/>
      <c r="C1456" s="341"/>
      <c r="D1456" s="340"/>
      <c r="E1456" s="339"/>
      <c r="F1456" s="339"/>
      <c r="G1456" s="339"/>
      <c r="H1456" s="336"/>
    </row>
    <row r="1457" spans="1:8">
      <c r="A1457" s="350"/>
      <c r="B1457" s="335" t="s">
        <v>20</v>
      </c>
      <c r="C1457" s="335" t="s">
        <v>21</v>
      </c>
      <c r="D1457" s="334" t="s">
        <v>22</v>
      </c>
      <c r="E1457" s="331" t="s">
        <v>128</v>
      </c>
      <c r="F1457" s="331" t="s">
        <v>128</v>
      </c>
      <c r="G1457" s="331" t="s">
        <v>1129</v>
      </c>
      <c r="H1457" s="336"/>
    </row>
    <row r="1458" spans="1:8">
      <c r="A1458" s="350"/>
      <c r="B1458" s="333"/>
      <c r="C1458" s="333"/>
      <c r="D1458" s="332"/>
      <c r="E1458" s="331" t="s">
        <v>1087</v>
      </c>
      <c r="F1458" s="331" t="s">
        <v>24</v>
      </c>
      <c r="G1458" s="331" t="s">
        <v>25</v>
      </c>
      <c r="H1458" s="336"/>
    </row>
    <row r="1459" spans="1:8" ht="16.5" customHeight="1">
      <c r="A1459" s="350"/>
      <c r="B1459" s="329" t="s">
        <v>1128</v>
      </c>
      <c r="C1459" s="329" t="s">
        <v>1127</v>
      </c>
      <c r="D1459" s="335" t="s">
        <v>1126</v>
      </c>
      <c r="E1459" s="324">
        <f>F1459-3</f>
        <v>45415</v>
      </c>
      <c r="F1459" s="324">
        <v>45418</v>
      </c>
      <c r="G1459" s="324">
        <f>F1459+30</f>
        <v>45448</v>
      </c>
      <c r="H1459" s="336"/>
    </row>
    <row r="1460" spans="1:8">
      <c r="A1460" s="350"/>
      <c r="B1460" s="329" t="s">
        <v>1125</v>
      </c>
      <c r="C1460" s="329" t="s">
        <v>1082</v>
      </c>
      <c r="D1460" s="349"/>
      <c r="E1460" s="324">
        <f>F1460-3</f>
        <v>45422</v>
      </c>
      <c r="F1460" s="324">
        <f>F1459+7</f>
        <v>45425</v>
      </c>
      <c r="G1460" s="324">
        <f>F1460+30</f>
        <v>45455</v>
      </c>
      <c r="H1460" s="336"/>
    </row>
    <row r="1461" spans="1:8">
      <c r="A1461" s="350"/>
      <c r="B1461" s="346" t="s">
        <v>1124</v>
      </c>
      <c r="C1461" s="329" t="s">
        <v>1123</v>
      </c>
      <c r="D1461" s="349"/>
      <c r="E1461" s="324">
        <f>F1461-3</f>
        <v>45429</v>
      </c>
      <c r="F1461" s="324">
        <f>F1460+7</f>
        <v>45432</v>
      </c>
      <c r="G1461" s="324">
        <f>F1461+30</f>
        <v>45462</v>
      </c>
      <c r="H1461" s="336"/>
    </row>
    <row r="1462" spans="1:8">
      <c r="A1462" s="350"/>
      <c r="B1462" s="348" t="s">
        <v>1122</v>
      </c>
      <c r="C1462" s="348"/>
      <c r="D1462" s="349"/>
      <c r="E1462" s="347">
        <f>F1462-3</f>
        <v>45436</v>
      </c>
      <c r="F1462" s="347">
        <f>F1461+7</f>
        <v>45439</v>
      </c>
      <c r="G1462" s="347">
        <f>F1462+30</f>
        <v>45469</v>
      </c>
      <c r="H1462" s="336"/>
    </row>
    <row r="1463" spans="1:8">
      <c r="A1463" s="336"/>
      <c r="B1463" s="329" t="s">
        <v>1121</v>
      </c>
      <c r="C1463" s="329" t="s">
        <v>1120</v>
      </c>
      <c r="D1463" s="333"/>
      <c r="E1463" s="324">
        <f>F1463-3</f>
        <v>45443</v>
      </c>
      <c r="F1463" s="324">
        <f>F1462+7</f>
        <v>45446</v>
      </c>
      <c r="G1463" s="324">
        <f>F1463+30</f>
        <v>45476</v>
      </c>
    </row>
    <row r="1464" spans="1:8">
      <c r="A1464" s="336"/>
      <c r="B1464" s="341"/>
      <c r="C1464" s="341"/>
      <c r="D1464" s="340"/>
      <c r="E1464" s="339"/>
      <c r="F1464" s="339"/>
      <c r="G1464" s="339"/>
    </row>
    <row r="1465" spans="1:8">
      <c r="A1465" s="343" t="s">
        <v>1119</v>
      </c>
      <c r="B1465" s="341"/>
      <c r="C1465" s="341"/>
      <c r="D1465" s="340"/>
      <c r="E1465" s="339"/>
      <c r="F1465" s="339"/>
      <c r="G1465" s="339"/>
    </row>
    <row r="1466" spans="1:8">
      <c r="A1466" s="336"/>
      <c r="B1466" s="335" t="s">
        <v>20</v>
      </c>
      <c r="C1466" s="335" t="s">
        <v>21</v>
      </c>
      <c r="D1466" s="334" t="s">
        <v>22</v>
      </c>
      <c r="E1466" s="331" t="s">
        <v>128</v>
      </c>
      <c r="F1466" s="331" t="s">
        <v>128</v>
      </c>
      <c r="G1466" s="331" t="s">
        <v>1119</v>
      </c>
    </row>
    <row r="1467" spans="1:8">
      <c r="A1467" s="336"/>
      <c r="B1467" s="333"/>
      <c r="C1467" s="333"/>
      <c r="D1467" s="332"/>
      <c r="E1467" s="331" t="s">
        <v>1087</v>
      </c>
      <c r="F1467" s="331" t="s">
        <v>24</v>
      </c>
      <c r="G1467" s="331" t="s">
        <v>25</v>
      </c>
    </row>
    <row r="1468" spans="1:8">
      <c r="A1468" s="336"/>
      <c r="B1468" s="348" t="s">
        <v>1118</v>
      </c>
      <c r="C1468" s="348"/>
      <c r="D1468" s="330" t="s">
        <v>1117</v>
      </c>
      <c r="E1468" s="347">
        <f>F1468-3</f>
        <v>45412</v>
      </c>
      <c r="F1468" s="347">
        <v>45415</v>
      </c>
      <c r="G1468" s="347">
        <f>F1468+39</f>
        <v>45454</v>
      </c>
    </row>
    <row r="1469" spans="1:8">
      <c r="A1469" s="336"/>
      <c r="B1469" s="329" t="s">
        <v>1116</v>
      </c>
      <c r="C1469" s="329" t="s">
        <v>1115</v>
      </c>
      <c r="D1469" s="328"/>
      <c r="E1469" s="324">
        <f>F1469-3</f>
        <v>45419</v>
      </c>
      <c r="F1469" s="324">
        <f>F1468+7</f>
        <v>45422</v>
      </c>
      <c r="G1469" s="324">
        <f>F1469+39</f>
        <v>45461</v>
      </c>
    </row>
    <row r="1470" spans="1:8">
      <c r="A1470" s="336"/>
      <c r="B1470" s="346" t="s">
        <v>1114</v>
      </c>
      <c r="C1470" s="329" t="s">
        <v>1113</v>
      </c>
      <c r="D1470" s="328"/>
      <c r="E1470" s="324">
        <f>F1470-3</f>
        <v>45426</v>
      </c>
      <c r="F1470" s="324">
        <f>F1469+7</f>
        <v>45429</v>
      </c>
      <c r="G1470" s="324">
        <f>F1470+39</f>
        <v>45468</v>
      </c>
    </row>
    <row r="1471" spans="1:8">
      <c r="A1471" s="336"/>
      <c r="B1471" s="329" t="s">
        <v>1112</v>
      </c>
      <c r="C1471" s="329" t="s">
        <v>1111</v>
      </c>
      <c r="D1471" s="328"/>
      <c r="E1471" s="324">
        <f>F1471-3</f>
        <v>45433</v>
      </c>
      <c r="F1471" s="324">
        <f>F1470+7</f>
        <v>45436</v>
      </c>
      <c r="G1471" s="324">
        <f>F1471+39</f>
        <v>45475</v>
      </c>
    </row>
    <row r="1472" spans="1:8">
      <c r="A1472" s="336"/>
      <c r="B1472" s="329" t="s">
        <v>1110</v>
      </c>
      <c r="C1472" s="329" t="s">
        <v>1109</v>
      </c>
      <c r="D1472" s="325"/>
      <c r="E1472" s="324">
        <f>F1472-3</f>
        <v>45440</v>
      </c>
      <c r="F1472" s="324">
        <f>F1471+7</f>
        <v>45443</v>
      </c>
      <c r="G1472" s="324">
        <f>F1472+39</f>
        <v>45482</v>
      </c>
    </row>
    <row r="1473" spans="1:8">
      <c r="A1473" s="336"/>
      <c r="B1473" s="341"/>
      <c r="C1473" s="341"/>
      <c r="D1473" s="340"/>
      <c r="E1473" s="339"/>
      <c r="F1473" s="339"/>
      <c r="G1473" s="339"/>
    </row>
    <row r="1474" spans="1:8">
      <c r="A1474" s="336"/>
      <c r="B1474" s="341"/>
      <c r="C1474" s="341"/>
      <c r="D1474" s="340"/>
      <c r="E1474" s="339"/>
      <c r="F1474" s="339"/>
      <c r="G1474" s="339"/>
    </row>
    <row r="1475" spans="1:8">
      <c r="A1475" s="345" t="s">
        <v>1108</v>
      </c>
      <c r="B1475" s="345"/>
      <c r="C1475" s="345"/>
      <c r="D1475" s="344"/>
      <c r="E1475" s="344"/>
      <c r="F1475" s="344"/>
      <c r="G1475" s="344"/>
    </row>
    <row r="1476" spans="1:8">
      <c r="A1476" s="343" t="s">
        <v>1107</v>
      </c>
      <c r="D1476" s="337"/>
      <c r="E1476" s="336"/>
      <c r="F1476" s="336"/>
      <c r="G1476" s="336"/>
    </row>
    <row r="1477" spans="1:8">
      <c r="A1477" s="336"/>
      <c r="B1477" s="335" t="s">
        <v>20</v>
      </c>
      <c r="C1477" s="335" t="s">
        <v>21</v>
      </c>
      <c r="D1477" s="334" t="s">
        <v>22</v>
      </c>
      <c r="E1477" s="331" t="s">
        <v>128</v>
      </c>
      <c r="F1477" s="331" t="s">
        <v>128</v>
      </c>
      <c r="G1477" s="331" t="s">
        <v>1106</v>
      </c>
    </row>
    <row r="1478" spans="1:8">
      <c r="A1478" s="336"/>
      <c r="B1478" s="333"/>
      <c r="C1478" s="333"/>
      <c r="D1478" s="332"/>
      <c r="E1478" s="331" t="s">
        <v>1087</v>
      </c>
      <c r="F1478" s="324" t="s">
        <v>24</v>
      </c>
      <c r="G1478" s="331" t="s">
        <v>25</v>
      </c>
    </row>
    <row r="1479" spans="1:8">
      <c r="A1479" s="336"/>
      <c r="B1479" s="327" t="s">
        <v>1105</v>
      </c>
      <c r="C1479" s="326" t="s">
        <v>1100</v>
      </c>
      <c r="D1479" s="330" t="s">
        <v>1104</v>
      </c>
      <c r="E1479" s="324">
        <f>F1479-3</f>
        <v>45414</v>
      </c>
      <c r="F1479" s="324">
        <v>45417</v>
      </c>
      <c r="G1479" s="324">
        <f>F1479+14</f>
        <v>45431</v>
      </c>
    </row>
    <row r="1480" spans="1:8">
      <c r="A1480" s="336"/>
      <c r="B1480" s="327" t="s">
        <v>1103</v>
      </c>
      <c r="C1480" s="326" t="s">
        <v>1102</v>
      </c>
      <c r="D1480" s="328"/>
      <c r="E1480" s="324">
        <f>F1480-3</f>
        <v>45421</v>
      </c>
      <c r="F1480" s="324">
        <f>7+F1479</f>
        <v>45424</v>
      </c>
      <c r="G1480" s="324">
        <f>F1480+14</f>
        <v>45438</v>
      </c>
    </row>
    <row r="1481" spans="1:8">
      <c r="A1481" s="336"/>
      <c r="B1481" s="329" t="s">
        <v>1101</v>
      </c>
      <c r="C1481" s="326" t="s">
        <v>1100</v>
      </c>
      <c r="D1481" s="328"/>
      <c r="E1481" s="324">
        <f>F1481-3</f>
        <v>45428</v>
      </c>
      <c r="F1481" s="324">
        <f>7+F1480</f>
        <v>45431</v>
      </c>
      <c r="G1481" s="324">
        <f>F1481+14</f>
        <v>45445</v>
      </c>
    </row>
    <row r="1482" spans="1:8">
      <c r="A1482" s="336"/>
      <c r="B1482" s="329" t="s">
        <v>1099</v>
      </c>
      <c r="C1482" s="326" t="s">
        <v>1098</v>
      </c>
      <c r="D1482" s="328"/>
      <c r="E1482" s="324">
        <f>F1482-3</f>
        <v>45435</v>
      </c>
      <c r="F1482" s="324">
        <f>7+F1481</f>
        <v>45438</v>
      </c>
      <c r="G1482" s="324">
        <f>F1482+14</f>
        <v>45452</v>
      </c>
    </row>
    <row r="1483" spans="1:8">
      <c r="A1483" s="336"/>
      <c r="B1483" s="327"/>
      <c r="C1483" s="326"/>
      <c r="D1483" s="325"/>
      <c r="E1483" s="324">
        <f>F1483-3</f>
        <v>45442</v>
      </c>
      <c r="F1483" s="324">
        <f>7+F1482</f>
        <v>45445</v>
      </c>
      <c r="G1483" s="324">
        <f>F1483+14</f>
        <v>45459</v>
      </c>
    </row>
    <row r="1484" spans="1:8">
      <c r="A1484" s="336"/>
      <c r="B1484" s="341"/>
      <c r="C1484" s="341"/>
      <c r="D1484" s="340"/>
      <c r="E1484" s="339"/>
      <c r="F1484" s="339" t="s">
        <v>1097</v>
      </c>
      <c r="G1484" s="339"/>
    </row>
    <row r="1485" spans="1:8">
      <c r="A1485" s="343" t="s">
        <v>1096</v>
      </c>
      <c r="B1485" s="341"/>
      <c r="C1485" s="342"/>
      <c r="D1485" s="337"/>
      <c r="E1485" s="336"/>
      <c r="F1485" s="336"/>
      <c r="G1485" s="336"/>
    </row>
    <row r="1486" spans="1:8">
      <c r="B1486" s="341"/>
      <c r="C1486" s="341"/>
      <c r="D1486" s="340"/>
      <c r="E1486" s="339"/>
      <c r="F1486" s="339"/>
      <c r="G1486" s="339"/>
      <c r="H1486" s="339"/>
    </row>
    <row r="1487" spans="1:8">
      <c r="B1487" s="335" t="s">
        <v>20</v>
      </c>
      <c r="C1487" s="335" t="s">
        <v>21</v>
      </c>
      <c r="D1487" s="334" t="s">
        <v>22</v>
      </c>
      <c r="E1487" s="331" t="s">
        <v>128</v>
      </c>
      <c r="F1487" s="331" t="s">
        <v>128</v>
      </c>
      <c r="G1487" s="331" t="s">
        <v>1089</v>
      </c>
      <c r="H1487" s="331" t="s">
        <v>1096</v>
      </c>
    </row>
    <row r="1488" spans="1:8">
      <c r="B1488" s="333"/>
      <c r="C1488" s="333"/>
      <c r="D1488" s="332"/>
      <c r="E1488" s="331" t="s">
        <v>1087</v>
      </c>
      <c r="F1488" s="331" t="s">
        <v>24</v>
      </c>
      <c r="G1488" s="331" t="s">
        <v>25</v>
      </c>
      <c r="H1488" s="331" t="s">
        <v>25</v>
      </c>
    </row>
    <row r="1489" spans="1:8" ht="16.5" customHeight="1">
      <c r="B1489" s="327" t="s">
        <v>1095</v>
      </c>
      <c r="C1489" s="326" t="s">
        <v>1085</v>
      </c>
      <c r="D1489" s="330" t="s">
        <v>1094</v>
      </c>
      <c r="E1489" s="324">
        <f>F1489-3</f>
        <v>45411</v>
      </c>
      <c r="F1489" s="324">
        <v>45414</v>
      </c>
      <c r="G1489" s="324">
        <f>F1489+12</f>
        <v>45426</v>
      </c>
      <c r="H1489" s="324" t="s">
        <v>1075</v>
      </c>
    </row>
    <row r="1490" spans="1:8">
      <c r="B1490" s="327" t="s">
        <v>1083</v>
      </c>
      <c r="C1490" s="326" t="s">
        <v>1093</v>
      </c>
      <c r="D1490" s="328"/>
      <c r="E1490" s="324">
        <f>F1490-3</f>
        <v>45418</v>
      </c>
      <c r="F1490" s="324">
        <f>F1489+7</f>
        <v>45421</v>
      </c>
      <c r="G1490" s="324">
        <f>F1490+12</f>
        <v>45433</v>
      </c>
      <c r="H1490" s="324" t="s">
        <v>1075</v>
      </c>
    </row>
    <row r="1491" spans="1:8" ht="16.5" customHeight="1">
      <c r="B1491" s="329" t="s">
        <v>1081</v>
      </c>
      <c r="C1491" s="326" t="s">
        <v>1092</v>
      </c>
      <c r="D1491" s="328"/>
      <c r="E1491" s="324">
        <f>F1491-3</f>
        <v>45425</v>
      </c>
      <c r="F1491" s="324">
        <f>F1490+7</f>
        <v>45428</v>
      </c>
      <c r="G1491" s="324">
        <f>F1491+12</f>
        <v>45440</v>
      </c>
      <c r="H1491" s="324" t="s">
        <v>1075</v>
      </c>
    </row>
    <row r="1492" spans="1:8" ht="16.5" customHeight="1">
      <c r="B1492" s="329" t="s">
        <v>1091</v>
      </c>
      <c r="C1492" s="326" t="s">
        <v>1078</v>
      </c>
      <c r="D1492" s="328"/>
      <c r="E1492" s="324">
        <f>F1492-3</f>
        <v>45432</v>
      </c>
      <c r="F1492" s="324">
        <f>F1491+7</f>
        <v>45435</v>
      </c>
      <c r="G1492" s="324">
        <f>F1492+12</f>
        <v>45447</v>
      </c>
      <c r="H1492" s="324" t="s">
        <v>1075</v>
      </c>
    </row>
    <row r="1493" spans="1:8">
      <c r="B1493" s="327" t="s">
        <v>1077</v>
      </c>
      <c r="C1493" s="326" t="s">
        <v>1076</v>
      </c>
      <c r="D1493" s="325"/>
      <c r="E1493" s="324">
        <f>F1493-3</f>
        <v>45439</v>
      </c>
      <c r="F1493" s="324">
        <f>F1492+7</f>
        <v>45442</v>
      </c>
      <c r="G1493" s="324">
        <f>F1493+12</f>
        <v>45454</v>
      </c>
      <c r="H1493" s="324" t="s">
        <v>1075</v>
      </c>
    </row>
    <row r="1494" spans="1:8">
      <c r="B1494" s="341"/>
      <c r="C1494" s="341"/>
      <c r="D1494" s="340"/>
      <c r="E1494" s="339"/>
      <c r="F1494" s="339"/>
      <c r="G1494" s="339"/>
      <c r="H1494" s="339"/>
    </row>
    <row r="1495" spans="1:8">
      <c r="A1495" s="338" t="s">
        <v>1090</v>
      </c>
      <c r="D1495" s="337"/>
      <c r="E1495" s="336"/>
      <c r="F1495" s="336"/>
      <c r="G1495" s="336"/>
    </row>
    <row r="1496" spans="1:8">
      <c r="D1496" s="337"/>
      <c r="E1496" s="336"/>
      <c r="F1496" s="336"/>
      <c r="G1496" s="336"/>
    </row>
    <row r="1497" spans="1:8">
      <c r="B1497" s="335" t="s">
        <v>20</v>
      </c>
      <c r="C1497" s="335" t="s">
        <v>21</v>
      </c>
      <c r="D1497" s="334" t="s">
        <v>22</v>
      </c>
      <c r="E1497" s="331" t="s">
        <v>128</v>
      </c>
      <c r="F1497" s="331" t="s">
        <v>128</v>
      </c>
      <c r="G1497" s="331" t="s">
        <v>1089</v>
      </c>
      <c r="H1497" s="331" t="s">
        <v>1088</v>
      </c>
    </row>
    <row r="1498" spans="1:8">
      <c r="B1498" s="333"/>
      <c r="C1498" s="333"/>
      <c r="D1498" s="332"/>
      <c r="E1498" s="331" t="s">
        <v>1087</v>
      </c>
      <c r="F1498" s="331" t="s">
        <v>24</v>
      </c>
      <c r="G1498" s="331" t="s">
        <v>25</v>
      </c>
      <c r="H1498" s="331" t="s">
        <v>25</v>
      </c>
    </row>
    <row r="1499" spans="1:8" ht="16.5" customHeight="1">
      <c r="B1499" s="327" t="s">
        <v>1086</v>
      </c>
      <c r="C1499" s="326" t="s">
        <v>1085</v>
      </c>
      <c r="D1499" s="330" t="s">
        <v>1084</v>
      </c>
      <c r="E1499" s="324">
        <f>F1499-3</f>
        <v>45411</v>
      </c>
      <c r="F1499" s="324">
        <v>45414</v>
      </c>
      <c r="G1499" s="324">
        <f>F1499+12</f>
        <v>45426</v>
      </c>
      <c r="H1499" s="324" t="s">
        <v>1075</v>
      </c>
    </row>
    <row r="1500" spans="1:8" ht="16.5" customHeight="1">
      <c r="B1500" s="327" t="s">
        <v>1083</v>
      </c>
      <c r="C1500" s="326" t="s">
        <v>1082</v>
      </c>
      <c r="D1500" s="328"/>
      <c r="E1500" s="324">
        <f>F1500-3</f>
        <v>45418</v>
      </c>
      <c r="F1500" s="324">
        <f>F1499+7</f>
        <v>45421</v>
      </c>
      <c r="G1500" s="324">
        <f>F1500+12</f>
        <v>45433</v>
      </c>
      <c r="H1500" s="324" t="s">
        <v>1075</v>
      </c>
    </row>
    <row r="1501" spans="1:8" ht="16.5" customHeight="1">
      <c r="B1501" s="329" t="s">
        <v>1081</v>
      </c>
      <c r="C1501" s="326" t="s">
        <v>1080</v>
      </c>
      <c r="D1501" s="328"/>
      <c r="E1501" s="324">
        <f>F1501-3</f>
        <v>45425</v>
      </c>
      <c r="F1501" s="324">
        <f>F1500+7</f>
        <v>45428</v>
      </c>
      <c r="G1501" s="324">
        <f>F1501+12</f>
        <v>45440</v>
      </c>
      <c r="H1501" s="324" t="s">
        <v>1075</v>
      </c>
    </row>
    <row r="1502" spans="1:8">
      <c r="B1502" s="329" t="s">
        <v>1079</v>
      </c>
      <c r="C1502" s="326" t="s">
        <v>1078</v>
      </c>
      <c r="D1502" s="328"/>
      <c r="E1502" s="324">
        <f>F1502-3</f>
        <v>45432</v>
      </c>
      <c r="F1502" s="324">
        <f>F1501+7</f>
        <v>45435</v>
      </c>
      <c r="G1502" s="324">
        <f>F1502+12</f>
        <v>45447</v>
      </c>
      <c r="H1502" s="324" t="s">
        <v>1075</v>
      </c>
    </row>
    <row r="1503" spans="1:8">
      <c r="B1503" s="327" t="s">
        <v>1077</v>
      </c>
      <c r="C1503" s="326" t="s">
        <v>1076</v>
      </c>
      <c r="D1503" s="325"/>
      <c r="E1503" s="324">
        <f>F1503-3</f>
        <v>45439</v>
      </c>
      <c r="F1503" s="324">
        <f>F1502+7</f>
        <v>45442</v>
      </c>
      <c r="G1503" s="324">
        <f>F1503+12</f>
        <v>45454</v>
      </c>
      <c r="H1503" s="324" t="s">
        <v>1075</v>
      </c>
    </row>
  </sheetData>
  <mergeCells count="699">
    <mergeCell ref="D133:D134"/>
    <mergeCell ref="D572:D573"/>
    <mergeCell ref="A365:C365"/>
    <mergeCell ref="D368:D372"/>
    <mergeCell ref="D366:D367"/>
    <mergeCell ref="C408:C409"/>
    <mergeCell ref="B366:B367"/>
    <mergeCell ref="B425:B426"/>
    <mergeCell ref="D16:D20"/>
    <mergeCell ref="D588:D589"/>
    <mergeCell ref="D590:D594"/>
    <mergeCell ref="C547:C548"/>
    <mergeCell ref="B256:B257"/>
    <mergeCell ref="C256:C257"/>
    <mergeCell ref="D256:D257"/>
    <mergeCell ref="D258:D262"/>
    <mergeCell ref="B310:B311"/>
    <mergeCell ref="B374:B375"/>
    <mergeCell ref="C511:C512"/>
    <mergeCell ref="D511:D512"/>
    <mergeCell ref="B493:B494"/>
    <mergeCell ref="B476:B477"/>
    <mergeCell ref="D624:D628"/>
    <mergeCell ref="B580:B581"/>
    <mergeCell ref="B598:B599"/>
    <mergeCell ref="D574:D578"/>
    <mergeCell ref="D582:D586"/>
    <mergeCell ref="C564:C565"/>
    <mergeCell ref="C529:C530"/>
    <mergeCell ref="B529:B530"/>
    <mergeCell ref="B537:B538"/>
    <mergeCell ref="D537:D538"/>
    <mergeCell ref="D539:D543"/>
    <mergeCell ref="C476:C477"/>
    <mergeCell ref="D476:D477"/>
    <mergeCell ref="C614:C615"/>
    <mergeCell ref="B572:B573"/>
    <mergeCell ref="D435:D439"/>
    <mergeCell ref="D433:D434"/>
    <mergeCell ref="C485:C486"/>
    <mergeCell ref="D485:D486"/>
    <mergeCell ref="D487:D491"/>
    <mergeCell ref="C493:C494"/>
    <mergeCell ref="D459:D460"/>
    <mergeCell ref="D468:D469"/>
    <mergeCell ref="D470:D474"/>
    <mergeCell ref="D444:D448"/>
    <mergeCell ref="C459:C460"/>
    <mergeCell ref="D312:D316"/>
    <mergeCell ref="D318:D319"/>
    <mergeCell ref="D386:D390"/>
    <mergeCell ref="D384:D385"/>
    <mergeCell ref="C425:C426"/>
    <mergeCell ref="D216:D220"/>
    <mergeCell ref="D301:D302"/>
    <mergeCell ref="D478:D482"/>
    <mergeCell ref="C248:C249"/>
    <mergeCell ref="D392:D393"/>
    <mergeCell ref="D442:D443"/>
    <mergeCell ref="D417:D418"/>
    <mergeCell ref="C374:C375"/>
    <mergeCell ref="D357:D361"/>
    <mergeCell ref="D267:D271"/>
    <mergeCell ref="D394:D398"/>
    <mergeCell ref="D647:D648"/>
    <mergeCell ref="D292:D293"/>
    <mergeCell ref="B283:B284"/>
    <mergeCell ref="C292:C293"/>
    <mergeCell ref="D250:D254"/>
    <mergeCell ref="D276:D280"/>
    <mergeCell ref="D285:D289"/>
    <mergeCell ref="D329:D333"/>
    <mergeCell ref="C318:C319"/>
    <mergeCell ref="C400:C401"/>
    <mergeCell ref="D400:D401"/>
    <mergeCell ref="C433:C434"/>
    <mergeCell ref="B433:B434"/>
    <mergeCell ref="B442:B443"/>
    <mergeCell ref="C417:C418"/>
    <mergeCell ref="B400:B401"/>
    <mergeCell ref="B408:B409"/>
    <mergeCell ref="D425:D426"/>
    <mergeCell ref="D520:D521"/>
    <mergeCell ref="D214:D215"/>
    <mergeCell ref="B214:B215"/>
    <mergeCell ref="A230:B230"/>
    <mergeCell ref="D231:D232"/>
    <mergeCell ref="C231:C232"/>
    <mergeCell ref="D419:D423"/>
    <mergeCell ref="B459:B460"/>
    <mergeCell ref="D374:D375"/>
    <mergeCell ref="C392:C393"/>
    <mergeCell ref="B979:B980"/>
    <mergeCell ref="C979:C980"/>
    <mergeCell ref="B1186:B1187"/>
    <mergeCell ref="B1195:B1196"/>
    <mergeCell ref="B1213:B1214"/>
    <mergeCell ref="B1169:B1170"/>
    <mergeCell ref="B1487:B1488"/>
    <mergeCell ref="C1487:C1488"/>
    <mergeCell ref="C1416:C1417"/>
    <mergeCell ref="B1432:B1433"/>
    <mergeCell ref="C1432:C1433"/>
    <mergeCell ref="D1432:D1433"/>
    <mergeCell ref="D1434:D1438"/>
    <mergeCell ref="B1440:B1441"/>
    <mergeCell ref="C1440:C1441"/>
    <mergeCell ref="D1442:D1446"/>
    <mergeCell ref="B265:B266"/>
    <mergeCell ref="B292:B293"/>
    <mergeCell ref="B301:B302"/>
    <mergeCell ref="B274:B275"/>
    <mergeCell ref="C274:C275"/>
    <mergeCell ref="C283:C284"/>
    <mergeCell ref="D1468:D1472"/>
    <mergeCell ref="B1457:B1458"/>
    <mergeCell ref="C1457:C1458"/>
    <mergeCell ref="D1457:D1458"/>
    <mergeCell ref="D1459:D1463"/>
    <mergeCell ref="D1479:D1483"/>
    <mergeCell ref="B1343:B1344"/>
    <mergeCell ref="D1345:D1349"/>
    <mergeCell ref="D1353:D1357"/>
    <mergeCell ref="D1487:D1488"/>
    <mergeCell ref="B1449:B1450"/>
    <mergeCell ref="C1449:C1450"/>
    <mergeCell ref="D1449:D1450"/>
    <mergeCell ref="B1466:B1467"/>
    <mergeCell ref="C1466:C1467"/>
    <mergeCell ref="D1466:D1467"/>
    <mergeCell ref="D1197:D1201"/>
    <mergeCell ref="C1261:C1262"/>
    <mergeCell ref="D1370:D1374"/>
    <mergeCell ref="B1360:B1361"/>
    <mergeCell ref="C1360:C1361"/>
    <mergeCell ref="D1360:D1361"/>
    <mergeCell ref="D1362:D1366"/>
    <mergeCell ref="B1368:B1369"/>
    <mergeCell ref="C1368:C1369"/>
    <mergeCell ref="D1368:D1369"/>
    <mergeCell ref="B1351:B1352"/>
    <mergeCell ref="B1270:B1271"/>
    <mergeCell ref="B1177:B1178"/>
    <mergeCell ref="D1177:D1178"/>
    <mergeCell ref="D1416:D1417"/>
    <mergeCell ref="D1409:D1413"/>
    <mergeCell ref="B1416:B1417"/>
    <mergeCell ref="D1306:D1310"/>
    <mergeCell ref="D1323:D1327"/>
    <mergeCell ref="D1280:D1284"/>
    <mergeCell ref="D1332:D1336"/>
    <mergeCell ref="A1340:G1340"/>
    <mergeCell ref="C1343:C1344"/>
    <mergeCell ref="B1287:B1288"/>
    <mergeCell ref="C1287:C1288"/>
    <mergeCell ref="D1272:D1276"/>
    <mergeCell ref="D1287:D1288"/>
    <mergeCell ref="B1321:B1322"/>
    <mergeCell ref="C1321:C1322"/>
    <mergeCell ref="D1321:D1322"/>
    <mergeCell ref="B1477:B1478"/>
    <mergeCell ref="C1477:C1478"/>
    <mergeCell ref="D1477:D1478"/>
    <mergeCell ref="B1278:B1279"/>
    <mergeCell ref="C1278:C1279"/>
    <mergeCell ref="D1278:D1279"/>
    <mergeCell ref="D1314:D1318"/>
    <mergeCell ref="C1304:C1305"/>
    <mergeCell ref="D1304:D1305"/>
    <mergeCell ref="D1418:D1422"/>
    <mergeCell ref="D1206:D1210"/>
    <mergeCell ref="C1204:C1205"/>
    <mergeCell ref="D1008:D1012"/>
    <mergeCell ref="D1074:D1078"/>
    <mergeCell ref="D1127:D1131"/>
    <mergeCell ref="D963:D967"/>
    <mergeCell ref="D1169:D1170"/>
    <mergeCell ref="D1171:D1175"/>
    <mergeCell ref="C1177:C1178"/>
    <mergeCell ref="D1195:D1196"/>
    <mergeCell ref="D1234:D1235"/>
    <mergeCell ref="C1169:C1170"/>
    <mergeCell ref="D820:D824"/>
    <mergeCell ref="D1179:D1183"/>
    <mergeCell ref="D954:D958"/>
    <mergeCell ref="D988:D989"/>
    <mergeCell ref="D1153:D1157"/>
    <mergeCell ref="D1022:D1023"/>
    <mergeCell ref="D1082:D1086"/>
    <mergeCell ref="C1031:C1032"/>
    <mergeCell ref="B1006:B1007"/>
    <mergeCell ref="C1006:C1007"/>
    <mergeCell ref="D1006:D1007"/>
    <mergeCell ref="D990:D994"/>
    <mergeCell ref="B988:B989"/>
    <mergeCell ref="C988:C989"/>
    <mergeCell ref="D999:D1003"/>
    <mergeCell ref="A1005:B1005"/>
    <mergeCell ref="D694:D698"/>
    <mergeCell ref="D730:D734"/>
    <mergeCell ref="D710:D711"/>
    <mergeCell ref="B997:B998"/>
    <mergeCell ref="C997:C998"/>
    <mergeCell ref="D997:D998"/>
    <mergeCell ref="D979:D980"/>
    <mergeCell ref="D981:D985"/>
    <mergeCell ref="D973:D977"/>
    <mergeCell ref="D811:D815"/>
    <mergeCell ref="B710:B711"/>
    <mergeCell ref="C710:C711"/>
    <mergeCell ref="B719:B720"/>
    <mergeCell ref="D721:D725"/>
    <mergeCell ref="D712:D716"/>
    <mergeCell ref="D719:D720"/>
    <mergeCell ref="D818:D819"/>
    <mergeCell ref="C692:C693"/>
    <mergeCell ref="C701:C702"/>
    <mergeCell ref="D728:D729"/>
    <mergeCell ref="D641:D645"/>
    <mergeCell ref="C683:C684"/>
    <mergeCell ref="D666:D667"/>
    <mergeCell ref="D668:D672"/>
    <mergeCell ref="D692:D693"/>
    <mergeCell ref="D701:D702"/>
    <mergeCell ref="B622:B623"/>
    <mergeCell ref="C622:C623"/>
    <mergeCell ref="D622:D623"/>
    <mergeCell ref="D649:D653"/>
    <mergeCell ref="B639:B640"/>
    <mergeCell ref="B630:B631"/>
    <mergeCell ref="C630:C631"/>
    <mergeCell ref="D630:D631"/>
    <mergeCell ref="D632:D636"/>
    <mergeCell ref="B647:B648"/>
    <mergeCell ref="B701:B702"/>
    <mergeCell ref="C647:C648"/>
    <mergeCell ref="B675:B676"/>
    <mergeCell ref="C675:C676"/>
    <mergeCell ref="B692:B693"/>
    <mergeCell ref="B657:B658"/>
    <mergeCell ref="C598:C599"/>
    <mergeCell ref="D639:D640"/>
    <mergeCell ref="D616:D620"/>
    <mergeCell ref="B683:B684"/>
    <mergeCell ref="C666:C667"/>
    <mergeCell ref="D600:D604"/>
    <mergeCell ref="D614:D615"/>
    <mergeCell ref="D606:D607"/>
    <mergeCell ref="D608:D612"/>
    <mergeCell ref="C639:C640"/>
    <mergeCell ref="D294:D298"/>
    <mergeCell ref="D283:D284"/>
    <mergeCell ref="D265:D266"/>
    <mergeCell ref="C265:C266"/>
    <mergeCell ref="C310:C311"/>
    <mergeCell ref="D310:D311"/>
    <mergeCell ref="C301:C302"/>
    <mergeCell ref="D274:D275"/>
    <mergeCell ref="B318:B319"/>
    <mergeCell ref="D347:D348"/>
    <mergeCell ref="D355:D356"/>
    <mergeCell ref="D303:D307"/>
    <mergeCell ref="D320:D324"/>
    <mergeCell ref="C327:C328"/>
    <mergeCell ref="C336:C337"/>
    <mergeCell ref="D349:D353"/>
    <mergeCell ref="B248:B249"/>
    <mergeCell ref="D248:D249"/>
    <mergeCell ref="B231:B232"/>
    <mergeCell ref="D233:D237"/>
    <mergeCell ref="B222:B223"/>
    <mergeCell ref="C222:C223"/>
    <mergeCell ref="D222:D223"/>
    <mergeCell ref="D224:D228"/>
    <mergeCell ref="D450:D451"/>
    <mergeCell ref="D402:D406"/>
    <mergeCell ref="D427:D431"/>
    <mergeCell ref="B417:B418"/>
    <mergeCell ref="C442:C443"/>
    <mergeCell ref="B327:B328"/>
    <mergeCell ref="C366:C367"/>
    <mergeCell ref="B392:B393"/>
    <mergeCell ref="A382:G382"/>
    <mergeCell ref="D376:D380"/>
    <mergeCell ref="D493:D494"/>
    <mergeCell ref="B485:B486"/>
    <mergeCell ref="D207:D211"/>
    <mergeCell ref="B239:B240"/>
    <mergeCell ref="C239:C240"/>
    <mergeCell ref="D239:D240"/>
    <mergeCell ref="D241:D245"/>
    <mergeCell ref="C214:C215"/>
    <mergeCell ref="B384:B385"/>
    <mergeCell ref="C384:C385"/>
    <mergeCell ref="C187:C188"/>
    <mergeCell ref="D197:D198"/>
    <mergeCell ref="B450:B451"/>
    <mergeCell ref="D461:D465"/>
    <mergeCell ref="C468:C469"/>
    <mergeCell ref="B468:B469"/>
    <mergeCell ref="D452:D456"/>
    <mergeCell ref="D408:D409"/>
    <mergeCell ref="D410:D414"/>
    <mergeCell ref="C450:C451"/>
    <mergeCell ref="B205:B206"/>
    <mergeCell ref="C205:C206"/>
    <mergeCell ref="D205:D206"/>
    <mergeCell ref="D189:D193"/>
    <mergeCell ref="B197:B198"/>
    <mergeCell ref="D178:D179"/>
    <mergeCell ref="D187:D188"/>
    <mergeCell ref="D199:D203"/>
    <mergeCell ref="D180:D184"/>
    <mergeCell ref="C197:C198"/>
    <mergeCell ref="D108:D109"/>
    <mergeCell ref="C116:C117"/>
    <mergeCell ref="D116:D117"/>
    <mergeCell ref="D169:D170"/>
    <mergeCell ref="B187:B188"/>
    <mergeCell ref="B178:B179"/>
    <mergeCell ref="B169:B170"/>
    <mergeCell ref="D171:D175"/>
    <mergeCell ref="C169:C170"/>
    <mergeCell ref="C178:C179"/>
    <mergeCell ref="D127:D131"/>
    <mergeCell ref="D151:D152"/>
    <mergeCell ref="D118:D122"/>
    <mergeCell ref="B160:B161"/>
    <mergeCell ref="D66:D70"/>
    <mergeCell ref="D90:D91"/>
    <mergeCell ref="D92:D96"/>
    <mergeCell ref="C90:C91"/>
    <mergeCell ref="D73:D74"/>
    <mergeCell ref="D83:D87"/>
    <mergeCell ref="D162:D166"/>
    <mergeCell ref="A159:B159"/>
    <mergeCell ref="D125:D126"/>
    <mergeCell ref="D160:D161"/>
    <mergeCell ref="D110:D114"/>
    <mergeCell ref="D142:D143"/>
    <mergeCell ref="D144:D148"/>
    <mergeCell ref="D153:D157"/>
    <mergeCell ref="B133:B134"/>
    <mergeCell ref="B116:B117"/>
    <mergeCell ref="B64:B65"/>
    <mergeCell ref="C64:C65"/>
    <mergeCell ref="D64:D65"/>
    <mergeCell ref="D135:D139"/>
    <mergeCell ref="C125:C126"/>
    <mergeCell ref="C160:C161"/>
    <mergeCell ref="B90:B91"/>
    <mergeCell ref="B142:B143"/>
    <mergeCell ref="B151:B152"/>
    <mergeCell ref="B125:B126"/>
    <mergeCell ref="D22:D23"/>
    <mergeCell ref="B108:B109"/>
    <mergeCell ref="B99:B100"/>
    <mergeCell ref="D99:D100"/>
    <mergeCell ref="D101:D105"/>
    <mergeCell ref="B30:B31"/>
    <mergeCell ref="C30:C31"/>
    <mergeCell ref="D30:D31"/>
    <mergeCell ref="D32:D36"/>
    <mergeCell ref="B38:B39"/>
    <mergeCell ref="C14:C15"/>
    <mergeCell ref="C47:C48"/>
    <mergeCell ref="C142:C143"/>
    <mergeCell ref="C151:C152"/>
    <mergeCell ref="C22:C23"/>
    <mergeCell ref="C56:C57"/>
    <mergeCell ref="C38:C39"/>
    <mergeCell ref="C108:C109"/>
    <mergeCell ref="C99:C100"/>
    <mergeCell ref="C133:C134"/>
    <mergeCell ref="D58:D62"/>
    <mergeCell ref="D75:D79"/>
    <mergeCell ref="C81:C82"/>
    <mergeCell ref="D24:D28"/>
    <mergeCell ref="D56:D57"/>
    <mergeCell ref="D49:D53"/>
    <mergeCell ref="C73:C74"/>
    <mergeCell ref="D38:D39"/>
    <mergeCell ref="D40:D44"/>
    <mergeCell ref="D47:D48"/>
    <mergeCell ref="D14:D15"/>
    <mergeCell ref="B73:B74"/>
    <mergeCell ref="B81:B82"/>
    <mergeCell ref="C6:C7"/>
    <mergeCell ref="B6:B7"/>
    <mergeCell ref="B14:B15"/>
    <mergeCell ref="B22:B23"/>
    <mergeCell ref="B47:B48"/>
    <mergeCell ref="D81:D82"/>
    <mergeCell ref="D8:D12"/>
    <mergeCell ref="C555:C556"/>
    <mergeCell ref="D555:D556"/>
    <mergeCell ref="D564:D565"/>
    <mergeCell ref="C537:C538"/>
    <mergeCell ref="J1:K1"/>
    <mergeCell ref="A1:G1"/>
    <mergeCell ref="A2:B2"/>
    <mergeCell ref="A3:G3"/>
    <mergeCell ref="D6:D7"/>
    <mergeCell ref="B56:B57"/>
    <mergeCell ref="C580:C581"/>
    <mergeCell ref="D566:D570"/>
    <mergeCell ref="D547:D548"/>
    <mergeCell ref="D513:D517"/>
    <mergeCell ref="B520:B521"/>
    <mergeCell ref="B555:B556"/>
    <mergeCell ref="D531:D535"/>
    <mergeCell ref="D549:D553"/>
    <mergeCell ref="B547:B548"/>
    <mergeCell ref="C572:C573"/>
    <mergeCell ref="D557:D561"/>
    <mergeCell ref="B511:B512"/>
    <mergeCell ref="D529:D530"/>
    <mergeCell ref="B564:B565"/>
    <mergeCell ref="B503:B504"/>
    <mergeCell ref="C503:C504"/>
    <mergeCell ref="D503:D504"/>
    <mergeCell ref="D522:D526"/>
    <mergeCell ref="C520:C521"/>
    <mergeCell ref="D505:D509"/>
    <mergeCell ref="D773:D774"/>
    <mergeCell ref="B791:B792"/>
    <mergeCell ref="D793:D797"/>
    <mergeCell ref="A807:G807"/>
    <mergeCell ref="D767:D771"/>
    <mergeCell ref="C728:C729"/>
    <mergeCell ref="B737:B738"/>
    <mergeCell ref="D737:D738"/>
    <mergeCell ref="D784:D788"/>
    <mergeCell ref="B588:B589"/>
    <mergeCell ref="B606:B607"/>
    <mergeCell ref="C588:C589"/>
    <mergeCell ref="D683:D684"/>
    <mergeCell ref="C765:C766"/>
    <mergeCell ref="D765:D766"/>
    <mergeCell ref="D703:D707"/>
    <mergeCell ref="D685:D689"/>
    <mergeCell ref="C719:C720"/>
    <mergeCell ref="B614:B615"/>
    <mergeCell ref="D755:D756"/>
    <mergeCell ref="D757:D761"/>
    <mergeCell ref="C737:C738"/>
    <mergeCell ref="B747:B748"/>
    <mergeCell ref="C747:C748"/>
    <mergeCell ref="C755:C756"/>
    <mergeCell ref="D747:D748"/>
    <mergeCell ref="B755:B756"/>
    <mergeCell ref="D739:D743"/>
    <mergeCell ref="A745:G745"/>
    <mergeCell ref="B666:B667"/>
    <mergeCell ref="D749:D753"/>
    <mergeCell ref="D495:D499"/>
    <mergeCell ref="C657:C658"/>
    <mergeCell ref="D657:D658"/>
    <mergeCell ref="D659:D663"/>
    <mergeCell ref="B728:B729"/>
    <mergeCell ref="C606:C607"/>
    <mergeCell ref="D580:D581"/>
    <mergeCell ref="D598:D599"/>
    <mergeCell ref="D775:D779"/>
    <mergeCell ref="B799:B800"/>
    <mergeCell ref="C799:C800"/>
    <mergeCell ref="D799:D800"/>
    <mergeCell ref="D801:D805"/>
    <mergeCell ref="D809:D810"/>
    <mergeCell ref="B809:B810"/>
    <mergeCell ref="C809:C810"/>
    <mergeCell ref="B773:B774"/>
    <mergeCell ref="B782:B783"/>
    <mergeCell ref="C773:C774"/>
    <mergeCell ref="C782:C783"/>
    <mergeCell ref="B1424:B1425"/>
    <mergeCell ref="C1424:C1425"/>
    <mergeCell ref="D1424:D1425"/>
    <mergeCell ref="D1426:D1430"/>
    <mergeCell ref="C1497:C1498"/>
    <mergeCell ref="D1497:D1498"/>
    <mergeCell ref="B1497:B1498"/>
    <mergeCell ref="D1440:D1441"/>
    <mergeCell ref="D1451:D1455"/>
    <mergeCell ref="D1489:D1493"/>
    <mergeCell ref="C1407:C1408"/>
    <mergeCell ref="D1407:D1408"/>
    <mergeCell ref="B1387:B1388"/>
    <mergeCell ref="C1387:C1388"/>
    <mergeCell ref="D1387:D1388"/>
    <mergeCell ref="D1389:D1393"/>
    <mergeCell ref="B1397:B1398"/>
    <mergeCell ref="D1242:D1243"/>
    <mergeCell ref="D1244:D1248"/>
    <mergeCell ref="D1263:D1267"/>
    <mergeCell ref="D1499:D1503"/>
    <mergeCell ref="B1378:B1379"/>
    <mergeCell ref="C1378:C1379"/>
    <mergeCell ref="D1378:D1379"/>
    <mergeCell ref="D1380:D1384"/>
    <mergeCell ref="D1399:D1403"/>
    <mergeCell ref="B1407:B1408"/>
    <mergeCell ref="D1253:D1254"/>
    <mergeCell ref="C1295:C1296"/>
    <mergeCell ref="D1295:D1296"/>
    <mergeCell ref="D1297:D1301"/>
    <mergeCell ref="B1304:B1305"/>
    <mergeCell ref="D1255:D1259"/>
    <mergeCell ref="B1261:B1262"/>
    <mergeCell ref="C1270:C1271"/>
    <mergeCell ref="C1330:C1331"/>
    <mergeCell ref="D1330:D1331"/>
    <mergeCell ref="B1330:B1331"/>
    <mergeCell ref="B1234:B1235"/>
    <mergeCell ref="C1234:C1235"/>
    <mergeCell ref="D1213:D1214"/>
    <mergeCell ref="B1222:B1223"/>
    <mergeCell ref="C1222:C1223"/>
    <mergeCell ref="D1222:D1223"/>
    <mergeCell ref="D1224:D1228"/>
    <mergeCell ref="B1056:B1057"/>
    <mergeCell ref="C1056:C1057"/>
    <mergeCell ref="B1047:B1048"/>
    <mergeCell ref="C1047:C1048"/>
    <mergeCell ref="D1047:D1048"/>
    <mergeCell ref="B1014:B1015"/>
    <mergeCell ref="D1016:D1020"/>
    <mergeCell ref="D1033:D1037"/>
    <mergeCell ref="B1031:B1032"/>
    <mergeCell ref="B1022:B1023"/>
    <mergeCell ref="C1186:C1187"/>
    <mergeCell ref="D1186:D1187"/>
    <mergeCell ref="D1188:D1192"/>
    <mergeCell ref="D1162:D1166"/>
    <mergeCell ref="D1312:D1313"/>
    <mergeCell ref="B1080:B1081"/>
    <mergeCell ref="C1080:C1081"/>
    <mergeCell ref="D1080:D1081"/>
    <mergeCell ref="A1212:B1212"/>
    <mergeCell ref="B1253:B1254"/>
    <mergeCell ref="C1397:C1398"/>
    <mergeCell ref="D1397:D1398"/>
    <mergeCell ref="C1097:C1098"/>
    <mergeCell ref="D1097:D1098"/>
    <mergeCell ref="D1099:D1103"/>
    <mergeCell ref="D1107:D1111"/>
    <mergeCell ref="D1105:D1106"/>
    <mergeCell ref="D1115:D1119"/>
    <mergeCell ref="C1312:C1313"/>
    <mergeCell ref="D1236:D1240"/>
    <mergeCell ref="B1242:B1243"/>
    <mergeCell ref="C1242:C1243"/>
    <mergeCell ref="B1295:B1296"/>
    <mergeCell ref="B1312:B1313"/>
    <mergeCell ref="B1204:B1205"/>
    <mergeCell ref="D1204:D1205"/>
    <mergeCell ref="D1289:D1293"/>
    <mergeCell ref="D1215:D1219"/>
    <mergeCell ref="C1213:C1214"/>
    <mergeCell ref="C1253:C1254"/>
    <mergeCell ref="D327:D328"/>
    <mergeCell ref="D1261:D1262"/>
    <mergeCell ref="C1351:C1352"/>
    <mergeCell ref="D1351:D1352"/>
    <mergeCell ref="D1343:D1344"/>
    <mergeCell ref="D1270:D1271"/>
    <mergeCell ref="D1049:D1053"/>
    <mergeCell ref="D1056:D1057"/>
    <mergeCell ref="D1058:D1062"/>
    <mergeCell ref="C1195:C1196"/>
    <mergeCell ref="B355:B356"/>
    <mergeCell ref="D336:D337"/>
    <mergeCell ref="A345:G345"/>
    <mergeCell ref="B336:B337"/>
    <mergeCell ref="D338:D342"/>
    <mergeCell ref="B347:B348"/>
    <mergeCell ref="C347:C348"/>
    <mergeCell ref="C355:C356"/>
    <mergeCell ref="D1091:D1095"/>
    <mergeCell ref="B1097:B1098"/>
    <mergeCell ref="B1064:B1065"/>
    <mergeCell ref="C1064:C1065"/>
    <mergeCell ref="D1064:D1065"/>
    <mergeCell ref="B1072:B1073"/>
    <mergeCell ref="D1066:D1070"/>
    <mergeCell ref="C1072:C1073"/>
    <mergeCell ref="D1072:D1073"/>
    <mergeCell ref="B1133:B1134"/>
    <mergeCell ref="B1125:B1126"/>
    <mergeCell ref="D1041:D1045"/>
    <mergeCell ref="B1089:B1090"/>
    <mergeCell ref="C1089:C1090"/>
    <mergeCell ref="D1089:D1090"/>
    <mergeCell ref="C1105:C1106"/>
    <mergeCell ref="B1113:B1114"/>
    <mergeCell ref="C1113:C1114"/>
    <mergeCell ref="D1113:D1114"/>
    <mergeCell ref="B1151:B1152"/>
    <mergeCell ref="C1151:C1152"/>
    <mergeCell ref="D1151:D1152"/>
    <mergeCell ref="B1160:B1161"/>
    <mergeCell ref="B1142:B1143"/>
    <mergeCell ref="C1142:C1143"/>
    <mergeCell ref="D1142:D1143"/>
    <mergeCell ref="C1160:C1161"/>
    <mergeCell ref="D1160:D1161"/>
    <mergeCell ref="D1144:D1148"/>
    <mergeCell ref="C791:C792"/>
    <mergeCell ref="D791:D792"/>
    <mergeCell ref="D782:D783"/>
    <mergeCell ref="D1024:D1028"/>
    <mergeCell ref="D838:D842"/>
    <mergeCell ref="C1022:C1023"/>
    <mergeCell ref="C1014:C1015"/>
    <mergeCell ref="D1014:D1015"/>
    <mergeCell ref="C828:C829"/>
    <mergeCell ref="D971:D972"/>
    <mergeCell ref="D675:D676"/>
    <mergeCell ref="D677:D681"/>
    <mergeCell ref="D1031:D1032"/>
    <mergeCell ref="C1133:C1134"/>
    <mergeCell ref="D1133:D1134"/>
    <mergeCell ref="D1135:D1139"/>
    <mergeCell ref="C1125:C1126"/>
    <mergeCell ref="D1125:D1126"/>
    <mergeCell ref="C1039:C1040"/>
    <mergeCell ref="D1039:D1040"/>
    <mergeCell ref="C925:C926"/>
    <mergeCell ref="D899:D900"/>
    <mergeCell ref="D908:D909"/>
    <mergeCell ref="A880:B880"/>
    <mergeCell ref="C881:C882"/>
    <mergeCell ref="B1105:B1106"/>
    <mergeCell ref="D961:D962"/>
    <mergeCell ref="D945:D949"/>
    <mergeCell ref="C961:C962"/>
    <mergeCell ref="B1039:B1040"/>
    <mergeCell ref="D892:D896"/>
    <mergeCell ref="D901:D905"/>
    <mergeCell ref="D910:D914"/>
    <mergeCell ref="D845:D846"/>
    <mergeCell ref="C845:C846"/>
    <mergeCell ref="D874:D878"/>
    <mergeCell ref="C908:C909"/>
    <mergeCell ref="B925:B926"/>
    <mergeCell ref="B828:B829"/>
    <mergeCell ref="D836:D837"/>
    <mergeCell ref="D830:D834"/>
    <mergeCell ref="B836:B837"/>
    <mergeCell ref="C836:C837"/>
    <mergeCell ref="D828:D829"/>
    <mergeCell ref="D917:D918"/>
    <mergeCell ref="D925:D926"/>
    <mergeCell ref="B952:B953"/>
    <mergeCell ref="C952:C953"/>
    <mergeCell ref="D952:D953"/>
    <mergeCell ref="B890:B891"/>
    <mergeCell ref="D927:D931"/>
    <mergeCell ref="D919:D923"/>
    <mergeCell ref="B917:B918"/>
    <mergeCell ref="B899:B900"/>
    <mergeCell ref="C899:C900"/>
    <mergeCell ref="B908:B909"/>
    <mergeCell ref="B845:B846"/>
    <mergeCell ref="D863:D864"/>
    <mergeCell ref="D865:D869"/>
    <mergeCell ref="C854:C855"/>
    <mergeCell ref="D847:D851"/>
    <mergeCell ref="D872:D873"/>
    <mergeCell ref="D943:D944"/>
    <mergeCell ref="A951:B951"/>
    <mergeCell ref="A871:B871"/>
    <mergeCell ref="B872:B873"/>
    <mergeCell ref="C872:C873"/>
    <mergeCell ref="C971:C972"/>
    <mergeCell ref="B934:B935"/>
    <mergeCell ref="C934:C935"/>
    <mergeCell ref="D934:D935"/>
    <mergeCell ref="A969:G969"/>
    <mergeCell ref="D890:D891"/>
    <mergeCell ref="C917:C918"/>
    <mergeCell ref="D936:D940"/>
    <mergeCell ref="D854:D855"/>
    <mergeCell ref="B863:B864"/>
    <mergeCell ref="C863:C864"/>
    <mergeCell ref="B854:B855"/>
    <mergeCell ref="D856:D860"/>
    <mergeCell ref="D881:D882"/>
    <mergeCell ref="D883:D887"/>
    <mergeCell ref="B818:B819"/>
    <mergeCell ref="C818:C819"/>
    <mergeCell ref="B765:B766"/>
    <mergeCell ref="B971:B972"/>
    <mergeCell ref="A960:B960"/>
    <mergeCell ref="B961:B962"/>
    <mergeCell ref="B881:B882"/>
    <mergeCell ref="C890:C891"/>
    <mergeCell ref="B943:B944"/>
    <mergeCell ref="C943:C944"/>
  </mergeCells>
  <phoneticPr fontId="12" type="noConversion"/>
  <hyperlinks>
    <hyperlink ref="B1362" r:id="rId1" display="http://www.yangming.com/e-service/Vessel_Tracking/vessel_tracking_detail.aspx?vessel=HNJR&amp;func=current"/>
    <hyperlink ref="B1364" r:id="rId2" display="http://www.yangming.com/e-service/Vessel_Tracking/vessel_tracking_detail.aspx?vessel=HNDP&amp;func=current"/>
    <hyperlink ref="B1365" r:id="rId3" display="http://www.yangming.com/e-service/Vessel_Tracking/vessel_tracking_detail.aspx?vessel=HNEH&amp;func=current"/>
    <hyperlink ref="B1380" r:id="rId4" display="http://www.yangming.com/e-service/Vessel_Tracking/vessel_tracking_detail.aspx?vessel=HNJR&amp;func=current"/>
    <hyperlink ref="B1382" r:id="rId5" display="http://www.yangming.com/e-service/Vessel_Tracking/vessel_tracking_detail.aspx?vessel=HNDP&amp;func=current"/>
    <hyperlink ref="B1383" r:id="rId6" display="http://www.yangming.com/e-service/Vessel_Tracking/vessel_tracking_detail.aspx?vessel=HNEH&amp;func=current"/>
    <hyperlink ref="B1399" r:id="rId7" display="http://www.yangming.com/e-service/Vessel_Tracking/vessel_tracking_detail.aspx?vessel=HNJR&amp;func=current"/>
    <hyperlink ref="B1401" r:id="rId8" display="http://www.yangming.com/e-service/Vessel_Tracking/vessel_tracking_detail.aspx?vessel=HNDP&amp;func=current"/>
    <hyperlink ref="B1402" r:id="rId9" display="http://www.yangming.com/e-service/Vessel_Tracking/vessel_tracking_detail.aspx?vessel=HNEH&amp;func=current"/>
    <hyperlink ref="B1409" r:id="rId10" display="http://www.yangming.com/e-service/Vessel_Tracking/vessel_tracking_detail.aspx?vessel=HNJR&amp;func=current"/>
    <hyperlink ref="B1411" r:id="rId11" display="http://www.yangming.com/e-service/Vessel_Tracking/vessel_tracking_detail.aspx?vessel=HNDP&amp;func=current"/>
    <hyperlink ref="B1412" r:id="rId12" display="http://www.yangming.com/e-service/Vessel_Tracking/vessel_tracking_detail.aspx?vessel=HNEH&amp;func=current"/>
  </hyperlinks>
  <pageMargins left="0.69930555555555596" right="0.69930555555555596" top="0.75" bottom="0.75" header="0.3" footer="0.3"/>
  <pageSetup paperSize="9" orientation="portrait" horizontalDpi="200" verticalDpi="300" r:id="rId13"/>
  <drawing r:id="rId1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7"/>
  <sheetViews>
    <sheetView workbookViewId="0">
      <selection activeCell="I33" sqref="I33"/>
    </sheetView>
  </sheetViews>
  <sheetFormatPr defaultRowHeight="12.75"/>
  <cols>
    <col min="1" max="1" width="18.125" style="495" customWidth="1"/>
    <col min="2" max="2" width="29" style="495" customWidth="1"/>
    <col min="3" max="3" width="15.125" style="495" customWidth="1"/>
    <col min="4" max="4" width="18.375" style="495" customWidth="1"/>
    <col min="5" max="5" width="16" style="495" customWidth="1"/>
    <col min="6" max="6" width="23.625" style="495" customWidth="1"/>
    <col min="7" max="7" width="22.75" style="495" customWidth="1"/>
    <col min="8" max="16384" width="9" style="495"/>
  </cols>
  <sheetData>
    <row r="1" spans="1:7" ht="51" customHeight="1">
      <c r="A1" s="616" t="s">
        <v>2554</v>
      </c>
      <c r="B1" s="616"/>
      <c r="C1" s="616"/>
      <c r="D1" s="616"/>
      <c r="E1" s="616"/>
      <c r="F1" s="616"/>
      <c r="G1" s="616"/>
    </row>
    <row r="2" spans="1:7" ht="18.75">
      <c r="A2" s="615" t="s">
        <v>17</v>
      </c>
      <c r="B2" s="614"/>
      <c r="C2" s="610"/>
      <c r="D2" s="610"/>
      <c r="E2" s="613"/>
      <c r="F2" s="610"/>
      <c r="G2" s="612" t="s">
        <v>2553</v>
      </c>
    </row>
    <row r="3" spans="1:7">
      <c r="A3" s="611"/>
      <c r="B3" s="610"/>
      <c r="C3" s="610"/>
      <c r="D3" s="610"/>
      <c r="E3" s="610"/>
      <c r="F3" s="610"/>
      <c r="G3" s="610"/>
    </row>
    <row r="4" spans="1:7" ht="15.75">
      <c r="A4" s="609" t="s">
        <v>18</v>
      </c>
      <c r="B4" s="609"/>
      <c r="C4" s="609"/>
      <c r="D4" s="609"/>
      <c r="E4" s="609"/>
      <c r="F4" s="609"/>
      <c r="G4" s="609"/>
    </row>
    <row r="5" spans="1:7">
      <c r="A5" s="509"/>
      <c r="B5" s="511" t="s">
        <v>2552</v>
      </c>
      <c r="C5" s="557"/>
      <c r="D5" s="607"/>
      <c r="E5" s="608"/>
      <c r="F5" s="607"/>
      <c r="G5" s="606"/>
    </row>
    <row r="6" spans="1:7">
      <c r="B6" s="511"/>
      <c r="C6" s="557"/>
      <c r="D6" s="607"/>
      <c r="E6" s="608"/>
      <c r="F6" s="607"/>
      <c r="G6" s="606"/>
    </row>
    <row r="7" spans="1:7">
      <c r="A7" s="509" t="s">
        <v>2551</v>
      </c>
      <c r="B7" s="573" t="s">
        <v>2540</v>
      </c>
      <c r="C7" s="573" t="s">
        <v>2539</v>
      </c>
      <c r="D7" s="573" t="s">
        <v>2538</v>
      </c>
      <c r="E7" s="573" t="s">
        <v>2272</v>
      </c>
      <c r="F7" s="551" t="s">
        <v>2537</v>
      </c>
      <c r="G7" s="551" t="s">
        <v>2550</v>
      </c>
    </row>
    <row r="8" spans="1:7" ht="15.75" customHeight="1">
      <c r="A8" s="509" t="s">
        <v>2346</v>
      </c>
      <c r="B8" s="571"/>
      <c r="C8" s="571"/>
      <c r="D8" s="571"/>
      <c r="E8" s="571"/>
      <c r="F8" s="551" t="s">
        <v>2535</v>
      </c>
      <c r="G8" s="551" t="s">
        <v>2534</v>
      </c>
    </row>
    <row r="9" spans="1:7" ht="13.5" customHeight="1">
      <c r="A9" s="605"/>
      <c r="B9" s="595" t="s">
        <v>2528</v>
      </c>
      <c r="C9" s="595" t="s">
        <v>2527</v>
      </c>
      <c r="D9" s="604" t="s">
        <v>2321</v>
      </c>
      <c r="E9" s="595">
        <v>45406</v>
      </c>
      <c r="F9" s="595">
        <v>45413</v>
      </c>
      <c r="G9" s="595">
        <v>45442</v>
      </c>
    </row>
    <row r="10" spans="1:7" ht="13.5" customHeight="1">
      <c r="A10" s="605"/>
      <c r="B10" s="595" t="s">
        <v>2549</v>
      </c>
      <c r="C10" s="595" t="s">
        <v>2548</v>
      </c>
      <c r="D10" s="604" t="s">
        <v>2196</v>
      </c>
      <c r="E10" s="595">
        <v>45413</v>
      </c>
      <c r="F10" s="595">
        <v>45420</v>
      </c>
      <c r="G10" s="595">
        <v>45449</v>
      </c>
    </row>
    <row r="11" spans="1:7" ht="13.5" customHeight="1">
      <c r="A11" s="605"/>
      <c r="B11" s="595" t="s">
        <v>2547</v>
      </c>
      <c r="C11" s="595" t="s">
        <v>2546</v>
      </c>
      <c r="D11" s="604" t="s">
        <v>2196</v>
      </c>
      <c r="E11" s="595">
        <v>45420</v>
      </c>
      <c r="F11" s="595">
        <v>45427</v>
      </c>
      <c r="G11" s="595">
        <v>45456</v>
      </c>
    </row>
    <row r="12" spans="1:7" ht="13.5" customHeight="1">
      <c r="A12" s="605"/>
      <c r="B12" s="595" t="s">
        <v>2545</v>
      </c>
      <c r="C12" s="595" t="s">
        <v>2544</v>
      </c>
      <c r="D12" s="604" t="s">
        <v>2196</v>
      </c>
      <c r="E12" s="595">
        <v>45427</v>
      </c>
      <c r="F12" s="595">
        <v>45434</v>
      </c>
      <c r="G12" s="595">
        <v>45463</v>
      </c>
    </row>
    <row r="13" spans="1:7" ht="13.5" customHeight="1">
      <c r="A13" s="605"/>
      <c r="B13" s="595" t="s">
        <v>2543</v>
      </c>
      <c r="C13" s="595" t="s">
        <v>2542</v>
      </c>
      <c r="D13" s="604" t="s">
        <v>2196</v>
      </c>
      <c r="E13" s="595">
        <v>45434</v>
      </c>
      <c r="F13" s="595">
        <v>45441</v>
      </c>
      <c r="G13" s="595">
        <v>45470</v>
      </c>
    </row>
    <row r="14" spans="1:7" ht="13.5" customHeight="1">
      <c r="A14" s="605"/>
      <c r="B14" s="595"/>
      <c r="C14" s="595"/>
      <c r="D14" s="604" t="s">
        <v>2324</v>
      </c>
      <c r="E14" s="595">
        <v>45441</v>
      </c>
      <c r="F14" s="595">
        <v>45448</v>
      </c>
      <c r="G14" s="595">
        <v>45477</v>
      </c>
    </row>
    <row r="15" spans="1:7" s="603" customFormat="1" ht="13.5"/>
    <row r="16" spans="1:7" ht="13.5" customHeight="1">
      <c r="A16" s="509" t="s">
        <v>2541</v>
      </c>
      <c r="B16" s="573" t="s">
        <v>2540</v>
      </c>
      <c r="C16" s="573" t="s">
        <v>2539</v>
      </c>
      <c r="D16" s="573" t="s">
        <v>2538</v>
      </c>
      <c r="E16" s="573" t="s">
        <v>2272</v>
      </c>
      <c r="F16" s="551" t="s">
        <v>2537</v>
      </c>
      <c r="G16" s="551" t="s">
        <v>2536</v>
      </c>
    </row>
    <row r="17" spans="1:7" ht="13.5" customHeight="1">
      <c r="A17" s="602"/>
      <c r="B17" s="571"/>
      <c r="C17" s="571"/>
      <c r="D17" s="571"/>
      <c r="E17" s="571"/>
      <c r="F17" s="551" t="s">
        <v>2535</v>
      </c>
      <c r="G17" s="551" t="s">
        <v>2534</v>
      </c>
    </row>
    <row r="18" spans="1:7" ht="13.5" customHeight="1">
      <c r="A18" s="601" t="s">
        <v>2530</v>
      </c>
      <c r="B18" s="595" t="s">
        <v>2519</v>
      </c>
      <c r="C18" s="595" t="s">
        <v>2518</v>
      </c>
      <c r="D18" s="551" t="s">
        <v>2511</v>
      </c>
      <c r="E18" s="595">
        <v>45408</v>
      </c>
      <c r="F18" s="595">
        <v>45417</v>
      </c>
      <c r="G18" s="595">
        <v>45446</v>
      </c>
    </row>
    <row r="19" spans="1:7" ht="13.5" customHeight="1">
      <c r="A19" s="601"/>
      <c r="B19" s="595" t="s">
        <v>2517</v>
      </c>
      <c r="C19" s="595" t="s">
        <v>12</v>
      </c>
      <c r="D19" s="551" t="s">
        <v>2511</v>
      </c>
      <c r="E19" s="595">
        <v>45415</v>
      </c>
      <c r="F19" s="595">
        <v>45424</v>
      </c>
      <c r="G19" s="595">
        <v>45453</v>
      </c>
    </row>
    <row r="20" spans="1:7" ht="13.5" customHeight="1">
      <c r="A20" s="601"/>
      <c r="B20" s="595" t="s">
        <v>2533</v>
      </c>
      <c r="C20" s="595" t="s">
        <v>135</v>
      </c>
      <c r="D20" s="551" t="s">
        <v>2511</v>
      </c>
      <c r="E20" s="595">
        <v>45422</v>
      </c>
      <c r="F20" s="595">
        <v>45431</v>
      </c>
      <c r="G20" s="595">
        <v>45460</v>
      </c>
    </row>
    <row r="21" spans="1:7" ht="13.5" customHeight="1">
      <c r="A21" s="601"/>
      <c r="B21" s="595" t="s">
        <v>2532</v>
      </c>
      <c r="C21" s="595" t="s">
        <v>2514</v>
      </c>
      <c r="D21" s="551" t="s">
        <v>2531</v>
      </c>
      <c r="E21" s="595">
        <v>45429</v>
      </c>
      <c r="F21" s="595">
        <v>45438</v>
      </c>
      <c r="G21" s="595">
        <v>45467</v>
      </c>
    </row>
    <row r="22" spans="1:7" ht="13.5" customHeight="1">
      <c r="A22" s="601" t="s">
        <v>2530</v>
      </c>
      <c r="B22" s="595" t="s">
        <v>2529</v>
      </c>
      <c r="C22" s="595" t="s">
        <v>2139</v>
      </c>
      <c r="D22" s="551" t="s">
        <v>2511</v>
      </c>
      <c r="E22" s="595">
        <v>45436</v>
      </c>
      <c r="F22" s="595">
        <v>45445</v>
      </c>
      <c r="G22" s="595">
        <v>45474</v>
      </c>
    </row>
    <row r="24" spans="1:7" ht="12.75" customHeight="1">
      <c r="A24" s="599" t="s">
        <v>137</v>
      </c>
      <c r="B24" s="576" t="s">
        <v>20</v>
      </c>
      <c r="C24" s="576" t="s">
        <v>21</v>
      </c>
      <c r="D24" s="576" t="s">
        <v>22</v>
      </c>
      <c r="E24" s="576" t="s">
        <v>2272</v>
      </c>
      <c r="F24" s="600" t="s">
        <v>187</v>
      </c>
      <c r="G24" s="600" t="s">
        <v>34</v>
      </c>
    </row>
    <row r="25" spans="1:7" ht="14.25" customHeight="1">
      <c r="A25" s="599" t="s">
        <v>2478</v>
      </c>
      <c r="B25" s="576"/>
      <c r="C25" s="576"/>
      <c r="D25" s="576"/>
      <c r="E25" s="576"/>
      <c r="F25" s="595" t="s">
        <v>24</v>
      </c>
      <c r="G25" s="595" t="s">
        <v>25</v>
      </c>
    </row>
    <row r="26" spans="1:7" ht="13.5" customHeight="1">
      <c r="A26" s="599"/>
      <c r="B26" s="595" t="s">
        <v>2528</v>
      </c>
      <c r="C26" s="595" t="s">
        <v>2527</v>
      </c>
      <c r="D26" s="551" t="s">
        <v>2353</v>
      </c>
      <c r="E26" s="595">
        <v>45412</v>
      </c>
      <c r="F26" s="595">
        <v>45418</v>
      </c>
      <c r="G26" s="595">
        <v>45441</v>
      </c>
    </row>
    <row r="27" spans="1:7" ht="13.5" customHeight="1">
      <c r="A27" s="599"/>
      <c r="B27" s="595" t="s">
        <v>2526</v>
      </c>
      <c r="C27" s="595" t="s">
        <v>26</v>
      </c>
      <c r="D27" s="551" t="s">
        <v>2353</v>
      </c>
      <c r="E27" s="595">
        <v>45419</v>
      </c>
      <c r="F27" s="595">
        <v>45425</v>
      </c>
      <c r="G27" s="595">
        <v>45448</v>
      </c>
    </row>
    <row r="28" spans="1:7" ht="13.5" customHeight="1">
      <c r="A28" s="599"/>
      <c r="B28" s="595" t="s">
        <v>2525</v>
      </c>
      <c r="C28" s="595" t="s">
        <v>77</v>
      </c>
      <c r="D28" s="551" t="s">
        <v>2353</v>
      </c>
      <c r="E28" s="595">
        <v>45426</v>
      </c>
      <c r="F28" s="595">
        <v>45432</v>
      </c>
      <c r="G28" s="595">
        <v>45455</v>
      </c>
    </row>
    <row r="29" spans="1:7" ht="13.5" customHeight="1">
      <c r="A29" s="599"/>
      <c r="B29" s="595" t="s">
        <v>2524</v>
      </c>
      <c r="C29" s="595" t="s">
        <v>27</v>
      </c>
      <c r="D29" s="551" t="s">
        <v>2353</v>
      </c>
      <c r="E29" s="595">
        <v>45433</v>
      </c>
      <c r="F29" s="595">
        <v>45439</v>
      </c>
      <c r="G29" s="595">
        <v>45462</v>
      </c>
    </row>
    <row r="30" spans="1:7" ht="13.5" customHeight="1">
      <c r="A30" s="599"/>
      <c r="B30" s="595"/>
      <c r="C30" s="595"/>
      <c r="D30" s="551" t="s">
        <v>2353</v>
      </c>
      <c r="E30" s="595">
        <v>45440</v>
      </c>
      <c r="F30" s="595">
        <v>45446</v>
      </c>
      <c r="G30" s="595">
        <v>45469</v>
      </c>
    </row>
    <row r="31" spans="1:7" ht="12.75" customHeight="1"/>
    <row r="32" spans="1:7">
      <c r="A32" s="598" t="s">
        <v>2523</v>
      </c>
      <c r="B32" s="576" t="s">
        <v>20</v>
      </c>
      <c r="C32" s="553" t="s">
        <v>21</v>
      </c>
      <c r="D32" s="553" t="s">
        <v>22</v>
      </c>
      <c r="E32" s="553" t="s">
        <v>2522</v>
      </c>
      <c r="F32" s="551" t="s">
        <v>187</v>
      </c>
      <c r="G32" s="551" t="s">
        <v>2521</v>
      </c>
    </row>
    <row r="33" spans="1:7">
      <c r="A33" s="509" t="s">
        <v>2520</v>
      </c>
      <c r="B33" s="576"/>
      <c r="C33" s="552"/>
      <c r="D33" s="552"/>
      <c r="E33" s="552"/>
      <c r="F33" s="596" t="s">
        <v>24</v>
      </c>
      <c r="G33" s="596" t="s">
        <v>25</v>
      </c>
    </row>
    <row r="34" spans="1:7" ht="13.5" customHeight="1">
      <c r="B34" s="595" t="s">
        <v>2519</v>
      </c>
      <c r="C34" s="595" t="s">
        <v>2518</v>
      </c>
      <c r="D34" s="551" t="s">
        <v>2511</v>
      </c>
      <c r="E34" s="596">
        <v>45411</v>
      </c>
      <c r="F34" s="596">
        <v>45417</v>
      </c>
      <c r="G34" s="596">
        <v>45440</v>
      </c>
    </row>
    <row r="35" spans="1:7" ht="13.5" customHeight="1">
      <c r="B35" s="595" t="s">
        <v>2517</v>
      </c>
      <c r="C35" s="595" t="s">
        <v>12</v>
      </c>
      <c r="D35" s="551" t="s">
        <v>2511</v>
      </c>
      <c r="E35" s="596">
        <v>45418</v>
      </c>
      <c r="F35" s="596">
        <v>45424</v>
      </c>
      <c r="G35" s="596">
        <v>45447</v>
      </c>
    </row>
    <row r="36" spans="1:7" ht="13.5" customHeight="1">
      <c r="B36" s="595" t="s">
        <v>2516</v>
      </c>
      <c r="C36" s="595" t="s">
        <v>135</v>
      </c>
      <c r="D36" s="551" t="s">
        <v>2279</v>
      </c>
      <c r="E36" s="596">
        <v>45425</v>
      </c>
      <c r="F36" s="596">
        <v>45431</v>
      </c>
      <c r="G36" s="596">
        <v>45454</v>
      </c>
    </row>
    <row r="37" spans="1:7" ht="13.5" customHeight="1">
      <c r="B37" s="595" t="s">
        <v>2515</v>
      </c>
      <c r="C37" s="595" t="s">
        <v>2514</v>
      </c>
      <c r="D37" s="551" t="s">
        <v>2513</v>
      </c>
      <c r="E37" s="596">
        <v>45432</v>
      </c>
      <c r="F37" s="596">
        <v>45438</v>
      </c>
      <c r="G37" s="596">
        <v>45461</v>
      </c>
    </row>
    <row r="38" spans="1:7" ht="13.5" customHeight="1">
      <c r="B38" s="595" t="s">
        <v>2512</v>
      </c>
      <c r="C38" s="595" t="s">
        <v>2139</v>
      </c>
      <c r="D38" s="551" t="s">
        <v>2511</v>
      </c>
      <c r="E38" s="596">
        <v>45439</v>
      </c>
      <c r="F38" s="596">
        <v>45445</v>
      </c>
      <c r="G38" s="596">
        <v>45468</v>
      </c>
    </row>
    <row r="39" spans="1:7" ht="13.5" customHeight="1">
      <c r="A39" s="509" t="s">
        <v>2510</v>
      </c>
      <c r="B39" s="569"/>
      <c r="C39" s="569"/>
      <c r="D39" s="575"/>
      <c r="E39" s="569"/>
      <c r="F39" s="569"/>
      <c r="G39" s="569"/>
    </row>
    <row r="40" spans="1:7" ht="13.5" customHeight="1">
      <c r="A40" s="509" t="s">
        <v>2509</v>
      </c>
      <c r="B40" s="576" t="s">
        <v>20</v>
      </c>
      <c r="C40" s="576" t="s">
        <v>21</v>
      </c>
      <c r="D40" s="576" t="s">
        <v>22</v>
      </c>
      <c r="E40" s="576" t="s">
        <v>2272</v>
      </c>
      <c r="F40" s="551" t="s">
        <v>187</v>
      </c>
      <c r="G40" s="551" t="s">
        <v>47</v>
      </c>
    </row>
    <row r="41" spans="1:7" ht="13.5" customHeight="1">
      <c r="A41" s="509"/>
      <c r="B41" s="576"/>
      <c r="C41" s="576"/>
      <c r="D41" s="576"/>
      <c r="E41" s="576"/>
      <c r="F41" s="596" t="s">
        <v>24</v>
      </c>
      <c r="G41" s="596" t="s">
        <v>25</v>
      </c>
    </row>
    <row r="42" spans="1:7" ht="13.5" customHeight="1">
      <c r="A42" s="509"/>
      <c r="B42" s="596" t="s">
        <v>2508</v>
      </c>
      <c r="C42" s="596" t="s">
        <v>2507</v>
      </c>
      <c r="D42" s="551" t="s">
        <v>2299</v>
      </c>
      <c r="E42" s="595">
        <v>45408</v>
      </c>
      <c r="F42" s="596">
        <v>45416</v>
      </c>
      <c r="G42" s="596">
        <v>45439</v>
      </c>
    </row>
    <row r="43" spans="1:7" ht="13.5" customHeight="1">
      <c r="A43" s="509"/>
      <c r="B43" s="596" t="s">
        <v>2506</v>
      </c>
      <c r="C43" s="596" t="s">
        <v>2505</v>
      </c>
      <c r="D43" s="551" t="s">
        <v>2299</v>
      </c>
      <c r="E43" s="595">
        <v>45415</v>
      </c>
      <c r="F43" s="596">
        <v>45423</v>
      </c>
      <c r="G43" s="596">
        <v>45446</v>
      </c>
    </row>
    <row r="44" spans="1:7" ht="13.5" customHeight="1">
      <c r="A44" s="509"/>
      <c r="B44" s="596" t="s">
        <v>2301</v>
      </c>
      <c r="C44" s="596" t="s">
        <v>2066</v>
      </c>
      <c r="D44" s="551" t="s">
        <v>2299</v>
      </c>
      <c r="E44" s="595">
        <v>45422</v>
      </c>
      <c r="F44" s="596">
        <v>45430</v>
      </c>
      <c r="G44" s="596">
        <v>45453</v>
      </c>
    </row>
    <row r="45" spans="1:7" ht="13.5" customHeight="1">
      <c r="A45" s="509"/>
      <c r="B45" s="596" t="s">
        <v>2298</v>
      </c>
      <c r="C45" s="596" t="s">
        <v>2504</v>
      </c>
      <c r="D45" s="551" t="s">
        <v>2299</v>
      </c>
      <c r="E45" s="595">
        <v>45429</v>
      </c>
      <c r="F45" s="596">
        <v>45437</v>
      </c>
      <c r="G45" s="596">
        <v>45460</v>
      </c>
    </row>
    <row r="46" spans="1:7" ht="13.5" customHeight="1">
      <c r="A46" s="509"/>
      <c r="B46" s="596" t="s">
        <v>2503</v>
      </c>
      <c r="C46" s="596" t="s">
        <v>2062</v>
      </c>
      <c r="D46" s="551" t="s">
        <v>2502</v>
      </c>
      <c r="E46" s="595">
        <v>45436</v>
      </c>
      <c r="F46" s="596">
        <v>45444</v>
      </c>
      <c r="G46" s="596">
        <v>45467</v>
      </c>
    </row>
    <row r="47" spans="1:7" ht="13.5" customHeight="1">
      <c r="A47" s="509"/>
      <c r="B47" s="569"/>
      <c r="C47" s="569"/>
      <c r="D47" s="575"/>
      <c r="E47" s="569"/>
      <c r="F47" s="569"/>
      <c r="G47" s="569"/>
    </row>
    <row r="48" spans="1:7" ht="13.5" customHeight="1">
      <c r="A48" s="597" t="s">
        <v>2501</v>
      </c>
      <c r="B48" s="576" t="s">
        <v>20</v>
      </c>
      <c r="C48" s="576" t="s">
        <v>21</v>
      </c>
      <c r="D48" s="576" t="s">
        <v>22</v>
      </c>
      <c r="E48" s="576" t="s">
        <v>2272</v>
      </c>
      <c r="F48" s="551" t="s">
        <v>187</v>
      </c>
      <c r="G48" s="551" t="s">
        <v>2500</v>
      </c>
    </row>
    <row r="49" spans="1:7" ht="13.5" customHeight="1">
      <c r="A49" s="509"/>
      <c r="B49" s="576"/>
      <c r="C49" s="576"/>
      <c r="D49" s="576"/>
      <c r="E49" s="576"/>
      <c r="F49" s="596" t="s">
        <v>24</v>
      </c>
      <c r="G49" s="596" t="s">
        <v>25</v>
      </c>
    </row>
    <row r="50" spans="1:7" ht="13.5" customHeight="1">
      <c r="A50" s="509"/>
      <c r="B50" s="595" t="s">
        <v>2490</v>
      </c>
      <c r="C50" s="595" t="s">
        <v>2489</v>
      </c>
      <c r="D50" s="551" t="s">
        <v>2481</v>
      </c>
      <c r="E50" s="595">
        <v>45404</v>
      </c>
      <c r="F50" s="596">
        <v>45414</v>
      </c>
      <c r="G50" s="596">
        <v>45433</v>
      </c>
    </row>
    <row r="51" spans="1:7" ht="13.5" customHeight="1">
      <c r="A51" s="509"/>
      <c r="B51" s="595" t="s">
        <v>2488</v>
      </c>
      <c r="C51" s="595" t="s">
        <v>149</v>
      </c>
      <c r="D51" s="551" t="s">
        <v>2481</v>
      </c>
      <c r="E51" s="595">
        <v>45411</v>
      </c>
      <c r="F51" s="595">
        <v>45421</v>
      </c>
      <c r="G51" s="595">
        <v>45440</v>
      </c>
    </row>
    <row r="52" spans="1:7" ht="13.5" customHeight="1">
      <c r="A52" s="509"/>
      <c r="B52" s="595" t="s">
        <v>2487</v>
      </c>
      <c r="C52" s="595" t="s">
        <v>2486</v>
      </c>
      <c r="D52" s="551" t="s">
        <v>2481</v>
      </c>
      <c r="E52" s="595">
        <v>45418</v>
      </c>
      <c r="F52" s="595">
        <v>45428</v>
      </c>
      <c r="G52" s="595">
        <v>45447</v>
      </c>
    </row>
    <row r="53" spans="1:7" ht="13.5" customHeight="1">
      <c r="A53" s="509"/>
      <c r="B53" s="595" t="s">
        <v>2485</v>
      </c>
      <c r="C53" s="595" t="s">
        <v>2484</v>
      </c>
      <c r="D53" s="551" t="s">
        <v>2481</v>
      </c>
      <c r="E53" s="595">
        <v>45425</v>
      </c>
      <c r="F53" s="595">
        <v>45435</v>
      </c>
      <c r="G53" s="595">
        <v>45454</v>
      </c>
    </row>
    <row r="54" spans="1:7" ht="13.5" customHeight="1">
      <c r="A54" s="509"/>
      <c r="B54" s="595" t="s">
        <v>2482</v>
      </c>
      <c r="C54" s="595" t="s">
        <v>149</v>
      </c>
      <c r="D54" s="551" t="s">
        <v>2481</v>
      </c>
      <c r="E54" s="595">
        <v>45432</v>
      </c>
      <c r="F54" s="595">
        <v>45442</v>
      </c>
      <c r="G54" s="595">
        <v>45461</v>
      </c>
    </row>
    <row r="55" spans="1:7" ht="13.5" customHeight="1">
      <c r="A55" s="509"/>
      <c r="B55" s="595"/>
      <c r="C55" s="595"/>
      <c r="D55" s="551" t="s">
        <v>2350</v>
      </c>
      <c r="E55" s="595">
        <v>45439</v>
      </c>
      <c r="F55" s="595">
        <v>45449</v>
      </c>
      <c r="G55" s="595">
        <v>45468</v>
      </c>
    </row>
    <row r="56" spans="1:7" ht="13.5" customHeight="1">
      <c r="B56" s="569"/>
      <c r="C56" s="569"/>
      <c r="D56" s="569"/>
      <c r="E56" s="569"/>
      <c r="F56" s="569"/>
      <c r="G56" s="569"/>
    </row>
    <row r="57" spans="1:7" ht="13.5" customHeight="1">
      <c r="A57" s="509" t="s">
        <v>2499</v>
      </c>
      <c r="B57" s="576" t="s">
        <v>20</v>
      </c>
      <c r="C57" s="576" t="s">
        <v>21</v>
      </c>
      <c r="D57" s="576" t="s">
        <v>22</v>
      </c>
      <c r="E57" s="576" t="s">
        <v>2272</v>
      </c>
      <c r="F57" s="551" t="s">
        <v>187</v>
      </c>
      <c r="G57" s="551" t="s">
        <v>142</v>
      </c>
    </row>
    <row r="58" spans="1:7" ht="13.5" customHeight="1">
      <c r="A58" s="509" t="s">
        <v>2315</v>
      </c>
      <c r="B58" s="576"/>
      <c r="C58" s="576"/>
      <c r="D58" s="576"/>
      <c r="E58" s="576"/>
      <c r="F58" s="551" t="s">
        <v>24</v>
      </c>
      <c r="G58" s="551" t="s">
        <v>25</v>
      </c>
    </row>
    <row r="59" spans="1:7" ht="13.5" customHeight="1">
      <c r="A59" s="509"/>
      <c r="B59" s="595" t="s">
        <v>2498</v>
      </c>
      <c r="C59" s="595" t="s">
        <v>2497</v>
      </c>
      <c r="D59" s="595" t="s">
        <v>2299</v>
      </c>
      <c r="E59" s="595">
        <v>45412</v>
      </c>
      <c r="F59" s="595">
        <v>45419</v>
      </c>
      <c r="G59" s="595">
        <v>45442</v>
      </c>
    </row>
    <row r="60" spans="1:7" ht="13.5" customHeight="1">
      <c r="A60" s="509"/>
      <c r="B60" s="595" t="s">
        <v>2496</v>
      </c>
      <c r="C60" s="595" t="s">
        <v>2495</v>
      </c>
      <c r="D60" s="595" t="s">
        <v>2299</v>
      </c>
      <c r="E60" s="595">
        <v>45419</v>
      </c>
      <c r="F60" s="595">
        <v>45426</v>
      </c>
      <c r="G60" s="595">
        <v>45449</v>
      </c>
    </row>
    <row r="61" spans="1:7" ht="12.75" customHeight="1">
      <c r="A61" s="509"/>
      <c r="B61" s="595" t="s">
        <v>2494</v>
      </c>
      <c r="C61" s="595" t="s">
        <v>2076</v>
      </c>
      <c r="D61" s="595" t="s">
        <v>2299</v>
      </c>
      <c r="E61" s="595">
        <v>45426</v>
      </c>
      <c r="F61" s="595">
        <v>45433</v>
      </c>
      <c r="G61" s="595">
        <v>45456</v>
      </c>
    </row>
    <row r="62" spans="1:7" ht="13.5" customHeight="1">
      <c r="A62" s="509"/>
      <c r="B62" s="595" t="s">
        <v>2493</v>
      </c>
      <c r="C62" s="595" t="s">
        <v>2074</v>
      </c>
      <c r="D62" s="595" t="s">
        <v>2299</v>
      </c>
      <c r="E62" s="595">
        <v>45433</v>
      </c>
      <c r="F62" s="595">
        <v>45440</v>
      </c>
      <c r="G62" s="595">
        <v>45463</v>
      </c>
    </row>
    <row r="63" spans="1:7" ht="13.5" customHeight="1">
      <c r="A63" s="509"/>
      <c r="B63" s="595"/>
      <c r="C63" s="595"/>
      <c r="D63" s="595" t="s">
        <v>2299</v>
      </c>
      <c r="E63" s="595">
        <v>45440</v>
      </c>
      <c r="F63" s="595">
        <v>45447</v>
      </c>
      <c r="G63" s="595">
        <v>45470</v>
      </c>
    </row>
    <row r="64" spans="1:7" ht="13.5" customHeight="1">
      <c r="A64" s="509"/>
      <c r="B64" s="569"/>
      <c r="C64" s="569"/>
      <c r="D64" s="569"/>
      <c r="E64" s="569"/>
      <c r="F64" s="569"/>
      <c r="G64" s="569"/>
    </row>
    <row r="65" spans="1:7" ht="13.5" customHeight="1">
      <c r="A65" s="589" t="s">
        <v>2492</v>
      </c>
      <c r="B65" s="543" t="s">
        <v>20</v>
      </c>
      <c r="C65" s="543" t="s">
        <v>21</v>
      </c>
      <c r="D65" s="543" t="s">
        <v>22</v>
      </c>
      <c r="E65" s="543" t="s">
        <v>2272</v>
      </c>
      <c r="F65" s="500" t="s">
        <v>187</v>
      </c>
      <c r="G65" s="500" t="s">
        <v>2491</v>
      </c>
    </row>
    <row r="66" spans="1:7" ht="13.5" customHeight="1">
      <c r="A66" s="590" t="s">
        <v>2422</v>
      </c>
      <c r="B66" s="542"/>
      <c r="C66" s="542"/>
      <c r="D66" s="542"/>
      <c r="E66" s="542"/>
      <c r="F66" s="500" t="s">
        <v>24</v>
      </c>
      <c r="G66" s="500" t="s">
        <v>25</v>
      </c>
    </row>
    <row r="67" spans="1:7" ht="13.5" customHeight="1">
      <c r="A67" s="589" t="s">
        <v>2134</v>
      </c>
      <c r="B67" s="550" t="s">
        <v>2490</v>
      </c>
      <c r="C67" s="550" t="s">
        <v>2489</v>
      </c>
      <c r="D67" s="559" t="s">
        <v>2481</v>
      </c>
      <c r="E67" s="550">
        <v>45407</v>
      </c>
      <c r="F67" s="550">
        <v>45414</v>
      </c>
      <c r="G67" s="550">
        <v>45453</v>
      </c>
    </row>
    <row r="68" spans="1:7" ht="13.5" customHeight="1">
      <c r="A68" s="589" t="s">
        <v>2134</v>
      </c>
      <c r="B68" s="550" t="s">
        <v>2488</v>
      </c>
      <c r="C68" s="550" t="s">
        <v>149</v>
      </c>
      <c r="D68" s="559" t="s">
        <v>2481</v>
      </c>
      <c r="E68" s="550">
        <v>45414</v>
      </c>
      <c r="F68" s="550">
        <v>45421</v>
      </c>
      <c r="G68" s="550">
        <v>45460</v>
      </c>
    </row>
    <row r="69" spans="1:7" ht="13.5" customHeight="1">
      <c r="A69" s="589" t="s">
        <v>2134</v>
      </c>
      <c r="B69" s="550" t="s">
        <v>2487</v>
      </c>
      <c r="C69" s="550" t="s">
        <v>2486</v>
      </c>
      <c r="D69" s="559" t="s">
        <v>2481</v>
      </c>
      <c r="E69" s="550">
        <v>45421</v>
      </c>
      <c r="F69" s="550">
        <v>45428</v>
      </c>
      <c r="G69" s="550">
        <v>45467</v>
      </c>
    </row>
    <row r="70" spans="1:7" ht="13.5" customHeight="1">
      <c r="A70" s="589" t="s">
        <v>2134</v>
      </c>
      <c r="B70" s="550" t="s">
        <v>2485</v>
      </c>
      <c r="C70" s="550" t="s">
        <v>2484</v>
      </c>
      <c r="D70" s="559" t="s">
        <v>2483</v>
      </c>
      <c r="E70" s="550">
        <v>45428</v>
      </c>
      <c r="F70" s="550">
        <v>45435</v>
      </c>
      <c r="G70" s="550">
        <v>45474</v>
      </c>
    </row>
    <row r="71" spans="1:7" ht="13.5" customHeight="1">
      <c r="A71" s="589" t="s">
        <v>2134</v>
      </c>
      <c r="B71" s="550" t="s">
        <v>2482</v>
      </c>
      <c r="C71" s="550" t="s">
        <v>149</v>
      </c>
      <c r="D71" s="559" t="s">
        <v>2481</v>
      </c>
      <c r="E71" s="550">
        <v>45435</v>
      </c>
      <c r="F71" s="550">
        <v>45442</v>
      </c>
      <c r="G71" s="550">
        <v>45481</v>
      </c>
    </row>
    <row r="72" spans="1:7" ht="13.5" customHeight="1">
      <c r="A72" s="589" t="s">
        <v>2134</v>
      </c>
      <c r="B72" s="550"/>
      <c r="C72" s="550"/>
      <c r="D72" s="559" t="s">
        <v>2481</v>
      </c>
      <c r="E72" s="550">
        <v>45442</v>
      </c>
      <c r="F72" s="550">
        <v>45449</v>
      </c>
      <c r="G72" s="550">
        <v>45488</v>
      </c>
    </row>
    <row r="73" spans="1:7">
      <c r="A73" s="509"/>
      <c r="B73" s="569"/>
      <c r="C73" s="569"/>
      <c r="D73" s="575"/>
      <c r="E73" s="569"/>
      <c r="F73" s="569"/>
      <c r="G73" s="569"/>
    </row>
    <row r="74" spans="1:7" ht="15.75">
      <c r="A74" s="577" t="s">
        <v>2480</v>
      </c>
      <c r="B74" s="577"/>
      <c r="C74" s="577"/>
      <c r="D74" s="577"/>
      <c r="E74" s="577"/>
      <c r="F74" s="577"/>
      <c r="G74" s="577"/>
    </row>
    <row r="75" spans="1:7">
      <c r="A75" s="589" t="s">
        <v>2479</v>
      </c>
      <c r="B75" s="565" t="s">
        <v>20</v>
      </c>
      <c r="C75" s="565" t="s">
        <v>21</v>
      </c>
      <c r="D75" s="565" t="s">
        <v>2398</v>
      </c>
      <c r="E75" s="565" t="s">
        <v>2272</v>
      </c>
      <c r="F75" s="559" t="s">
        <v>187</v>
      </c>
      <c r="G75" s="559" t="s">
        <v>95</v>
      </c>
    </row>
    <row r="76" spans="1:7">
      <c r="A76" s="590" t="s">
        <v>2478</v>
      </c>
      <c r="B76" s="563"/>
      <c r="C76" s="563"/>
      <c r="D76" s="563"/>
      <c r="E76" s="563"/>
      <c r="F76" s="559" t="s">
        <v>2477</v>
      </c>
      <c r="G76" s="559" t="s">
        <v>2476</v>
      </c>
    </row>
    <row r="77" spans="1:7">
      <c r="A77" s="589"/>
      <c r="B77" s="550" t="s">
        <v>2475</v>
      </c>
      <c r="C77" s="550" t="s">
        <v>1777</v>
      </c>
      <c r="D77" s="559" t="s">
        <v>2470</v>
      </c>
      <c r="E77" s="550">
        <v>45411</v>
      </c>
      <c r="F77" s="550">
        <v>45418</v>
      </c>
      <c r="G77" s="550">
        <v>45426</v>
      </c>
    </row>
    <row r="78" spans="1:7">
      <c r="A78" s="589"/>
      <c r="B78" s="550" t="s">
        <v>2474</v>
      </c>
      <c r="C78" s="550" t="s">
        <v>1775</v>
      </c>
      <c r="D78" s="559" t="s">
        <v>2470</v>
      </c>
      <c r="E78" s="550">
        <v>45418</v>
      </c>
      <c r="F78" s="550">
        <v>45425</v>
      </c>
      <c r="G78" s="550">
        <v>45433</v>
      </c>
    </row>
    <row r="79" spans="1:7">
      <c r="A79" s="589"/>
      <c r="B79" s="550" t="s">
        <v>2473</v>
      </c>
      <c r="C79" s="550" t="s">
        <v>1773</v>
      </c>
      <c r="D79" s="559" t="s">
        <v>2471</v>
      </c>
      <c r="E79" s="550">
        <v>45425</v>
      </c>
      <c r="F79" s="550">
        <v>45432</v>
      </c>
      <c r="G79" s="550">
        <v>45440</v>
      </c>
    </row>
    <row r="80" spans="1:7">
      <c r="A80" s="589"/>
      <c r="B80" s="550" t="s">
        <v>2472</v>
      </c>
      <c r="C80" s="550" t="s">
        <v>1771</v>
      </c>
      <c r="D80" s="559" t="s">
        <v>2471</v>
      </c>
      <c r="E80" s="550">
        <v>45432</v>
      </c>
      <c r="F80" s="550">
        <v>45439</v>
      </c>
      <c r="G80" s="550">
        <v>45447</v>
      </c>
    </row>
    <row r="81" spans="1:7">
      <c r="A81" s="589"/>
      <c r="B81" s="550"/>
      <c r="C81" s="550"/>
      <c r="D81" s="559" t="s">
        <v>2470</v>
      </c>
      <c r="E81" s="550">
        <v>45439</v>
      </c>
      <c r="F81" s="550">
        <v>45446</v>
      </c>
      <c r="G81" s="550">
        <v>45454</v>
      </c>
    </row>
    <row r="82" spans="1:7">
      <c r="A82" s="505"/>
      <c r="B82" s="594"/>
      <c r="C82" s="593"/>
      <c r="D82" s="592"/>
      <c r="E82" s="591"/>
      <c r="F82" s="591"/>
      <c r="G82" s="591"/>
    </row>
    <row r="83" spans="1:7">
      <c r="A83" s="589" t="s">
        <v>2469</v>
      </c>
      <c r="B83" s="543" t="s">
        <v>20</v>
      </c>
      <c r="C83" s="543" t="s">
        <v>21</v>
      </c>
      <c r="D83" s="543" t="s">
        <v>22</v>
      </c>
      <c r="E83" s="543" t="s">
        <v>2272</v>
      </c>
      <c r="F83" s="500" t="s">
        <v>187</v>
      </c>
      <c r="G83" s="500" t="s">
        <v>2468</v>
      </c>
    </row>
    <row r="84" spans="1:7">
      <c r="A84" s="590" t="s">
        <v>2199</v>
      </c>
      <c r="B84" s="542"/>
      <c r="C84" s="542"/>
      <c r="D84" s="542"/>
      <c r="E84" s="542"/>
      <c r="F84" s="500" t="s">
        <v>24</v>
      </c>
      <c r="G84" s="500" t="s">
        <v>25</v>
      </c>
    </row>
    <row r="85" spans="1:7">
      <c r="A85" s="589" t="s">
        <v>2134</v>
      </c>
      <c r="B85" s="550" t="s">
        <v>2460</v>
      </c>
      <c r="C85" s="550" t="s">
        <v>2467</v>
      </c>
      <c r="D85" s="559" t="s">
        <v>2457</v>
      </c>
      <c r="E85" s="550">
        <v>45407</v>
      </c>
      <c r="F85" s="550">
        <v>45413</v>
      </c>
      <c r="G85" s="550">
        <v>45418</v>
      </c>
    </row>
    <row r="86" spans="1:7">
      <c r="A86" s="589" t="s">
        <v>2134</v>
      </c>
      <c r="B86" s="550" t="s">
        <v>2466</v>
      </c>
      <c r="C86" s="550" t="s">
        <v>2465</v>
      </c>
      <c r="D86" s="559" t="s">
        <v>2457</v>
      </c>
      <c r="E86" s="550">
        <v>45414</v>
      </c>
      <c r="F86" s="550">
        <v>45420</v>
      </c>
      <c r="G86" s="550">
        <v>45425</v>
      </c>
    </row>
    <row r="87" spans="1:7">
      <c r="A87" s="589" t="s">
        <v>2134</v>
      </c>
      <c r="B87" s="550" t="s">
        <v>2464</v>
      </c>
      <c r="C87" s="550" t="s">
        <v>2461</v>
      </c>
      <c r="D87" s="559" t="s">
        <v>2463</v>
      </c>
      <c r="E87" s="550">
        <v>45421</v>
      </c>
      <c r="F87" s="550">
        <v>45427</v>
      </c>
      <c r="G87" s="550">
        <v>45432</v>
      </c>
    </row>
    <row r="88" spans="1:7">
      <c r="A88" s="589" t="s">
        <v>2134</v>
      </c>
      <c r="B88" s="550" t="s">
        <v>2462</v>
      </c>
      <c r="C88" s="550" t="s">
        <v>2461</v>
      </c>
      <c r="D88" s="559" t="s">
        <v>2457</v>
      </c>
      <c r="E88" s="550">
        <v>45428</v>
      </c>
      <c r="F88" s="550">
        <v>45434</v>
      </c>
      <c r="G88" s="550">
        <v>45439</v>
      </c>
    </row>
    <row r="89" spans="1:7">
      <c r="A89" s="589" t="s">
        <v>2134</v>
      </c>
      <c r="B89" s="550" t="s">
        <v>2460</v>
      </c>
      <c r="C89" s="550" t="s">
        <v>2459</v>
      </c>
      <c r="D89" s="559" t="s">
        <v>2458</v>
      </c>
      <c r="E89" s="550">
        <v>45435</v>
      </c>
      <c r="F89" s="550">
        <v>45441</v>
      </c>
      <c r="G89" s="550">
        <v>45446</v>
      </c>
    </row>
    <row r="90" spans="1:7">
      <c r="A90" s="589" t="s">
        <v>2134</v>
      </c>
      <c r="B90" s="550"/>
      <c r="C90" s="550"/>
      <c r="D90" s="559" t="s">
        <v>2457</v>
      </c>
      <c r="E90" s="550">
        <v>45442</v>
      </c>
      <c r="F90" s="550">
        <v>45448</v>
      </c>
      <c r="G90" s="550">
        <v>45453</v>
      </c>
    </row>
    <row r="91" spans="1:7">
      <c r="E91" s="586"/>
      <c r="F91" s="586"/>
      <c r="G91" s="586"/>
    </row>
    <row r="92" spans="1:7">
      <c r="A92" s="509" t="s">
        <v>2456</v>
      </c>
      <c r="B92" s="553" t="s">
        <v>20</v>
      </c>
      <c r="C92" s="553" t="s">
        <v>21</v>
      </c>
      <c r="D92" s="553" t="s">
        <v>22</v>
      </c>
      <c r="E92" s="553" t="s">
        <v>2272</v>
      </c>
      <c r="F92" s="551" t="s">
        <v>187</v>
      </c>
      <c r="G92" s="551" t="s">
        <v>2455</v>
      </c>
    </row>
    <row r="93" spans="1:7">
      <c r="A93" s="509" t="s">
        <v>2454</v>
      </c>
      <c r="B93" s="555"/>
      <c r="C93" s="555"/>
      <c r="D93" s="552"/>
      <c r="E93" s="552"/>
      <c r="F93" s="551" t="s">
        <v>24</v>
      </c>
      <c r="G93" s="551" t="s">
        <v>25</v>
      </c>
    </row>
    <row r="94" spans="1:7" ht="13.5" customHeight="1">
      <c r="B94" s="550" t="s">
        <v>2448</v>
      </c>
      <c r="C94" s="550" t="s">
        <v>2453</v>
      </c>
      <c r="D94" s="573" t="s">
        <v>2225</v>
      </c>
      <c r="E94" s="550">
        <v>45411</v>
      </c>
      <c r="F94" s="550">
        <v>45418</v>
      </c>
      <c r="G94" s="550">
        <v>45422</v>
      </c>
    </row>
    <row r="95" spans="1:7" ht="13.5" customHeight="1">
      <c r="B95" s="550" t="s">
        <v>2452</v>
      </c>
      <c r="C95" s="550" t="s">
        <v>2451</v>
      </c>
      <c r="D95" s="572"/>
      <c r="E95" s="550">
        <v>45418</v>
      </c>
      <c r="F95" s="550">
        <v>45425</v>
      </c>
      <c r="G95" s="550">
        <v>45429</v>
      </c>
    </row>
    <row r="96" spans="1:7" ht="13.5" customHeight="1">
      <c r="B96" s="550" t="s">
        <v>2450</v>
      </c>
      <c r="C96" s="550" t="s">
        <v>2449</v>
      </c>
      <c r="D96" s="572"/>
      <c r="E96" s="550">
        <v>45425</v>
      </c>
      <c r="F96" s="550">
        <v>45432</v>
      </c>
      <c r="G96" s="550">
        <v>45436</v>
      </c>
    </row>
    <row r="97" spans="1:7" ht="13.5" customHeight="1">
      <c r="B97" s="550" t="s">
        <v>2448</v>
      </c>
      <c r="C97" s="550" t="s">
        <v>2447</v>
      </c>
      <c r="D97" s="572"/>
      <c r="E97" s="550">
        <v>45432</v>
      </c>
      <c r="F97" s="550">
        <v>45439</v>
      </c>
      <c r="G97" s="550">
        <v>45443</v>
      </c>
    </row>
    <row r="98" spans="1:7" ht="13.5" customHeight="1">
      <c r="B98" s="550"/>
      <c r="C98" s="550"/>
      <c r="D98" s="571"/>
      <c r="E98" s="550">
        <v>45439</v>
      </c>
      <c r="F98" s="550">
        <v>45446</v>
      </c>
      <c r="G98" s="550">
        <v>45450</v>
      </c>
    </row>
    <row r="100" spans="1:7">
      <c r="A100" s="509" t="s">
        <v>2446</v>
      </c>
      <c r="B100" s="503" t="s">
        <v>20</v>
      </c>
      <c r="C100" s="507" t="s">
        <v>21</v>
      </c>
      <c r="D100" s="504" t="s">
        <v>22</v>
      </c>
      <c r="E100" s="504" t="s">
        <v>2272</v>
      </c>
      <c r="F100" s="500" t="s">
        <v>187</v>
      </c>
      <c r="G100" s="500" t="s">
        <v>175</v>
      </c>
    </row>
    <row r="101" spans="1:7">
      <c r="A101" s="509" t="s">
        <v>2445</v>
      </c>
      <c r="B101" s="588"/>
      <c r="C101" s="507"/>
      <c r="D101" s="504"/>
      <c r="E101" s="504"/>
      <c r="F101" s="500" t="s">
        <v>24</v>
      </c>
      <c r="G101" s="500" t="s">
        <v>25</v>
      </c>
    </row>
    <row r="102" spans="1:7" ht="13.5" customHeight="1">
      <c r="A102" s="495" t="s">
        <v>2444</v>
      </c>
      <c r="B102" s="532" t="s">
        <v>2396</v>
      </c>
      <c r="C102" s="532" t="s">
        <v>2395</v>
      </c>
      <c r="D102" s="548" t="s">
        <v>2225</v>
      </c>
      <c r="E102" s="532">
        <v>45411</v>
      </c>
      <c r="F102" s="532">
        <v>45417</v>
      </c>
      <c r="G102" s="532">
        <v>45423</v>
      </c>
    </row>
    <row r="103" spans="1:7" ht="13.5" customHeight="1">
      <c r="B103" s="532" t="s">
        <v>2443</v>
      </c>
      <c r="C103" s="532" t="s">
        <v>2442</v>
      </c>
      <c r="D103" s="547"/>
      <c r="E103" s="532">
        <v>45418</v>
      </c>
      <c r="F103" s="532">
        <v>45424</v>
      </c>
      <c r="G103" s="532">
        <v>45430</v>
      </c>
    </row>
    <row r="104" spans="1:7" ht="13.5" customHeight="1">
      <c r="B104" s="532" t="s">
        <v>2441</v>
      </c>
      <c r="C104" s="532" t="s">
        <v>2440</v>
      </c>
      <c r="D104" s="547"/>
      <c r="E104" s="532">
        <v>45425</v>
      </c>
      <c r="F104" s="532">
        <v>45431</v>
      </c>
      <c r="G104" s="532">
        <v>45437</v>
      </c>
    </row>
    <row r="105" spans="1:7" ht="15" customHeight="1">
      <c r="B105" s="532" t="s">
        <v>2439</v>
      </c>
      <c r="C105" s="532" t="s">
        <v>2438</v>
      </c>
      <c r="D105" s="547"/>
      <c r="E105" s="532">
        <v>45432</v>
      </c>
      <c r="F105" s="532">
        <v>45438</v>
      </c>
      <c r="G105" s="532">
        <v>45444</v>
      </c>
    </row>
    <row r="106" spans="1:7" ht="13.5" customHeight="1">
      <c r="B106" s="532"/>
      <c r="C106" s="532"/>
      <c r="D106" s="545"/>
      <c r="E106" s="532">
        <v>45439</v>
      </c>
      <c r="F106" s="532">
        <v>45445</v>
      </c>
      <c r="G106" s="532">
        <v>45451</v>
      </c>
    </row>
    <row r="107" spans="1:7" ht="13.5" customHeight="1">
      <c r="B107" s="586"/>
      <c r="C107" s="586"/>
      <c r="D107" s="587"/>
      <c r="E107" s="586"/>
      <c r="F107" s="586"/>
      <c r="G107" s="586"/>
    </row>
    <row r="108" spans="1:7" ht="13.5" customHeight="1">
      <c r="A108" s="509" t="s">
        <v>2437</v>
      </c>
      <c r="B108" s="504" t="s">
        <v>20</v>
      </c>
      <c r="C108" s="504" t="s">
        <v>21</v>
      </c>
      <c r="D108" s="504" t="s">
        <v>22</v>
      </c>
      <c r="E108" s="504" t="s">
        <v>2272</v>
      </c>
      <c r="F108" s="500" t="s">
        <v>187</v>
      </c>
      <c r="G108" s="500" t="s">
        <v>2436</v>
      </c>
    </row>
    <row r="109" spans="1:7" ht="13.5" customHeight="1">
      <c r="A109" s="509" t="s">
        <v>2435</v>
      </c>
      <c r="B109" s="504"/>
      <c r="C109" s="504"/>
      <c r="D109" s="504"/>
      <c r="E109" s="504"/>
      <c r="F109" s="500" t="s">
        <v>24</v>
      </c>
      <c r="G109" s="500" t="s">
        <v>25</v>
      </c>
    </row>
    <row r="110" spans="1:7" ht="13.5" customHeight="1">
      <c r="A110" s="509"/>
      <c r="B110" s="532" t="s">
        <v>2434</v>
      </c>
      <c r="C110" s="532" t="s">
        <v>2433</v>
      </c>
      <c r="D110" s="581" t="s">
        <v>2249</v>
      </c>
      <c r="E110" s="532">
        <v>45041</v>
      </c>
      <c r="F110" s="532">
        <v>45413</v>
      </c>
      <c r="G110" s="532">
        <v>45419</v>
      </c>
    </row>
    <row r="111" spans="1:7" ht="13.5" customHeight="1">
      <c r="A111" s="509"/>
      <c r="B111" s="532" t="s">
        <v>2432</v>
      </c>
      <c r="C111" s="532" t="s">
        <v>2431</v>
      </c>
      <c r="D111" s="581" t="s">
        <v>2249</v>
      </c>
      <c r="E111" s="532">
        <v>45048</v>
      </c>
      <c r="F111" s="532">
        <v>45420</v>
      </c>
      <c r="G111" s="532">
        <v>45426</v>
      </c>
    </row>
    <row r="112" spans="1:7" ht="13.5" customHeight="1">
      <c r="A112" s="509"/>
      <c r="B112" s="532" t="s">
        <v>2430</v>
      </c>
      <c r="C112" s="532" t="s">
        <v>2429</v>
      </c>
      <c r="D112" s="581" t="s">
        <v>2249</v>
      </c>
      <c r="E112" s="532">
        <v>45055</v>
      </c>
      <c r="F112" s="532">
        <v>45427</v>
      </c>
      <c r="G112" s="532">
        <v>45433</v>
      </c>
    </row>
    <row r="113" spans="1:7" ht="13.5" customHeight="1">
      <c r="A113" s="509"/>
      <c r="B113" s="532" t="s">
        <v>2428</v>
      </c>
      <c r="C113" s="532" t="s">
        <v>2427</v>
      </c>
      <c r="D113" s="581" t="s">
        <v>2249</v>
      </c>
      <c r="E113" s="532">
        <v>45062</v>
      </c>
      <c r="F113" s="532">
        <v>45434</v>
      </c>
      <c r="G113" s="532">
        <v>45440</v>
      </c>
    </row>
    <row r="114" spans="1:7" ht="13.5" customHeight="1">
      <c r="A114" s="509"/>
      <c r="B114" s="532" t="s">
        <v>2426</v>
      </c>
      <c r="C114" s="532" t="s">
        <v>2425</v>
      </c>
      <c r="D114" s="581" t="s">
        <v>2249</v>
      </c>
      <c r="E114" s="532">
        <v>45069</v>
      </c>
      <c r="F114" s="532">
        <v>45441</v>
      </c>
      <c r="G114" s="532">
        <v>45447</v>
      </c>
    </row>
    <row r="115" spans="1:7" ht="13.5" customHeight="1">
      <c r="A115" s="509"/>
      <c r="B115" s="532"/>
      <c r="C115" s="532"/>
      <c r="D115" s="581" t="s">
        <v>2249</v>
      </c>
      <c r="E115" s="532">
        <v>45076</v>
      </c>
      <c r="F115" s="532">
        <v>45448</v>
      </c>
      <c r="G115" s="532">
        <v>45454</v>
      </c>
    </row>
    <row r="116" spans="1:7" ht="13.5" customHeight="1">
      <c r="A116" s="509"/>
      <c r="B116" s="582"/>
      <c r="C116" s="582"/>
      <c r="D116" s="583"/>
      <c r="E116" s="582"/>
      <c r="F116" s="582"/>
      <c r="G116" s="582"/>
    </row>
    <row r="117" spans="1:7" ht="13.5" customHeight="1" thickBot="1">
      <c r="A117" s="585" t="s">
        <v>2424</v>
      </c>
      <c r="B117" s="504" t="s">
        <v>20</v>
      </c>
      <c r="C117" s="504" t="s">
        <v>21</v>
      </c>
      <c r="D117" s="504" t="s">
        <v>22</v>
      </c>
      <c r="E117" s="504" t="s">
        <v>2272</v>
      </c>
      <c r="F117" s="500" t="s">
        <v>187</v>
      </c>
      <c r="G117" s="500" t="s">
        <v>2423</v>
      </c>
    </row>
    <row r="118" spans="1:7" ht="13.5" customHeight="1">
      <c r="A118" s="509" t="s">
        <v>2422</v>
      </c>
      <c r="B118" s="504"/>
      <c r="C118" s="504"/>
      <c r="D118" s="504"/>
      <c r="E118" s="504"/>
      <c r="F118" s="500" t="s">
        <v>24</v>
      </c>
      <c r="G118" s="500" t="s">
        <v>25</v>
      </c>
    </row>
    <row r="119" spans="1:7" ht="13.5" customHeight="1">
      <c r="A119" s="509"/>
      <c r="B119" s="532" t="s">
        <v>2421</v>
      </c>
      <c r="C119" s="532" t="s">
        <v>2420</v>
      </c>
      <c r="D119" s="548" t="s">
        <v>2419</v>
      </c>
      <c r="E119" s="532">
        <v>45407</v>
      </c>
      <c r="F119" s="532">
        <v>45414</v>
      </c>
      <c r="G119" s="532">
        <v>45450</v>
      </c>
    </row>
    <row r="120" spans="1:7" ht="13.5" customHeight="1">
      <c r="A120" s="509"/>
      <c r="B120" s="532" t="s">
        <v>2418</v>
      </c>
      <c r="C120" s="532" t="s">
        <v>2417</v>
      </c>
      <c r="D120" s="547"/>
      <c r="E120" s="532">
        <v>45414</v>
      </c>
      <c r="F120" s="532">
        <v>45421</v>
      </c>
      <c r="G120" s="532">
        <v>45457</v>
      </c>
    </row>
    <row r="121" spans="1:7" ht="13.5" customHeight="1">
      <c r="A121" s="509"/>
      <c r="B121" s="532" t="s">
        <v>2416</v>
      </c>
      <c r="C121" s="532" t="s">
        <v>2415</v>
      </c>
      <c r="D121" s="547"/>
      <c r="E121" s="532">
        <v>45421</v>
      </c>
      <c r="F121" s="532">
        <v>45428</v>
      </c>
      <c r="G121" s="532">
        <v>45464</v>
      </c>
    </row>
    <row r="122" spans="1:7" ht="13.5" customHeight="1">
      <c r="A122" s="509"/>
      <c r="B122" s="532" t="s">
        <v>2414</v>
      </c>
      <c r="C122" s="532" t="s">
        <v>2413</v>
      </c>
      <c r="D122" s="547"/>
      <c r="E122" s="532">
        <v>45428</v>
      </c>
      <c r="F122" s="532">
        <v>45435</v>
      </c>
      <c r="G122" s="532">
        <v>45471</v>
      </c>
    </row>
    <row r="123" spans="1:7" ht="13.5" customHeight="1">
      <c r="A123" s="509"/>
      <c r="B123" s="532" t="s">
        <v>2412</v>
      </c>
      <c r="C123" s="532" t="s">
        <v>2411</v>
      </c>
      <c r="D123" s="547"/>
      <c r="E123" s="532">
        <v>45435</v>
      </c>
      <c r="F123" s="532">
        <v>45442</v>
      </c>
      <c r="G123" s="532">
        <v>45478</v>
      </c>
    </row>
    <row r="124" spans="1:7" ht="13.5" customHeight="1">
      <c r="A124" s="509"/>
      <c r="B124" s="532"/>
      <c r="C124" s="532"/>
      <c r="D124" s="545"/>
      <c r="E124" s="532">
        <v>45442</v>
      </c>
      <c r="F124" s="532">
        <v>45449</v>
      </c>
      <c r="G124" s="532">
        <v>45485</v>
      </c>
    </row>
    <row r="125" spans="1:7">
      <c r="A125" s="509"/>
      <c r="B125" s="509"/>
      <c r="C125" s="509"/>
      <c r="D125" s="509"/>
      <c r="E125" s="584"/>
      <c r="F125" s="584"/>
      <c r="G125" s="584"/>
    </row>
    <row r="126" spans="1:7">
      <c r="A126" s="509" t="s">
        <v>2410</v>
      </c>
      <c r="B126" s="503" t="s">
        <v>20</v>
      </c>
      <c r="C126" s="503" t="s">
        <v>21</v>
      </c>
      <c r="D126" s="543" t="s">
        <v>22</v>
      </c>
      <c r="E126" s="543" t="s">
        <v>2272</v>
      </c>
      <c r="F126" s="500" t="s">
        <v>187</v>
      </c>
      <c r="G126" s="500" t="s">
        <v>98</v>
      </c>
    </row>
    <row r="127" spans="1:7">
      <c r="A127" s="509" t="s">
        <v>2409</v>
      </c>
      <c r="B127" s="502"/>
      <c r="C127" s="502"/>
      <c r="D127" s="542"/>
      <c r="E127" s="542"/>
      <c r="F127" s="500" t="s">
        <v>24</v>
      </c>
      <c r="G127" s="500" t="s">
        <v>25</v>
      </c>
    </row>
    <row r="128" spans="1:7" ht="13.5" customHeight="1">
      <c r="A128" s="509"/>
      <c r="B128" s="532" t="s">
        <v>2408</v>
      </c>
      <c r="C128" s="532" t="s">
        <v>2407</v>
      </c>
      <c r="D128" s="581" t="s">
        <v>2249</v>
      </c>
      <c r="E128" s="532">
        <v>45407</v>
      </c>
      <c r="F128" s="532">
        <v>45413</v>
      </c>
      <c r="G128" s="532">
        <v>45427</v>
      </c>
    </row>
    <row r="129" spans="1:7" ht="12" customHeight="1">
      <c r="A129" s="509"/>
      <c r="B129" s="532" t="s">
        <v>2406</v>
      </c>
      <c r="C129" s="532" t="s">
        <v>2405</v>
      </c>
      <c r="D129" s="581" t="s">
        <v>2249</v>
      </c>
      <c r="E129" s="532">
        <v>45414</v>
      </c>
      <c r="F129" s="532">
        <v>45420</v>
      </c>
      <c r="G129" s="532">
        <v>45434</v>
      </c>
    </row>
    <row r="130" spans="1:7">
      <c r="A130" s="509"/>
      <c r="B130" s="532" t="s">
        <v>2404</v>
      </c>
      <c r="C130" s="532" t="s">
        <v>2403</v>
      </c>
      <c r="D130" s="581" t="s">
        <v>2249</v>
      </c>
      <c r="E130" s="532">
        <v>45421</v>
      </c>
      <c r="F130" s="532">
        <v>45427</v>
      </c>
      <c r="G130" s="532">
        <v>45441</v>
      </c>
    </row>
    <row r="131" spans="1:7" ht="12.75" customHeight="1">
      <c r="A131" s="509"/>
      <c r="B131" s="532" t="s">
        <v>2402</v>
      </c>
      <c r="C131" s="532" t="s">
        <v>168</v>
      </c>
      <c r="D131" s="581" t="s">
        <v>2401</v>
      </c>
      <c r="E131" s="532">
        <v>45428</v>
      </c>
      <c r="F131" s="532">
        <v>45434</v>
      </c>
      <c r="G131" s="532">
        <v>45448</v>
      </c>
    </row>
    <row r="132" spans="1:7" ht="12.75" customHeight="1">
      <c r="A132" s="509"/>
      <c r="B132" s="532" t="s">
        <v>2400</v>
      </c>
      <c r="C132" s="532" t="s">
        <v>2399</v>
      </c>
      <c r="D132" s="581" t="s">
        <v>2249</v>
      </c>
      <c r="E132" s="532">
        <v>45435</v>
      </c>
      <c r="F132" s="532">
        <v>45441</v>
      </c>
      <c r="G132" s="532">
        <v>45455</v>
      </c>
    </row>
    <row r="133" spans="1:7" ht="13.5" customHeight="1">
      <c r="A133" s="509"/>
      <c r="B133" s="532"/>
      <c r="C133" s="532"/>
      <c r="D133" s="581" t="s">
        <v>2249</v>
      </c>
      <c r="E133" s="532">
        <v>45442</v>
      </c>
      <c r="F133" s="532">
        <v>45448</v>
      </c>
      <c r="G133" s="532">
        <v>45462</v>
      </c>
    </row>
    <row r="135" spans="1:7">
      <c r="A135" s="509" t="s">
        <v>2373</v>
      </c>
      <c r="B135" s="503" t="s">
        <v>20</v>
      </c>
      <c r="C135" s="503" t="s">
        <v>21</v>
      </c>
      <c r="D135" s="543" t="s">
        <v>2398</v>
      </c>
      <c r="E135" s="543" t="s">
        <v>2272</v>
      </c>
      <c r="F135" s="500" t="s">
        <v>187</v>
      </c>
      <c r="G135" s="500" t="s">
        <v>2397</v>
      </c>
    </row>
    <row r="136" spans="1:7">
      <c r="A136" s="509"/>
      <c r="B136" s="502"/>
      <c r="C136" s="502"/>
      <c r="D136" s="542"/>
      <c r="E136" s="542"/>
      <c r="F136" s="500" t="s">
        <v>24</v>
      </c>
      <c r="G136" s="500" t="s">
        <v>25</v>
      </c>
    </row>
    <row r="137" spans="1:7" ht="13.5" customHeight="1">
      <c r="A137" s="509"/>
      <c r="B137" s="532" t="s">
        <v>2396</v>
      </c>
      <c r="C137" s="532" t="s">
        <v>2395</v>
      </c>
      <c r="D137" s="581" t="s">
        <v>2225</v>
      </c>
      <c r="E137" s="532">
        <v>45411</v>
      </c>
      <c r="F137" s="532">
        <v>45416</v>
      </c>
      <c r="G137" s="532">
        <v>45429</v>
      </c>
    </row>
    <row r="138" spans="1:7" ht="13.5" customHeight="1">
      <c r="A138" s="509"/>
      <c r="B138" s="532" t="s">
        <v>2386</v>
      </c>
      <c r="C138" s="532" t="s">
        <v>2385</v>
      </c>
      <c r="D138" s="581" t="s">
        <v>2225</v>
      </c>
      <c r="E138" s="532">
        <v>45418</v>
      </c>
      <c r="F138" s="532">
        <v>45423</v>
      </c>
      <c r="G138" s="532">
        <v>45436</v>
      </c>
    </row>
    <row r="139" spans="1:7" ht="13.5" customHeight="1">
      <c r="A139" s="509"/>
      <c r="B139" s="532"/>
      <c r="C139" s="532"/>
      <c r="D139" s="581" t="s">
        <v>2225</v>
      </c>
      <c r="E139" s="532">
        <v>45425</v>
      </c>
      <c r="F139" s="532">
        <v>45430</v>
      </c>
      <c r="G139" s="532">
        <v>45443</v>
      </c>
    </row>
    <row r="140" spans="1:7" ht="13.5" customHeight="1">
      <c r="A140" s="509"/>
      <c r="B140" s="532" t="s">
        <v>2384</v>
      </c>
      <c r="C140" s="532" t="s">
        <v>2394</v>
      </c>
      <c r="D140" s="581" t="s">
        <v>2366</v>
      </c>
      <c r="E140" s="532">
        <v>45432</v>
      </c>
      <c r="F140" s="532">
        <v>45437</v>
      </c>
      <c r="G140" s="532">
        <v>45450</v>
      </c>
    </row>
    <row r="141" spans="1:7" ht="13.5" customHeight="1">
      <c r="A141" s="509"/>
      <c r="B141" s="532" t="s">
        <v>2393</v>
      </c>
      <c r="C141" s="532" t="s">
        <v>2392</v>
      </c>
      <c r="D141" s="581" t="s">
        <v>2225</v>
      </c>
      <c r="E141" s="532">
        <v>45439</v>
      </c>
      <c r="F141" s="532">
        <v>45444</v>
      </c>
      <c r="G141" s="532">
        <v>45457</v>
      </c>
    </row>
    <row r="142" spans="1:7" ht="13.5" customHeight="1">
      <c r="A142" s="509"/>
      <c r="B142" s="582"/>
      <c r="C142" s="582"/>
      <c r="D142" s="583"/>
      <c r="E142" s="582"/>
      <c r="F142" s="582"/>
      <c r="G142" s="582"/>
    </row>
    <row r="143" spans="1:7" ht="13.5" customHeight="1">
      <c r="A143" s="509" t="s">
        <v>2391</v>
      </c>
      <c r="B143" s="503" t="s">
        <v>20</v>
      </c>
      <c r="C143" s="503" t="s">
        <v>21</v>
      </c>
      <c r="D143" s="543" t="s">
        <v>1748</v>
      </c>
      <c r="E143" s="543" t="s">
        <v>2272</v>
      </c>
      <c r="F143" s="500" t="s">
        <v>187</v>
      </c>
      <c r="G143" s="500" t="s">
        <v>2390</v>
      </c>
    </row>
    <row r="144" spans="1:7" ht="13.5" customHeight="1">
      <c r="A144" s="509" t="s">
        <v>2389</v>
      </c>
      <c r="B144" s="502"/>
      <c r="C144" s="502"/>
      <c r="D144" s="542"/>
      <c r="E144" s="542"/>
      <c r="F144" s="500" t="s">
        <v>24</v>
      </c>
      <c r="G144" s="500" t="s">
        <v>25</v>
      </c>
    </row>
    <row r="145" spans="1:7" ht="13.5" customHeight="1">
      <c r="A145" s="509"/>
      <c r="B145" s="532" t="s">
        <v>2388</v>
      </c>
      <c r="C145" s="532" t="s">
        <v>2387</v>
      </c>
      <c r="D145" s="581" t="s">
        <v>2225</v>
      </c>
      <c r="E145" s="532">
        <v>45412</v>
      </c>
      <c r="F145" s="532">
        <v>45418</v>
      </c>
      <c r="G145" s="532">
        <v>45429</v>
      </c>
    </row>
    <row r="146" spans="1:7" ht="13.5" customHeight="1">
      <c r="A146" s="509"/>
      <c r="B146" s="532" t="s">
        <v>2386</v>
      </c>
      <c r="C146" s="532" t="s">
        <v>2385</v>
      </c>
      <c r="D146" s="581" t="s">
        <v>2225</v>
      </c>
      <c r="E146" s="532">
        <v>45419</v>
      </c>
      <c r="F146" s="532">
        <v>45425</v>
      </c>
      <c r="G146" s="532">
        <v>45436</v>
      </c>
    </row>
    <row r="147" spans="1:7" ht="13.5" customHeight="1">
      <c r="A147" s="509"/>
      <c r="B147" s="532"/>
      <c r="C147" s="532"/>
      <c r="D147" s="581" t="s">
        <v>2225</v>
      </c>
      <c r="E147" s="532">
        <v>45426</v>
      </c>
      <c r="F147" s="532">
        <v>45432</v>
      </c>
      <c r="G147" s="532">
        <v>45443</v>
      </c>
    </row>
    <row r="148" spans="1:7" ht="13.5" customHeight="1">
      <c r="A148" s="509"/>
      <c r="B148" s="532" t="s">
        <v>2384</v>
      </c>
      <c r="C148" s="532" t="s">
        <v>2383</v>
      </c>
      <c r="D148" s="581" t="s">
        <v>2225</v>
      </c>
      <c r="E148" s="532">
        <v>45433</v>
      </c>
      <c r="F148" s="532">
        <v>45439</v>
      </c>
      <c r="G148" s="532">
        <v>45450</v>
      </c>
    </row>
    <row r="149" spans="1:7" ht="13.5" customHeight="1">
      <c r="A149" s="509"/>
      <c r="B149" s="532"/>
      <c r="C149" s="532"/>
      <c r="D149" s="581" t="s">
        <v>2225</v>
      </c>
      <c r="E149" s="532">
        <v>45440</v>
      </c>
      <c r="F149" s="532">
        <v>45446</v>
      </c>
      <c r="G149" s="532">
        <v>45457</v>
      </c>
    </row>
    <row r="150" spans="1:7">
      <c r="F150" s="544"/>
      <c r="G150" s="544"/>
    </row>
    <row r="151" spans="1:7">
      <c r="A151" s="515" t="s">
        <v>2382</v>
      </c>
      <c r="B151" s="553" t="s">
        <v>20</v>
      </c>
      <c r="C151" s="553" t="s">
        <v>21</v>
      </c>
      <c r="D151" s="553" t="s">
        <v>22</v>
      </c>
      <c r="E151" s="553" t="s">
        <v>2272</v>
      </c>
      <c r="F151" s="551" t="s">
        <v>187</v>
      </c>
      <c r="G151" s="551" t="s">
        <v>163</v>
      </c>
    </row>
    <row r="152" spans="1:7">
      <c r="A152" s="509" t="s">
        <v>2381</v>
      </c>
      <c r="B152" s="552"/>
      <c r="C152" s="552"/>
      <c r="D152" s="552"/>
      <c r="E152" s="552"/>
      <c r="F152" s="551" t="s">
        <v>24</v>
      </c>
      <c r="G152" s="551" t="s">
        <v>25</v>
      </c>
    </row>
    <row r="153" spans="1:7" ht="13.5" customHeight="1">
      <c r="A153" s="509"/>
      <c r="B153" s="578" t="s">
        <v>2380</v>
      </c>
      <c r="C153" s="578" t="s">
        <v>48</v>
      </c>
      <c r="D153" s="580" t="s">
        <v>2374</v>
      </c>
      <c r="E153" s="578">
        <v>45413</v>
      </c>
      <c r="F153" s="578">
        <v>45418</v>
      </c>
      <c r="G153" s="578">
        <v>45428</v>
      </c>
    </row>
    <row r="154" spans="1:7" ht="13.5" customHeight="1">
      <c r="A154" s="509"/>
      <c r="B154" s="578" t="s">
        <v>2379</v>
      </c>
      <c r="C154" s="578" t="s">
        <v>2378</v>
      </c>
      <c r="D154" s="580" t="s">
        <v>2374</v>
      </c>
      <c r="E154" s="578">
        <v>45420</v>
      </c>
      <c r="F154" s="578">
        <v>45425</v>
      </c>
      <c r="G154" s="578">
        <v>45435</v>
      </c>
    </row>
    <row r="155" spans="1:7" ht="13.5" customHeight="1">
      <c r="A155" s="509"/>
      <c r="B155" s="578" t="s">
        <v>2377</v>
      </c>
      <c r="C155" s="578" t="s">
        <v>1723</v>
      </c>
      <c r="D155" s="580" t="s">
        <v>2374</v>
      </c>
      <c r="E155" s="578">
        <v>45427</v>
      </c>
      <c r="F155" s="578">
        <v>45432</v>
      </c>
      <c r="G155" s="578">
        <v>45442</v>
      </c>
    </row>
    <row r="156" spans="1:7" ht="12.75" customHeight="1">
      <c r="A156" s="509"/>
      <c r="B156" s="578" t="s">
        <v>2376</v>
      </c>
      <c r="C156" s="578" t="s">
        <v>2375</v>
      </c>
      <c r="D156" s="580" t="s">
        <v>2374</v>
      </c>
      <c r="E156" s="578">
        <v>45434</v>
      </c>
      <c r="F156" s="578">
        <v>45439</v>
      </c>
      <c r="G156" s="578">
        <v>45449</v>
      </c>
    </row>
    <row r="157" spans="1:7" ht="12.75" customHeight="1">
      <c r="A157" s="509"/>
      <c r="B157" s="578"/>
      <c r="C157" s="578"/>
      <c r="D157" s="580" t="s">
        <v>2374</v>
      </c>
      <c r="E157" s="578">
        <v>45441</v>
      </c>
      <c r="F157" s="578">
        <v>45446</v>
      </c>
      <c r="G157" s="578">
        <v>45456</v>
      </c>
    </row>
    <row r="158" spans="1:7">
      <c r="A158" s="579"/>
      <c r="B158" s="579"/>
      <c r="C158" s="579"/>
      <c r="D158" s="579"/>
      <c r="E158" s="579"/>
      <c r="F158" s="579"/>
      <c r="G158" s="569"/>
    </row>
    <row r="159" spans="1:7" ht="15.75">
      <c r="A159" s="577" t="s">
        <v>91</v>
      </c>
      <c r="B159" s="577"/>
      <c r="C159" s="577"/>
      <c r="D159" s="577"/>
      <c r="E159" s="577"/>
      <c r="F159" s="577"/>
      <c r="G159" s="577"/>
    </row>
    <row r="160" spans="1:7" ht="14.1" customHeight="1">
      <c r="A160" s="509" t="s">
        <v>2365</v>
      </c>
      <c r="B160" s="553" t="s">
        <v>20</v>
      </c>
      <c r="C160" s="553" t="s">
        <v>21</v>
      </c>
      <c r="D160" s="553" t="s">
        <v>22</v>
      </c>
      <c r="E160" s="553" t="s">
        <v>2272</v>
      </c>
      <c r="F160" s="551" t="s">
        <v>187</v>
      </c>
      <c r="G160" s="551" t="s">
        <v>2365</v>
      </c>
    </row>
    <row r="161" spans="1:7" ht="14.1" customHeight="1">
      <c r="A161" s="509" t="s">
        <v>2373</v>
      </c>
      <c r="B161" s="555"/>
      <c r="C161" s="552"/>
      <c r="D161" s="552"/>
      <c r="E161" s="552"/>
      <c r="F161" s="551" t="s">
        <v>24</v>
      </c>
      <c r="G161" s="551" t="s">
        <v>25</v>
      </c>
    </row>
    <row r="162" spans="1:7" ht="13.5" customHeight="1">
      <c r="A162" s="509"/>
      <c r="B162" s="578" t="s">
        <v>2372</v>
      </c>
      <c r="C162" s="578" t="s">
        <v>2371</v>
      </c>
      <c r="D162" s="578" t="s">
        <v>2225</v>
      </c>
      <c r="E162" s="578">
        <v>45411</v>
      </c>
      <c r="F162" s="578">
        <v>45416</v>
      </c>
      <c r="G162" s="578">
        <v>45431</v>
      </c>
    </row>
    <row r="163" spans="1:7" ht="14.1" customHeight="1">
      <c r="A163" s="509"/>
      <c r="B163" s="578" t="s">
        <v>2370</v>
      </c>
      <c r="C163" s="578" t="s">
        <v>2369</v>
      </c>
      <c r="D163" s="578" t="s">
        <v>2225</v>
      </c>
      <c r="E163" s="578">
        <v>45418</v>
      </c>
      <c r="F163" s="578">
        <v>45423</v>
      </c>
      <c r="G163" s="578">
        <v>45438</v>
      </c>
    </row>
    <row r="164" spans="1:7" ht="14.1" customHeight="1">
      <c r="A164" s="509"/>
      <c r="B164" s="578" t="s">
        <v>2368</v>
      </c>
      <c r="C164" s="578" t="s">
        <v>2367</v>
      </c>
      <c r="D164" s="578" t="s">
        <v>2366</v>
      </c>
      <c r="E164" s="578">
        <v>45425</v>
      </c>
      <c r="F164" s="578">
        <v>45430</v>
      </c>
      <c r="G164" s="578">
        <v>45445</v>
      </c>
    </row>
    <row r="165" spans="1:7" ht="14.1" customHeight="1">
      <c r="A165" s="509"/>
      <c r="B165" s="578" t="s">
        <v>69</v>
      </c>
      <c r="C165" s="578" t="s">
        <v>2357</v>
      </c>
      <c r="D165" s="578" t="s">
        <v>2225</v>
      </c>
      <c r="E165" s="578">
        <v>45432</v>
      </c>
      <c r="F165" s="578">
        <v>45437</v>
      </c>
      <c r="G165" s="578">
        <v>45452</v>
      </c>
    </row>
    <row r="166" spans="1:7" ht="13.5" customHeight="1">
      <c r="A166" s="509"/>
      <c r="B166" s="578"/>
      <c r="C166" s="578"/>
      <c r="D166" s="578" t="s">
        <v>2225</v>
      </c>
      <c r="E166" s="578">
        <v>45439</v>
      </c>
      <c r="F166" s="578">
        <v>45444</v>
      </c>
      <c r="G166" s="578">
        <v>45459</v>
      </c>
    </row>
    <row r="167" spans="1:7" ht="13.5" customHeight="1">
      <c r="A167" s="509"/>
      <c r="B167" s="544"/>
      <c r="C167" s="544"/>
      <c r="D167" s="544"/>
      <c r="E167" s="544"/>
      <c r="F167" s="544"/>
      <c r="G167" s="544"/>
    </row>
    <row r="168" spans="1:7" ht="13.5" customHeight="1">
      <c r="A168" s="509" t="s">
        <v>2365</v>
      </c>
      <c r="B168" s="553" t="s">
        <v>20</v>
      </c>
      <c r="C168" s="553" t="s">
        <v>21</v>
      </c>
      <c r="D168" s="553" t="s">
        <v>22</v>
      </c>
      <c r="E168" s="553" t="s">
        <v>2272</v>
      </c>
      <c r="F168" s="551" t="s">
        <v>187</v>
      </c>
      <c r="G168" s="551" t="s">
        <v>162</v>
      </c>
    </row>
    <row r="169" spans="1:7" ht="13.5" customHeight="1">
      <c r="A169" s="509" t="s">
        <v>2364</v>
      </c>
      <c r="B169" s="555"/>
      <c r="C169" s="552"/>
      <c r="D169" s="552"/>
      <c r="E169" s="552"/>
      <c r="F169" s="551" t="s">
        <v>24</v>
      </c>
      <c r="G169" s="551" t="s">
        <v>25</v>
      </c>
    </row>
    <row r="170" spans="1:7" ht="13.5" customHeight="1">
      <c r="A170" s="509"/>
      <c r="B170" s="578" t="s">
        <v>2363</v>
      </c>
      <c r="C170" s="578" t="s">
        <v>2362</v>
      </c>
      <c r="D170" s="578" t="s">
        <v>67</v>
      </c>
      <c r="E170" s="578">
        <v>45413</v>
      </c>
      <c r="F170" s="578">
        <v>45419</v>
      </c>
      <c r="G170" s="578">
        <v>45434</v>
      </c>
    </row>
    <row r="171" spans="1:7" ht="13.5" customHeight="1">
      <c r="A171" s="509"/>
      <c r="B171" s="578" t="s">
        <v>2361</v>
      </c>
      <c r="C171" s="578" t="s">
        <v>2360</v>
      </c>
      <c r="D171" s="578" t="s">
        <v>67</v>
      </c>
      <c r="E171" s="578">
        <v>45420</v>
      </c>
      <c r="F171" s="578">
        <v>45426</v>
      </c>
      <c r="G171" s="578">
        <v>45441</v>
      </c>
    </row>
    <row r="172" spans="1:7" ht="13.5" customHeight="1">
      <c r="A172" s="509"/>
      <c r="B172" s="578" t="s">
        <v>2359</v>
      </c>
      <c r="C172" s="578" t="s">
        <v>2358</v>
      </c>
      <c r="D172" s="578" t="s">
        <v>67</v>
      </c>
      <c r="E172" s="578">
        <v>45427</v>
      </c>
      <c r="F172" s="578">
        <v>45433</v>
      </c>
      <c r="G172" s="578">
        <v>45448</v>
      </c>
    </row>
    <row r="173" spans="1:7" ht="13.5" customHeight="1">
      <c r="A173" s="509"/>
      <c r="B173" s="578" t="s">
        <v>11</v>
      </c>
      <c r="C173" s="578" t="s">
        <v>2357</v>
      </c>
      <c r="D173" s="578" t="s">
        <v>67</v>
      </c>
      <c r="E173" s="578">
        <v>45434</v>
      </c>
      <c r="F173" s="578">
        <v>45440</v>
      </c>
      <c r="G173" s="578">
        <v>45455</v>
      </c>
    </row>
    <row r="174" spans="1:7" ht="13.5" customHeight="1">
      <c r="A174" s="509"/>
      <c r="B174" s="578"/>
      <c r="C174" s="578"/>
      <c r="D174" s="578" t="s">
        <v>67</v>
      </c>
      <c r="E174" s="578">
        <v>45441</v>
      </c>
      <c r="F174" s="578">
        <v>45447</v>
      </c>
      <c r="G174" s="578">
        <v>45462</v>
      </c>
    </row>
    <row r="175" spans="1:7">
      <c r="A175" s="509"/>
      <c r="B175" s="544"/>
      <c r="C175" s="544"/>
      <c r="D175" s="544"/>
      <c r="E175" s="544"/>
      <c r="F175" s="544"/>
      <c r="G175" s="544"/>
    </row>
    <row r="176" spans="1:7" ht="15.75">
      <c r="A176" s="577" t="s">
        <v>103</v>
      </c>
      <c r="B176" s="577"/>
      <c r="C176" s="577"/>
      <c r="D176" s="577"/>
      <c r="E176" s="577"/>
      <c r="F176" s="577"/>
      <c r="G176" s="577"/>
    </row>
    <row r="177" spans="1:7">
      <c r="A177" s="509" t="s">
        <v>2356</v>
      </c>
      <c r="B177" s="553" t="s">
        <v>20</v>
      </c>
      <c r="C177" s="553" t="s">
        <v>21</v>
      </c>
      <c r="D177" s="553" t="s">
        <v>22</v>
      </c>
      <c r="E177" s="553" t="s">
        <v>2272</v>
      </c>
      <c r="F177" s="551" t="s">
        <v>187</v>
      </c>
      <c r="G177" s="551" t="s">
        <v>115</v>
      </c>
    </row>
    <row r="178" spans="1:7">
      <c r="A178" s="508" t="s">
        <v>2355</v>
      </c>
      <c r="B178" s="552"/>
      <c r="C178" s="552"/>
      <c r="D178" s="552"/>
      <c r="E178" s="552"/>
      <c r="F178" s="551" t="s">
        <v>24</v>
      </c>
      <c r="G178" s="551" t="s">
        <v>25</v>
      </c>
    </row>
    <row r="179" spans="1:7" ht="13.5" customHeight="1">
      <c r="A179" s="509"/>
      <c r="B179" s="550"/>
      <c r="C179" s="550"/>
      <c r="D179" s="551" t="s">
        <v>2354</v>
      </c>
      <c r="E179" s="550">
        <v>45412</v>
      </c>
      <c r="F179" s="550">
        <v>45419</v>
      </c>
      <c r="G179" s="550">
        <v>45442</v>
      </c>
    </row>
    <row r="180" spans="1:7" ht="13.5" customHeight="1">
      <c r="A180" s="509"/>
      <c r="B180" s="550" t="s">
        <v>1628</v>
      </c>
      <c r="C180" s="550" t="s">
        <v>1627</v>
      </c>
      <c r="D180" s="551" t="s">
        <v>2353</v>
      </c>
      <c r="E180" s="550">
        <v>45419</v>
      </c>
      <c r="F180" s="550">
        <v>45426</v>
      </c>
      <c r="G180" s="550">
        <v>45449</v>
      </c>
    </row>
    <row r="181" spans="1:7" ht="13.5" customHeight="1">
      <c r="A181" s="509"/>
      <c r="B181" s="550" t="s">
        <v>134</v>
      </c>
      <c r="C181" s="550" t="s">
        <v>2314</v>
      </c>
      <c r="D181" s="551" t="s">
        <v>2353</v>
      </c>
      <c r="E181" s="550">
        <v>45426</v>
      </c>
      <c r="F181" s="550">
        <v>45433</v>
      </c>
      <c r="G181" s="550">
        <v>45456</v>
      </c>
    </row>
    <row r="182" spans="1:7" ht="13.5" customHeight="1">
      <c r="A182" s="509"/>
      <c r="B182" s="550" t="s">
        <v>2313</v>
      </c>
      <c r="C182" s="550" t="s">
        <v>2306</v>
      </c>
      <c r="D182" s="551" t="s">
        <v>2353</v>
      </c>
      <c r="E182" s="550">
        <v>45433</v>
      </c>
      <c r="F182" s="550">
        <v>45440</v>
      </c>
      <c r="G182" s="550">
        <v>45463</v>
      </c>
    </row>
    <row r="183" spans="1:7" ht="13.5" customHeight="1">
      <c r="A183" s="509"/>
      <c r="B183" s="550"/>
      <c r="C183" s="550"/>
      <c r="D183" s="551" t="s">
        <v>2353</v>
      </c>
      <c r="E183" s="550">
        <v>45440</v>
      </c>
      <c r="F183" s="550">
        <v>45447</v>
      </c>
      <c r="G183" s="550">
        <v>45470</v>
      </c>
    </row>
    <row r="185" spans="1:7">
      <c r="A185" s="509" t="s">
        <v>2352</v>
      </c>
      <c r="B185" s="576" t="s">
        <v>20</v>
      </c>
      <c r="C185" s="553" t="s">
        <v>21</v>
      </c>
      <c r="D185" s="553" t="s">
        <v>22</v>
      </c>
      <c r="E185" s="553" t="s">
        <v>2272</v>
      </c>
      <c r="F185" s="551" t="s">
        <v>187</v>
      </c>
      <c r="G185" s="551" t="s">
        <v>107</v>
      </c>
    </row>
    <row r="186" spans="1:7">
      <c r="A186" s="509" t="s">
        <v>2346</v>
      </c>
      <c r="B186" s="576"/>
      <c r="C186" s="552"/>
      <c r="D186" s="552"/>
      <c r="E186" s="552"/>
      <c r="F186" s="551" t="s">
        <v>24</v>
      </c>
      <c r="G186" s="551" t="s">
        <v>25</v>
      </c>
    </row>
    <row r="187" spans="1:7" ht="13.5" customHeight="1">
      <c r="A187" s="509"/>
      <c r="B187" s="570" t="s">
        <v>2345</v>
      </c>
      <c r="C187" s="570" t="s">
        <v>2344</v>
      </c>
      <c r="D187" s="573" t="s">
        <v>2196</v>
      </c>
      <c r="E187" s="570">
        <v>45406</v>
      </c>
      <c r="F187" s="570">
        <v>45413</v>
      </c>
      <c r="G187" s="570">
        <v>45448</v>
      </c>
    </row>
    <row r="188" spans="1:7" ht="13.5" customHeight="1">
      <c r="A188" s="509"/>
      <c r="B188" s="570" t="s">
        <v>2343</v>
      </c>
      <c r="C188" s="570" t="s">
        <v>30</v>
      </c>
      <c r="D188" s="572"/>
      <c r="E188" s="570">
        <v>45413</v>
      </c>
      <c r="F188" s="570">
        <v>45420</v>
      </c>
      <c r="G188" s="570">
        <v>45455</v>
      </c>
    </row>
    <row r="189" spans="1:7" ht="13.5" customHeight="1">
      <c r="A189" s="509"/>
      <c r="B189" s="570" t="s">
        <v>2342</v>
      </c>
      <c r="C189" s="570" t="s">
        <v>2341</v>
      </c>
      <c r="D189" s="572"/>
      <c r="E189" s="570">
        <v>45420</v>
      </c>
      <c r="F189" s="570">
        <v>45427</v>
      </c>
      <c r="G189" s="570">
        <v>45462</v>
      </c>
    </row>
    <row r="190" spans="1:7" ht="13.5" customHeight="1">
      <c r="A190" s="546"/>
      <c r="B190" s="570"/>
      <c r="C190" s="570"/>
      <c r="D190" s="572"/>
      <c r="E190" s="570">
        <v>45427</v>
      </c>
      <c r="F190" s="570">
        <v>45434</v>
      </c>
      <c r="G190" s="570">
        <v>45469</v>
      </c>
    </row>
    <row r="191" spans="1:7" ht="13.5" customHeight="1">
      <c r="A191" s="546"/>
      <c r="B191" s="570" t="s">
        <v>2340</v>
      </c>
      <c r="C191" s="570" t="s">
        <v>29</v>
      </c>
      <c r="D191" s="572"/>
      <c r="E191" s="570">
        <v>45434</v>
      </c>
      <c r="F191" s="570">
        <v>45441</v>
      </c>
      <c r="G191" s="570">
        <v>45476</v>
      </c>
    </row>
    <row r="192" spans="1:7" ht="13.5" customHeight="1">
      <c r="A192" s="509"/>
      <c r="B192" s="570" t="s">
        <v>2339</v>
      </c>
      <c r="C192" s="570" t="s">
        <v>2338</v>
      </c>
      <c r="D192" s="571"/>
      <c r="E192" s="570">
        <v>45441</v>
      </c>
      <c r="F192" s="570">
        <v>45448</v>
      </c>
      <c r="G192" s="570">
        <v>45483</v>
      </c>
    </row>
    <row r="193" spans="1:7" ht="13.5" customHeight="1">
      <c r="A193" s="509"/>
      <c r="B193" s="574"/>
      <c r="C193" s="574"/>
      <c r="D193" s="575"/>
      <c r="E193" s="574"/>
      <c r="F193" s="574"/>
      <c r="G193" s="574"/>
    </row>
    <row r="194" spans="1:7" ht="13.5" customHeight="1">
      <c r="A194" s="509" t="s">
        <v>2337</v>
      </c>
      <c r="B194" s="576" t="s">
        <v>20</v>
      </c>
      <c r="C194" s="553" t="s">
        <v>21</v>
      </c>
      <c r="D194" s="553" t="s">
        <v>22</v>
      </c>
      <c r="E194" s="553" t="s">
        <v>2272</v>
      </c>
      <c r="F194" s="551" t="s">
        <v>187</v>
      </c>
      <c r="G194" s="551" t="s">
        <v>2352</v>
      </c>
    </row>
    <row r="195" spans="1:7" ht="13.5" customHeight="1">
      <c r="A195" s="509"/>
      <c r="B195" s="576"/>
      <c r="C195" s="552"/>
      <c r="D195" s="552"/>
      <c r="E195" s="552"/>
      <c r="F195" s="551" t="s">
        <v>24</v>
      </c>
      <c r="G195" s="551" t="s">
        <v>25</v>
      </c>
    </row>
    <row r="196" spans="1:7" ht="13.5" customHeight="1">
      <c r="A196" s="509"/>
      <c r="B196" s="570" t="s">
        <v>2336</v>
      </c>
      <c r="C196" s="570" t="s">
        <v>2335</v>
      </c>
      <c r="D196" s="573" t="s">
        <v>2213</v>
      </c>
      <c r="E196" s="570">
        <v>45407</v>
      </c>
      <c r="F196" s="570">
        <v>45414</v>
      </c>
      <c r="G196" s="570">
        <v>45455</v>
      </c>
    </row>
    <row r="197" spans="1:7" ht="13.5" customHeight="1">
      <c r="A197" s="509"/>
      <c r="B197" s="570" t="s">
        <v>2333</v>
      </c>
      <c r="C197" s="570" t="s">
        <v>1777</v>
      </c>
      <c r="D197" s="572"/>
      <c r="E197" s="570">
        <v>45414</v>
      </c>
      <c r="F197" s="570">
        <v>45421</v>
      </c>
      <c r="G197" s="570">
        <v>45462</v>
      </c>
    </row>
    <row r="198" spans="1:7" ht="13.5" customHeight="1">
      <c r="A198" s="509"/>
      <c r="B198" s="570" t="s">
        <v>2332</v>
      </c>
      <c r="C198" s="570" t="s">
        <v>2331</v>
      </c>
      <c r="D198" s="572"/>
      <c r="E198" s="570">
        <v>45421</v>
      </c>
      <c r="F198" s="570">
        <v>45428</v>
      </c>
      <c r="G198" s="570">
        <v>45469</v>
      </c>
    </row>
    <row r="199" spans="1:7" ht="13.5" customHeight="1">
      <c r="A199" s="509"/>
      <c r="B199" s="570" t="s">
        <v>2330</v>
      </c>
      <c r="C199" s="570" t="s">
        <v>1773</v>
      </c>
      <c r="D199" s="572"/>
      <c r="E199" s="570">
        <v>45428</v>
      </c>
      <c r="F199" s="570">
        <v>45435</v>
      </c>
      <c r="G199" s="570">
        <v>45476</v>
      </c>
    </row>
    <row r="200" spans="1:7" ht="13.5" customHeight="1">
      <c r="A200" s="509"/>
      <c r="B200" s="570" t="s">
        <v>2329</v>
      </c>
      <c r="C200" s="570" t="s">
        <v>1771</v>
      </c>
      <c r="D200" s="572"/>
      <c r="E200" s="570">
        <v>45435</v>
      </c>
      <c r="F200" s="570">
        <v>45442</v>
      </c>
      <c r="G200" s="570">
        <v>45483</v>
      </c>
    </row>
    <row r="201" spans="1:7" ht="13.5" customHeight="1">
      <c r="A201" s="509"/>
      <c r="B201" s="570"/>
      <c r="C201" s="570"/>
      <c r="D201" s="571"/>
      <c r="E201" s="570">
        <v>45442</v>
      </c>
      <c r="F201" s="570">
        <v>45449</v>
      </c>
      <c r="G201" s="570">
        <v>45490</v>
      </c>
    </row>
    <row r="202" spans="1:7" ht="13.5" customHeight="1">
      <c r="A202" s="509" t="s">
        <v>109</v>
      </c>
      <c r="B202" s="570"/>
      <c r="C202" s="570"/>
      <c r="D202" s="575"/>
      <c r="E202" s="574"/>
      <c r="F202" s="574"/>
      <c r="G202" s="574"/>
    </row>
    <row r="203" spans="1:7" ht="13.5" customHeight="1">
      <c r="A203" s="509" t="s">
        <v>2351</v>
      </c>
      <c r="B203" s="553" t="s">
        <v>20</v>
      </c>
      <c r="C203" s="553" t="s">
        <v>21</v>
      </c>
      <c r="D203" s="553" t="s">
        <v>22</v>
      </c>
      <c r="E203" s="553" t="s">
        <v>2272</v>
      </c>
      <c r="F203" s="551" t="s">
        <v>187</v>
      </c>
      <c r="G203" s="551" t="s">
        <v>110</v>
      </c>
    </row>
    <row r="204" spans="1:7" ht="13.5" customHeight="1">
      <c r="A204" s="509"/>
      <c r="B204" s="552"/>
      <c r="C204" s="552"/>
      <c r="D204" s="552"/>
      <c r="E204" s="552"/>
      <c r="F204" s="551" t="s">
        <v>24</v>
      </c>
      <c r="G204" s="551" t="s">
        <v>25</v>
      </c>
    </row>
    <row r="205" spans="1:7" ht="13.5" customHeight="1">
      <c r="A205" s="509"/>
      <c r="B205" s="570" t="s">
        <v>2345</v>
      </c>
      <c r="C205" s="570" t="s">
        <v>2344</v>
      </c>
      <c r="D205" s="573" t="s">
        <v>2350</v>
      </c>
      <c r="E205" s="570">
        <v>45409</v>
      </c>
      <c r="F205" s="570">
        <v>45413</v>
      </c>
      <c r="G205" s="570">
        <v>45443</v>
      </c>
    </row>
    <row r="206" spans="1:7" ht="13.5" customHeight="1">
      <c r="A206" s="509"/>
      <c r="B206" s="570" t="s">
        <v>2343</v>
      </c>
      <c r="C206" s="570" t="s">
        <v>30</v>
      </c>
      <c r="D206" s="572"/>
      <c r="E206" s="570">
        <v>45416</v>
      </c>
      <c r="F206" s="570">
        <v>45420</v>
      </c>
      <c r="G206" s="570">
        <v>45450</v>
      </c>
    </row>
    <row r="207" spans="1:7" ht="13.5" customHeight="1">
      <c r="A207" s="509"/>
      <c r="B207" s="570" t="s">
        <v>2342</v>
      </c>
      <c r="C207" s="570" t="s">
        <v>2341</v>
      </c>
      <c r="D207" s="572"/>
      <c r="E207" s="570">
        <v>45423</v>
      </c>
      <c r="F207" s="570">
        <v>45427</v>
      </c>
      <c r="G207" s="570">
        <v>45457</v>
      </c>
    </row>
    <row r="208" spans="1:7" ht="13.5" customHeight="1">
      <c r="A208" s="509"/>
      <c r="B208" s="570"/>
      <c r="C208" s="570"/>
      <c r="D208" s="572"/>
      <c r="E208" s="570">
        <v>45430</v>
      </c>
      <c r="F208" s="570">
        <v>45434</v>
      </c>
      <c r="G208" s="570">
        <v>45464</v>
      </c>
    </row>
    <row r="209" spans="1:7" ht="13.5" customHeight="1">
      <c r="A209" s="509"/>
      <c r="B209" s="570" t="s">
        <v>2340</v>
      </c>
      <c r="C209" s="570" t="s">
        <v>29</v>
      </c>
      <c r="D209" s="572"/>
      <c r="E209" s="570">
        <v>45437</v>
      </c>
      <c r="F209" s="570">
        <v>45441</v>
      </c>
      <c r="G209" s="570">
        <v>45471</v>
      </c>
    </row>
    <row r="210" spans="1:7" ht="13.5" customHeight="1">
      <c r="A210" s="509"/>
      <c r="B210" s="570" t="s">
        <v>2339</v>
      </c>
      <c r="C210" s="570" t="s">
        <v>2338</v>
      </c>
      <c r="D210" s="571"/>
      <c r="E210" s="570">
        <v>45444</v>
      </c>
      <c r="F210" s="570">
        <v>45448</v>
      </c>
      <c r="G210" s="570">
        <v>45478</v>
      </c>
    </row>
    <row r="211" spans="1:7" ht="13.5" customHeight="1">
      <c r="A211" s="574"/>
      <c r="B211" s="574"/>
      <c r="C211" s="574"/>
      <c r="D211" s="574"/>
      <c r="E211" s="574"/>
      <c r="F211" s="574"/>
      <c r="G211" s="574"/>
    </row>
    <row r="212" spans="1:7" ht="13.5" customHeight="1">
      <c r="A212" s="509" t="s">
        <v>2349</v>
      </c>
      <c r="B212" s="553" t="s">
        <v>20</v>
      </c>
      <c r="C212" s="553" t="s">
        <v>21</v>
      </c>
      <c r="D212" s="553" t="s">
        <v>22</v>
      </c>
      <c r="E212" s="553" t="s">
        <v>2272</v>
      </c>
      <c r="F212" s="551" t="s">
        <v>187</v>
      </c>
      <c r="G212" s="551" t="s">
        <v>106</v>
      </c>
    </row>
    <row r="213" spans="1:7" ht="13.5" customHeight="1">
      <c r="A213" s="509" t="s">
        <v>2346</v>
      </c>
      <c r="B213" s="552"/>
      <c r="C213" s="552"/>
      <c r="D213" s="552"/>
      <c r="E213" s="552"/>
      <c r="F213" s="551" t="s">
        <v>24</v>
      </c>
      <c r="G213" s="551" t="s">
        <v>25</v>
      </c>
    </row>
    <row r="214" spans="1:7" ht="13.5" customHeight="1">
      <c r="A214" s="546"/>
      <c r="B214" s="570" t="s">
        <v>2345</v>
      </c>
      <c r="C214" s="570" t="s">
        <v>2344</v>
      </c>
      <c r="D214" s="573" t="s">
        <v>2196</v>
      </c>
      <c r="E214" s="570">
        <v>45406</v>
      </c>
      <c r="F214" s="570">
        <v>45413</v>
      </c>
      <c r="G214" s="570">
        <v>45450</v>
      </c>
    </row>
    <row r="215" spans="1:7" ht="13.5" customHeight="1">
      <c r="A215" s="546"/>
      <c r="B215" s="570" t="s">
        <v>2343</v>
      </c>
      <c r="C215" s="570" t="s">
        <v>30</v>
      </c>
      <c r="D215" s="572"/>
      <c r="E215" s="570">
        <v>45413</v>
      </c>
      <c r="F215" s="570">
        <v>45420</v>
      </c>
      <c r="G215" s="570">
        <v>45457</v>
      </c>
    </row>
    <row r="216" spans="1:7" ht="13.5" customHeight="1">
      <c r="A216" s="546"/>
      <c r="B216" s="570" t="s">
        <v>2342</v>
      </c>
      <c r="C216" s="570" t="s">
        <v>2341</v>
      </c>
      <c r="D216" s="572"/>
      <c r="E216" s="570">
        <v>45420</v>
      </c>
      <c r="F216" s="570">
        <v>45427</v>
      </c>
      <c r="G216" s="570">
        <v>45464</v>
      </c>
    </row>
    <row r="217" spans="1:7" ht="13.5" customHeight="1">
      <c r="A217" s="546"/>
      <c r="B217" s="570"/>
      <c r="C217" s="570"/>
      <c r="D217" s="572"/>
      <c r="E217" s="570">
        <v>45427</v>
      </c>
      <c r="F217" s="570">
        <v>45434</v>
      </c>
      <c r="G217" s="570">
        <v>45471</v>
      </c>
    </row>
    <row r="218" spans="1:7" ht="13.5" customHeight="1">
      <c r="A218" s="546"/>
      <c r="B218" s="570" t="s">
        <v>2340</v>
      </c>
      <c r="C218" s="570" t="s">
        <v>29</v>
      </c>
      <c r="D218" s="572"/>
      <c r="E218" s="570">
        <v>45434</v>
      </c>
      <c r="F218" s="570">
        <v>45441</v>
      </c>
      <c r="G218" s="570">
        <v>45478</v>
      </c>
    </row>
    <row r="219" spans="1:7" ht="13.5" customHeight="1">
      <c r="A219" s="546"/>
      <c r="B219" s="570" t="s">
        <v>2339</v>
      </c>
      <c r="C219" s="570" t="s">
        <v>2338</v>
      </c>
      <c r="D219" s="571"/>
      <c r="E219" s="570">
        <v>45441</v>
      </c>
      <c r="F219" s="570">
        <v>45448</v>
      </c>
      <c r="G219" s="570">
        <v>45485</v>
      </c>
    </row>
    <row r="220" spans="1:7" ht="13.5" customHeight="1">
      <c r="E220" s="574"/>
      <c r="F220" s="574"/>
      <c r="G220" s="574"/>
    </row>
    <row r="221" spans="1:7" ht="13.5" customHeight="1">
      <c r="A221" s="509" t="s">
        <v>2348</v>
      </c>
      <c r="B221" s="553" t="s">
        <v>20</v>
      </c>
      <c r="C221" s="553" t="s">
        <v>21</v>
      </c>
      <c r="D221" s="553" t="s">
        <v>22</v>
      </c>
      <c r="E221" s="553" t="s">
        <v>2272</v>
      </c>
      <c r="F221" s="551" t="s">
        <v>187</v>
      </c>
      <c r="G221" s="551" t="s">
        <v>2347</v>
      </c>
    </row>
    <row r="222" spans="1:7" ht="13.5" customHeight="1">
      <c r="A222" s="509" t="s">
        <v>2346</v>
      </c>
      <c r="B222" s="552"/>
      <c r="C222" s="552"/>
      <c r="D222" s="552"/>
      <c r="E222" s="552"/>
      <c r="F222" s="551" t="s">
        <v>24</v>
      </c>
      <c r="G222" s="551" t="s">
        <v>25</v>
      </c>
    </row>
    <row r="223" spans="1:7" ht="13.5" customHeight="1">
      <c r="A223" s="546"/>
      <c r="B223" s="570" t="s">
        <v>2345</v>
      </c>
      <c r="C223" s="570" t="s">
        <v>2344</v>
      </c>
      <c r="D223" s="573" t="s">
        <v>2196</v>
      </c>
      <c r="E223" s="570">
        <v>45406</v>
      </c>
      <c r="F223" s="570">
        <v>45413</v>
      </c>
      <c r="G223" s="570">
        <v>45445</v>
      </c>
    </row>
    <row r="224" spans="1:7" ht="13.5" customHeight="1">
      <c r="A224" s="546"/>
      <c r="B224" s="570" t="s">
        <v>2343</v>
      </c>
      <c r="C224" s="570" t="s">
        <v>30</v>
      </c>
      <c r="D224" s="572"/>
      <c r="E224" s="570">
        <v>45378</v>
      </c>
      <c r="F224" s="570">
        <v>45385</v>
      </c>
      <c r="G224" s="570">
        <v>45417</v>
      </c>
    </row>
    <row r="225" spans="1:7" ht="13.5" customHeight="1">
      <c r="A225" s="546"/>
      <c r="B225" s="570" t="s">
        <v>2342</v>
      </c>
      <c r="C225" s="570" t="s">
        <v>2341</v>
      </c>
      <c r="D225" s="572"/>
      <c r="E225" s="570">
        <v>45385</v>
      </c>
      <c r="F225" s="570">
        <v>45392</v>
      </c>
      <c r="G225" s="570">
        <v>45424</v>
      </c>
    </row>
    <row r="226" spans="1:7" ht="13.5" customHeight="1">
      <c r="A226" s="546"/>
      <c r="B226" s="570"/>
      <c r="C226" s="570"/>
      <c r="D226" s="572"/>
      <c r="E226" s="570">
        <v>45392</v>
      </c>
      <c r="F226" s="570">
        <v>45399</v>
      </c>
      <c r="G226" s="570">
        <v>45431</v>
      </c>
    </row>
    <row r="227" spans="1:7" ht="13.5" customHeight="1">
      <c r="A227" s="546"/>
      <c r="B227" s="570" t="s">
        <v>2340</v>
      </c>
      <c r="C227" s="570" t="s">
        <v>29</v>
      </c>
      <c r="D227" s="572"/>
      <c r="E227" s="570">
        <v>45399</v>
      </c>
      <c r="F227" s="570">
        <v>45406</v>
      </c>
      <c r="G227" s="570">
        <v>45438</v>
      </c>
    </row>
    <row r="228" spans="1:7" ht="13.5" customHeight="1">
      <c r="A228" s="546"/>
      <c r="B228" s="570" t="s">
        <v>2339</v>
      </c>
      <c r="C228" s="570" t="s">
        <v>2338</v>
      </c>
      <c r="D228" s="571"/>
      <c r="E228" s="570">
        <v>45406</v>
      </c>
      <c r="F228" s="570">
        <v>45413</v>
      </c>
      <c r="G228" s="570">
        <v>45445</v>
      </c>
    </row>
    <row r="229" spans="1:7" ht="13.5" customHeight="1">
      <c r="A229" s="509"/>
      <c r="B229" s="574"/>
      <c r="C229" s="574"/>
    </row>
    <row r="230" spans="1:7" ht="13.5" customHeight="1">
      <c r="A230" s="509" t="s">
        <v>2337</v>
      </c>
      <c r="B230" s="553" t="s">
        <v>20</v>
      </c>
      <c r="C230" s="553" t="s">
        <v>21</v>
      </c>
      <c r="D230" s="553" t="s">
        <v>22</v>
      </c>
      <c r="E230" s="553" t="s">
        <v>2272</v>
      </c>
      <c r="F230" s="551" t="s">
        <v>187</v>
      </c>
      <c r="G230" s="551" t="s">
        <v>106</v>
      </c>
    </row>
    <row r="231" spans="1:7" ht="13.5" customHeight="1">
      <c r="A231" s="509"/>
      <c r="B231" s="552"/>
      <c r="C231" s="552"/>
      <c r="D231" s="552"/>
      <c r="E231" s="552"/>
      <c r="F231" s="551" t="s">
        <v>24</v>
      </c>
      <c r="G231" s="551" t="s">
        <v>25</v>
      </c>
    </row>
    <row r="232" spans="1:7" ht="13.5" customHeight="1">
      <c r="A232" s="509"/>
      <c r="B232" s="570" t="s">
        <v>2336</v>
      </c>
      <c r="C232" s="570" t="s">
        <v>2335</v>
      </c>
      <c r="D232" s="573" t="s">
        <v>2334</v>
      </c>
      <c r="E232" s="570">
        <v>45407</v>
      </c>
      <c r="F232" s="570">
        <v>45414</v>
      </c>
      <c r="G232" s="570">
        <v>45452</v>
      </c>
    </row>
    <row r="233" spans="1:7" ht="13.5" customHeight="1">
      <c r="A233" s="509"/>
      <c r="B233" s="570" t="s">
        <v>2333</v>
      </c>
      <c r="C233" s="570" t="s">
        <v>1777</v>
      </c>
      <c r="D233" s="572"/>
      <c r="E233" s="570">
        <v>45414</v>
      </c>
      <c r="F233" s="570">
        <v>45421</v>
      </c>
      <c r="G233" s="570">
        <v>45459</v>
      </c>
    </row>
    <row r="234" spans="1:7" ht="13.5" customHeight="1">
      <c r="A234" s="509"/>
      <c r="B234" s="570" t="s">
        <v>2332</v>
      </c>
      <c r="C234" s="570" t="s">
        <v>2331</v>
      </c>
      <c r="D234" s="572"/>
      <c r="E234" s="570">
        <v>45421</v>
      </c>
      <c r="F234" s="570">
        <v>45428</v>
      </c>
      <c r="G234" s="570">
        <v>45466</v>
      </c>
    </row>
    <row r="235" spans="1:7" ht="13.5" customHeight="1">
      <c r="A235" s="509"/>
      <c r="B235" s="570" t="s">
        <v>2330</v>
      </c>
      <c r="C235" s="570" t="s">
        <v>1773</v>
      </c>
      <c r="D235" s="572"/>
      <c r="E235" s="570">
        <v>45428</v>
      </c>
      <c r="F235" s="570">
        <v>45435</v>
      </c>
      <c r="G235" s="570">
        <v>45473</v>
      </c>
    </row>
    <row r="236" spans="1:7" ht="13.5" customHeight="1">
      <c r="A236" s="509"/>
      <c r="B236" s="570" t="s">
        <v>2329</v>
      </c>
      <c r="C236" s="570" t="s">
        <v>1771</v>
      </c>
      <c r="D236" s="572"/>
      <c r="E236" s="570">
        <v>45435</v>
      </c>
      <c r="F236" s="570">
        <v>45442</v>
      </c>
      <c r="G236" s="570">
        <v>45480</v>
      </c>
    </row>
    <row r="237" spans="1:7" ht="13.5" customHeight="1">
      <c r="A237" s="509"/>
      <c r="B237" s="570"/>
      <c r="C237" s="570"/>
      <c r="D237" s="571"/>
      <c r="E237" s="570">
        <v>45442</v>
      </c>
      <c r="F237" s="570">
        <v>45449</v>
      </c>
      <c r="G237" s="570">
        <v>45487</v>
      </c>
    </row>
    <row r="238" spans="1:7">
      <c r="B238" s="570"/>
      <c r="C238" s="570"/>
      <c r="F238" s="569"/>
      <c r="G238" s="569"/>
    </row>
    <row r="239" spans="1:7">
      <c r="A239" s="509" t="s">
        <v>2328</v>
      </c>
      <c r="B239" s="543" t="s">
        <v>20</v>
      </c>
      <c r="C239" s="543" t="s">
        <v>21</v>
      </c>
      <c r="D239" s="543" t="s">
        <v>22</v>
      </c>
      <c r="E239" s="543" t="s">
        <v>2272</v>
      </c>
      <c r="F239" s="500" t="s">
        <v>187</v>
      </c>
      <c r="G239" s="500" t="s">
        <v>113</v>
      </c>
    </row>
    <row r="240" spans="1:7">
      <c r="A240" s="509" t="s">
        <v>2302</v>
      </c>
      <c r="B240" s="542"/>
      <c r="C240" s="542"/>
      <c r="D240" s="542"/>
      <c r="E240" s="542"/>
      <c r="F240" s="568" t="s">
        <v>24</v>
      </c>
      <c r="G240" s="568" t="s">
        <v>25</v>
      </c>
    </row>
    <row r="241" spans="1:7" ht="13.5" customHeight="1">
      <c r="B241" s="559" t="s">
        <v>2327</v>
      </c>
      <c r="C241" s="559" t="s">
        <v>1637</v>
      </c>
      <c r="D241" s="567" t="s">
        <v>2196</v>
      </c>
      <c r="E241" s="559">
        <v>45412</v>
      </c>
      <c r="F241" s="559">
        <v>45418</v>
      </c>
      <c r="G241" s="559">
        <v>45454</v>
      </c>
    </row>
    <row r="242" spans="1:7" ht="13.5" customHeight="1">
      <c r="B242" s="559" t="s">
        <v>2326</v>
      </c>
      <c r="C242" s="559" t="s">
        <v>3</v>
      </c>
      <c r="D242" s="567" t="s">
        <v>2196</v>
      </c>
      <c r="E242" s="559">
        <v>45419</v>
      </c>
      <c r="F242" s="559">
        <v>45425</v>
      </c>
      <c r="G242" s="559">
        <v>45461</v>
      </c>
    </row>
    <row r="243" spans="1:7">
      <c r="A243" s="509"/>
      <c r="B243" s="559" t="s">
        <v>2325</v>
      </c>
      <c r="C243" s="559" t="s">
        <v>1634</v>
      </c>
      <c r="D243" s="567" t="s">
        <v>2324</v>
      </c>
      <c r="E243" s="559">
        <v>45426</v>
      </c>
      <c r="F243" s="559">
        <v>45432</v>
      </c>
      <c r="G243" s="559">
        <v>45468</v>
      </c>
    </row>
    <row r="244" spans="1:7" ht="13.5" customHeight="1">
      <c r="B244" s="559" t="s">
        <v>2323</v>
      </c>
      <c r="C244" s="559" t="s">
        <v>2322</v>
      </c>
      <c r="D244" s="567" t="s">
        <v>2196</v>
      </c>
      <c r="E244" s="559">
        <v>45433</v>
      </c>
      <c r="F244" s="559">
        <v>45439</v>
      </c>
      <c r="G244" s="559">
        <v>45475</v>
      </c>
    </row>
    <row r="245" spans="1:7" ht="13.5" customHeight="1">
      <c r="B245" s="559"/>
      <c r="C245" s="559"/>
      <c r="D245" s="567" t="s">
        <v>2321</v>
      </c>
      <c r="E245" s="559">
        <v>45440</v>
      </c>
      <c r="F245" s="559">
        <v>45446</v>
      </c>
      <c r="G245" s="559">
        <v>45482</v>
      </c>
    </row>
    <row r="247" spans="1:7" s="510" customFormat="1">
      <c r="A247" s="509" t="s">
        <v>112</v>
      </c>
      <c r="B247" s="504" t="s">
        <v>20</v>
      </c>
      <c r="C247" s="504" t="s">
        <v>21</v>
      </c>
      <c r="D247" s="504" t="s">
        <v>22</v>
      </c>
      <c r="E247" s="504" t="s">
        <v>2272</v>
      </c>
      <c r="F247" s="500" t="s">
        <v>187</v>
      </c>
      <c r="G247" s="500" t="s">
        <v>112</v>
      </c>
    </row>
    <row r="248" spans="1:7">
      <c r="A248" s="566" t="s">
        <v>2320</v>
      </c>
      <c r="B248" s="504"/>
      <c r="C248" s="504"/>
      <c r="D248" s="504"/>
      <c r="E248" s="504"/>
      <c r="F248" s="500" t="s">
        <v>24</v>
      </c>
      <c r="G248" s="500" t="s">
        <v>25</v>
      </c>
    </row>
    <row r="249" spans="1:7" ht="13.5" customHeight="1">
      <c r="B249" s="550"/>
      <c r="C249" s="550"/>
      <c r="D249" s="565" t="s">
        <v>2196</v>
      </c>
      <c r="E249" s="559">
        <v>45412</v>
      </c>
      <c r="F249" s="559">
        <v>45419</v>
      </c>
      <c r="G249" s="532">
        <v>45455</v>
      </c>
    </row>
    <row r="250" spans="1:7" ht="13.5" customHeight="1">
      <c r="B250" s="550" t="s">
        <v>1628</v>
      </c>
      <c r="C250" s="550" t="s">
        <v>1627</v>
      </c>
      <c r="D250" s="564"/>
      <c r="E250" s="559">
        <v>45419</v>
      </c>
      <c r="F250" s="559">
        <v>45426</v>
      </c>
      <c r="G250" s="532">
        <v>45462</v>
      </c>
    </row>
    <row r="251" spans="1:7" ht="13.5" customHeight="1">
      <c r="B251" s="550" t="s">
        <v>134</v>
      </c>
      <c r="C251" s="550" t="s">
        <v>2314</v>
      </c>
      <c r="D251" s="564"/>
      <c r="E251" s="559">
        <v>45426</v>
      </c>
      <c r="F251" s="559">
        <v>45433</v>
      </c>
      <c r="G251" s="532">
        <v>45469</v>
      </c>
    </row>
    <row r="252" spans="1:7" ht="13.5" customHeight="1">
      <c r="B252" s="550" t="s">
        <v>2313</v>
      </c>
      <c r="C252" s="550" t="s">
        <v>2306</v>
      </c>
      <c r="D252" s="564"/>
      <c r="E252" s="559">
        <v>45433</v>
      </c>
      <c r="F252" s="559">
        <v>45440</v>
      </c>
      <c r="G252" s="532">
        <v>45476</v>
      </c>
    </row>
    <row r="253" spans="1:7" ht="13.5" customHeight="1">
      <c r="B253" s="550"/>
      <c r="C253" s="550"/>
      <c r="D253" s="563"/>
      <c r="E253" s="559">
        <v>45440</v>
      </c>
      <c r="F253" s="559">
        <v>45447</v>
      </c>
      <c r="G253" s="532">
        <v>45483</v>
      </c>
    </row>
    <row r="254" spans="1:7">
      <c r="A254" s="509"/>
      <c r="B254" s="509"/>
      <c r="C254" s="561"/>
      <c r="D254" s="557"/>
      <c r="E254" s="557"/>
      <c r="F254" s="557"/>
      <c r="G254" s="557"/>
    </row>
    <row r="255" spans="1:7">
      <c r="A255" s="505" t="s">
        <v>2319</v>
      </c>
      <c r="B255" s="538" t="s">
        <v>20</v>
      </c>
      <c r="C255" s="538" t="s">
        <v>21</v>
      </c>
      <c r="D255" s="543" t="s">
        <v>22</v>
      </c>
      <c r="E255" s="543" t="s">
        <v>2272</v>
      </c>
      <c r="F255" s="500" t="s">
        <v>187</v>
      </c>
      <c r="G255" s="500" t="s">
        <v>2</v>
      </c>
    </row>
    <row r="256" spans="1:7">
      <c r="A256" s="562" t="s">
        <v>2318</v>
      </c>
      <c r="B256" s="536"/>
      <c r="C256" s="536"/>
      <c r="D256" s="542"/>
      <c r="E256" s="542"/>
      <c r="F256" s="500" t="s">
        <v>24</v>
      </c>
      <c r="G256" s="500" t="s">
        <v>25</v>
      </c>
    </row>
    <row r="257" spans="1:7" s="512" customFormat="1" ht="13.5" customHeight="1">
      <c r="A257" s="560"/>
      <c r="B257" s="550"/>
      <c r="C257" s="550"/>
      <c r="D257" s="517" t="s">
        <v>2317</v>
      </c>
      <c r="E257" s="558">
        <v>45411</v>
      </c>
      <c r="F257" s="558">
        <v>45419</v>
      </c>
      <c r="G257" s="558">
        <v>45460</v>
      </c>
    </row>
    <row r="258" spans="1:7" s="512" customFormat="1" ht="13.5" customHeight="1">
      <c r="A258" s="560"/>
      <c r="B258" s="550" t="s">
        <v>1628</v>
      </c>
      <c r="C258" s="550" t="s">
        <v>1627</v>
      </c>
      <c r="D258" s="516"/>
      <c r="E258" s="558">
        <v>45418</v>
      </c>
      <c r="F258" s="558">
        <v>45426</v>
      </c>
      <c r="G258" s="558">
        <v>45467</v>
      </c>
    </row>
    <row r="259" spans="1:7" s="512" customFormat="1" ht="13.5" customHeight="1">
      <c r="A259" s="560"/>
      <c r="B259" s="550" t="s">
        <v>134</v>
      </c>
      <c r="C259" s="550" t="s">
        <v>2314</v>
      </c>
      <c r="D259" s="516"/>
      <c r="E259" s="558">
        <v>45425</v>
      </c>
      <c r="F259" s="558">
        <v>45433</v>
      </c>
      <c r="G259" s="558">
        <v>45474</v>
      </c>
    </row>
    <row r="260" spans="1:7" s="512" customFormat="1" ht="13.5" customHeight="1">
      <c r="A260" s="560"/>
      <c r="B260" s="550" t="s">
        <v>2313</v>
      </c>
      <c r="C260" s="550" t="s">
        <v>2306</v>
      </c>
      <c r="D260" s="516"/>
      <c r="E260" s="558">
        <v>45432</v>
      </c>
      <c r="F260" s="558">
        <v>45440</v>
      </c>
      <c r="G260" s="558">
        <v>45481</v>
      </c>
    </row>
    <row r="261" spans="1:7" s="512" customFormat="1" ht="13.5" customHeight="1">
      <c r="A261" s="560"/>
      <c r="B261" s="550"/>
      <c r="C261" s="550"/>
      <c r="D261" s="514"/>
      <c r="E261" s="558">
        <v>45439</v>
      </c>
      <c r="F261" s="558">
        <v>45447</v>
      </c>
      <c r="G261" s="558">
        <v>45488</v>
      </c>
    </row>
    <row r="262" spans="1:7" s="512" customFormat="1" ht="13.5" customHeight="1">
      <c r="A262" s="560"/>
      <c r="B262" s="509"/>
      <c r="C262" s="561"/>
    </row>
    <row r="263" spans="1:7" s="512" customFormat="1" ht="13.5" customHeight="1">
      <c r="A263" s="560" t="s">
        <v>2316</v>
      </c>
      <c r="B263" s="538" t="s">
        <v>20</v>
      </c>
      <c r="C263" s="538" t="s">
        <v>21</v>
      </c>
      <c r="D263" s="543" t="s">
        <v>22</v>
      </c>
      <c r="E263" s="543" t="s">
        <v>2272</v>
      </c>
      <c r="F263" s="500" t="s">
        <v>187</v>
      </c>
      <c r="G263" s="500" t="s">
        <v>2316</v>
      </c>
    </row>
    <row r="264" spans="1:7" s="512" customFormat="1" ht="13.5" customHeight="1">
      <c r="A264" s="560" t="s">
        <v>2315</v>
      </c>
      <c r="B264" s="536"/>
      <c r="C264" s="536"/>
      <c r="D264" s="542"/>
      <c r="E264" s="542"/>
      <c r="F264" s="500" t="s">
        <v>24</v>
      </c>
      <c r="G264" s="500" t="s">
        <v>25</v>
      </c>
    </row>
    <row r="265" spans="1:7" s="512" customFormat="1" ht="13.5" customHeight="1">
      <c r="A265" s="560"/>
      <c r="B265" s="550"/>
      <c r="C265" s="550"/>
      <c r="D265" s="517" t="s">
        <v>2196</v>
      </c>
      <c r="E265" s="559">
        <v>45412</v>
      </c>
      <c r="F265" s="559">
        <v>45419</v>
      </c>
      <c r="G265" s="558">
        <v>45449</v>
      </c>
    </row>
    <row r="266" spans="1:7" s="512" customFormat="1" ht="13.5" customHeight="1">
      <c r="A266" s="560"/>
      <c r="B266" s="550" t="s">
        <v>1628</v>
      </c>
      <c r="C266" s="550" t="s">
        <v>1627</v>
      </c>
      <c r="D266" s="516"/>
      <c r="E266" s="559">
        <v>45419</v>
      </c>
      <c r="F266" s="559">
        <v>45426</v>
      </c>
      <c r="G266" s="558">
        <v>45456</v>
      </c>
    </row>
    <row r="267" spans="1:7" s="512" customFormat="1" ht="13.5" customHeight="1">
      <c r="A267" s="560"/>
      <c r="B267" s="550" t="s">
        <v>134</v>
      </c>
      <c r="C267" s="550" t="s">
        <v>2314</v>
      </c>
      <c r="D267" s="516"/>
      <c r="E267" s="559">
        <v>45426</v>
      </c>
      <c r="F267" s="559">
        <v>45433</v>
      </c>
      <c r="G267" s="558">
        <v>45463</v>
      </c>
    </row>
    <row r="268" spans="1:7" s="512" customFormat="1" ht="13.5" customHeight="1">
      <c r="A268" s="560"/>
      <c r="B268" s="550" t="s">
        <v>2313</v>
      </c>
      <c r="C268" s="550" t="s">
        <v>2306</v>
      </c>
      <c r="D268" s="516"/>
      <c r="E268" s="559">
        <v>45433</v>
      </c>
      <c r="F268" s="559">
        <v>45440</v>
      </c>
      <c r="G268" s="558">
        <v>45470</v>
      </c>
    </row>
    <row r="269" spans="1:7" s="512" customFormat="1" ht="13.5" customHeight="1">
      <c r="A269" s="560"/>
      <c r="B269" s="550"/>
      <c r="C269" s="550"/>
      <c r="D269" s="514"/>
      <c r="E269" s="559">
        <v>45440</v>
      </c>
      <c r="F269" s="559">
        <v>45447</v>
      </c>
      <c r="G269" s="558">
        <v>45477</v>
      </c>
    </row>
    <row r="270" spans="1:7">
      <c r="B270" s="557"/>
      <c r="C270" s="557"/>
      <c r="D270" s="557"/>
      <c r="E270" s="557"/>
      <c r="F270" s="556"/>
      <c r="G270" s="556"/>
    </row>
    <row r="271" spans="1:7">
      <c r="A271" s="509" t="s">
        <v>2312</v>
      </c>
      <c r="B271" s="553" t="s">
        <v>20</v>
      </c>
      <c r="C271" s="553" t="s">
        <v>21</v>
      </c>
      <c r="D271" s="553" t="s">
        <v>22</v>
      </c>
      <c r="E271" s="553" t="s">
        <v>2272</v>
      </c>
      <c r="F271" s="551" t="s">
        <v>187</v>
      </c>
      <c r="G271" s="551" t="s">
        <v>178</v>
      </c>
    </row>
    <row r="272" spans="1:7">
      <c r="A272" s="509" t="s">
        <v>2311</v>
      </c>
      <c r="B272" s="555"/>
      <c r="C272" s="555"/>
      <c r="D272" s="552"/>
      <c r="E272" s="552"/>
      <c r="F272" s="551" t="s">
        <v>24</v>
      </c>
      <c r="G272" s="551" t="s">
        <v>25</v>
      </c>
    </row>
    <row r="273" spans="1:7" ht="13.5" customHeight="1">
      <c r="A273" s="495" t="s">
        <v>2134</v>
      </c>
      <c r="B273" s="550"/>
      <c r="C273" s="550"/>
      <c r="D273" s="554" t="s">
        <v>2196</v>
      </c>
      <c r="E273" s="550">
        <v>45412</v>
      </c>
      <c r="F273" s="550">
        <v>45418</v>
      </c>
      <c r="G273" s="550">
        <v>45449</v>
      </c>
    </row>
    <row r="274" spans="1:7" ht="13.5" customHeight="1">
      <c r="A274" s="495" t="s">
        <v>2134</v>
      </c>
      <c r="B274" s="550" t="s">
        <v>2310</v>
      </c>
      <c r="C274" s="550" t="s">
        <v>1627</v>
      </c>
      <c r="D274" s="554" t="s">
        <v>2196</v>
      </c>
      <c r="E274" s="550">
        <v>45419</v>
      </c>
      <c r="F274" s="550">
        <v>45425</v>
      </c>
      <c r="G274" s="550">
        <v>45456</v>
      </c>
    </row>
    <row r="275" spans="1:7" ht="13.5" customHeight="1">
      <c r="A275" s="495" t="s">
        <v>2134</v>
      </c>
      <c r="B275" s="550" t="s">
        <v>2309</v>
      </c>
      <c r="C275" s="550" t="s">
        <v>2308</v>
      </c>
      <c r="D275" s="554" t="s">
        <v>2196</v>
      </c>
      <c r="E275" s="550">
        <v>45426</v>
      </c>
      <c r="F275" s="550">
        <v>45432</v>
      </c>
      <c r="G275" s="550">
        <v>45463</v>
      </c>
    </row>
    <row r="276" spans="1:7" ht="13.5" customHeight="1">
      <c r="A276" s="495" t="s">
        <v>2134</v>
      </c>
      <c r="B276" s="550" t="s">
        <v>2307</v>
      </c>
      <c r="C276" s="550" t="s">
        <v>2306</v>
      </c>
      <c r="D276" s="554" t="s">
        <v>2196</v>
      </c>
      <c r="E276" s="550">
        <v>45433</v>
      </c>
      <c r="F276" s="550">
        <v>45439</v>
      </c>
      <c r="G276" s="550">
        <v>45470</v>
      </c>
    </row>
    <row r="277" spans="1:7" ht="13.5" customHeight="1">
      <c r="A277" s="495" t="s">
        <v>2134</v>
      </c>
      <c r="B277" s="550" t="s">
        <v>2305</v>
      </c>
      <c r="C277" s="550" t="s">
        <v>2304</v>
      </c>
      <c r="D277" s="554" t="s">
        <v>2196</v>
      </c>
      <c r="E277" s="550">
        <v>45440</v>
      </c>
      <c r="F277" s="550">
        <v>45446</v>
      </c>
      <c r="G277" s="550">
        <v>45477</v>
      </c>
    </row>
    <row r="279" spans="1:7" ht="13.5" customHeight="1">
      <c r="A279" s="509" t="s">
        <v>2303</v>
      </c>
      <c r="B279" s="553" t="s">
        <v>20</v>
      </c>
      <c r="C279" s="553" t="s">
        <v>21</v>
      </c>
      <c r="D279" s="553" t="s">
        <v>22</v>
      </c>
      <c r="E279" s="553" t="s">
        <v>2272</v>
      </c>
      <c r="F279" s="551" t="s">
        <v>187</v>
      </c>
      <c r="G279" s="551" t="s">
        <v>2303</v>
      </c>
    </row>
    <row r="280" spans="1:7" ht="13.5" customHeight="1">
      <c r="A280" s="509" t="s">
        <v>2302</v>
      </c>
      <c r="B280" s="552"/>
      <c r="C280" s="552"/>
      <c r="D280" s="552"/>
      <c r="E280" s="552"/>
      <c r="F280" s="551" t="s">
        <v>24</v>
      </c>
      <c r="G280" s="551" t="s">
        <v>25</v>
      </c>
    </row>
    <row r="281" spans="1:7" ht="13.5" customHeight="1">
      <c r="B281" s="550" t="s">
        <v>2301</v>
      </c>
      <c r="C281" s="550" t="s">
        <v>2300</v>
      </c>
      <c r="D281" s="541" t="s">
        <v>2299</v>
      </c>
      <c r="E281" s="550">
        <v>45412</v>
      </c>
      <c r="F281" s="550">
        <v>45418</v>
      </c>
      <c r="G281" s="550">
        <v>45462</v>
      </c>
    </row>
    <row r="282" spans="1:7" ht="13.5" customHeight="1">
      <c r="B282" s="550" t="s">
        <v>2298</v>
      </c>
      <c r="C282" s="550" t="s">
        <v>2297</v>
      </c>
      <c r="D282" s="540"/>
      <c r="E282" s="550">
        <v>45419</v>
      </c>
      <c r="F282" s="550">
        <v>45425</v>
      </c>
      <c r="G282" s="550">
        <v>45469</v>
      </c>
    </row>
    <row r="283" spans="1:7" ht="12.75" customHeight="1">
      <c r="B283" s="550" t="s">
        <v>2296</v>
      </c>
      <c r="C283" s="550" t="s">
        <v>2295</v>
      </c>
      <c r="D283" s="540"/>
      <c r="E283" s="550">
        <v>45426</v>
      </c>
      <c r="F283" s="550">
        <v>45432</v>
      </c>
      <c r="G283" s="550">
        <v>45476</v>
      </c>
    </row>
    <row r="284" spans="1:7" ht="13.5" customHeight="1">
      <c r="B284" s="550" t="s">
        <v>2294</v>
      </c>
      <c r="C284" s="550" t="s">
        <v>2293</v>
      </c>
      <c r="D284" s="540"/>
      <c r="E284" s="550">
        <v>45433</v>
      </c>
      <c r="F284" s="550">
        <v>45439</v>
      </c>
      <c r="G284" s="550">
        <v>45483</v>
      </c>
    </row>
    <row r="285" spans="1:7" ht="13.5" customHeight="1">
      <c r="B285" s="550"/>
      <c r="C285" s="550"/>
      <c r="D285" s="539"/>
      <c r="E285" s="550">
        <v>45440</v>
      </c>
      <c r="F285" s="550">
        <v>45446</v>
      </c>
      <c r="G285" s="550">
        <v>45490</v>
      </c>
    </row>
    <row r="286" spans="1:7" ht="13.5" customHeight="1">
      <c r="B286" s="550"/>
    </row>
    <row r="287" spans="1:7">
      <c r="A287" s="509" t="s">
        <v>2282</v>
      </c>
      <c r="B287" s="543" t="s">
        <v>20</v>
      </c>
      <c r="C287" s="543" t="s">
        <v>21</v>
      </c>
      <c r="D287" s="543" t="s">
        <v>22</v>
      </c>
      <c r="E287" s="543" t="s">
        <v>2272</v>
      </c>
      <c r="F287" s="500" t="s">
        <v>187</v>
      </c>
      <c r="G287" s="500" t="s">
        <v>119</v>
      </c>
    </row>
    <row r="288" spans="1:7">
      <c r="A288" s="508" t="s">
        <v>2292</v>
      </c>
      <c r="B288" s="549"/>
      <c r="C288" s="549"/>
      <c r="D288" s="549"/>
      <c r="E288" s="549"/>
      <c r="F288" s="500"/>
      <c r="G288" s="500"/>
    </row>
    <row r="289" spans="1:7">
      <c r="B289" s="542"/>
      <c r="C289" s="542"/>
      <c r="D289" s="542"/>
      <c r="E289" s="542"/>
      <c r="F289" s="500" t="s">
        <v>24</v>
      </c>
      <c r="G289" s="500" t="s">
        <v>25</v>
      </c>
    </row>
    <row r="290" spans="1:7" ht="12.75" customHeight="1">
      <c r="A290" s="546"/>
      <c r="B290" s="532" t="s">
        <v>2291</v>
      </c>
      <c r="C290" s="532" t="s">
        <v>2290</v>
      </c>
      <c r="D290" s="548" t="s">
        <v>2289</v>
      </c>
      <c r="E290" s="532">
        <v>45411</v>
      </c>
      <c r="F290" s="532">
        <v>45417</v>
      </c>
      <c r="G290" s="532">
        <v>45432</v>
      </c>
    </row>
    <row r="291" spans="1:7" ht="12.75" customHeight="1">
      <c r="A291" s="546"/>
      <c r="B291" s="532" t="s">
        <v>2288</v>
      </c>
      <c r="C291" s="532" t="s">
        <v>2287</v>
      </c>
      <c r="D291" s="547"/>
      <c r="E291" s="532">
        <v>45418</v>
      </c>
      <c r="F291" s="532">
        <v>45424</v>
      </c>
      <c r="G291" s="532">
        <v>45439</v>
      </c>
    </row>
    <row r="292" spans="1:7" ht="12.75" customHeight="1">
      <c r="A292" s="546"/>
      <c r="B292" s="532" t="s">
        <v>2286</v>
      </c>
      <c r="C292" s="532" t="s">
        <v>2285</v>
      </c>
      <c r="D292" s="547"/>
      <c r="E292" s="532">
        <v>45425</v>
      </c>
      <c r="F292" s="532">
        <v>45431</v>
      </c>
      <c r="G292" s="532">
        <v>45446</v>
      </c>
    </row>
    <row r="293" spans="1:7" ht="12.75" customHeight="1">
      <c r="A293" s="546"/>
      <c r="B293" s="532" t="s">
        <v>2284</v>
      </c>
      <c r="C293" s="532" t="s">
        <v>2283</v>
      </c>
      <c r="D293" s="547"/>
      <c r="E293" s="532">
        <v>45432</v>
      </c>
      <c r="F293" s="532">
        <v>45438</v>
      </c>
      <c r="G293" s="532">
        <v>45453</v>
      </c>
    </row>
    <row r="294" spans="1:7" ht="12.75" customHeight="1">
      <c r="A294" s="546"/>
      <c r="B294" s="532"/>
      <c r="C294" s="532"/>
      <c r="D294" s="545"/>
      <c r="E294" s="532">
        <v>45439</v>
      </c>
      <c r="F294" s="532">
        <v>45445</v>
      </c>
      <c r="G294" s="532">
        <v>45460</v>
      </c>
    </row>
    <row r="295" spans="1:7">
      <c r="A295" s="509"/>
      <c r="B295" s="532"/>
      <c r="C295" s="532"/>
      <c r="E295" s="544"/>
    </row>
    <row r="296" spans="1:7" ht="12.75" customHeight="1">
      <c r="A296" s="509" t="s">
        <v>2282</v>
      </c>
      <c r="B296" s="543" t="s">
        <v>20</v>
      </c>
      <c r="C296" s="543" t="s">
        <v>21</v>
      </c>
      <c r="D296" s="543" t="s">
        <v>22</v>
      </c>
      <c r="E296" s="543" t="s">
        <v>2272</v>
      </c>
      <c r="F296" s="500" t="s">
        <v>187</v>
      </c>
      <c r="G296" s="500" t="s">
        <v>119</v>
      </c>
    </row>
    <row r="297" spans="1:7" ht="12.75" customHeight="1">
      <c r="A297" s="509" t="s">
        <v>2281</v>
      </c>
      <c r="B297" s="542"/>
      <c r="C297" s="542"/>
      <c r="D297" s="542"/>
      <c r="E297" s="542"/>
      <c r="F297" s="500" t="s">
        <v>24</v>
      </c>
      <c r="G297" s="500" t="s">
        <v>25</v>
      </c>
    </row>
    <row r="298" spans="1:7" ht="13.5" customHeight="1">
      <c r="B298" s="532" t="s">
        <v>2280</v>
      </c>
      <c r="C298" s="532" t="s">
        <v>9</v>
      </c>
      <c r="D298" s="541" t="s">
        <v>2279</v>
      </c>
      <c r="E298" s="532">
        <v>45412</v>
      </c>
      <c r="F298" s="532">
        <v>45418</v>
      </c>
      <c r="G298" s="532">
        <v>45433</v>
      </c>
    </row>
    <row r="299" spans="1:7" ht="13.5" customHeight="1">
      <c r="B299" s="532" t="s">
        <v>2278</v>
      </c>
      <c r="C299" s="532" t="s">
        <v>2277</v>
      </c>
      <c r="D299" s="540"/>
      <c r="E299" s="532">
        <v>45419</v>
      </c>
      <c r="F299" s="532">
        <v>45425</v>
      </c>
      <c r="G299" s="532">
        <v>45440</v>
      </c>
    </row>
    <row r="300" spans="1:7" ht="13.5" customHeight="1">
      <c r="B300" s="532" t="s">
        <v>2276</v>
      </c>
      <c r="C300" s="532" t="s">
        <v>8</v>
      </c>
      <c r="D300" s="540"/>
      <c r="E300" s="532">
        <v>45426</v>
      </c>
      <c r="F300" s="532">
        <v>45432</v>
      </c>
      <c r="G300" s="532">
        <v>45447</v>
      </c>
    </row>
    <row r="301" spans="1:7" ht="12.75" customHeight="1">
      <c r="B301" s="532" t="s">
        <v>2275</v>
      </c>
      <c r="C301" s="532" t="s">
        <v>2274</v>
      </c>
      <c r="D301" s="540"/>
      <c r="E301" s="532">
        <v>45433</v>
      </c>
      <c r="F301" s="532">
        <v>45439</v>
      </c>
      <c r="G301" s="532">
        <v>45454</v>
      </c>
    </row>
    <row r="302" spans="1:7" ht="12.75" customHeight="1">
      <c r="B302" s="532"/>
      <c r="C302" s="532"/>
      <c r="D302" s="539"/>
      <c r="E302" s="532">
        <v>45440</v>
      </c>
      <c r="F302" s="532">
        <v>45446</v>
      </c>
      <c r="G302" s="532">
        <v>45461</v>
      </c>
    </row>
    <row r="303" spans="1:7" ht="12.75" customHeight="1"/>
    <row r="304" spans="1:7">
      <c r="A304" s="537" t="s">
        <v>2273</v>
      </c>
      <c r="B304" s="499" t="s">
        <v>20</v>
      </c>
      <c r="C304" s="499" t="s">
        <v>21</v>
      </c>
      <c r="D304" s="499" t="s">
        <v>22</v>
      </c>
      <c r="E304" s="538" t="s">
        <v>2272</v>
      </c>
      <c r="F304" s="532" t="s">
        <v>187</v>
      </c>
      <c r="G304" s="532" t="s">
        <v>119</v>
      </c>
    </row>
    <row r="305" spans="1:7" ht="12" customHeight="1">
      <c r="A305" s="537"/>
      <c r="B305" s="497"/>
      <c r="C305" s="497"/>
      <c r="D305" s="497"/>
      <c r="E305" s="536"/>
      <c r="F305" s="528" t="s">
        <v>24</v>
      </c>
      <c r="G305" s="500" t="s">
        <v>25</v>
      </c>
    </row>
    <row r="306" spans="1:7" ht="13.5" customHeight="1">
      <c r="B306" s="532" t="s">
        <v>2271</v>
      </c>
      <c r="C306" s="532" t="s">
        <v>2270</v>
      </c>
      <c r="D306" s="535" t="s">
        <v>2196</v>
      </c>
      <c r="E306" s="532">
        <v>45408</v>
      </c>
      <c r="F306" s="532">
        <v>45415</v>
      </c>
      <c r="G306" s="532">
        <v>45430</v>
      </c>
    </row>
    <row r="307" spans="1:7" ht="13.5" customHeight="1">
      <c r="B307" s="532" t="s">
        <v>2269</v>
      </c>
      <c r="C307" s="532" t="s">
        <v>2268</v>
      </c>
      <c r="D307" s="534"/>
      <c r="E307" s="532">
        <v>45415</v>
      </c>
      <c r="F307" s="532">
        <v>45422</v>
      </c>
      <c r="G307" s="532">
        <v>45437</v>
      </c>
    </row>
    <row r="308" spans="1:7" ht="13.5" customHeight="1">
      <c r="B308" s="532" t="s">
        <v>2267</v>
      </c>
      <c r="C308" s="532" t="s">
        <v>10</v>
      </c>
      <c r="D308" s="534"/>
      <c r="E308" s="532">
        <v>45422</v>
      </c>
      <c r="F308" s="532">
        <v>45429</v>
      </c>
      <c r="G308" s="532">
        <v>45444</v>
      </c>
    </row>
    <row r="309" spans="1:7" ht="13.5" customHeight="1">
      <c r="B309" s="532" t="s">
        <v>2266</v>
      </c>
      <c r="C309" s="532" t="s">
        <v>2265</v>
      </c>
      <c r="D309" s="534"/>
      <c r="E309" s="532">
        <v>45429</v>
      </c>
      <c r="F309" s="532">
        <v>45436</v>
      </c>
      <c r="G309" s="532">
        <v>45451</v>
      </c>
    </row>
    <row r="310" spans="1:7" ht="13.5" customHeight="1">
      <c r="B310" s="532" t="s">
        <v>2264</v>
      </c>
      <c r="C310" s="532" t="s">
        <v>2263</v>
      </c>
      <c r="D310" s="534"/>
      <c r="E310" s="532">
        <v>45436</v>
      </c>
      <c r="F310" s="532">
        <v>45443</v>
      </c>
      <c r="G310" s="532">
        <v>45458</v>
      </c>
    </row>
    <row r="311" spans="1:7" ht="13.5" customHeight="1">
      <c r="B311" s="532"/>
      <c r="C311" s="532"/>
      <c r="D311" s="533"/>
      <c r="E311" s="532">
        <v>45443</v>
      </c>
      <c r="F311" s="532">
        <v>45450</v>
      </c>
      <c r="G311" s="532">
        <v>45465</v>
      </c>
    </row>
    <row r="312" spans="1:7" s="512" customFormat="1" ht="12.75" customHeight="1">
      <c r="B312" s="521"/>
    </row>
    <row r="313" spans="1:7" s="512" customFormat="1" ht="12.75" customHeight="1">
      <c r="A313" s="515" t="s">
        <v>2262</v>
      </c>
      <c r="B313" s="525" t="s">
        <v>20</v>
      </c>
      <c r="C313" s="525" t="s">
        <v>21</v>
      </c>
      <c r="D313" s="525" t="s">
        <v>22</v>
      </c>
      <c r="E313" s="525" t="s">
        <v>2201</v>
      </c>
      <c r="F313" s="526" t="s">
        <v>187</v>
      </c>
      <c r="G313" s="526" t="s">
        <v>2261</v>
      </c>
    </row>
    <row r="314" spans="1:7" s="512" customFormat="1" ht="12.75" customHeight="1">
      <c r="A314" s="515" t="s">
        <v>2250</v>
      </c>
      <c r="B314" s="523"/>
      <c r="C314" s="523"/>
      <c r="D314" s="523"/>
      <c r="E314" s="523"/>
      <c r="F314" s="526" t="s">
        <v>24</v>
      </c>
      <c r="G314" s="526" t="s">
        <v>25</v>
      </c>
    </row>
    <row r="315" spans="1:7" s="512" customFormat="1" ht="12.75" customHeight="1">
      <c r="A315" s="515"/>
      <c r="B315" s="522" t="s">
        <v>2260</v>
      </c>
      <c r="C315" s="522" t="s">
        <v>2259</v>
      </c>
      <c r="D315" s="531" t="s">
        <v>2249</v>
      </c>
      <c r="E315" s="522">
        <v>45412</v>
      </c>
      <c r="F315" s="522">
        <v>45419</v>
      </c>
      <c r="G315" s="522">
        <v>45439</v>
      </c>
    </row>
    <row r="316" spans="1:7" s="512" customFormat="1" ht="12.75" customHeight="1">
      <c r="A316" s="515"/>
      <c r="B316" s="522" t="s">
        <v>2258</v>
      </c>
      <c r="C316" s="522" t="s">
        <v>2257</v>
      </c>
      <c r="D316" s="530"/>
      <c r="E316" s="522">
        <v>45419</v>
      </c>
      <c r="F316" s="522">
        <v>45426</v>
      </c>
      <c r="G316" s="522">
        <v>45446</v>
      </c>
    </row>
    <row r="317" spans="1:7" s="512" customFormat="1" ht="12.75" customHeight="1">
      <c r="A317" s="515"/>
      <c r="B317" s="522" t="s">
        <v>2256</v>
      </c>
      <c r="C317" s="522" t="s">
        <v>2255</v>
      </c>
      <c r="D317" s="530"/>
      <c r="E317" s="522">
        <v>45426</v>
      </c>
      <c r="F317" s="522">
        <v>45433</v>
      </c>
      <c r="G317" s="522">
        <v>45453</v>
      </c>
    </row>
    <row r="318" spans="1:7" s="512" customFormat="1" ht="12.75" customHeight="1">
      <c r="A318" s="515"/>
      <c r="B318" s="522" t="s">
        <v>2254</v>
      </c>
      <c r="C318" s="522" t="s">
        <v>2253</v>
      </c>
      <c r="D318" s="530"/>
      <c r="E318" s="522">
        <v>45433</v>
      </c>
      <c r="F318" s="522">
        <v>45440</v>
      </c>
      <c r="G318" s="522">
        <v>45460</v>
      </c>
    </row>
    <row r="319" spans="1:7" s="512" customFormat="1" ht="12.75" customHeight="1">
      <c r="A319" s="515"/>
      <c r="B319" s="522"/>
      <c r="C319" s="522"/>
      <c r="D319" s="529"/>
      <c r="E319" s="522">
        <v>45440</v>
      </c>
      <c r="F319" s="522">
        <v>45447</v>
      </c>
      <c r="G319" s="522">
        <v>45467</v>
      </c>
    </row>
    <row r="320" spans="1:7" s="512" customFormat="1" ht="12.75" customHeight="1">
      <c r="A320" s="521"/>
      <c r="B320" s="528"/>
      <c r="C320" s="528"/>
      <c r="D320" s="521"/>
      <c r="E320" s="521"/>
      <c r="F320" s="521"/>
      <c r="G320" s="521"/>
    </row>
    <row r="321" spans="1:7" s="512" customFormat="1" ht="12.75" customHeight="1">
      <c r="A321" s="515" t="s">
        <v>2252</v>
      </c>
      <c r="B321" s="525" t="s">
        <v>20</v>
      </c>
      <c r="C321" s="525" t="s">
        <v>21</v>
      </c>
      <c r="D321" s="525" t="s">
        <v>22</v>
      </c>
      <c r="E321" s="525" t="s">
        <v>2201</v>
      </c>
      <c r="F321" s="526" t="s">
        <v>187</v>
      </c>
      <c r="G321" s="526" t="s">
        <v>2251</v>
      </c>
    </row>
    <row r="322" spans="1:7" s="512" customFormat="1" ht="12.75" customHeight="1">
      <c r="A322" s="515" t="s">
        <v>2250</v>
      </c>
      <c r="B322" s="523"/>
      <c r="C322" s="523"/>
      <c r="D322" s="523"/>
      <c r="E322" s="523"/>
      <c r="F322" s="526" t="s">
        <v>24</v>
      </c>
      <c r="G322" s="526" t="s">
        <v>25</v>
      </c>
    </row>
    <row r="323" spans="1:7" s="512" customFormat="1" ht="12.75" customHeight="1">
      <c r="A323" s="515"/>
      <c r="B323" s="522" t="s">
        <v>2247</v>
      </c>
      <c r="C323" s="522" t="s">
        <v>2246</v>
      </c>
      <c r="D323" s="525" t="s">
        <v>2249</v>
      </c>
      <c r="E323" s="522">
        <v>45412</v>
      </c>
      <c r="F323" s="522">
        <v>45419</v>
      </c>
      <c r="G323" s="522">
        <v>45405</v>
      </c>
    </row>
    <row r="324" spans="1:7" s="512" customFormat="1" ht="12.75" customHeight="1">
      <c r="A324" s="515"/>
      <c r="B324" s="522" t="s">
        <v>2244</v>
      </c>
      <c r="C324" s="522" t="s">
        <v>177</v>
      </c>
      <c r="D324" s="524"/>
      <c r="E324" s="522">
        <v>45419</v>
      </c>
      <c r="F324" s="522">
        <v>45426</v>
      </c>
      <c r="G324" s="522">
        <v>45412</v>
      </c>
    </row>
    <row r="325" spans="1:7" s="512" customFormat="1" ht="12.75" customHeight="1">
      <c r="A325" s="515"/>
      <c r="B325" s="522" t="s">
        <v>2243</v>
      </c>
      <c r="C325" s="522" t="s">
        <v>2242</v>
      </c>
      <c r="D325" s="524"/>
      <c r="E325" s="522">
        <v>45426</v>
      </c>
      <c r="F325" s="522">
        <v>45433</v>
      </c>
      <c r="G325" s="522">
        <v>45419</v>
      </c>
    </row>
    <row r="326" spans="1:7" s="512" customFormat="1" ht="12.75" customHeight="1">
      <c r="A326" s="515"/>
      <c r="B326" s="522" t="s">
        <v>2241</v>
      </c>
      <c r="C326" s="522" t="s">
        <v>2240</v>
      </c>
      <c r="D326" s="524"/>
      <c r="E326" s="522">
        <v>45433</v>
      </c>
      <c r="F326" s="522">
        <v>45440</v>
      </c>
      <c r="G326" s="522">
        <v>45426</v>
      </c>
    </row>
    <row r="327" spans="1:7" s="512" customFormat="1" ht="12.75" customHeight="1">
      <c r="A327" s="515"/>
      <c r="B327" s="522"/>
      <c r="C327" s="522"/>
      <c r="D327" s="523"/>
      <c r="E327" s="522">
        <v>45440</v>
      </c>
      <c r="F327" s="522">
        <v>45447</v>
      </c>
      <c r="G327" s="522">
        <v>45433</v>
      </c>
    </row>
    <row r="328" spans="1:7" s="512" customFormat="1" ht="12.75" customHeight="1">
      <c r="A328" s="515"/>
      <c r="B328" s="521"/>
      <c r="C328" s="521"/>
      <c r="D328" s="527"/>
      <c r="E328" s="521"/>
      <c r="F328" s="521"/>
      <c r="G328" s="521"/>
    </row>
    <row r="329" spans="1:7" s="512" customFormat="1" ht="12.75" customHeight="1">
      <c r="A329" s="515" t="s">
        <v>2248</v>
      </c>
      <c r="B329" s="525" t="s">
        <v>20</v>
      </c>
      <c r="C329" s="525" t="s">
        <v>21</v>
      </c>
      <c r="D329" s="525" t="s">
        <v>22</v>
      </c>
      <c r="E329" s="525" t="s">
        <v>2201</v>
      </c>
      <c r="F329" s="526" t="s">
        <v>187</v>
      </c>
      <c r="G329" s="526" t="s">
        <v>2248</v>
      </c>
    </row>
    <row r="330" spans="1:7" s="512" customFormat="1" ht="12.75" customHeight="1">
      <c r="A330" s="515"/>
      <c r="B330" s="523"/>
      <c r="C330" s="523"/>
      <c r="D330" s="523"/>
      <c r="E330" s="523"/>
      <c r="F330" s="526" t="s">
        <v>24</v>
      </c>
      <c r="G330" s="526" t="s">
        <v>25</v>
      </c>
    </row>
    <row r="331" spans="1:7" s="512" customFormat="1" ht="12.75" customHeight="1">
      <c r="A331" s="515"/>
      <c r="B331" s="522" t="s">
        <v>2247</v>
      </c>
      <c r="C331" s="522" t="s">
        <v>2246</v>
      </c>
      <c r="D331" s="525" t="s">
        <v>2245</v>
      </c>
      <c r="E331" s="522">
        <v>45412</v>
      </c>
      <c r="F331" s="522">
        <v>45419</v>
      </c>
      <c r="G331" s="522">
        <v>45437</v>
      </c>
    </row>
    <row r="332" spans="1:7" s="512" customFormat="1" ht="12.75" customHeight="1">
      <c r="A332" s="515"/>
      <c r="B332" s="522" t="s">
        <v>2244</v>
      </c>
      <c r="C332" s="522" t="s">
        <v>177</v>
      </c>
      <c r="D332" s="524"/>
      <c r="E332" s="522">
        <v>45419</v>
      </c>
      <c r="F332" s="522">
        <v>45426</v>
      </c>
      <c r="G332" s="522">
        <v>45444</v>
      </c>
    </row>
    <row r="333" spans="1:7" s="512" customFormat="1" ht="12.75" customHeight="1">
      <c r="A333" s="515"/>
      <c r="B333" s="522" t="s">
        <v>2243</v>
      </c>
      <c r="C333" s="522" t="s">
        <v>2242</v>
      </c>
      <c r="D333" s="524"/>
      <c r="E333" s="522">
        <v>45426</v>
      </c>
      <c r="F333" s="522">
        <v>45433</v>
      </c>
      <c r="G333" s="522">
        <v>45451</v>
      </c>
    </row>
    <row r="334" spans="1:7" s="512" customFormat="1" ht="12.75" customHeight="1">
      <c r="A334" s="515"/>
      <c r="B334" s="522" t="s">
        <v>2241</v>
      </c>
      <c r="C334" s="522" t="s">
        <v>2240</v>
      </c>
      <c r="D334" s="524"/>
      <c r="E334" s="522">
        <v>45433</v>
      </c>
      <c r="F334" s="522">
        <v>45440</v>
      </c>
      <c r="G334" s="522">
        <v>45458</v>
      </c>
    </row>
    <row r="335" spans="1:7" s="512" customFormat="1" ht="12.75" customHeight="1">
      <c r="A335" s="515"/>
      <c r="B335" s="522"/>
      <c r="C335" s="522"/>
      <c r="D335" s="523"/>
      <c r="E335" s="522">
        <v>45440</v>
      </c>
      <c r="F335" s="522">
        <v>45447</v>
      </c>
      <c r="G335" s="522">
        <v>45465</v>
      </c>
    </row>
    <row r="336" spans="1:7" s="512" customFormat="1" ht="12.75" customHeight="1">
      <c r="A336" s="515"/>
      <c r="B336" s="515"/>
      <c r="C336" s="515"/>
      <c r="D336" s="515"/>
      <c r="E336" s="521"/>
      <c r="F336" s="521"/>
      <c r="G336" s="521"/>
    </row>
    <row r="337" spans="1:7" s="512" customFormat="1" ht="12.75" customHeight="1">
      <c r="A337" s="515" t="s">
        <v>2239</v>
      </c>
      <c r="B337" s="503" t="s">
        <v>20</v>
      </c>
      <c r="C337" s="503" t="s">
        <v>21</v>
      </c>
      <c r="D337" s="507" t="s">
        <v>22</v>
      </c>
      <c r="E337" s="507" t="s">
        <v>2201</v>
      </c>
      <c r="F337" s="518" t="s">
        <v>187</v>
      </c>
      <c r="G337" s="518" t="s">
        <v>122</v>
      </c>
    </row>
    <row r="338" spans="1:7" s="512" customFormat="1" ht="12.75" customHeight="1">
      <c r="A338" s="515" t="s">
        <v>2228</v>
      </c>
      <c r="B338" s="502"/>
      <c r="C338" s="502"/>
      <c r="D338" s="507"/>
      <c r="E338" s="507"/>
      <c r="F338" s="518" t="s">
        <v>24</v>
      </c>
      <c r="G338" s="518" t="s">
        <v>25</v>
      </c>
    </row>
    <row r="339" spans="1:7" s="512" customFormat="1" ht="12.75" customHeight="1">
      <c r="A339" s="515"/>
      <c r="B339" s="513" t="s">
        <v>2238</v>
      </c>
      <c r="C339" s="513" t="s">
        <v>2237</v>
      </c>
      <c r="D339" s="517" t="s">
        <v>2196</v>
      </c>
      <c r="E339" s="513">
        <v>45406</v>
      </c>
      <c r="F339" s="513">
        <v>45413</v>
      </c>
      <c r="G339" s="513">
        <v>45444</v>
      </c>
    </row>
    <row r="340" spans="1:7" s="512" customFormat="1" ht="12.75" customHeight="1">
      <c r="A340" s="515"/>
      <c r="B340" s="513" t="s">
        <v>2236</v>
      </c>
      <c r="C340" s="513" t="s">
        <v>2235</v>
      </c>
      <c r="D340" s="516"/>
      <c r="E340" s="513">
        <v>45413</v>
      </c>
      <c r="F340" s="513">
        <v>45420</v>
      </c>
      <c r="G340" s="513">
        <v>45451</v>
      </c>
    </row>
    <row r="341" spans="1:7" s="512" customFormat="1" ht="12.75" customHeight="1">
      <c r="A341" s="515"/>
      <c r="B341" s="513" t="s">
        <v>2234</v>
      </c>
      <c r="C341" s="513" t="s">
        <v>2233</v>
      </c>
      <c r="D341" s="516"/>
      <c r="E341" s="513">
        <v>45420</v>
      </c>
      <c r="F341" s="513">
        <v>45427</v>
      </c>
      <c r="G341" s="513">
        <v>45458</v>
      </c>
    </row>
    <row r="342" spans="1:7" s="512" customFormat="1" ht="12.75" customHeight="1">
      <c r="A342" s="515"/>
      <c r="B342" s="513" t="s">
        <v>2232</v>
      </c>
      <c r="C342" s="513" t="s">
        <v>2231</v>
      </c>
      <c r="D342" s="516"/>
      <c r="E342" s="513">
        <v>45427</v>
      </c>
      <c r="F342" s="513">
        <v>45434</v>
      </c>
      <c r="G342" s="513">
        <v>45465</v>
      </c>
    </row>
    <row r="343" spans="1:7" s="512" customFormat="1" ht="12.75" customHeight="1">
      <c r="A343" s="515"/>
      <c r="B343" s="513" t="s">
        <v>2230</v>
      </c>
      <c r="C343" s="513" t="s">
        <v>10</v>
      </c>
      <c r="D343" s="516"/>
      <c r="E343" s="513">
        <v>45434</v>
      </c>
      <c r="F343" s="513">
        <v>45441</v>
      </c>
      <c r="G343" s="513">
        <v>45472</v>
      </c>
    </row>
    <row r="344" spans="1:7" s="512" customFormat="1" ht="12.75" customHeight="1">
      <c r="A344" s="515"/>
      <c r="B344" s="513"/>
      <c r="C344" s="513"/>
      <c r="D344" s="514"/>
      <c r="E344" s="513">
        <v>45441</v>
      </c>
      <c r="F344" s="513">
        <v>45448</v>
      </c>
      <c r="G344" s="513">
        <v>45479</v>
      </c>
    </row>
    <row r="345" spans="1:7" s="512" customFormat="1" ht="12.75" customHeight="1">
      <c r="A345" s="515"/>
      <c r="B345" s="519"/>
      <c r="C345" s="519"/>
      <c r="D345" s="520"/>
      <c r="E345" s="519"/>
      <c r="F345" s="519"/>
      <c r="G345" s="519"/>
    </row>
    <row r="346" spans="1:7" s="512" customFormat="1" ht="12.75" customHeight="1">
      <c r="A346" s="515" t="s">
        <v>2229</v>
      </c>
      <c r="B346" s="503" t="s">
        <v>20</v>
      </c>
      <c r="C346" s="503" t="s">
        <v>21</v>
      </c>
      <c r="D346" s="507" t="s">
        <v>22</v>
      </c>
      <c r="E346" s="507" t="s">
        <v>2201</v>
      </c>
      <c r="F346" s="518" t="s">
        <v>187</v>
      </c>
      <c r="G346" s="518" t="s">
        <v>122</v>
      </c>
    </row>
    <row r="347" spans="1:7" s="512" customFormat="1" ht="12.75" customHeight="1">
      <c r="A347" s="515" t="s">
        <v>2228</v>
      </c>
      <c r="B347" s="502"/>
      <c r="C347" s="502"/>
      <c r="D347" s="507"/>
      <c r="E347" s="507"/>
      <c r="F347" s="518" t="s">
        <v>24</v>
      </c>
      <c r="G347" s="518" t="s">
        <v>25</v>
      </c>
    </row>
    <row r="348" spans="1:7" s="512" customFormat="1" ht="12.75" customHeight="1">
      <c r="A348" s="515"/>
      <c r="B348" s="513" t="s">
        <v>2227</v>
      </c>
      <c r="C348" s="513" t="s">
        <v>2226</v>
      </c>
      <c r="D348" s="517" t="s">
        <v>2225</v>
      </c>
      <c r="E348" s="513">
        <v>45406</v>
      </c>
      <c r="F348" s="513">
        <v>45413</v>
      </c>
      <c r="G348" s="513">
        <v>45444</v>
      </c>
    </row>
    <row r="349" spans="1:7" s="512" customFormat="1" ht="12.75" customHeight="1">
      <c r="A349" s="515"/>
      <c r="B349" s="513" t="s">
        <v>2224</v>
      </c>
      <c r="C349" s="513" t="s">
        <v>2223</v>
      </c>
      <c r="D349" s="516"/>
      <c r="E349" s="513">
        <v>45413</v>
      </c>
      <c r="F349" s="513">
        <v>45420</v>
      </c>
      <c r="G349" s="513">
        <v>45451</v>
      </c>
    </row>
    <row r="350" spans="1:7" s="512" customFormat="1" ht="12.75" customHeight="1">
      <c r="A350" s="515"/>
      <c r="B350" s="513" t="s">
        <v>2222</v>
      </c>
      <c r="C350" s="513" t="s">
        <v>2221</v>
      </c>
      <c r="D350" s="516"/>
      <c r="E350" s="513">
        <v>45420</v>
      </c>
      <c r="F350" s="513">
        <v>45427</v>
      </c>
      <c r="G350" s="513">
        <v>45458</v>
      </c>
    </row>
    <row r="351" spans="1:7" s="512" customFormat="1" ht="12.75" customHeight="1">
      <c r="A351" s="515"/>
      <c r="B351" s="513" t="s">
        <v>2220</v>
      </c>
      <c r="C351" s="513" t="s">
        <v>2219</v>
      </c>
      <c r="D351" s="516"/>
      <c r="E351" s="513">
        <v>45427</v>
      </c>
      <c r="F351" s="513">
        <v>45434</v>
      </c>
      <c r="G351" s="513">
        <v>45465</v>
      </c>
    </row>
    <row r="352" spans="1:7" s="512" customFormat="1" ht="12.75" customHeight="1">
      <c r="A352" s="515"/>
      <c r="B352" s="513" t="s">
        <v>2218</v>
      </c>
      <c r="C352" s="513" t="s">
        <v>2217</v>
      </c>
      <c r="D352" s="516"/>
      <c r="E352" s="513">
        <v>45434</v>
      </c>
      <c r="F352" s="513">
        <v>45441</v>
      </c>
      <c r="G352" s="513">
        <v>45472</v>
      </c>
    </row>
    <row r="353" spans="1:7" s="512" customFormat="1" ht="12.75" customHeight="1">
      <c r="A353" s="515"/>
      <c r="B353" s="513"/>
      <c r="C353" s="513"/>
      <c r="D353" s="514"/>
      <c r="E353" s="513">
        <v>45441</v>
      </c>
      <c r="F353" s="513">
        <v>45448</v>
      </c>
      <c r="G353" s="513">
        <v>45479</v>
      </c>
    </row>
    <row r="354" spans="1:7">
      <c r="C354" s="511"/>
      <c r="D354" s="511"/>
      <c r="E354" s="511"/>
      <c r="G354" s="510"/>
    </row>
    <row r="355" spans="1:7">
      <c r="A355" s="509" t="s">
        <v>2216</v>
      </c>
      <c r="B355" s="503" t="s">
        <v>20</v>
      </c>
      <c r="C355" s="507" t="s">
        <v>21</v>
      </c>
      <c r="D355" s="501" t="s">
        <v>22</v>
      </c>
      <c r="E355" s="501" t="s">
        <v>2201</v>
      </c>
      <c r="F355" s="500" t="s">
        <v>187</v>
      </c>
      <c r="G355" s="500" t="s">
        <v>183</v>
      </c>
    </row>
    <row r="356" spans="1:7">
      <c r="A356" s="508" t="s">
        <v>2215</v>
      </c>
      <c r="B356" s="502"/>
      <c r="C356" s="507"/>
      <c r="D356" s="501"/>
      <c r="E356" s="501"/>
      <c r="F356" s="500" t="s">
        <v>24</v>
      </c>
      <c r="G356" s="500" t="s">
        <v>25</v>
      </c>
    </row>
    <row r="357" spans="1:7" ht="13.5" customHeight="1">
      <c r="B357" s="496" t="s">
        <v>2214</v>
      </c>
      <c r="C357" s="496" t="s">
        <v>1777</v>
      </c>
      <c r="D357" s="499" t="s">
        <v>2213</v>
      </c>
      <c r="E357" s="496">
        <v>45407</v>
      </c>
      <c r="F357" s="496">
        <v>45414</v>
      </c>
      <c r="G357" s="496">
        <v>45456</v>
      </c>
    </row>
    <row r="358" spans="1:7" ht="13.5" customHeight="1">
      <c r="B358" s="496" t="s">
        <v>2212</v>
      </c>
      <c r="C358" s="496" t="s">
        <v>1775</v>
      </c>
      <c r="D358" s="498"/>
      <c r="E358" s="496">
        <v>45414</v>
      </c>
      <c r="F358" s="496">
        <v>45421</v>
      </c>
      <c r="G358" s="496">
        <v>45463</v>
      </c>
    </row>
    <row r="359" spans="1:7" ht="13.5" customHeight="1">
      <c r="B359" s="496" t="s">
        <v>2211</v>
      </c>
      <c r="C359" s="496" t="s">
        <v>1773</v>
      </c>
      <c r="D359" s="498"/>
      <c r="E359" s="496">
        <v>45421</v>
      </c>
      <c r="F359" s="496">
        <v>45428</v>
      </c>
      <c r="G359" s="496">
        <v>45470</v>
      </c>
    </row>
    <row r="360" spans="1:7" ht="13.5" customHeight="1">
      <c r="B360" s="496" t="s">
        <v>2210</v>
      </c>
      <c r="C360" s="496" t="s">
        <v>1771</v>
      </c>
      <c r="D360" s="498"/>
      <c r="E360" s="496">
        <v>45428</v>
      </c>
      <c r="F360" s="496">
        <v>45435</v>
      </c>
      <c r="G360" s="496">
        <v>45477</v>
      </c>
    </row>
    <row r="361" spans="1:7" ht="13.5" customHeight="1">
      <c r="B361" s="496" t="s">
        <v>2209</v>
      </c>
      <c r="C361" s="496" t="s">
        <v>2208</v>
      </c>
      <c r="D361" s="498"/>
      <c r="E361" s="496">
        <v>45435</v>
      </c>
      <c r="F361" s="496">
        <v>45442</v>
      </c>
      <c r="G361" s="496">
        <v>45484</v>
      </c>
    </row>
    <row r="362" spans="1:7" ht="13.5" customHeight="1">
      <c r="B362" s="496"/>
      <c r="C362" s="496"/>
      <c r="D362" s="497"/>
      <c r="E362" s="496">
        <v>45442</v>
      </c>
      <c r="F362" s="496">
        <v>45449</v>
      </c>
      <c r="G362" s="496">
        <v>45491</v>
      </c>
    </row>
    <row r="364" spans="1:7">
      <c r="A364" s="495" t="s">
        <v>2207</v>
      </c>
      <c r="B364" s="504" t="s">
        <v>20</v>
      </c>
      <c r="C364" s="504" t="s">
        <v>21</v>
      </c>
      <c r="D364" s="504" t="s">
        <v>22</v>
      </c>
      <c r="E364" s="504" t="s">
        <v>2201</v>
      </c>
      <c r="F364" s="500" t="s">
        <v>187</v>
      </c>
      <c r="G364" s="500" t="s">
        <v>2206</v>
      </c>
    </row>
    <row r="365" spans="1:7">
      <c r="A365" s="495" t="s">
        <v>2204</v>
      </c>
      <c r="B365" s="504"/>
      <c r="C365" s="504"/>
      <c r="D365" s="504"/>
      <c r="E365" s="504"/>
      <c r="F365" s="500" t="s">
        <v>24</v>
      </c>
      <c r="G365" s="500" t="s">
        <v>25</v>
      </c>
    </row>
    <row r="366" spans="1:7" ht="13.5" customHeight="1">
      <c r="A366" s="506"/>
      <c r="B366" s="496" t="s">
        <v>2203</v>
      </c>
      <c r="C366" s="496" t="s">
        <v>2194</v>
      </c>
      <c r="D366" s="499" t="s">
        <v>2202</v>
      </c>
      <c r="E366" s="496">
        <v>45413</v>
      </c>
      <c r="F366" s="496">
        <v>45418</v>
      </c>
      <c r="G366" s="496">
        <v>45430</v>
      </c>
    </row>
    <row r="367" spans="1:7" ht="13.5" customHeight="1">
      <c r="A367" s="506"/>
      <c r="B367" s="496" t="s">
        <v>2193</v>
      </c>
      <c r="C367" s="496" t="s">
        <v>2192</v>
      </c>
      <c r="D367" s="498"/>
      <c r="E367" s="496">
        <v>45420</v>
      </c>
      <c r="F367" s="496">
        <v>45425</v>
      </c>
      <c r="G367" s="496">
        <v>45437</v>
      </c>
    </row>
    <row r="368" spans="1:7" ht="13.5" customHeight="1">
      <c r="A368" s="506"/>
      <c r="B368" s="496" t="s">
        <v>2191</v>
      </c>
      <c r="C368" s="496" t="s">
        <v>2190</v>
      </c>
      <c r="D368" s="498"/>
      <c r="E368" s="496">
        <v>45427</v>
      </c>
      <c r="F368" s="496">
        <v>45432</v>
      </c>
      <c r="G368" s="496">
        <v>45444</v>
      </c>
    </row>
    <row r="369" spans="1:7" ht="13.5" customHeight="1">
      <c r="A369" s="506"/>
      <c r="B369" s="496" t="s">
        <v>2189</v>
      </c>
      <c r="C369" s="496" t="s">
        <v>2188</v>
      </c>
      <c r="D369" s="498"/>
      <c r="E369" s="496">
        <v>45434</v>
      </c>
      <c r="F369" s="496">
        <v>45439</v>
      </c>
      <c r="G369" s="496">
        <v>45451</v>
      </c>
    </row>
    <row r="370" spans="1:7" ht="13.5" customHeight="1">
      <c r="A370" s="506"/>
      <c r="B370" s="496"/>
      <c r="C370" s="496"/>
      <c r="D370" s="497"/>
      <c r="E370" s="496">
        <v>45441</v>
      </c>
      <c r="F370" s="496">
        <v>45446</v>
      </c>
      <c r="G370" s="496">
        <v>45458</v>
      </c>
    </row>
    <row r="371" spans="1:7">
      <c r="B371" s="496"/>
      <c r="C371" s="496"/>
      <c r="D371" s="505"/>
      <c r="E371" s="505"/>
      <c r="F371" s="505"/>
      <c r="G371" s="505"/>
    </row>
    <row r="372" spans="1:7">
      <c r="A372" s="495" t="s">
        <v>2205</v>
      </c>
      <c r="B372" s="504" t="s">
        <v>20</v>
      </c>
      <c r="C372" s="504" t="s">
        <v>21</v>
      </c>
      <c r="D372" s="504" t="s">
        <v>22</v>
      </c>
      <c r="E372" s="504" t="s">
        <v>2201</v>
      </c>
      <c r="F372" s="500" t="s">
        <v>187</v>
      </c>
      <c r="G372" s="500" t="s">
        <v>60</v>
      </c>
    </row>
    <row r="373" spans="1:7">
      <c r="A373" s="495" t="s">
        <v>2204</v>
      </c>
      <c r="B373" s="504"/>
      <c r="C373" s="504"/>
      <c r="D373" s="504"/>
      <c r="E373" s="504"/>
      <c r="F373" s="500" t="s">
        <v>24</v>
      </c>
      <c r="G373" s="500" t="s">
        <v>25</v>
      </c>
    </row>
    <row r="374" spans="1:7" ht="13.5" customHeight="1">
      <c r="B374" s="496" t="s">
        <v>2203</v>
      </c>
      <c r="C374" s="496" t="s">
        <v>2194</v>
      </c>
      <c r="D374" s="499" t="s">
        <v>2202</v>
      </c>
      <c r="E374" s="496">
        <v>45413</v>
      </c>
      <c r="F374" s="496">
        <v>45418</v>
      </c>
      <c r="G374" s="496">
        <v>45434</v>
      </c>
    </row>
    <row r="375" spans="1:7" ht="13.5" customHeight="1">
      <c r="B375" s="496" t="s">
        <v>2193</v>
      </c>
      <c r="C375" s="496" t="s">
        <v>2192</v>
      </c>
      <c r="D375" s="498"/>
      <c r="E375" s="496">
        <v>45420</v>
      </c>
      <c r="F375" s="496">
        <v>45425</v>
      </c>
      <c r="G375" s="496">
        <v>45441</v>
      </c>
    </row>
    <row r="376" spans="1:7" ht="13.5" customHeight="1">
      <c r="B376" s="496" t="s">
        <v>2191</v>
      </c>
      <c r="C376" s="496" t="s">
        <v>2190</v>
      </c>
      <c r="D376" s="498"/>
      <c r="E376" s="496">
        <v>45427</v>
      </c>
      <c r="F376" s="496">
        <v>45432</v>
      </c>
      <c r="G376" s="496">
        <v>45448</v>
      </c>
    </row>
    <row r="377" spans="1:7" ht="14.25" customHeight="1">
      <c r="B377" s="496" t="s">
        <v>2189</v>
      </c>
      <c r="C377" s="496" t="s">
        <v>2188</v>
      </c>
      <c r="D377" s="498"/>
      <c r="E377" s="496">
        <v>45434</v>
      </c>
      <c r="F377" s="496">
        <v>45439</v>
      </c>
      <c r="G377" s="496">
        <v>45455</v>
      </c>
    </row>
    <row r="378" spans="1:7" ht="14.25" customHeight="1">
      <c r="B378" s="496"/>
      <c r="C378" s="496"/>
      <c r="D378" s="497"/>
      <c r="E378" s="496">
        <v>45441</v>
      </c>
      <c r="F378" s="496">
        <v>45446</v>
      </c>
      <c r="G378" s="496">
        <v>45462</v>
      </c>
    </row>
    <row r="380" spans="1:7">
      <c r="A380" s="495" t="s">
        <v>2200</v>
      </c>
      <c r="B380" s="503" t="s">
        <v>20</v>
      </c>
      <c r="C380" s="503" t="s">
        <v>21</v>
      </c>
      <c r="D380" s="501" t="s">
        <v>22</v>
      </c>
      <c r="E380" s="501" t="s">
        <v>2201</v>
      </c>
      <c r="F380" s="500" t="s">
        <v>187</v>
      </c>
      <c r="G380" s="500" t="s">
        <v>2200</v>
      </c>
    </row>
    <row r="381" spans="1:7">
      <c r="A381" s="495" t="s">
        <v>2199</v>
      </c>
      <c r="B381" s="502"/>
      <c r="C381" s="502"/>
      <c r="D381" s="501"/>
      <c r="E381" s="501"/>
      <c r="F381" s="500" t="s">
        <v>24</v>
      </c>
      <c r="G381" s="500" t="s">
        <v>25</v>
      </c>
    </row>
    <row r="382" spans="1:7" ht="13.5" customHeight="1">
      <c r="B382" s="496" t="s">
        <v>2198</v>
      </c>
      <c r="C382" s="496" t="s">
        <v>2197</v>
      </c>
      <c r="D382" s="499" t="s">
        <v>2196</v>
      </c>
      <c r="E382" s="496">
        <v>45407</v>
      </c>
      <c r="F382" s="496">
        <v>45413</v>
      </c>
      <c r="G382" s="496">
        <v>45428</v>
      </c>
    </row>
    <row r="383" spans="1:7" ht="13.5" customHeight="1">
      <c r="B383" s="496" t="s">
        <v>2195</v>
      </c>
      <c r="C383" s="496" t="s">
        <v>2194</v>
      </c>
      <c r="D383" s="498"/>
      <c r="E383" s="496">
        <v>45414</v>
      </c>
      <c r="F383" s="496">
        <v>45420</v>
      </c>
      <c r="G383" s="496">
        <v>45435</v>
      </c>
    </row>
    <row r="384" spans="1:7" ht="13.5" customHeight="1">
      <c r="B384" s="496" t="s">
        <v>2193</v>
      </c>
      <c r="C384" s="496" t="s">
        <v>2192</v>
      </c>
      <c r="D384" s="498"/>
      <c r="E384" s="496">
        <v>45421</v>
      </c>
      <c r="F384" s="496">
        <v>45427</v>
      </c>
      <c r="G384" s="496">
        <v>45442</v>
      </c>
    </row>
    <row r="385" spans="2:7" ht="13.5" customHeight="1">
      <c r="B385" s="496" t="s">
        <v>2191</v>
      </c>
      <c r="C385" s="496" t="s">
        <v>2190</v>
      </c>
      <c r="D385" s="498"/>
      <c r="E385" s="496">
        <v>45428</v>
      </c>
      <c r="F385" s="496">
        <v>45434</v>
      </c>
      <c r="G385" s="496">
        <v>45449</v>
      </c>
    </row>
    <row r="386" spans="2:7" ht="13.5" customHeight="1">
      <c r="B386" s="496" t="s">
        <v>2189</v>
      </c>
      <c r="C386" s="496" t="s">
        <v>2188</v>
      </c>
      <c r="D386" s="498"/>
      <c r="E386" s="496">
        <v>45435</v>
      </c>
      <c r="F386" s="496">
        <v>45441</v>
      </c>
      <c r="G386" s="496">
        <v>45456</v>
      </c>
    </row>
    <row r="387" spans="2:7" ht="13.5" customHeight="1">
      <c r="B387" s="496"/>
      <c r="C387" s="496"/>
      <c r="D387" s="497"/>
      <c r="E387" s="496">
        <v>45442</v>
      </c>
      <c r="F387" s="496">
        <v>45448</v>
      </c>
      <c r="G387" s="496">
        <v>45463</v>
      </c>
    </row>
  </sheetData>
  <mergeCells count="207">
    <mergeCell ref="B117:B118"/>
    <mergeCell ref="B108:B109"/>
    <mergeCell ref="C160:C161"/>
    <mergeCell ref="B185:B186"/>
    <mergeCell ref="B168:B169"/>
    <mergeCell ref="C168:C169"/>
    <mergeCell ref="C143:C144"/>
    <mergeCell ref="B177:B178"/>
    <mergeCell ref="D366:D370"/>
    <mergeCell ref="D374:D378"/>
    <mergeCell ref="D382:D387"/>
    <mergeCell ref="E135:E136"/>
    <mergeCell ref="E108:E109"/>
    <mergeCell ref="B364:B365"/>
    <mergeCell ref="C364:C365"/>
    <mergeCell ref="D364:D365"/>
    <mergeCell ref="D337:D338"/>
    <mergeCell ref="D313:D314"/>
    <mergeCell ref="D126:D127"/>
    <mergeCell ref="C100:C101"/>
    <mergeCell ref="C108:C109"/>
    <mergeCell ref="D212:D213"/>
    <mergeCell ref="D203:D204"/>
    <mergeCell ref="D357:D362"/>
    <mergeCell ref="D168:D169"/>
    <mergeCell ref="C221:C222"/>
    <mergeCell ref="D143:D144"/>
    <mergeCell ref="B100:B101"/>
    <mergeCell ref="E100:E101"/>
    <mergeCell ref="D94:D98"/>
    <mergeCell ref="D102:D106"/>
    <mergeCell ref="D119:D124"/>
    <mergeCell ref="B143:B144"/>
    <mergeCell ref="D108:D109"/>
    <mergeCell ref="C135:C136"/>
    <mergeCell ref="C117:C118"/>
    <mergeCell ref="D117:D118"/>
    <mergeCell ref="D160:D161"/>
    <mergeCell ref="E168:E169"/>
    <mergeCell ref="E92:E93"/>
    <mergeCell ref="E117:E118"/>
    <mergeCell ref="B151:B152"/>
    <mergeCell ref="E75:E76"/>
    <mergeCell ref="C92:C93"/>
    <mergeCell ref="D92:D93"/>
    <mergeCell ref="D100:D101"/>
    <mergeCell ref="B92:B93"/>
    <mergeCell ref="D348:D353"/>
    <mergeCell ref="D296:D297"/>
    <mergeCell ref="D287:D289"/>
    <mergeCell ref="E255:E256"/>
    <mergeCell ref="E263:E264"/>
    <mergeCell ref="D263:D264"/>
    <mergeCell ref="E271:E272"/>
    <mergeCell ref="D329:D330"/>
    <mergeCell ref="C355:C356"/>
    <mergeCell ref="E337:E338"/>
    <mergeCell ref="D230:D231"/>
    <mergeCell ref="C321:C322"/>
    <mergeCell ref="C263:C264"/>
    <mergeCell ref="C279:C280"/>
    <mergeCell ref="C304:C305"/>
    <mergeCell ref="C296:C297"/>
    <mergeCell ref="D239:D240"/>
    <mergeCell ref="C230:C231"/>
    <mergeCell ref="E221:E222"/>
    <mergeCell ref="E177:E178"/>
    <mergeCell ref="E185:E186"/>
    <mergeCell ref="D194:D195"/>
    <mergeCell ref="D185:D186"/>
    <mergeCell ref="E346:E347"/>
    <mergeCell ref="E239:E240"/>
    <mergeCell ref="D339:D344"/>
    <mergeCell ref="D232:D237"/>
    <mergeCell ref="E126:E127"/>
    <mergeCell ref="B126:B127"/>
    <mergeCell ref="E212:E213"/>
    <mergeCell ref="E296:E297"/>
    <mergeCell ref="E143:E144"/>
    <mergeCell ref="C126:C127"/>
    <mergeCell ref="B194:B195"/>
    <mergeCell ref="B135:B136"/>
    <mergeCell ref="B230:B231"/>
    <mergeCell ref="D196:D201"/>
    <mergeCell ref="B247:B248"/>
    <mergeCell ref="C203:C204"/>
    <mergeCell ref="D304:D305"/>
    <mergeCell ref="C247:C248"/>
    <mergeCell ref="C194:C195"/>
    <mergeCell ref="B160:B161"/>
    <mergeCell ref="D205:D210"/>
    <mergeCell ref="D214:D219"/>
    <mergeCell ref="D223:D228"/>
    <mergeCell ref="C239:C240"/>
    <mergeCell ref="D32:D33"/>
    <mergeCell ref="C32:C33"/>
    <mergeCell ref="B48:B49"/>
    <mergeCell ref="C48:C49"/>
    <mergeCell ref="D48:D49"/>
    <mergeCell ref="B57:B58"/>
    <mergeCell ref="C57:C58"/>
    <mergeCell ref="E48:E49"/>
    <mergeCell ref="C40:C41"/>
    <mergeCell ref="B40:B41"/>
    <mergeCell ref="D57:D58"/>
    <mergeCell ref="C75:C76"/>
    <mergeCell ref="E65:E66"/>
    <mergeCell ref="B65:B66"/>
    <mergeCell ref="B75:B76"/>
    <mergeCell ref="D135:D136"/>
    <mergeCell ref="D83:D84"/>
    <mergeCell ref="D75:D76"/>
    <mergeCell ref="C83:C84"/>
    <mergeCell ref="B83:B84"/>
    <mergeCell ref="E32:E33"/>
    <mergeCell ref="B32:B33"/>
    <mergeCell ref="E40:E41"/>
    <mergeCell ref="D40:D41"/>
    <mergeCell ref="E83:E84"/>
    <mergeCell ref="D24:D25"/>
    <mergeCell ref="C16:C17"/>
    <mergeCell ref="E16:E17"/>
    <mergeCell ref="E24:E25"/>
    <mergeCell ref="B16:B17"/>
    <mergeCell ref="D16:D17"/>
    <mergeCell ref="B24:B25"/>
    <mergeCell ref="C24:C25"/>
    <mergeCell ref="D321:D322"/>
    <mergeCell ref="C65:C66"/>
    <mergeCell ref="D65:D66"/>
    <mergeCell ref="E57:E58"/>
    <mergeCell ref="A1:G1"/>
    <mergeCell ref="A4:G4"/>
    <mergeCell ref="B7:B8"/>
    <mergeCell ref="E7:E8"/>
    <mergeCell ref="C7:C8"/>
    <mergeCell ref="D7:D8"/>
    <mergeCell ref="C255:C256"/>
    <mergeCell ref="B255:B256"/>
    <mergeCell ref="B263:B264"/>
    <mergeCell ref="B304:B305"/>
    <mergeCell ref="B279:B280"/>
    <mergeCell ref="C337:C338"/>
    <mergeCell ref="C287:C289"/>
    <mergeCell ref="C329:C330"/>
    <mergeCell ref="B203:B204"/>
    <mergeCell ref="C177:C178"/>
    <mergeCell ref="C185:C186"/>
    <mergeCell ref="C212:C213"/>
    <mergeCell ref="B212:B213"/>
    <mergeCell ref="B221:B222"/>
    <mergeCell ref="B239:B240"/>
    <mergeCell ref="C372:C373"/>
    <mergeCell ref="B380:B381"/>
    <mergeCell ref="C380:C381"/>
    <mergeCell ref="D372:D373"/>
    <mergeCell ref="D380:D381"/>
    <mergeCell ref="B372:B373"/>
    <mergeCell ref="B313:B314"/>
    <mergeCell ref="D355:D356"/>
    <mergeCell ref="B271:B272"/>
    <mergeCell ref="D257:D261"/>
    <mergeCell ref="D265:D269"/>
    <mergeCell ref="D281:D285"/>
    <mergeCell ref="D290:D294"/>
    <mergeCell ref="D298:D302"/>
    <mergeCell ref="D306:D311"/>
    <mergeCell ref="C313:C314"/>
    <mergeCell ref="D271:D272"/>
    <mergeCell ref="B287:B289"/>
    <mergeCell ref="B296:B297"/>
    <mergeCell ref="B346:B347"/>
    <mergeCell ref="C346:C347"/>
    <mergeCell ref="D346:D347"/>
    <mergeCell ref="D315:D319"/>
    <mergeCell ref="D323:D327"/>
    <mergeCell ref="B329:B330"/>
    <mergeCell ref="E160:E161"/>
    <mergeCell ref="C151:C152"/>
    <mergeCell ref="D255:D256"/>
    <mergeCell ref="D247:D248"/>
    <mergeCell ref="E194:E195"/>
    <mergeCell ref="E230:E231"/>
    <mergeCell ref="D177:D178"/>
    <mergeCell ref="D187:D192"/>
    <mergeCell ref="D249:D253"/>
    <mergeCell ref="D221:D222"/>
    <mergeCell ref="E151:E152"/>
    <mergeCell ref="D151:D152"/>
    <mergeCell ref="C271:C272"/>
    <mergeCell ref="E313:E314"/>
    <mergeCell ref="E287:E289"/>
    <mergeCell ref="E279:E280"/>
    <mergeCell ref="E247:E248"/>
    <mergeCell ref="E203:E204"/>
    <mergeCell ref="E304:E305"/>
    <mergeCell ref="D279:D280"/>
    <mergeCell ref="E329:E330"/>
    <mergeCell ref="D331:D335"/>
    <mergeCell ref="E380:E381"/>
    <mergeCell ref="E372:E373"/>
    <mergeCell ref="B337:B338"/>
    <mergeCell ref="B321:B322"/>
    <mergeCell ref="E364:E365"/>
    <mergeCell ref="E355:E356"/>
    <mergeCell ref="E321:E322"/>
    <mergeCell ref="B355:B356"/>
  </mergeCells>
  <phoneticPr fontId="12" type="noConversion"/>
  <hyperlinks>
    <hyperlink ref="A117" r:id="rId1" display="https://www.cma-cgm.com/ebusiness/schedules/port/detail?POLDescription=PIPAVAV%20%3B%20IN%20%3B%20INPAV&amp;ActualPOLDescription=PIPAVAV%20%3B%20IN%20%3B%20INPAV"/>
    <hyperlink ref="B196" r:id="rId2" display="https://www.maersk.com.cn/schedules/vesselSchedules?vesselCode=717&amp;fromDate=2024-05-01"/>
    <hyperlink ref="B197" r:id="rId3" display="https://www.maersk.com.cn/schedules/vesselSchedules?vesselCode=579&amp;fromDate=2024-05-01"/>
    <hyperlink ref="B198" r:id="rId4" display="https://www.maersk.com.cn/schedules/vesselSchedules?vesselCode=CJ7&amp;fromDate=2024-05-01"/>
    <hyperlink ref="B199" r:id="rId5" display="https://www.maersk.com.cn/schedules/vesselSchedules?vesselCode=1CM&amp;fromDate=2024-05-01"/>
    <hyperlink ref="B200" r:id="rId6" display="https://www.maersk.com.cn/schedules/vesselSchedules?vesselCode=H7H&amp;fromDate=2024-05-29"/>
    <hyperlink ref="B232" r:id="rId7" display="https://www.maersk.com.cn/schedules/vesselSchedules?vesselCode=717&amp;fromDate=2024-05-01"/>
    <hyperlink ref="B233" r:id="rId8" display="https://www.maersk.com.cn/schedules/vesselSchedules?vesselCode=579&amp;fromDate=2024-05-01"/>
    <hyperlink ref="B234" r:id="rId9" display="https://www.maersk.com.cn/schedules/vesselSchedules?vesselCode=CJ7&amp;fromDate=2024-05-01"/>
    <hyperlink ref="B235" r:id="rId10" display="https://www.maersk.com.cn/schedules/vesselSchedules?vesselCode=1CM&amp;fromDate=2024-05-01"/>
    <hyperlink ref="B236" r:id="rId11" display="https://www.maersk.com.cn/schedules/vesselSchedules?vesselCode=H7H&amp;fromDate=2024-05-29"/>
    <hyperlink ref="B85" r:id="rId12" location="/schedule?portname=WAN%20HAI%20171" display="https://cn.wanhai.com/cec/ - /schedule?portname=WAN%20HAI%20171"/>
    <hyperlink ref="B86" r:id="rId13" location="/schedule?portname=BUDGET%20VESSEL1" display="https://cn.wanhai.com/cec/ - /schedule?portname=BUDGET%20VESSEL1"/>
    <hyperlink ref="B87" r:id="rId14" location="/schedule?portname=WAN%20HAI%20276" display="https://cn.wanhai.com/cec/ - /schedule?portname=WAN%20HAI%20276"/>
    <hyperlink ref="B88" r:id="rId15" location="/schedule?portname=WAN%20HAI%20177" display="https://cn.wanhai.com/cec/ - /schedule?portname=WAN%20HAI%20177"/>
    <hyperlink ref="B89" r:id="rId16" location="/schedule?portname=WAN%20HAI%20171" display="https://cn.wanhai.com/cec/ - /schedule?portname=WAN%20HAI%20171"/>
    <hyperlink ref="B94" r:id="rId17" location="/schedule?portname=WAN%20HAI%20368" display="https://cn.wanhai.com/cec/ - /schedule?portname=WAN%20HAI%20368"/>
    <hyperlink ref="B95" r:id="rId18" location="/schedule?portname=WAN%20HAI%20366" display="https://cn.wanhai.com/cec/ - /schedule?portname=WAN%20HAI%20366"/>
    <hyperlink ref="C96" r:id="rId19" location="/schedule?portname=WAN%20HAI%20286" display="https://cn.wanhai.com/cec/ - /schedule?portname=WAN%20HAI%20286"/>
    <hyperlink ref="B96" r:id="rId20" location="/schedule?portname=WAN%20HAI%20286" display="https://cn.wanhai.com/cec/ - /schedule?portname=WAN%20HAI%20286"/>
    <hyperlink ref="B97" r:id="rId21" location="/schedule?portname=WAN%20HAI%20368" display="https://cn.wanhai.com/cec/ - /schedule?portname=WAN%20HAI%20368"/>
    <hyperlink ref="B102" r:id="rId22" location="/schedule?portname=BHUDTHI%20BHUM" display="https://cn.wanhai.com/cec/ - /schedule?portname=BHUDTHI%20BHUM"/>
    <hyperlink ref="B103" r:id="rId23" location="/schedule?portname=WAN%20HAI%20327" display="https://cn.wanhai.com/cec/ - /schedule?portname=WAN%20HAI%20327"/>
    <hyperlink ref="B104" r:id="rId24" location="/schedule?portname=WAN%20HAI%20325" display="https://cn.wanhai.com/cec/ - /schedule?portname=WAN%20HAI%20325"/>
    <hyperlink ref="B105" r:id="rId25" location="/schedule?portname=INTERASIA%20MOTIVATION" display="https://cn.wanhai.com/cec/ - /schedule?portname=INTERASIA%20MOTIVATION"/>
    <hyperlink ref="B137" r:id="rId26" location="/schedule?portname=BHUDTHI%20BHUM" display="https://cn.wanhai.com/cec/ - /schedule?portname=BHUDTHI%20BHUM"/>
    <hyperlink ref="B138" r:id="rId27" location="/schedule?portname=KOTA%20MANZANILLO" display="https://cn.wanhai.com/cec/ - /schedule?portname=KOTA%20MANZANILLO"/>
    <hyperlink ref="B140" r:id="rId28" location="/schedule?portname=KMTC%20MUNDRA" display="https://cn.wanhai.com/cec/ - /schedule?portname=KMTC%20MUNDRA"/>
    <hyperlink ref="B141" r:id="rId29" location="/schedule?portname=WAN%20HAI%20611" display="https://cn.wanhai.com/cec/ - /schedule?portname=WAN%20HAI%20611"/>
    <hyperlink ref="B145" r:id="rId30" location="/schedule?portname=ZHONG%20GU%20CHANG%20CHUN" display="https://cn.wanhai.com/cec/ - /schedule?portname=ZHONG%20GU%20CHANG%20CHUN"/>
    <hyperlink ref="B146" r:id="rId31" location="/schedule?portname=KOTA%20MANZANILLO" display="https://cn.wanhai.com/cec/ - /schedule?portname=KOTA%20MANZANILLO"/>
    <hyperlink ref="B148" r:id="rId32" location="/schedule?portname=KMTC%20MUNDRA" display="https://cn.wanhai.com/cec/ - /schedule?portname=KMTC%20MUNDRA"/>
    <hyperlink ref="B162" r:id="rId33" location="/schedule?portname=EVER%20UNITY" display="https://cn.wanhai.com/cec/ - /schedule?portname=EVER%20UNITY"/>
    <hyperlink ref="B170" r:id="rId34" location="/schedule?portname=WAN%20HAI%20521" display="https://cn.wanhai.com/cec/ - /schedule?portname=WAN%20HAI%20521"/>
    <hyperlink ref="B163" r:id="rId35" location="/schedule?portname=ARGOLIKOS" display="https://cn.wanhai.com/cec/ - /schedule?portname=ARGOLIKOS"/>
    <hyperlink ref="B171" r:id="rId36" location="/schedule?portname=NORTHERN%20GUARD" display="https://cn.wanhai.com/cec/ - /schedule?portname=NORTHERN%20GUARD"/>
    <hyperlink ref="B164" r:id="rId37" location="/schedule?portname=WAN%20HAI%20502" display="https://cn.wanhai.com/cec/ - /schedule?portname=WAN%20HAI%20502"/>
    <hyperlink ref="B172" r:id="rId38" location="/schedule?portname=WAN%20HAI%20510" display="https://cn.wanhai.com/cec/ - /schedule?portname=WAN%20HAI%20510"/>
    <hyperlink ref="B165" r:id="rId39" location="/schedule?portname=WAN%20HAI%20507" display="https://cn.wanhai.com/cec/ - /schedule?portname=WAN%20HAI%20507"/>
    <hyperlink ref="B173" r:id="rId40" location="/schedule?portname=WAN%20HAI%20506" display="https://cn.wanhai.com/cec/ - /schedule?portname=WAN%20HAI%20506"/>
    <hyperlink ref="B348" r:id="rId41" location="/schedule?portname=WAN%20HAI%20A13" display="https://cn.wanhai.com/cec/ - /schedule?portname=WAN%20HAI%20A13"/>
    <hyperlink ref="B349" r:id="rId42" location="/schedule?portname=WAN%20HAI%20A10" display="https://cn.wanhai.com/cec/ - /schedule?portname=WAN%20HAI%20A10"/>
    <hyperlink ref="B350" r:id="rId43" location="/schedule?portname=WAN%20HAI%20A07" display="https://cn.wanhai.com/cec/ - /schedule?portname=WAN%20HAI%20A07"/>
    <hyperlink ref="B351" r:id="rId44" location="/schedule?portname=COCHRANE" display="https://cn.wanhai.com/cec/ - /schedule?portname=COCHRANE"/>
    <hyperlink ref="B352" r:id="rId45" location="/schedule?portname=LOS%20ANGELES%20EXPRESS" display="https://cn.wanhai.com/cec/ - /schedule?portname=LOS%20ANGELES%20EXPRESS"/>
  </hyperlinks>
  <pageMargins left="0.69930555555555596" right="0.69930555555555596" top="0.75" bottom="0.75" header="0.3" footer="0.3"/>
  <pageSetup paperSize="9" orientation="portrait" horizontalDpi="200" verticalDpi="300" r:id="rId46"/>
  <drawing r:id="rId47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960"/>
  <sheetViews>
    <sheetView zoomScaleNormal="100" workbookViewId="0">
      <selection activeCell="B957" sqref="B957"/>
    </sheetView>
  </sheetViews>
  <sheetFormatPr defaultRowHeight="15.75"/>
  <cols>
    <col min="1" max="1" width="4.375" style="620" customWidth="1"/>
    <col min="2" max="2" width="43.875" style="619" customWidth="1"/>
    <col min="3" max="3" width="15.125" style="618" customWidth="1"/>
    <col min="4" max="4" width="13.75" style="617" bestFit="1" customWidth="1"/>
    <col min="5" max="5" width="14.875" style="617" customWidth="1"/>
    <col min="6" max="6" width="13.125" style="617" customWidth="1"/>
    <col min="7" max="7" width="18.625" style="617" customWidth="1"/>
    <col min="8" max="8" width="23.25" style="617" customWidth="1"/>
    <col min="9" max="16384" width="9" style="617"/>
  </cols>
  <sheetData>
    <row r="1" spans="1:8" ht="67.5" customHeight="1">
      <c r="A1" s="1014" t="s">
        <v>3634</v>
      </c>
      <c r="B1" s="1015"/>
      <c r="C1" s="1014"/>
      <c r="D1" s="1014"/>
      <c r="E1" s="1014"/>
      <c r="F1" s="1015"/>
      <c r="G1" s="1014"/>
    </row>
    <row r="2" spans="1:8" ht="33.75" customHeight="1">
      <c r="A2" s="1013" t="s">
        <v>17</v>
      </c>
      <c r="B2" s="1012"/>
      <c r="C2" s="1011"/>
      <c r="D2" s="1010"/>
      <c r="E2" s="1010"/>
      <c r="F2" s="1010"/>
      <c r="G2" s="1009">
        <v>45413</v>
      </c>
    </row>
    <row r="3" spans="1:8" s="618" customFormat="1" ht="21.75" customHeight="1">
      <c r="A3" s="1008"/>
      <c r="B3" s="1007"/>
      <c r="C3" s="1006"/>
      <c r="D3" s="1006"/>
      <c r="E3" s="1006"/>
      <c r="F3" s="1006"/>
      <c r="G3" s="1006"/>
      <c r="H3" s="617"/>
    </row>
    <row r="4" spans="1:8" s="618" customFormat="1" ht="15" customHeight="1">
      <c r="A4" s="1005" t="s">
        <v>18</v>
      </c>
      <c r="B4" s="1005"/>
      <c r="C4" s="1005"/>
      <c r="D4" s="1005"/>
      <c r="E4" s="1005"/>
      <c r="F4" s="1005"/>
      <c r="G4" s="1005"/>
    </row>
    <row r="5" spans="1:8" s="711" customFormat="1" ht="15" customHeight="1">
      <c r="A5" s="1004" t="s">
        <v>3633</v>
      </c>
      <c r="B5" s="1004"/>
      <c r="C5" s="1003"/>
      <c r="D5" s="1002"/>
      <c r="E5" s="1002"/>
      <c r="F5" s="1001"/>
      <c r="G5" s="1001"/>
    </row>
    <row r="6" spans="1:8" s="628" customFormat="1" ht="15" customHeight="1">
      <c r="A6" s="953"/>
      <c r="B6" s="640" t="s">
        <v>3074</v>
      </c>
      <c r="C6" s="958" t="s">
        <v>21</v>
      </c>
      <c r="D6" s="958" t="s">
        <v>3632</v>
      </c>
      <c r="E6" s="956" t="s">
        <v>2569</v>
      </c>
      <c r="F6" s="957" t="s">
        <v>6</v>
      </c>
      <c r="G6" s="956" t="s">
        <v>42</v>
      </c>
    </row>
    <row r="7" spans="1:8" s="628" customFormat="1" ht="15" customHeight="1">
      <c r="A7" s="953"/>
      <c r="B7" s="640"/>
      <c r="C7" s="958"/>
      <c r="D7" s="958"/>
      <c r="E7" s="956" t="s">
        <v>2568</v>
      </c>
      <c r="F7" s="957" t="s">
        <v>24</v>
      </c>
      <c r="G7" s="956" t="s">
        <v>25</v>
      </c>
    </row>
    <row r="8" spans="1:8" s="628" customFormat="1" ht="15" customHeight="1">
      <c r="A8" s="953"/>
      <c r="B8" s="696" t="s">
        <v>3631</v>
      </c>
      <c r="C8" s="696" t="s">
        <v>3602</v>
      </c>
      <c r="D8" s="923" t="s">
        <v>3630</v>
      </c>
      <c r="E8" s="1000">
        <f>F8-6</f>
        <v>45409</v>
      </c>
      <c r="F8" s="634">
        <v>45415</v>
      </c>
      <c r="G8" s="634">
        <f>F8+40</f>
        <v>45455</v>
      </c>
    </row>
    <row r="9" spans="1:8" s="628" customFormat="1" ht="15" customHeight="1">
      <c r="A9" s="953"/>
      <c r="B9" s="696" t="s">
        <v>3629</v>
      </c>
      <c r="C9" s="696" t="s">
        <v>3628</v>
      </c>
      <c r="D9" s="922"/>
      <c r="E9" s="1000">
        <f>F9-6</f>
        <v>45416</v>
      </c>
      <c r="F9" s="634">
        <f>F8+7</f>
        <v>45422</v>
      </c>
      <c r="G9" s="634">
        <f>F9+40</f>
        <v>45462</v>
      </c>
    </row>
    <row r="10" spans="1:8" s="628" customFormat="1" ht="15" customHeight="1">
      <c r="A10" s="953"/>
      <c r="B10" s="696" t="s">
        <v>3580</v>
      </c>
      <c r="C10" s="696" t="s">
        <v>3502</v>
      </c>
      <c r="D10" s="922"/>
      <c r="E10" s="1000">
        <f>F10-6</f>
        <v>45423</v>
      </c>
      <c r="F10" s="634">
        <f>F9+7</f>
        <v>45429</v>
      </c>
      <c r="G10" s="634">
        <f>F10+40</f>
        <v>45469</v>
      </c>
    </row>
    <row r="11" spans="1:8" s="628" customFormat="1" ht="15" customHeight="1">
      <c r="A11" s="953"/>
      <c r="B11" s="696" t="s">
        <v>3627</v>
      </c>
      <c r="C11" s="696" t="s">
        <v>3626</v>
      </c>
      <c r="D11" s="922"/>
      <c r="E11" s="1000">
        <f>F11-6</f>
        <v>45430</v>
      </c>
      <c r="F11" s="634">
        <f>F10+7</f>
        <v>45436</v>
      </c>
      <c r="G11" s="634">
        <f>F11+40</f>
        <v>45476</v>
      </c>
    </row>
    <row r="12" spans="1:8" s="628" customFormat="1" ht="15" customHeight="1">
      <c r="A12" s="953"/>
      <c r="B12" s="696" t="s">
        <v>3598</v>
      </c>
      <c r="C12" s="696" t="s">
        <v>3498</v>
      </c>
      <c r="D12" s="921"/>
      <c r="E12" s="1000">
        <f>F12-6</f>
        <v>45437</v>
      </c>
      <c r="F12" s="634">
        <f>F11+7</f>
        <v>45443</v>
      </c>
      <c r="G12" s="634">
        <f>F12+40</f>
        <v>45483</v>
      </c>
    </row>
    <row r="13" spans="1:8" s="642" customFormat="1" ht="15" customHeight="1">
      <c r="A13" s="964" t="s">
        <v>3625</v>
      </c>
      <c r="B13" s="964"/>
      <c r="C13" s="978"/>
      <c r="D13" s="978"/>
      <c r="E13" s="962"/>
      <c r="F13" s="961"/>
      <c r="G13" s="961"/>
    </row>
    <row r="14" spans="1:8" s="628" customFormat="1" ht="15" customHeight="1">
      <c r="A14" s="953"/>
      <c r="B14" s="640" t="s">
        <v>3518</v>
      </c>
      <c r="C14" s="958" t="s">
        <v>21</v>
      </c>
      <c r="D14" s="958" t="s">
        <v>5</v>
      </c>
      <c r="E14" s="956" t="s">
        <v>2569</v>
      </c>
      <c r="F14" s="957" t="s">
        <v>6</v>
      </c>
      <c r="G14" s="956" t="s">
        <v>3624</v>
      </c>
    </row>
    <row r="15" spans="1:8" s="628" customFormat="1" ht="15" customHeight="1">
      <c r="A15" s="953"/>
      <c r="B15" s="640"/>
      <c r="C15" s="958"/>
      <c r="D15" s="958"/>
      <c r="E15" s="956" t="s">
        <v>2568</v>
      </c>
      <c r="F15" s="957" t="s">
        <v>24</v>
      </c>
      <c r="G15" s="956" t="s">
        <v>25</v>
      </c>
    </row>
    <row r="16" spans="1:8" s="628" customFormat="1" ht="15" customHeight="1">
      <c r="A16" s="953"/>
      <c r="B16" s="696" t="s">
        <v>3583</v>
      </c>
      <c r="C16" s="696" t="s">
        <v>3623</v>
      </c>
      <c r="D16" s="875" t="s">
        <v>82</v>
      </c>
      <c r="E16" s="973">
        <f>F16-6</f>
        <v>45409</v>
      </c>
      <c r="F16" s="634">
        <v>45415</v>
      </c>
      <c r="G16" s="972">
        <f>F16+45</f>
        <v>45460</v>
      </c>
    </row>
    <row r="17" spans="1:7" s="628" customFormat="1" ht="15" customHeight="1">
      <c r="A17" s="953"/>
      <c r="B17" s="696" t="s">
        <v>3576</v>
      </c>
      <c r="C17" s="696" t="s">
        <v>3581</v>
      </c>
      <c r="D17" s="875"/>
      <c r="E17" s="973">
        <f>F17-6</f>
        <v>45416</v>
      </c>
      <c r="F17" s="972">
        <f>F16+7</f>
        <v>45422</v>
      </c>
      <c r="G17" s="972">
        <f>F17+45</f>
        <v>45467</v>
      </c>
    </row>
    <row r="18" spans="1:7" s="628" customFormat="1" ht="15" customHeight="1">
      <c r="A18" s="953"/>
      <c r="B18" s="696" t="s">
        <v>3601</v>
      </c>
      <c r="C18" s="696" t="s">
        <v>3622</v>
      </c>
      <c r="D18" s="875"/>
      <c r="E18" s="973">
        <f>F18-6</f>
        <v>45423</v>
      </c>
      <c r="F18" s="972">
        <f>F17+7</f>
        <v>45429</v>
      </c>
      <c r="G18" s="972">
        <f>F18+45</f>
        <v>45474</v>
      </c>
    </row>
    <row r="19" spans="1:7" s="894" customFormat="1" ht="15" customHeight="1">
      <c r="A19" s="953"/>
      <c r="B19" s="696" t="s">
        <v>3621</v>
      </c>
      <c r="C19" s="696" t="s">
        <v>3587</v>
      </c>
      <c r="D19" s="875"/>
      <c r="E19" s="973">
        <f>F19-6</f>
        <v>45430</v>
      </c>
      <c r="F19" s="972">
        <f>F18+7</f>
        <v>45436</v>
      </c>
      <c r="G19" s="972">
        <f>F19+45</f>
        <v>45481</v>
      </c>
    </row>
    <row r="20" spans="1:7" s="894" customFormat="1" ht="15" customHeight="1">
      <c r="A20" s="953"/>
      <c r="B20" s="696" t="s">
        <v>3499</v>
      </c>
      <c r="C20" s="696" t="s">
        <v>3498</v>
      </c>
      <c r="D20" s="875"/>
      <c r="E20" s="973">
        <f>F20-6</f>
        <v>45437</v>
      </c>
      <c r="F20" s="972">
        <f>F19+7</f>
        <v>45443</v>
      </c>
      <c r="G20" s="972">
        <f>F20+45</f>
        <v>45488</v>
      </c>
    </row>
    <row r="21" spans="1:7" s="628" customFormat="1" ht="15" hidden="1" customHeight="1">
      <c r="A21" s="953"/>
      <c r="B21" s="967" t="s">
        <v>20</v>
      </c>
      <c r="C21" s="959" t="s">
        <v>2692</v>
      </c>
      <c r="D21" s="959" t="s">
        <v>5</v>
      </c>
      <c r="E21" s="982" t="s">
        <v>2569</v>
      </c>
      <c r="F21" s="999" t="s">
        <v>6</v>
      </c>
      <c r="G21" s="982" t="s">
        <v>3620</v>
      </c>
    </row>
    <row r="22" spans="1:7" s="628" customFormat="1" ht="15" hidden="1" customHeight="1">
      <c r="A22" s="953"/>
      <c r="B22" s="969"/>
      <c r="C22" s="958"/>
      <c r="D22" s="958"/>
      <c r="E22" s="956" t="s">
        <v>2568</v>
      </c>
      <c r="F22" s="957" t="s">
        <v>24</v>
      </c>
      <c r="G22" s="956" t="s">
        <v>25</v>
      </c>
    </row>
    <row r="23" spans="1:7" s="628" customFormat="1" ht="15" hidden="1" customHeight="1">
      <c r="A23" s="953"/>
      <c r="B23" s="696" t="s">
        <v>2990</v>
      </c>
      <c r="C23" s="696" t="s">
        <v>3619</v>
      </c>
      <c r="D23" s="875" t="s">
        <v>3618</v>
      </c>
      <c r="E23" s="973">
        <f>F23-5</f>
        <v>43950</v>
      </c>
      <c r="F23" s="634">
        <v>43955</v>
      </c>
      <c r="G23" s="972">
        <f>F23+35</f>
        <v>43990</v>
      </c>
    </row>
    <row r="24" spans="1:7" s="628" customFormat="1" ht="15" hidden="1" customHeight="1">
      <c r="A24" s="953"/>
      <c r="B24" s="696" t="s">
        <v>3617</v>
      </c>
      <c r="C24" s="696" t="s">
        <v>3616</v>
      </c>
      <c r="D24" s="875"/>
      <c r="E24" s="973">
        <f>F24-5</f>
        <v>43957</v>
      </c>
      <c r="F24" s="972">
        <f>F23+7</f>
        <v>43962</v>
      </c>
      <c r="G24" s="972">
        <f>F24+35</f>
        <v>43997</v>
      </c>
    </row>
    <row r="25" spans="1:7" s="628" customFormat="1" ht="15" hidden="1" customHeight="1">
      <c r="A25" s="953"/>
      <c r="B25" s="696" t="s">
        <v>2599</v>
      </c>
      <c r="C25" s="696" t="s">
        <v>3615</v>
      </c>
      <c r="D25" s="875"/>
      <c r="E25" s="973">
        <f>F25-5</f>
        <v>43964</v>
      </c>
      <c r="F25" s="972">
        <f>F24+7</f>
        <v>43969</v>
      </c>
      <c r="G25" s="972">
        <f>F25+35</f>
        <v>44004</v>
      </c>
    </row>
    <row r="26" spans="1:7" s="998" customFormat="1" ht="15" hidden="1" customHeight="1">
      <c r="A26" s="953"/>
      <c r="B26" s="696" t="s">
        <v>3614</v>
      </c>
      <c r="C26" s="851" t="s">
        <v>3613</v>
      </c>
      <c r="D26" s="875"/>
      <c r="E26" s="973">
        <f>F26-5</f>
        <v>43971</v>
      </c>
      <c r="F26" s="972">
        <f>F25+7</f>
        <v>43976</v>
      </c>
      <c r="G26" s="972">
        <f>F26+35</f>
        <v>44011</v>
      </c>
    </row>
    <row r="27" spans="1:7" s="619" customFormat="1" ht="15" customHeight="1">
      <c r="A27" s="964" t="s">
        <v>3612</v>
      </c>
      <c r="B27" s="964"/>
      <c r="C27" s="978"/>
      <c r="D27" s="962"/>
      <c r="E27" s="962"/>
      <c r="F27" s="961"/>
      <c r="G27" s="961"/>
    </row>
    <row r="28" spans="1:7" s="628" customFormat="1" ht="15" customHeight="1">
      <c r="A28" s="953"/>
      <c r="B28" s="640" t="s">
        <v>3595</v>
      </c>
      <c r="C28" s="958" t="s">
        <v>21</v>
      </c>
      <c r="D28" s="960" t="s">
        <v>5</v>
      </c>
      <c r="E28" s="956" t="s">
        <v>2569</v>
      </c>
      <c r="F28" s="957" t="s">
        <v>6</v>
      </c>
      <c r="G28" s="976" t="s">
        <v>3611</v>
      </c>
    </row>
    <row r="29" spans="1:7" s="628" customFormat="1" ht="15" customHeight="1">
      <c r="A29" s="953"/>
      <c r="B29" s="640"/>
      <c r="C29" s="958"/>
      <c r="D29" s="959"/>
      <c r="E29" s="956" t="s">
        <v>2568</v>
      </c>
      <c r="F29" s="974" t="s">
        <v>24</v>
      </c>
      <c r="G29" s="956" t="s">
        <v>25</v>
      </c>
    </row>
    <row r="30" spans="1:7" s="628" customFormat="1" ht="15" customHeight="1">
      <c r="A30" s="953"/>
      <c r="B30" s="696" t="s">
        <v>3610</v>
      </c>
      <c r="C30" s="696" t="s">
        <v>3602</v>
      </c>
      <c r="D30" s="875" t="s">
        <v>3609</v>
      </c>
      <c r="E30" s="973">
        <f>F30-6</f>
        <v>45409</v>
      </c>
      <c r="F30" s="634">
        <v>45415</v>
      </c>
      <c r="G30" s="972">
        <f>F30+42</f>
        <v>45457</v>
      </c>
    </row>
    <row r="31" spans="1:7" s="628" customFormat="1" ht="15" customHeight="1">
      <c r="A31" s="953"/>
      <c r="B31" s="696" t="s">
        <v>2960</v>
      </c>
      <c r="C31" s="696" t="s">
        <v>3590</v>
      </c>
      <c r="D31" s="875"/>
      <c r="E31" s="973">
        <f>F31-6</f>
        <v>45416</v>
      </c>
      <c r="F31" s="972">
        <f>F30+7</f>
        <v>45422</v>
      </c>
      <c r="G31" s="972">
        <f>F31+42</f>
        <v>45464</v>
      </c>
    </row>
    <row r="32" spans="1:7" s="628" customFormat="1" ht="15" customHeight="1">
      <c r="A32" s="953"/>
      <c r="B32" s="696" t="s">
        <v>3608</v>
      </c>
      <c r="C32" s="696" t="s">
        <v>3607</v>
      </c>
      <c r="D32" s="875"/>
      <c r="E32" s="973">
        <f>F32-6</f>
        <v>45423</v>
      </c>
      <c r="F32" s="972">
        <f>F31+7</f>
        <v>45429</v>
      </c>
      <c r="G32" s="972">
        <f>F32+42</f>
        <v>45471</v>
      </c>
    </row>
    <row r="33" spans="1:7" s="628" customFormat="1" ht="15.95" customHeight="1">
      <c r="A33" s="953"/>
      <c r="B33" s="696" t="s">
        <v>3606</v>
      </c>
      <c r="C33" s="696" t="s">
        <v>3605</v>
      </c>
      <c r="D33" s="875"/>
      <c r="E33" s="973">
        <f>F33-6</f>
        <v>45430</v>
      </c>
      <c r="F33" s="972">
        <f>F32+7</f>
        <v>45436</v>
      </c>
      <c r="G33" s="972">
        <f>F33+42</f>
        <v>45478</v>
      </c>
    </row>
    <row r="34" spans="1:7" s="628" customFormat="1" ht="15" customHeight="1">
      <c r="A34" s="953"/>
      <c r="B34" s="696" t="s">
        <v>3517</v>
      </c>
      <c r="C34" s="696" t="s">
        <v>3581</v>
      </c>
      <c r="D34" s="875"/>
      <c r="E34" s="973">
        <f>F34-6</f>
        <v>45437</v>
      </c>
      <c r="F34" s="972">
        <f>F33+7</f>
        <v>45443</v>
      </c>
      <c r="G34" s="972">
        <f>F34+42</f>
        <v>45485</v>
      </c>
    </row>
    <row r="35" spans="1:7" s="642" customFormat="1" ht="15" customHeight="1">
      <c r="A35" s="964" t="s">
        <v>3604</v>
      </c>
      <c r="B35" s="964"/>
      <c r="C35" s="978"/>
      <c r="D35" s="962"/>
      <c r="E35" s="962"/>
      <c r="F35" s="961"/>
      <c r="G35" s="961"/>
    </row>
    <row r="36" spans="1:7" s="628" customFormat="1" ht="15" customHeight="1">
      <c r="A36" s="953"/>
      <c r="B36" s="640" t="s">
        <v>1142</v>
      </c>
      <c r="C36" s="958" t="s">
        <v>21</v>
      </c>
      <c r="D36" s="960" t="s">
        <v>5</v>
      </c>
      <c r="E36" s="956" t="s">
        <v>2569</v>
      </c>
      <c r="F36" s="957" t="s">
        <v>6</v>
      </c>
      <c r="G36" s="976" t="s">
        <v>35</v>
      </c>
    </row>
    <row r="37" spans="1:7" s="628" customFormat="1" ht="15" customHeight="1">
      <c r="A37" s="953"/>
      <c r="B37" s="640"/>
      <c r="C37" s="958"/>
      <c r="D37" s="975"/>
      <c r="E37" s="956" t="s">
        <v>2568</v>
      </c>
      <c r="F37" s="974" t="s">
        <v>24</v>
      </c>
      <c r="G37" s="956" t="s">
        <v>25</v>
      </c>
    </row>
    <row r="38" spans="1:7" s="628" customFormat="1" ht="15" customHeight="1">
      <c r="A38" s="953"/>
      <c r="B38" s="696" t="s">
        <v>3603</v>
      </c>
      <c r="C38" s="696" t="s">
        <v>3602</v>
      </c>
      <c r="D38" s="923" t="s">
        <v>82</v>
      </c>
      <c r="E38" s="973">
        <f>F38-6</f>
        <v>45409</v>
      </c>
      <c r="F38" s="634">
        <v>45415</v>
      </c>
      <c r="G38" s="972">
        <f>F38+41</f>
        <v>45456</v>
      </c>
    </row>
    <row r="39" spans="1:7" s="628" customFormat="1" ht="14.25" customHeight="1">
      <c r="A39" s="953"/>
      <c r="B39" s="696" t="s">
        <v>3576</v>
      </c>
      <c r="C39" s="696" t="s">
        <v>3581</v>
      </c>
      <c r="D39" s="922"/>
      <c r="E39" s="973">
        <f>F39-6</f>
        <v>45416</v>
      </c>
      <c r="F39" s="972">
        <f>F38+7</f>
        <v>45422</v>
      </c>
      <c r="G39" s="972">
        <f>F39+41</f>
        <v>45463</v>
      </c>
    </row>
    <row r="40" spans="1:7" s="628" customFormat="1" ht="15" customHeight="1">
      <c r="A40" s="953"/>
      <c r="B40" s="696" t="s">
        <v>3601</v>
      </c>
      <c r="C40" s="696" t="s">
        <v>3600</v>
      </c>
      <c r="D40" s="922"/>
      <c r="E40" s="973">
        <f>F40-6</f>
        <v>45423</v>
      </c>
      <c r="F40" s="972">
        <f>F39+7</f>
        <v>45429</v>
      </c>
      <c r="G40" s="972">
        <f>F40+41</f>
        <v>45470</v>
      </c>
    </row>
    <row r="41" spans="1:7" s="628" customFormat="1" ht="15" customHeight="1">
      <c r="A41" s="953"/>
      <c r="B41" s="696" t="s">
        <v>3599</v>
      </c>
      <c r="C41" s="696" t="s">
        <v>3524</v>
      </c>
      <c r="D41" s="922"/>
      <c r="E41" s="973">
        <f>F41-6</f>
        <v>45430</v>
      </c>
      <c r="F41" s="972">
        <f>F40+7</f>
        <v>45436</v>
      </c>
      <c r="G41" s="972">
        <f>F41+41</f>
        <v>45477</v>
      </c>
    </row>
    <row r="42" spans="1:7" s="628" customFormat="1" ht="15" customHeight="1">
      <c r="A42" s="953"/>
      <c r="B42" s="696" t="s">
        <v>3598</v>
      </c>
      <c r="C42" s="696" t="s">
        <v>3597</v>
      </c>
      <c r="D42" s="921"/>
      <c r="E42" s="973">
        <f>F42-6</f>
        <v>45437</v>
      </c>
      <c r="F42" s="972">
        <f>F41+7</f>
        <v>45443</v>
      </c>
      <c r="G42" s="972">
        <f>F42+41</f>
        <v>45484</v>
      </c>
    </row>
    <row r="43" spans="1:7" s="642" customFormat="1" ht="14.1" customHeight="1">
      <c r="A43" s="964" t="s">
        <v>3596</v>
      </c>
      <c r="B43" s="964"/>
      <c r="C43" s="978"/>
      <c r="D43" s="978"/>
      <c r="E43" s="962"/>
      <c r="F43" s="961"/>
      <c r="G43" s="961"/>
    </row>
    <row r="44" spans="1:7" s="628" customFormat="1" ht="15" customHeight="1">
      <c r="A44" s="953"/>
      <c r="B44" s="640" t="s">
        <v>3595</v>
      </c>
      <c r="C44" s="958" t="s">
        <v>21</v>
      </c>
      <c r="D44" s="958" t="s">
        <v>5</v>
      </c>
      <c r="E44" s="956" t="s">
        <v>2569</v>
      </c>
      <c r="F44" s="957" t="s">
        <v>6</v>
      </c>
      <c r="G44" s="956" t="s">
        <v>43</v>
      </c>
    </row>
    <row r="45" spans="1:7" s="628" customFormat="1" ht="15" customHeight="1">
      <c r="A45" s="953"/>
      <c r="B45" s="640"/>
      <c r="C45" s="958"/>
      <c r="D45" s="958"/>
      <c r="E45" s="956" t="s">
        <v>2568</v>
      </c>
      <c r="F45" s="957" t="s">
        <v>24</v>
      </c>
      <c r="G45" s="956" t="s">
        <v>25</v>
      </c>
    </row>
    <row r="46" spans="1:7" s="628" customFormat="1" ht="15" customHeight="1">
      <c r="A46" s="953"/>
      <c r="B46" s="696" t="s">
        <v>3594</v>
      </c>
      <c r="C46" s="696" t="s">
        <v>3593</v>
      </c>
      <c r="D46" s="923" t="s">
        <v>3592</v>
      </c>
      <c r="E46" s="973">
        <f>F46-6</f>
        <v>45409</v>
      </c>
      <c r="F46" s="634">
        <v>45415</v>
      </c>
      <c r="G46" s="972">
        <f>F46+42</f>
        <v>45457</v>
      </c>
    </row>
    <row r="47" spans="1:7" s="628" customFormat="1" ht="15" customHeight="1">
      <c r="A47" s="953"/>
      <c r="B47" s="696" t="s">
        <v>3591</v>
      </c>
      <c r="C47" s="696" t="s">
        <v>3590</v>
      </c>
      <c r="D47" s="922"/>
      <c r="E47" s="973">
        <f>F47-6</f>
        <v>45416</v>
      </c>
      <c r="F47" s="972">
        <f>F46+7</f>
        <v>45422</v>
      </c>
      <c r="G47" s="972">
        <f>F47+42</f>
        <v>45464</v>
      </c>
    </row>
    <row r="48" spans="1:7" s="628" customFormat="1" ht="15" customHeight="1">
      <c r="A48" s="953"/>
      <c r="B48" s="696" t="s">
        <v>3580</v>
      </c>
      <c r="C48" s="696" t="s">
        <v>3589</v>
      </c>
      <c r="D48" s="922"/>
      <c r="E48" s="973">
        <f>F48-6</f>
        <v>45423</v>
      </c>
      <c r="F48" s="972">
        <f>F47+7</f>
        <v>45429</v>
      </c>
      <c r="G48" s="972">
        <f>F48+42</f>
        <v>45471</v>
      </c>
    </row>
    <row r="49" spans="1:56" s="998" customFormat="1" ht="15" customHeight="1">
      <c r="A49" s="953"/>
      <c r="B49" s="696" t="s">
        <v>3588</v>
      </c>
      <c r="C49" s="696" t="s">
        <v>3587</v>
      </c>
      <c r="D49" s="922"/>
      <c r="E49" s="973">
        <f>F49-6</f>
        <v>45430</v>
      </c>
      <c r="F49" s="972">
        <f>F48+7</f>
        <v>45436</v>
      </c>
      <c r="G49" s="972">
        <f>F49+42</f>
        <v>45478</v>
      </c>
      <c r="H49" s="628"/>
      <c r="I49" s="628"/>
      <c r="J49" s="628"/>
      <c r="K49" s="628"/>
      <c r="L49" s="628"/>
      <c r="M49" s="628"/>
      <c r="N49" s="628"/>
      <c r="O49" s="628"/>
      <c r="P49" s="628"/>
      <c r="Q49" s="628"/>
      <c r="R49" s="628"/>
      <c r="S49" s="628"/>
      <c r="T49" s="628"/>
      <c r="U49" s="628"/>
      <c r="V49" s="628"/>
      <c r="W49" s="628"/>
      <c r="X49" s="628"/>
      <c r="Y49" s="628"/>
      <c r="Z49" s="628"/>
      <c r="AA49" s="628"/>
      <c r="AB49" s="628"/>
      <c r="AC49" s="628"/>
      <c r="AD49" s="628"/>
      <c r="AE49" s="628"/>
      <c r="AF49" s="628"/>
      <c r="AG49" s="628"/>
      <c r="AH49" s="628"/>
      <c r="AI49" s="628"/>
      <c r="AJ49" s="628"/>
      <c r="AK49" s="628"/>
      <c r="AL49" s="628"/>
      <c r="AM49" s="628"/>
      <c r="AN49" s="628"/>
      <c r="AO49" s="628"/>
      <c r="AP49" s="628"/>
      <c r="AQ49" s="628"/>
      <c r="AR49" s="628"/>
      <c r="AS49" s="628"/>
      <c r="AT49" s="628"/>
      <c r="AU49" s="628"/>
      <c r="AV49" s="628"/>
      <c r="AW49" s="628"/>
      <c r="AX49" s="628"/>
      <c r="AY49" s="628"/>
      <c r="AZ49" s="628"/>
      <c r="BA49" s="628"/>
      <c r="BB49" s="628"/>
      <c r="BC49" s="628"/>
      <c r="BD49" s="628"/>
    </row>
    <row r="50" spans="1:56" s="894" customFormat="1" ht="15" customHeight="1">
      <c r="A50" s="953"/>
      <c r="B50" s="696" t="s">
        <v>3586</v>
      </c>
      <c r="C50" s="696" t="s">
        <v>3585</v>
      </c>
      <c r="D50" s="921"/>
      <c r="E50" s="973">
        <f>F50-6</f>
        <v>45437</v>
      </c>
      <c r="F50" s="972">
        <f>F49+7</f>
        <v>45443</v>
      </c>
      <c r="G50" s="972">
        <f>F50+42</f>
        <v>45485</v>
      </c>
      <c r="H50" s="628"/>
      <c r="J50" s="628"/>
    </row>
    <row r="51" spans="1:56" s="642" customFormat="1" ht="15" customHeight="1">
      <c r="A51" s="964" t="s">
        <v>3584</v>
      </c>
      <c r="B51" s="964"/>
      <c r="C51" s="962"/>
      <c r="D51" s="961"/>
      <c r="E51" s="961"/>
      <c r="F51" s="961"/>
      <c r="G51" s="997"/>
      <c r="J51" s="628"/>
    </row>
    <row r="52" spans="1:56" s="628" customFormat="1" ht="15" customHeight="1">
      <c r="A52" s="995"/>
      <c r="B52" s="640" t="s">
        <v>3518</v>
      </c>
      <c r="C52" s="958" t="s">
        <v>21</v>
      </c>
      <c r="D52" s="958" t="s">
        <v>5</v>
      </c>
      <c r="E52" s="956" t="s">
        <v>2569</v>
      </c>
      <c r="F52" s="957" t="s">
        <v>6</v>
      </c>
      <c r="G52" s="956" t="s">
        <v>19</v>
      </c>
    </row>
    <row r="53" spans="1:56" s="628" customFormat="1" ht="15" customHeight="1">
      <c r="A53" s="995"/>
      <c r="B53" s="640"/>
      <c r="C53" s="958"/>
      <c r="D53" s="958"/>
      <c r="E53" s="956" t="s">
        <v>2568</v>
      </c>
      <c r="F53" s="957" t="s">
        <v>24</v>
      </c>
      <c r="G53" s="956" t="s">
        <v>25</v>
      </c>
    </row>
    <row r="54" spans="1:56" s="628" customFormat="1" ht="15" customHeight="1">
      <c r="A54" s="953"/>
      <c r="B54" s="696" t="s">
        <v>3583</v>
      </c>
      <c r="C54" s="696" t="s">
        <v>3582</v>
      </c>
      <c r="D54" s="923" t="s">
        <v>120</v>
      </c>
      <c r="E54" s="973">
        <f>F54-6</f>
        <v>45409</v>
      </c>
      <c r="F54" s="634">
        <v>45415</v>
      </c>
      <c r="G54" s="972">
        <f>F54+37</f>
        <v>45452</v>
      </c>
    </row>
    <row r="55" spans="1:56" s="628" customFormat="1" ht="15" customHeight="1">
      <c r="A55" s="953"/>
      <c r="B55" s="696" t="s">
        <v>2960</v>
      </c>
      <c r="C55" s="696" t="s">
        <v>3581</v>
      </c>
      <c r="D55" s="922"/>
      <c r="E55" s="973">
        <f>F55-6</f>
        <v>45416</v>
      </c>
      <c r="F55" s="972">
        <f>F54+7</f>
        <v>45422</v>
      </c>
      <c r="G55" s="972">
        <f>F55+37</f>
        <v>45459</v>
      </c>
    </row>
    <row r="56" spans="1:56" s="628" customFormat="1" ht="15" customHeight="1">
      <c r="A56" s="953"/>
      <c r="B56" s="696" t="s">
        <v>3580</v>
      </c>
      <c r="C56" s="696" t="s">
        <v>3526</v>
      </c>
      <c r="D56" s="922"/>
      <c r="E56" s="973">
        <f>F56-6</f>
        <v>45423</v>
      </c>
      <c r="F56" s="972">
        <f>F55+7</f>
        <v>45429</v>
      </c>
      <c r="G56" s="972">
        <f>F56+37</f>
        <v>45466</v>
      </c>
    </row>
    <row r="57" spans="1:56" s="628" customFormat="1" ht="14.25" customHeight="1">
      <c r="A57" s="953"/>
      <c r="B57" s="696" t="s">
        <v>3570</v>
      </c>
      <c r="C57" s="696" t="s">
        <v>3524</v>
      </c>
      <c r="D57" s="922"/>
      <c r="E57" s="973">
        <f>F57-6</f>
        <v>45430</v>
      </c>
      <c r="F57" s="972">
        <f>F56+7</f>
        <v>45436</v>
      </c>
      <c r="G57" s="972">
        <f>F57+37</f>
        <v>45473</v>
      </c>
    </row>
    <row r="58" spans="1:56" s="628" customFormat="1" ht="14.25" customHeight="1">
      <c r="A58" s="953"/>
      <c r="B58" s="696" t="s">
        <v>3579</v>
      </c>
      <c r="C58" s="696" t="s">
        <v>3578</v>
      </c>
      <c r="D58" s="921"/>
      <c r="E58" s="973">
        <f>F58-6</f>
        <v>45437</v>
      </c>
      <c r="F58" s="972">
        <f>F57+7</f>
        <v>45443</v>
      </c>
      <c r="G58" s="972">
        <f>F58+37</f>
        <v>45480</v>
      </c>
    </row>
    <row r="59" spans="1:56" s="642" customFormat="1" ht="15">
      <c r="A59" s="964" t="s">
        <v>3577</v>
      </c>
      <c r="B59" s="964"/>
      <c r="C59" s="978"/>
      <c r="D59" s="962"/>
      <c r="E59" s="962"/>
      <c r="F59" s="961"/>
      <c r="G59" s="961"/>
    </row>
    <row r="60" spans="1:56" s="628" customFormat="1" ht="15" hidden="1" customHeight="1">
      <c r="A60" s="995"/>
      <c r="B60" s="996" t="s">
        <v>20</v>
      </c>
      <c r="C60" s="958" t="s">
        <v>21</v>
      </c>
      <c r="D60" s="958" t="s">
        <v>5</v>
      </c>
      <c r="E60" s="956" t="s">
        <v>2569</v>
      </c>
      <c r="F60" s="957" t="s">
        <v>6</v>
      </c>
      <c r="G60" s="956" t="s">
        <v>34</v>
      </c>
    </row>
    <row r="61" spans="1:56" s="628" customFormat="1" ht="15" hidden="1" customHeight="1">
      <c r="A61" s="995"/>
      <c r="B61" s="996"/>
      <c r="C61" s="958"/>
      <c r="D61" s="958"/>
      <c r="E61" s="956" t="s">
        <v>2568</v>
      </c>
      <c r="F61" s="957" t="s">
        <v>24</v>
      </c>
      <c r="G61" s="956" t="s">
        <v>25</v>
      </c>
    </row>
    <row r="62" spans="1:56" s="628" customFormat="1" ht="15" hidden="1" customHeight="1">
      <c r="A62" s="953"/>
      <c r="B62" s="696" t="s">
        <v>3576</v>
      </c>
      <c r="C62" s="696" t="s">
        <v>3575</v>
      </c>
      <c r="D62" s="923" t="s">
        <v>3574</v>
      </c>
      <c r="E62" s="973">
        <f>F62-5</f>
        <v>43554</v>
      </c>
      <c r="F62" s="634">
        <v>43559</v>
      </c>
      <c r="G62" s="972">
        <f>F62+33</f>
        <v>43592</v>
      </c>
    </row>
    <row r="63" spans="1:56" s="628" customFormat="1" ht="15" hidden="1" customHeight="1">
      <c r="A63" s="953"/>
      <c r="B63" s="696" t="s">
        <v>3573</v>
      </c>
      <c r="C63" s="696" t="s">
        <v>3572</v>
      </c>
      <c r="D63" s="922"/>
      <c r="E63" s="973">
        <f>F63-5</f>
        <v>43561</v>
      </c>
      <c r="F63" s="972">
        <f>F62+7</f>
        <v>43566</v>
      </c>
      <c r="G63" s="972">
        <f>F63+33</f>
        <v>43599</v>
      </c>
    </row>
    <row r="64" spans="1:56" s="628" customFormat="1" ht="15" hidden="1" customHeight="1">
      <c r="A64" s="953"/>
      <c r="B64" s="651" t="s">
        <v>3499</v>
      </c>
      <c r="C64" s="696" t="s">
        <v>3571</v>
      </c>
      <c r="D64" s="922"/>
      <c r="E64" s="973">
        <f>F64-5</f>
        <v>43568</v>
      </c>
      <c r="F64" s="972">
        <f>F63+7</f>
        <v>43573</v>
      </c>
      <c r="G64" s="972">
        <f>F64+33</f>
        <v>43606</v>
      </c>
    </row>
    <row r="65" spans="1:7" s="628" customFormat="1" ht="14.25" hidden="1" customHeight="1">
      <c r="A65" s="953"/>
      <c r="B65" s="696" t="s">
        <v>3570</v>
      </c>
      <c r="C65" s="851" t="s">
        <v>3569</v>
      </c>
      <c r="D65" s="922"/>
      <c r="E65" s="973">
        <f>F65-5</f>
        <v>43575</v>
      </c>
      <c r="F65" s="972">
        <f>F64+7</f>
        <v>43580</v>
      </c>
      <c r="G65" s="972">
        <f>F65+33</f>
        <v>43613</v>
      </c>
    </row>
    <row r="66" spans="1:7" s="628" customFormat="1" ht="14.25" hidden="1" customHeight="1">
      <c r="A66" s="953"/>
      <c r="B66" s="696" t="s">
        <v>3568</v>
      </c>
      <c r="C66" s="851" t="s">
        <v>3567</v>
      </c>
      <c r="D66" s="921"/>
      <c r="E66" s="973">
        <f>F66-5</f>
        <v>43582</v>
      </c>
      <c r="F66" s="972">
        <f>F65+7</f>
        <v>43587</v>
      </c>
      <c r="G66" s="972">
        <f>F66+33</f>
        <v>43620</v>
      </c>
    </row>
    <row r="67" spans="1:7" s="628" customFormat="1" ht="15" hidden="1" customHeight="1">
      <c r="A67" s="995"/>
      <c r="B67" s="971" t="s">
        <v>20</v>
      </c>
      <c r="C67" s="958" t="s">
        <v>21</v>
      </c>
      <c r="D67" s="958" t="s">
        <v>5</v>
      </c>
      <c r="E67" s="956" t="s">
        <v>2569</v>
      </c>
      <c r="F67" s="957" t="s">
        <v>6</v>
      </c>
      <c r="G67" s="956" t="s">
        <v>34</v>
      </c>
    </row>
    <row r="68" spans="1:7" s="628" customFormat="1" ht="15" hidden="1" customHeight="1">
      <c r="A68" s="995"/>
      <c r="B68" s="971"/>
      <c r="C68" s="958"/>
      <c r="D68" s="958"/>
      <c r="E68" s="956" t="s">
        <v>2568</v>
      </c>
      <c r="F68" s="957" t="s">
        <v>24</v>
      </c>
      <c r="G68" s="956" t="s">
        <v>25</v>
      </c>
    </row>
    <row r="69" spans="1:7" s="628" customFormat="1" ht="15" hidden="1" customHeight="1">
      <c r="A69" s="953"/>
      <c r="B69" s="696"/>
      <c r="C69" s="696"/>
      <c r="D69" s="923" t="s">
        <v>143</v>
      </c>
      <c r="E69" s="973">
        <f>F69-5</f>
        <v>44256</v>
      </c>
      <c r="F69" s="634">
        <v>44261</v>
      </c>
      <c r="G69" s="972">
        <f>F69+35</f>
        <v>44296</v>
      </c>
    </row>
    <row r="70" spans="1:7" s="628" customFormat="1" ht="15" hidden="1" customHeight="1">
      <c r="A70" s="953"/>
      <c r="B70" s="696"/>
      <c r="C70" s="696"/>
      <c r="D70" s="922"/>
      <c r="E70" s="973">
        <f>F70-5</f>
        <v>44263</v>
      </c>
      <c r="F70" s="972">
        <f>F69+7</f>
        <v>44268</v>
      </c>
      <c r="G70" s="972">
        <f>F70+35</f>
        <v>44303</v>
      </c>
    </row>
    <row r="71" spans="1:7" s="628" customFormat="1" ht="15" hidden="1" customHeight="1">
      <c r="A71" s="953"/>
      <c r="B71" s="696"/>
      <c r="C71" s="696"/>
      <c r="D71" s="922"/>
      <c r="E71" s="973">
        <f>F71-5</f>
        <v>44270</v>
      </c>
      <c r="F71" s="972">
        <f>F70+7</f>
        <v>44275</v>
      </c>
      <c r="G71" s="972">
        <f>F71+35</f>
        <v>44310</v>
      </c>
    </row>
    <row r="72" spans="1:7" s="628" customFormat="1" ht="14.25" hidden="1" customHeight="1">
      <c r="A72" s="953"/>
      <c r="B72" s="681"/>
      <c r="C72" s="696"/>
      <c r="D72" s="922"/>
      <c r="E72" s="973">
        <f>F72-5</f>
        <v>44277</v>
      </c>
      <c r="F72" s="972">
        <f>F71+7</f>
        <v>44282</v>
      </c>
      <c r="G72" s="972">
        <f>F72+35</f>
        <v>44317</v>
      </c>
    </row>
    <row r="73" spans="1:7" s="628" customFormat="1" ht="14.25" hidden="1" customHeight="1">
      <c r="A73" s="953"/>
      <c r="B73" s="681"/>
      <c r="C73" s="696"/>
      <c r="D73" s="921"/>
      <c r="E73" s="973">
        <f>F73-5</f>
        <v>44284</v>
      </c>
      <c r="F73" s="972">
        <f>F72+7</f>
        <v>44289</v>
      </c>
      <c r="G73" s="972">
        <f>F73+35</f>
        <v>44324</v>
      </c>
    </row>
    <row r="74" spans="1:7" s="628" customFormat="1" ht="15" customHeight="1">
      <c r="A74" s="995"/>
      <c r="B74" s="640" t="s">
        <v>3125</v>
      </c>
      <c r="C74" s="958" t="s">
        <v>21</v>
      </c>
      <c r="D74" s="958" t="s">
        <v>5</v>
      </c>
      <c r="E74" s="956" t="s">
        <v>2569</v>
      </c>
      <c r="F74" s="957" t="s">
        <v>6</v>
      </c>
      <c r="G74" s="956" t="s">
        <v>34</v>
      </c>
    </row>
    <row r="75" spans="1:7" s="628" customFormat="1" ht="15" customHeight="1">
      <c r="A75" s="995"/>
      <c r="B75" s="640"/>
      <c r="C75" s="958"/>
      <c r="D75" s="958"/>
      <c r="E75" s="956" t="s">
        <v>2568</v>
      </c>
      <c r="F75" s="957" t="s">
        <v>24</v>
      </c>
      <c r="G75" s="956" t="s">
        <v>25</v>
      </c>
    </row>
    <row r="76" spans="1:7" s="628" customFormat="1" ht="15" customHeight="1">
      <c r="A76" s="953"/>
      <c r="B76" s="980" t="s">
        <v>3543</v>
      </c>
      <c r="C76" s="989" t="s">
        <v>3566</v>
      </c>
      <c r="D76" s="923" t="s">
        <v>3219</v>
      </c>
      <c r="E76" s="973">
        <f>F76-5</f>
        <v>45410</v>
      </c>
      <c r="F76" s="634">
        <v>45415</v>
      </c>
      <c r="G76" s="972">
        <f>F76+35</f>
        <v>45450</v>
      </c>
    </row>
    <row r="77" spans="1:7" s="628" customFormat="1" ht="15" customHeight="1">
      <c r="A77" s="953"/>
      <c r="B77" s="980" t="s">
        <v>2805</v>
      </c>
      <c r="C77" s="989" t="s">
        <v>2662</v>
      </c>
      <c r="D77" s="922"/>
      <c r="E77" s="973">
        <f>F77-5</f>
        <v>45417</v>
      </c>
      <c r="F77" s="972">
        <f>F76+7</f>
        <v>45422</v>
      </c>
      <c r="G77" s="972">
        <f>F77+35</f>
        <v>45457</v>
      </c>
    </row>
    <row r="78" spans="1:7" s="628" customFormat="1" ht="15" customHeight="1">
      <c r="A78" s="953"/>
      <c r="B78" s="980" t="s">
        <v>3565</v>
      </c>
      <c r="C78" s="989" t="s">
        <v>3564</v>
      </c>
      <c r="D78" s="922"/>
      <c r="E78" s="973">
        <f>F78-5</f>
        <v>45424</v>
      </c>
      <c r="F78" s="972">
        <f>F77+7</f>
        <v>45429</v>
      </c>
      <c r="G78" s="972">
        <f>F78+35</f>
        <v>45464</v>
      </c>
    </row>
    <row r="79" spans="1:7" s="628" customFormat="1" ht="14.25" customHeight="1">
      <c r="A79" s="953"/>
      <c r="B79" s="681" t="s">
        <v>3563</v>
      </c>
      <c r="C79" s="681" t="s">
        <v>3562</v>
      </c>
      <c r="D79" s="922"/>
      <c r="E79" s="973">
        <f>F79-5</f>
        <v>45431</v>
      </c>
      <c r="F79" s="972">
        <f>F78+7</f>
        <v>45436</v>
      </c>
      <c r="G79" s="972">
        <f>F79+35</f>
        <v>45471</v>
      </c>
    </row>
    <row r="80" spans="1:7" s="628" customFormat="1" ht="14.25" customHeight="1">
      <c r="A80" s="953"/>
      <c r="B80" s="696" t="s">
        <v>3561</v>
      </c>
      <c r="C80" s="696" t="s">
        <v>3560</v>
      </c>
      <c r="D80" s="921"/>
      <c r="E80" s="973">
        <f>F80-5</f>
        <v>45438</v>
      </c>
      <c r="F80" s="972">
        <f>F79+7</f>
        <v>45443</v>
      </c>
      <c r="G80" s="972">
        <f>F80+35</f>
        <v>45478</v>
      </c>
    </row>
    <row r="81" spans="1:7" s="642" customFormat="1" ht="15" customHeight="1">
      <c r="A81" s="964" t="s">
        <v>3559</v>
      </c>
      <c r="B81" s="964"/>
      <c r="C81" s="978"/>
      <c r="D81" s="962"/>
      <c r="E81" s="962"/>
      <c r="F81" s="961"/>
      <c r="G81" s="994"/>
    </row>
    <row r="82" spans="1:7" s="628" customFormat="1" ht="15" hidden="1" customHeight="1">
      <c r="A82" s="953"/>
      <c r="B82" s="969" t="s">
        <v>20</v>
      </c>
      <c r="C82" s="960" t="s">
        <v>21</v>
      </c>
      <c r="D82" s="958" t="s">
        <v>5</v>
      </c>
      <c r="E82" s="956" t="s">
        <v>2569</v>
      </c>
      <c r="F82" s="957" t="s">
        <v>6</v>
      </c>
      <c r="G82" s="956" t="s">
        <v>3544</v>
      </c>
    </row>
    <row r="83" spans="1:7" s="628" customFormat="1" ht="15" hidden="1" customHeight="1">
      <c r="A83" s="953"/>
      <c r="B83" s="969"/>
      <c r="C83" s="959"/>
      <c r="D83" s="958"/>
      <c r="E83" s="956" t="s">
        <v>2568</v>
      </c>
      <c r="F83" s="957" t="s">
        <v>24</v>
      </c>
      <c r="G83" s="956" t="s">
        <v>25</v>
      </c>
    </row>
    <row r="84" spans="1:7" s="628" customFormat="1" ht="15" hidden="1" customHeight="1">
      <c r="A84" s="953"/>
      <c r="B84" s="696" t="s">
        <v>3558</v>
      </c>
      <c r="C84" s="696" t="s">
        <v>3557</v>
      </c>
      <c r="D84" s="875" t="s">
        <v>2658</v>
      </c>
      <c r="E84" s="991">
        <f>F84-5</f>
        <v>43710</v>
      </c>
      <c r="F84" s="719">
        <v>43715</v>
      </c>
      <c r="G84" s="719">
        <f>F84+48</f>
        <v>43763</v>
      </c>
    </row>
    <row r="85" spans="1:7" s="628" customFormat="1" ht="15" hidden="1" customHeight="1">
      <c r="A85" s="953"/>
      <c r="B85" s="696" t="s">
        <v>3556</v>
      </c>
      <c r="C85" s="696" t="s">
        <v>3555</v>
      </c>
      <c r="D85" s="875"/>
      <c r="E85" s="991">
        <f>F85-5</f>
        <v>43717</v>
      </c>
      <c r="F85" s="719">
        <f>F84+7</f>
        <v>43722</v>
      </c>
      <c r="G85" s="719">
        <f>F85+48</f>
        <v>43770</v>
      </c>
    </row>
    <row r="86" spans="1:7" s="628" customFormat="1" ht="15" hidden="1" customHeight="1">
      <c r="A86" s="953"/>
      <c r="B86" s="696" t="s">
        <v>3554</v>
      </c>
      <c r="C86" s="696" t="s">
        <v>3553</v>
      </c>
      <c r="D86" s="875"/>
      <c r="E86" s="991">
        <f>F86-5</f>
        <v>43724</v>
      </c>
      <c r="F86" s="719">
        <f>F85+7</f>
        <v>43729</v>
      </c>
      <c r="G86" s="719">
        <f>F86+48</f>
        <v>43777</v>
      </c>
    </row>
    <row r="87" spans="1:7" s="628" customFormat="1" ht="15" hidden="1" customHeight="1">
      <c r="A87" s="953"/>
      <c r="B87" s="696" t="s">
        <v>3552</v>
      </c>
      <c r="C87" s="696" t="s">
        <v>3551</v>
      </c>
      <c r="D87" s="875"/>
      <c r="E87" s="991">
        <f>F87-5</f>
        <v>43731</v>
      </c>
      <c r="F87" s="719">
        <f>F86+7</f>
        <v>43736</v>
      </c>
      <c r="G87" s="719">
        <f>F87+48</f>
        <v>43784</v>
      </c>
    </row>
    <row r="88" spans="1:7" s="628" customFormat="1" ht="15" hidden="1" customHeight="1">
      <c r="A88" s="953"/>
      <c r="B88" s="651" t="s">
        <v>2733</v>
      </c>
      <c r="C88" s="651" t="s">
        <v>3294</v>
      </c>
      <c r="D88" s="875"/>
      <c r="E88" s="991">
        <f>F88-5</f>
        <v>43738</v>
      </c>
      <c r="F88" s="719">
        <f>F87+7</f>
        <v>43743</v>
      </c>
      <c r="G88" s="719">
        <f>F88+48</f>
        <v>43791</v>
      </c>
    </row>
    <row r="89" spans="1:7" s="628" customFormat="1" ht="15" hidden="1" customHeight="1">
      <c r="A89" s="953"/>
      <c r="B89" s="993" t="s">
        <v>2660</v>
      </c>
      <c r="C89" s="960" t="s">
        <v>21</v>
      </c>
      <c r="D89" s="958" t="s">
        <v>5</v>
      </c>
      <c r="E89" s="956" t="s">
        <v>2569</v>
      </c>
      <c r="F89" s="957" t="s">
        <v>6</v>
      </c>
      <c r="G89" s="956" t="s">
        <v>3544</v>
      </c>
    </row>
    <row r="90" spans="1:7" s="628" customFormat="1" ht="15" hidden="1" customHeight="1">
      <c r="A90" s="953"/>
      <c r="B90" s="992"/>
      <c r="C90" s="959"/>
      <c r="D90" s="958"/>
      <c r="E90" s="956" t="s">
        <v>2568</v>
      </c>
      <c r="F90" s="957" t="s">
        <v>24</v>
      </c>
      <c r="G90" s="956" t="s">
        <v>25</v>
      </c>
    </row>
    <row r="91" spans="1:7" s="628" customFormat="1" ht="15" hidden="1" customHeight="1">
      <c r="A91" s="953"/>
      <c r="B91" s="651" t="s">
        <v>3550</v>
      </c>
      <c r="C91" s="681" t="s">
        <v>3516</v>
      </c>
      <c r="D91" s="875" t="s">
        <v>3436</v>
      </c>
      <c r="E91" s="991">
        <f>F91-5</f>
        <v>43556</v>
      </c>
      <c r="F91" s="719">
        <v>43561</v>
      </c>
      <c r="G91" s="719">
        <f>F91+44</f>
        <v>43605</v>
      </c>
    </row>
    <row r="92" spans="1:7" s="628" customFormat="1" ht="15" hidden="1" customHeight="1">
      <c r="A92" s="953"/>
      <c r="B92" s="651" t="s">
        <v>3549</v>
      </c>
      <c r="C92" s="681" t="s">
        <v>3548</v>
      </c>
      <c r="D92" s="875"/>
      <c r="E92" s="991">
        <f>F92-5</f>
        <v>43563</v>
      </c>
      <c r="F92" s="719">
        <f>F91+7</f>
        <v>43568</v>
      </c>
      <c r="G92" s="719">
        <f>F92+44</f>
        <v>43612</v>
      </c>
    </row>
    <row r="93" spans="1:7" s="628" customFormat="1" ht="15" hidden="1" customHeight="1">
      <c r="A93" s="953"/>
      <c r="B93" s="651" t="s">
        <v>3547</v>
      </c>
      <c r="C93" s="681" t="s">
        <v>53</v>
      </c>
      <c r="D93" s="875"/>
      <c r="E93" s="991">
        <f>F93-5</f>
        <v>43570</v>
      </c>
      <c r="F93" s="719">
        <f>F92+7</f>
        <v>43575</v>
      </c>
      <c r="G93" s="719">
        <f>F93+44</f>
        <v>43619</v>
      </c>
    </row>
    <row r="94" spans="1:7" s="628" customFormat="1" ht="15" hidden="1" customHeight="1">
      <c r="A94" s="953"/>
      <c r="B94" s="651" t="s">
        <v>3546</v>
      </c>
      <c r="C94" s="817" t="s">
        <v>53</v>
      </c>
      <c r="D94" s="875"/>
      <c r="E94" s="991">
        <f>F94-5</f>
        <v>43577</v>
      </c>
      <c r="F94" s="719">
        <f>F93+7</f>
        <v>43582</v>
      </c>
      <c r="G94" s="719">
        <f>F94+44</f>
        <v>43626</v>
      </c>
    </row>
    <row r="95" spans="1:7" s="628" customFormat="1" ht="15" hidden="1" customHeight="1">
      <c r="A95" s="953"/>
      <c r="B95" s="651" t="s">
        <v>3545</v>
      </c>
      <c r="C95" s="681" t="s">
        <v>2331</v>
      </c>
      <c r="D95" s="875"/>
      <c r="E95" s="991">
        <f>F95-5</f>
        <v>43584</v>
      </c>
      <c r="F95" s="719">
        <f>F94+7</f>
        <v>43589</v>
      </c>
      <c r="G95" s="719">
        <f>F95+44</f>
        <v>43633</v>
      </c>
    </row>
    <row r="96" spans="1:7" s="628" customFormat="1" ht="15" customHeight="1">
      <c r="A96" s="953"/>
      <c r="B96" s="640" t="s">
        <v>3518</v>
      </c>
      <c r="C96" s="960" t="s">
        <v>21</v>
      </c>
      <c r="D96" s="958" t="s">
        <v>5</v>
      </c>
      <c r="E96" s="956" t="s">
        <v>2569</v>
      </c>
      <c r="F96" s="957" t="s">
        <v>6</v>
      </c>
      <c r="G96" s="956" t="s">
        <v>3544</v>
      </c>
    </row>
    <row r="97" spans="1:7" s="628" customFormat="1" ht="15" customHeight="1">
      <c r="A97" s="953"/>
      <c r="B97" s="640"/>
      <c r="C97" s="959"/>
      <c r="D97" s="958"/>
      <c r="E97" s="956" t="s">
        <v>2568</v>
      </c>
      <c r="F97" s="957" t="s">
        <v>24</v>
      </c>
      <c r="G97" s="956" t="s">
        <v>25</v>
      </c>
    </row>
    <row r="98" spans="1:7" s="628" customFormat="1" ht="15" customHeight="1">
      <c r="A98" s="953"/>
      <c r="B98" s="980" t="s">
        <v>3543</v>
      </c>
      <c r="C98" s="989" t="s">
        <v>3542</v>
      </c>
      <c r="D98" s="875" t="s">
        <v>3541</v>
      </c>
      <c r="E98" s="991">
        <f>F98-7</f>
        <v>45408</v>
      </c>
      <c r="F98" s="634">
        <v>45415</v>
      </c>
      <c r="G98" s="719">
        <f>F98+41</f>
        <v>45456</v>
      </c>
    </row>
    <row r="99" spans="1:7" s="628" customFormat="1" ht="15" customHeight="1">
      <c r="A99" s="953"/>
      <c r="B99" s="980" t="s">
        <v>2981</v>
      </c>
      <c r="C99" s="989" t="s">
        <v>2978</v>
      </c>
      <c r="D99" s="875"/>
      <c r="E99" s="991">
        <f>F99-7</f>
        <v>45415</v>
      </c>
      <c r="F99" s="719">
        <f>F98+7</f>
        <v>45422</v>
      </c>
      <c r="G99" s="719">
        <f>F99+41</f>
        <v>45463</v>
      </c>
    </row>
    <row r="100" spans="1:7" s="628" customFormat="1" ht="15" customHeight="1">
      <c r="A100" s="953"/>
      <c r="B100" s="980" t="s">
        <v>3540</v>
      </c>
      <c r="C100" s="989" t="s">
        <v>3539</v>
      </c>
      <c r="D100" s="875"/>
      <c r="E100" s="991">
        <f>F100-7</f>
        <v>45422</v>
      </c>
      <c r="F100" s="719">
        <f>F99+7</f>
        <v>45429</v>
      </c>
      <c r="G100" s="719">
        <f>F100+41</f>
        <v>45470</v>
      </c>
    </row>
    <row r="101" spans="1:7" s="628" customFormat="1" ht="15" customHeight="1">
      <c r="A101" s="953"/>
      <c r="B101" s="681" t="s">
        <v>3538</v>
      </c>
      <c r="C101" s="681" t="s">
        <v>3537</v>
      </c>
      <c r="D101" s="875"/>
      <c r="E101" s="991">
        <f>F101-7</f>
        <v>45429</v>
      </c>
      <c r="F101" s="719">
        <f>F100+7</f>
        <v>45436</v>
      </c>
      <c r="G101" s="719">
        <f>F101+41</f>
        <v>45477</v>
      </c>
    </row>
    <row r="102" spans="1:7" s="628" customFormat="1" ht="15" customHeight="1">
      <c r="A102" s="953"/>
      <c r="B102" s="696" t="s">
        <v>3536</v>
      </c>
      <c r="C102" s="696" t="s">
        <v>3535</v>
      </c>
      <c r="D102" s="875"/>
      <c r="E102" s="991">
        <f>F102-7</f>
        <v>45436</v>
      </c>
      <c r="F102" s="719">
        <f>F101+7</f>
        <v>45443</v>
      </c>
      <c r="G102" s="719">
        <f>F102+41</f>
        <v>45484</v>
      </c>
    </row>
    <row r="103" spans="1:7" s="642" customFormat="1" ht="15.95" hidden="1" customHeight="1">
      <c r="A103" s="964" t="s">
        <v>3534</v>
      </c>
      <c r="B103" s="964"/>
      <c r="C103" s="963"/>
      <c r="F103" s="962"/>
    </row>
    <row r="104" spans="1:7" s="628" customFormat="1" ht="15" hidden="1" customHeight="1">
      <c r="A104" s="953"/>
      <c r="B104" s="708" t="s">
        <v>2570</v>
      </c>
      <c r="C104" s="960" t="s">
        <v>21</v>
      </c>
      <c r="D104" s="960" t="s">
        <v>5</v>
      </c>
      <c r="E104" s="956" t="s">
        <v>2569</v>
      </c>
      <c r="F104" s="957" t="s">
        <v>6</v>
      </c>
      <c r="G104" s="956" t="s">
        <v>38</v>
      </c>
    </row>
    <row r="105" spans="1:7" s="628" customFormat="1" ht="15" hidden="1" customHeight="1">
      <c r="A105" s="953"/>
      <c r="B105" s="708"/>
      <c r="C105" s="959"/>
      <c r="D105" s="959"/>
      <c r="E105" s="956" t="s">
        <v>2568</v>
      </c>
      <c r="F105" s="990" t="s">
        <v>24</v>
      </c>
      <c r="G105" s="976" t="s">
        <v>25</v>
      </c>
    </row>
    <row r="106" spans="1:7" s="628" customFormat="1" ht="15" hidden="1" customHeight="1">
      <c r="A106" s="981"/>
      <c r="B106" s="980"/>
      <c r="C106" s="980"/>
      <c r="D106" s="965" t="s">
        <v>3319</v>
      </c>
      <c r="E106" s="988">
        <f>F106-6</f>
        <v>45105</v>
      </c>
      <c r="F106" s="719">
        <v>45111</v>
      </c>
      <c r="G106" s="677">
        <f>F106+33</f>
        <v>45144</v>
      </c>
    </row>
    <row r="107" spans="1:7" s="628" customFormat="1" ht="15" hidden="1" customHeight="1">
      <c r="A107" s="981"/>
      <c r="B107" s="980"/>
      <c r="C107" s="980"/>
      <c r="D107" s="965"/>
      <c r="E107" s="988">
        <f>F107-6</f>
        <v>45112</v>
      </c>
      <c r="F107" s="677">
        <f>F106+7</f>
        <v>45118</v>
      </c>
      <c r="G107" s="677">
        <f>F107+33</f>
        <v>45151</v>
      </c>
    </row>
    <row r="108" spans="1:7" s="628" customFormat="1" ht="15" hidden="1" customHeight="1">
      <c r="A108" s="981"/>
      <c r="B108" s="980"/>
      <c r="C108" s="989"/>
      <c r="D108" s="965"/>
      <c r="E108" s="988">
        <f>F108-6</f>
        <v>45119</v>
      </c>
      <c r="F108" s="677">
        <f>F107+7</f>
        <v>45125</v>
      </c>
      <c r="G108" s="677">
        <f>F108+33</f>
        <v>45158</v>
      </c>
    </row>
    <row r="109" spans="1:7" s="628" customFormat="1" ht="15" hidden="1" customHeight="1">
      <c r="A109" s="981"/>
      <c r="B109" s="980"/>
      <c r="C109" s="980"/>
      <c r="D109" s="965"/>
      <c r="E109" s="988">
        <f>F109-6</f>
        <v>45126</v>
      </c>
      <c r="F109" s="677">
        <f>F108+7</f>
        <v>45132</v>
      </c>
      <c r="G109" s="677">
        <f>F109+33</f>
        <v>45165</v>
      </c>
    </row>
    <row r="110" spans="1:7" s="628" customFormat="1" ht="15" hidden="1" customHeight="1">
      <c r="A110" s="981"/>
      <c r="B110" s="980"/>
      <c r="C110" s="989"/>
      <c r="D110" s="965"/>
      <c r="E110" s="988">
        <f>F110-6</f>
        <v>45133</v>
      </c>
      <c r="F110" s="677">
        <f>F109+7</f>
        <v>45139</v>
      </c>
      <c r="G110" s="677">
        <f>F110+33</f>
        <v>45172</v>
      </c>
    </row>
    <row r="111" spans="1:7" s="642" customFormat="1" ht="15" customHeight="1">
      <c r="A111" s="987" t="s">
        <v>3533</v>
      </c>
      <c r="B111" s="987"/>
      <c r="C111" s="986"/>
      <c r="D111" s="962"/>
      <c r="E111" s="962"/>
      <c r="F111" s="961"/>
      <c r="G111" s="985"/>
    </row>
    <row r="112" spans="1:7" s="628" customFormat="1" ht="15" customHeight="1">
      <c r="A112" s="981"/>
      <c r="B112" s="640" t="s">
        <v>3532</v>
      </c>
      <c r="C112" s="984" t="s">
        <v>21</v>
      </c>
      <c r="D112" s="958" t="s">
        <v>5</v>
      </c>
      <c r="E112" s="956" t="s">
        <v>2569</v>
      </c>
      <c r="F112" s="957" t="s">
        <v>6</v>
      </c>
      <c r="G112" s="956" t="s">
        <v>3531</v>
      </c>
    </row>
    <row r="113" spans="1:11" s="628" customFormat="1" ht="15" customHeight="1">
      <c r="A113" s="981"/>
      <c r="B113" s="640"/>
      <c r="C113" s="983"/>
      <c r="D113" s="958"/>
      <c r="E113" s="956" t="s">
        <v>2568</v>
      </c>
      <c r="F113" s="957" t="s">
        <v>24</v>
      </c>
      <c r="G113" s="982" t="s">
        <v>25</v>
      </c>
    </row>
    <row r="114" spans="1:11" s="628" customFormat="1" ht="15" customHeight="1">
      <c r="A114" s="981"/>
      <c r="B114" s="980" t="s">
        <v>3530</v>
      </c>
      <c r="C114" s="980" t="s">
        <v>3529</v>
      </c>
      <c r="D114" s="979" t="s">
        <v>3528</v>
      </c>
      <c r="E114" s="732">
        <f>F114-7</f>
        <v>45412</v>
      </c>
      <c r="F114" s="719">
        <v>45419</v>
      </c>
      <c r="G114" s="719">
        <f>F114+40</f>
        <v>45459</v>
      </c>
    </row>
    <row r="115" spans="1:11" s="628" customFormat="1" ht="15" customHeight="1">
      <c r="A115" s="981"/>
      <c r="B115" s="980" t="s">
        <v>3527</v>
      </c>
      <c r="C115" s="980" t="s">
        <v>3526</v>
      </c>
      <c r="D115" s="979"/>
      <c r="E115" s="732">
        <f>F115-7</f>
        <v>45419</v>
      </c>
      <c r="F115" s="719">
        <f>F114+7</f>
        <v>45426</v>
      </c>
      <c r="G115" s="719">
        <f>F115+40</f>
        <v>45466</v>
      </c>
    </row>
    <row r="116" spans="1:11" s="628" customFormat="1" ht="15" customHeight="1">
      <c r="A116" s="981"/>
      <c r="B116" s="980" t="s">
        <v>3525</v>
      </c>
      <c r="C116" s="980" t="s">
        <v>3524</v>
      </c>
      <c r="D116" s="979"/>
      <c r="E116" s="732">
        <f>F116-7</f>
        <v>45426</v>
      </c>
      <c r="F116" s="719">
        <f>F115+7</f>
        <v>45433</v>
      </c>
      <c r="G116" s="719">
        <f>F116+40</f>
        <v>45473</v>
      </c>
    </row>
    <row r="117" spans="1:11" s="628" customFormat="1" ht="15" customHeight="1">
      <c r="A117" s="981"/>
      <c r="B117" s="980" t="s">
        <v>3523</v>
      </c>
      <c r="C117" s="980" t="s">
        <v>3522</v>
      </c>
      <c r="D117" s="979"/>
      <c r="E117" s="732">
        <f>F117-7</f>
        <v>45433</v>
      </c>
      <c r="F117" s="719">
        <f>F116+7</f>
        <v>45440</v>
      </c>
      <c r="G117" s="719">
        <f>F117+40</f>
        <v>45480</v>
      </c>
    </row>
    <row r="118" spans="1:11" s="628" customFormat="1" ht="15" customHeight="1">
      <c r="A118" s="981"/>
      <c r="B118" s="980" t="s">
        <v>3521</v>
      </c>
      <c r="C118" s="980" t="s">
        <v>3520</v>
      </c>
      <c r="D118" s="979"/>
      <c r="E118" s="732">
        <f>F118-7</f>
        <v>45440</v>
      </c>
      <c r="F118" s="719">
        <f>F117+7</f>
        <v>45447</v>
      </c>
      <c r="G118" s="719">
        <f>F118+40</f>
        <v>45487</v>
      </c>
    </row>
    <row r="119" spans="1:11" s="642" customFormat="1" ht="17.25" customHeight="1">
      <c r="A119" s="964" t="s">
        <v>3519</v>
      </c>
      <c r="B119" s="964"/>
      <c r="C119" s="978"/>
      <c r="D119" s="962"/>
      <c r="E119" s="962"/>
      <c r="F119" s="961"/>
      <c r="G119" s="961"/>
      <c r="H119" s="907"/>
    </row>
    <row r="120" spans="1:11" s="628" customFormat="1" ht="15" hidden="1" customHeight="1">
      <c r="A120" s="953"/>
      <c r="B120" s="970" t="s">
        <v>3518</v>
      </c>
      <c r="C120" s="960" t="s">
        <v>2692</v>
      </c>
      <c r="D120" s="960" t="s">
        <v>5</v>
      </c>
      <c r="E120" s="976" t="s">
        <v>2569</v>
      </c>
      <c r="F120" s="957" t="s">
        <v>6</v>
      </c>
      <c r="G120" s="976" t="s">
        <v>3485</v>
      </c>
      <c r="H120" s="951"/>
    </row>
    <row r="121" spans="1:11" s="628" customFormat="1" ht="15" hidden="1" customHeight="1">
      <c r="A121" s="953"/>
      <c r="B121" s="977"/>
      <c r="C121" s="959"/>
      <c r="D121" s="975"/>
      <c r="E121" s="956" t="s">
        <v>2568</v>
      </c>
      <c r="F121" s="974" t="s">
        <v>24</v>
      </c>
      <c r="G121" s="956" t="s">
        <v>25</v>
      </c>
      <c r="H121" s="894"/>
    </row>
    <row r="122" spans="1:11" s="628" customFormat="1" ht="15" hidden="1" customHeight="1">
      <c r="A122" s="953"/>
      <c r="B122" s="696" t="s">
        <v>3517</v>
      </c>
      <c r="C122" s="696" t="s">
        <v>3516</v>
      </c>
      <c r="D122" s="875" t="s">
        <v>82</v>
      </c>
      <c r="E122" s="973">
        <f>F122-5</f>
        <v>43799</v>
      </c>
      <c r="F122" s="634">
        <v>43804</v>
      </c>
      <c r="G122" s="972">
        <f>F122+40</f>
        <v>43844</v>
      </c>
    </row>
    <row r="123" spans="1:11" s="628" customFormat="1" ht="15" hidden="1" customHeight="1">
      <c r="A123" s="953"/>
      <c r="B123" s="696" t="s">
        <v>3515</v>
      </c>
      <c r="C123" s="696" t="s">
        <v>3514</v>
      </c>
      <c r="D123" s="875"/>
      <c r="E123" s="973">
        <f>F123-5</f>
        <v>43806</v>
      </c>
      <c r="F123" s="972">
        <f>F122+7</f>
        <v>43811</v>
      </c>
      <c r="G123" s="972">
        <f>F123+40</f>
        <v>43851</v>
      </c>
    </row>
    <row r="124" spans="1:11" s="628" customFormat="1" ht="15" hidden="1" customHeight="1">
      <c r="A124" s="953"/>
      <c r="B124" s="696" t="s">
        <v>3513</v>
      </c>
      <c r="C124" s="696" t="s">
        <v>3512</v>
      </c>
      <c r="D124" s="875"/>
      <c r="E124" s="973">
        <f>F124-5</f>
        <v>43813</v>
      </c>
      <c r="F124" s="972">
        <f>F123+7</f>
        <v>43818</v>
      </c>
      <c r="G124" s="972">
        <f>F124+40</f>
        <v>43858</v>
      </c>
    </row>
    <row r="125" spans="1:11" s="628" customFormat="1" ht="15" hidden="1">
      <c r="A125" s="953"/>
      <c r="B125" s="696" t="s">
        <v>3511</v>
      </c>
      <c r="C125" s="851" t="s">
        <v>3510</v>
      </c>
      <c r="D125" s="875"/>
      <c r="E125" s="973">
        <f>F125-5</f>
        <v>43820</v>
      </c>
      <c r="F125" s="972">
        <f>F124+7</f>
        <v>43825</v>
      </c>
      <c r="G125" s="972">
        <f>F125+40</f>
        <v>43865</v>
      </c>
      <c r="H125" s="894"/>
      <c r="I125" s="894"/>
      <c r="J125" s="894"/>
      <c r="K125" s="894"/>
    </row>
    <row r="126" spans="1:11" s="628" customFormat="1" ht="15" hidden="1">
      <c r="A126" s="953"/>
      <c r="B126" s="696" t="s">
        <v>3509</v>
      </c>
      <c r="C126" s="851" t="s">
        <v>3508</v>
      </c>
      <c r="D126" s="875"/>
      <c r="E126" s="973">
        <f>F126-5</f>
        <v>43827</v>
      </c>
      <c r="F126" s="972">
        <f>F125+7</f>
        <v>43832</v>
      </c>
      <c r="G126" s="972">
        <f>F126+40</f>
        <v>43872</v>
      </c>
      <c r="H126" s="894"/>
      <c r="I126" s="894"/>
      <c r="J126" s="894"/>
      <c r="K126" s="894"/>
    </row>
    <row r="127" spans="1:11" s="628" customFormat="1" ht="15" customHeight="1">
      <c r="A127" s="953"/>
      <c r="B127" s="640" t="s">
        <v>3074</v>
      </c>
      <c r="C127" s="958" t="s">
        <v>21</v>
      </c>
      <c r="D127" s="960" t="s">
        <v>5</v>
      </c>
      <c r="E127" s="976" t="s">
        <v>2569</v>
      </c>
      <c r="F127" s="957" t="s">
        <v>6</v>
      </c>
      <c r="G127" s="976" t="s">
        <v>3485</v>
      </c>
      <c r="H127" s="951"/>
    </row>
    <row r="128" spans="1:11" s="628" customFormat="1" ht="15" customHeight="1">
      <c r="A128" s="953"/>
      <c r="B128" s="640"/>
      <c r="C128" s="958"/>
      <c r="D128" s="975"/>
      <c r="E128" s="956" t="s">
        <v>2568</v>
      </c>
      <c r="F128" s="974" t="s">
        <v>24</v>
      </c>
      <c r="G128" s="956" t="s">
        <v>25</v>
      </c>
      <c r="H128" s="894"/>
    </row>
    <row r="129" spans="1:11" s="628" customFormat="1" ht="15" customHeight="1">
      <c r="A129" s="953"/>
      <c r="B129" s="696" t="s">
        <v>3507</v>
      </c>
      <c r="C129" s="696" t="s">
        <v>3506</v>
      </c>
      <c r="D129" s="875" t="s">
        <v>2401</v>
      </c>
      <c r="E129" s="973">
        <f>F129-6</f>
        <v>45409</v>
      </c>
      <c r="F129" s="634">
        <v>45415</v>
      </c>
      <c r="G129" s="972">
        <f>F129+40</f>
        <v>45455</v>
      </c>
    </row>
    <row r="130" spans="1:11" s="628" customFormat="1" ht="15" customHeight="1">
      <c r="A130" s="953"/>
      <c r="B130" s="696" t="s">
        <v>3505</v>
      </c>
      <c r="C130" s="696" t="s">
        <v>3504</v>
      </c>
      <c r="D130" s="875"/>
      <c r="E130" s="973">
        <f>F130-6</f>
        <v>45416</v>
      </c>
      <c r="F130" s="972">
        <f>F129+7</f>
        <v>45422</v>
      </c>
      <c r="G130" s="972">
        <f>F130+40</f>
        <v>45462</v>
      </c>
    </row>
    <row r="131" spans="1:11" s="628" customFormat="1" ht="15" customHeight="1">
      <c r="A131" s="953"/>
      <c r="B131" s="696" t="s">
        <v>3503</v>
      </c>
      <c r="C131" s="696" t="s">
        <v>3502</v>
      </c>
      <c r="D131" s="875"/>
      <c r="E131" s="973">
        <f>F131-6</f>
        <v>45423</v>
      </c>
      <c r="F131" s="972">
        <f>F130+7</f>
        <v>45429</v>
      </c>
      <c r="G131" s="972">
        <f>F131+40</f>
        <v>45469</v>
      </c>
    </row>
    <row r="132" spans="1:11" s="628" customFormat="1" ht="15">
      <c r="A132" s="953"/>
      <c r="B132" s="696" t="s">
        <v>3501</v>
      </c>
      <c r="C132" s="696" t="s">
        <v>3500</v>
      </c>
      <c r="D132" s="875"/>
      <c r="E132" s="973">
        <f>F132-6</f>
        <v>45430</v>
      </c>
      <c r="F132" s="972">
        <f>F131+7</f>
        <v>45436</v>
      </c>
      <c r="G132" s="972">
        <f>F132+40</f>
        <v>45476</v>
      </c>
      <c r="H132" s="894"/>
      <c r="I132" s="894"/>
      <c r="J132" s="894"/>
      <c r="K132" s="894"/>
    </row>
    <row r="133" spans="1:11" s="628" customFormat="1" ht="15">
      <c r="A133" s="953"/>
      <c r="B133" s="696" t="s">
        <v>3499</v>
      </c>
      <c r="C133" s="696" t="s">
        <v>3498</v>
      </c>
      <c r="D133" s="875"/>
      <c r="E133" s="973">
        <f>F133-6</f>
        <v>45437</v>
      </c>
      <c r="F133" s="972">
        <f>F132+7</f>
        <v>45443</v>
      </c>
      <c r="G133" s="972">
        <f>F133+40</f>
        <v>45483</v>
      </c>
      <c r="H133" s="894"/>
      <c r="I133" s="894"/>
      <c r="J133" s="894"/>
      <c r="K133" s="894"/>
    </row>
    <row r="134" spans="1:11" s="628" customFormat="1" ht="15" hidden="1" customHeight="1">
      <c r="A134" s="953"/>
      <c r="B134" s="970" t="s">
        <v>20</v>
      </c>
      <c r="C134" s="960" t="s">
        <v>21</v>
      </c>
      <c r="D134" s="960" t="s">
        <v>5</v>
      </c>
      <c r="E134" s="976" t="s">
        <v>2569</v>
      </c>
      <c r="F134" s="957" t="s">
        <v>6</v>
      </c>
      <c r="G134" s="976" t="s">
        <v>3485</v>
      </c>
      <c r="H134" s="951"/>
    </row>
    <row r="135" spans="1:11" s="628" customFormat="1" ht="15" hidden="1" customHeight="1">
      <c r="A135" s="953"/>
      <c r="B135" s="977"/>
      <c r="C135" s="959"/>
      <c r="D135" s="959"/>
      <c r="E135" s="956" t="s">
        <v>2568</v>
      </c>
      <c r="F135" s="974" t="s">
        <v>24</v>
      </c>
      <c r="G135" s="956" t="s">
        <v>25</v>
      </c>
      <c r="H135" s="894"/>
    </row>
    <row r="136" spans="1:11" s="628" customFormat="1" ht="15" hidden="1" customHeight="1">
      <c r="A136" s="953"/>
      <c r="B136" s="696" t="s">
        <v>3497</v>
      </c>
      <c r="C136" s="696" t="s">
        <v>3496</v>
      </c>
      <c r="D136" s="923" t="s">
        <v>3495</v>
      </c>
      <c r="E136" s="973">
        <f>F136-5</f>
        <v>43800</v>
      </c>
      <c r="F136" s="634">
        <v>43805</v>
      </c>
      <c r="G136" s="972">
        <f>F136+42</f>
        <v>43847</v>
      </c>
    </row>
    <row r="137" spans="1:11" s="628" customFormat="1" ht="15" hidden="1" customHeight="1">
      <c r="A137" s="953"/>
      <c r="B137" s="696" t="s">
        <v>3494</v>
      </c>
      <c r="C137" s="696" t="s">
        <v>3493</v>
      </c>
      <c r="D137" s="922"/>
      <c r="E137" s="973">
        <f>F137-5</f>
        <v>43807</v>
      </c>
      <c r="F137" s="972">
        <f>F136+7</f>
        <v>43812</v>
      </c>
      <c r="G137" s="972">
        <f>F137+42</f>
        <v>43854</v>
      </c>
    </row>
    <row r="138" spans="1:11" s="628" customFormat="1" ht="15" hidden="1" customHeight="1">
      <c r="A138" s="953"/>
      <c r="B138" s="696" t="s">
        <v>3492</v>
      </c>
      <c r="C138" s="696" t="s">
        <v>3491</v>
      </c>
      <c r="D138" s="922"/>
      <c r="E138" s="973">
        <f>F138-5</f>
        <v>43814</v>
      </c>
      <c r="F138" s="972">
        <f>F137+7</f>
        <v>43819</v>
      </c>
      <c r="G138" s="972">
        <f>F138+42</f>
        <v>43861</v>
      </c>
    </row>
    <row r="139" spans="1:11" s="628" customFormat="1" ht="15" hidden="1">
      <c r="A139" s="953"/>
      <c r="B139" s="696" t="s">
        <v>3490</v>
      </c>
      <c r="C139" s="696" t="s">
        <v>3489</v>
      </c>
      <c r="D139" s="922"/>
      <c r="E139" s="973">
        <f>F139-5</f>
        <v>43821</v>
      </c>
      <c r="F139" s="972">
        <f>F138+7</f>
        <v>43826</v>
      </c>
      <c r="G139" s="972">
        <f>F139+42</f>
        <v>43868</v>
      </c>
      <c r="H139" s="894"/>
      <c r="I139" s="894"/>
      <c r="J139" s="894"/>
      <c r="K139" s="894"/>
    </row>
    <row r="140" spans="1:11" s="628" customFormat="1" ht="15" hidden="1">
      <c r="A140" s="953"/>
      <c r="B140" s="696" t="s">
        <v>3488</v>
      </c>
      <c r="C140" s="696" t="s">
        <v>3487</v>
      </c>
      <c r="D140" s="921"/>
      <c r="E140" s="973">
        <f>F140-5</f>
        <v>43828</v>
      </c>
      <c r="F140" s="972">
        <f>F139+7</f>
        <v>43833</v>
      </c>
      <c r="G140" s="972">
        <f>F140+42</f>
        <v>43875</v>
      </c>
      <c r="H140" s="894"/>
      <c r="I140" s="894"/>
      <c r="J140" s="894"/>
      <c r="K140" s="894"/>
    </row>
    <row r="141" spans="1:11" s="628" customFormat="1" ht="15" hidden="1" customHeight="1">
      <c r="A141" s="953"/>
      <c r="B141" s="749" t="s">
        <v>1142</v>
      </c>
      <c r="C141" s="960" t="s">
        <v>3486</v>
      </c>
      <c r="D141" s="960" t="s">
        <v>5</v>
      </c>
      <c r="E141" s="976" t="s">
        <v>2569</v>
      </c>
      <c r="F141" s="957" t="s">
        <v>6</v>
      </c>
      <c r="G141" s="976" t="s">
        <v>3485</v>
      </c>
      <c r="H141" s="951"/>
    </row>
    <row r="142" spans="1:11" s="628" customFormat="1" ht="15" hidden="1" customHeight="1">
      <c r="A142" s="953"/>
      <c r="B142" s="749"/>
      <c r="C142" s="959"/>
      <c r="D142" s="975"/>
      <c r="E142" s="956" t="s">
        <v>2568</v>
      </c>
      <c r="F142" s="974" t="s">
        <v>24</v>
      </c>
      <c r="G142" s="956" t="s">
        <v>25</v>
      </c>
      <c r="H142" s="894"/>
    </row>
    <row r="143" spans="1:11" s="628" customFormat="1" ht="15" hidden="1" customHeight="1">
      <c r="A143" s="953"/>
      <c r="B143" s="696" t="s">
        <v>3484</v>
      </c>
      <c r="C143" s="696" t="s">
        <v>3483</v>
      </c>
      <c r="D143" s="875" t="s">
        <v>3482</v>
      </c>
      <c r="E143" s="973">
        <f>F143-7</f>
        <v>45291</v>
      </c>
      <c r="F143" s="634">
        <v>45298</v>
      </c>
      <c r="G143" s="972">
        <f>F143+47</f>
        <v>45345</v>
      </c>
    </row>
    <row r="144" spans="1:11" s="628" customFormat="1" ht="15" hidden="1" customHeight="1">
      <c r="A144" s="953"/>
      <c r="B144" s="696" t="s">
        <v>3481</v>
      </c>
      <c r="C144" s="696" t="s">
        <v>3480</v>
      </c>
      <c r="D144" s="875"/>
      <c r="E144" s="973">
        <f>F144-7</f>
        <v>45298</v>
      </c>
      <c r="F144" s="972">
        <f>F143+7</f>
        <v>45305</v>
      </c>
      <c r="G144" s="972">
        <f>F144+47</f>
        <v>45352</v>
      </c>
    </row>
    <row r="145" spans="1:11" s="628" customFormat="1" ht="15" hidden="1" customHeight="1">
      <c r="A145" s="953"/>
      <c r="B145" s="696" t="s">
        <v>3479</v>
      </c>
      <c r="C145" s="696" t="s">
        <v>3478</v>
      </c>
      <c r="D145" s="875"/>
      <c r="E145" s="973">
        <f>F145-7</f>
        <v>45305</v>
      </c>
      <c r="F145" s="972">
        <f>F144+7</f>
        <v>45312</v>
      </c>
      <c r="G145" s="972">
        <f>F145+47</f>
        <v>45359</v>
      </c>
    </row>
    <row r="146" spans="1:11" s="628" customFormat="1" ht="15" hidden="1">
      <c r="A146" s="953"/>
      <c r="B146" s="696" t="s">
        <v>3477</v>
      </c>
      <c r="C146" s="696" t="s">
        <v>3476</v>
      </c>
      <c r="D146" s="875"/>
      <c r="E146" s="973">
        <f>F146-7</f>
        <v>45312</v>
      </c>
      <c r="F146" s="972">
        <f>F145+7</f>
        <v>45319</v>
      </c>
      <c r="G146" s="972">
        <f>F146+47</f>
        <v>45366</v>
      </c>
      <c r="H146" s="894"/>
      <c r="I146" s="894"/>
      <c r="J146" s="894"/>
      <c r="K146" s="894"/>
    </row>
    <row r="147" spans="1:11" s="628" customFormat="1" ht="15" hidden="1">
      <c r="A147" s="953"/>
      <c r="B147" s="696" t="s">
        <v>3475</v>
      </c>
      <c r="C147" s="696" t="s">
        <v>3474</v>
      </c>
      <c r="D147" s="875"/>
      <c r="E147" s="973">
        <f>F147-7</f>
        <v>45319</v>
      </c>
      <c r="F147" s="972">
        <f>F146+7</f>
        <v>45326</v>
      </c>
      <c r="G147" s="972">
        <f>F147+47</f>
        <v>45373</v>
      </c>
      <c r="H147" s="894"/>
      <c r="I147" s="894"/>
      <c r="J147" s="894"/>
      <c r="K147" s="894"/>
    </row>
    <row r="148" spans="1:11" s="642" customFormat="1" ht="15">
      <c r="A148" s="964" t="s">
        <v>3473</v>
      </c>
      <c r="B148" s="964"/>
      <c r="C148" s="696"/>
      <c r="D148" s="962"/>
      <c r="E148" s="962"/>
      <c r="F148" s="961"/>
      <c r="G148" s="961"/>
      <c r="H148" s="907"/>
      <c r="I148" s="907"/>
      <c r="J148" s="907"/>
      <c r="K148" s="907"/>
    </row>
    <row r="149" spans="1:11" s="628" customFormat="1" ht="15">
      <c r="A149" s="953"/>
      <c r="B149" s="640" t="s">
        <v>2660</v>
      </c>
      <c r="C149" s="958" t="s">
        <v>21</v>
      </c>
      <c r="D149" s="958" t="s">
        <v>5</v>
      </c>
      <c r="E149" s="956" t="s">
        <v>2569</v>
      </c>
      <c r="F149" s="957" t="s">
        <v>6</v>
      </c>
      <c r="G149" s="956" t="s">
        <v>3457</v>
      </c>
      <c r="H149" s="894"/>
      <c r="I149" s="894"/>
      <c r="J149" s="894"/>
      <c r="K149" s="894"/>
    </row>
    <row r="150" spans="1:11" s="628" customFormat="1" ht="15">
      <c r="A150" s="953"/>
      <c r="B150" s="640"/>
      <c r="C150" s="960"/>
      <c r="D150" s="958"/>
      <c r="E150" s="956" t="s">
        <v>2568</v>
      </c>
      <c r="F150" s="957" t="s">
        <v>24</v>
      </c>
      <c r="G150" s="956" t="s">
        <v>25</v>
      </c>
      <c r="H150" s="955"/>
      <c r="I150" s="894"/>
      <c r="J150" s="894"/>
      <c r="K150" s="894"/>
    </row>
    <row r="151" spans="1:11" s="628" customFormat="1" ht="15">
      <c r="A151" s="953"/>
      <c r="B151" s="696" t="s">
        <v>3413</v>
      </c>
      <c r="C151" s="696" t="s">
        <v>2662</v>
      </c>
      <c r="D151" s="954" t="s">
        <v>3472</v>
      </c>
      <c r="E151" s="732">
        <f>F151-8</f>
        <v>45405</v>
      </c>
      <c r="F151" s="634">
        <v>45413</v>
      </c>
      <c r="G151" s="719">
        <f>F151+31</f>
        <v>45444</v>
      </c>
      <c r="H151" s="894"/>
      <c r="I151" s="894"/>
      <c r="J151" s="894"/>
      <c r="K151" s="894"/>
    </row>
    <row r="152" spans="1:11" s="628" customFormat="1" ht="15">
      <c r="A152" s="953"/>
      <c r="B152" s="696" t="s">
        <v>3471</v>
      </c>
      <c r="C152" s="696" t="s">
        <v>3470</v>
      </c>
      <c r="D152" s="952"/>
      <c r="E152" s="732">
        <f>F152-8</f>
        <v>45412</v>
      </c>
      <c r="F152" s="719">
        <f>F151+7</f>
        <v>45420</v>
      </c>
      <c r="G152" s="719">
        <f>F152+31</f>
        <v>45451</v>
      </c>
      <c r="H152" s="894"/>
      <c r="I152" s="894"/>
      <c r="J152" s="894"/>
      <c r="K152" s="894"/>
    </row>
    <row r="153" spans="1:11" s="628" customFormat="1" ht="15">
      <c r="A153" s="953"/>
      <c r="B153" s="696" t="s">
        <v>3469</v>
      </c>
      <c r="C153" s="696" t="s">
        <v>3422</v>
      </c>
      <c r="D153" s="952"/>
      <c r="E153" s="732">
        <f>F153-8</f>
        <v>45419</v>
      </c>
      <c r="F153" s="719">
        <f>F152+7</f>
        <v>45427</v>
      </c>
      <c r="G153" s="719">
        <f>F153+31</f>
        <v>45458</v>
      </c>
      <c r="H153" s="894"/>
      <c r="I153" s="894"/>
      <c r="J153" s="894"/>
      <c r="K153" s="894"/>
    </row>
    <row r="154" spans="1:11" s="618" customFormat="1">
      <c r="A154" s="757"/>
      <c r="B154" s="696" t="s">
        <v>3468</v>
      </c>
      <c r="C154" s="696" t="s">
        <v>3420</v>
      </c>
      <c r="D154" s="952"/>
      <c r="E154" s="732">
        <f>F154-8</f>
        <v>45426</v>
      </c>
      <c r="F154" s="719">
        <f>F153+7</f>
        <v>45434</v>
      </c>
      <c r="G154" s="719">
        <f>F154+31</f>
        <v>45465</v>
      </c>
      <c r="H154" s="951"/>
      <c r="I154" s="909"/>
      <c r="J154" s="909"/>
      <c r="K154" s="909"/>
    </row>
    <row r="155" spans="1:11">
      <c r="B155" s="696" t="s">
        <v>3467</v>
      </c>
      <c r="C155" s="696" t="s">
        <v>3428</v>
      </c>
      <c r="D155" s="950"/>
      <c r="E155" s="732">
        <f>F155-8</f>
        <v>45433</v>
      </c>
      <c r="F155" s="719">
        <f>F154+7</f>
        <v>45441</v>
      </c>
      <c r="G155" s="719">
        <f>F155+31</f>
        <v>45472</v>
      </c>
    </row>
    <row r="156" spans="1:11" s="628" customFormat="1" ht="15" hidden="1">
      <c r="A156" s="953"/>
      <c r="B156" s="971" t="s">
        <v>20</v>
      </c>
      <c r="C156" s="958" t="s">
        <v>21</v>
      </c>
      <c r="D156" s="958" t="s">
        <v>5</v>
      </c>
      <c r="E156" s="956" t="s">
        <v>2569</v>
      </c>
      <c r="F156" s="957" t="s">
        <v>6</v>
      </c>
      <c r="G156" s="956" t="s">
        <v>3457</v>
      </c>
      <c r="H156" s="894"/>
      <c r="I156" s="894"/>
      <c r="J156" s="894"/>
      <c r="K156" s="894"/>
    </row>
    <row r="157" spans="1:11" s="628" customFormat="1" ht="15" hidden="1">
      <c r="A157" s="953"/>
      <c r="B157" s="970"/>
      <c r="C157" s="960"/>
      <c r="D157" s="958"/>
      <c r="E157" s="956" t="s">
        <v>2568</v>
      </c>
      <c r="F157" s="957" t="s">
        <v>24</v>
      </c>
      <c r="G157" s="956" t="s">
        <v>25</v>
      </c>
      <c r="H157" s="955"/>
      <c r="I157" s="894"/>
      <c r="J157" s="894"/>
      <c r="K157" s="894"/>
    </row>
    <row r="158" spans="1:11" s="628" customFormat="1" ht="15" hidden="1">
      <c r="A158" s="953"/>
      <c r="B158" s="652" t="s">
        <v>3466</v>
      </c>
      <c r="C158" s="652" t="s">
        <v>3465</v>
      </c>
      <c r="D158" s="954" t="s">
        <v>3194</v>
      </c>
      <c r="E158" s="732">
        <f>F158-7</f>
        <v>44286</v>
      </c>
      <c r="F158" s="966">
        <v>44293</v>
      </c>
      <c r="G158" s="719">
        <f>F158+35</f>
        <v>44328</v>
      </c>
      <c r="H158" s="894"/>
      <c r="I158" s="894"/>
      <c r="J158" s="894"/>
      <c r="K158" s="894"/>
    </row>
    <row r="159" spans="1:11" s="628" customFormat="1" ht="15" hidden="1">
      <c r="A159" s="953"/>
      <c r="B159" s="652" t="s">
        <v>3464</v>
      </c>
      <c r="C159" s="851" t="s">
        <v>3463</v>
      </c>
      <c r="D159" s="952"/>
      <c r="E159" s="732">
        <f>F159-7</f>
        <v>44293</v>
      </c>
      <c r="F159" s="719">
        <f>F158+7</f>
        <v>44300</v>
      </c>
      <c r="G159" s="719">
        <f>F159+35</f>
        <v>44335</v>
      </c>
      <c r="H159" s="894"/>
      <c r="I159" s="894"/>
      <c r="J159" s="894"/>
      <c r="K159" s="894"/>
    </row>
    <row r="160" spans="1:11" s="628" customFormat="1" ht="15" hidden="1">
      <c r="A160" s="953"/>
      <c r="B160" s="652" t="s">
        <v>3462</v>
      </c>
      <c r="C160" s="851" t="s">
        <v>2588</v>
      </c>
      <c r="D160" s="952"/>
      <c r="E160" s="732">
        <f>F160-7</f>
        <v>44300</v>
      </c>
      <c r="F160" s="719">
        <f>F159+7</f>
        <v>44307</v>
      </c>
      <c r="G160" s="719">
        <f>F160+35</f>
        <v>44342</v>
      </c>
      <c r="H160" s="894"/>
      <c r="I160" s="894"/>
      <c r="J160" s="894"/>
      <c r="K160" s="894"/>
    </row>
    <row r="161" spans="1:11" s="618" customFormat="1" hidden="1">
      <c r="A161" s="757"/>
      <c r="B161" s="652" t="s">
        <v>3461</v>
      </c>
      <c r="C161" s="851" t="s">
        <v>3460</v>
      </c>
      <c r="D161" s="952"/>
      <c r="E161" s="732">
        <f>F161-7</f>
        <v>44307</v>
      </c>
      <c r="F161" s="719">
        <f>F160+7</f>
        <v>44314</v>
      </c>
      <c r="G161" s="719">
        <f>F161+35</f>
        <v>44349</v>
      </c>
      <c r="H161" s="951"/>
      <c r="I161" s="909"/>
      <c r="J161" s="909"/>
      <c r="K161" s="909"/>
    </row>
    <row r="162" spans="1:11" hidden="1">
      <c r="B162" s="652" t="s">
        <v>3459</v>
      </c>
      <c r="C162" s="851" t="s">
        <v>3458</v>
      </c>
      <c r="D162" s="950"/>
      <c r="E162" s="732">
        <f>F162-7</f>
        <v>44314</v>
      </c>
      <c r="F162" s="719">
        <f>F161+7</f>
        <v>44321</v>
      </c>
      <c r="G162" s="719">
        <f>F162+35</f>
        <v>44356</v>
      </c>
    </row>
    <row r="163" spans="1:11" s="628" customFormat="1" ht="15" hidden="1">
      <c r="A163" s="953"/>
      <c r="B163" s="969" t="s">
        <v>20</v>
      </c>
      <c r="C163" s="958" t="s">
        <v>21</v>
      </c>
      <c r="D163" s="958" t="s">
        <v>5</v>
      </c>
      <c r="E163" s="956" t="s">
        <v>2569</v>
      </c>
      <c r="F163" s="957" t="s">
        <v>6</v>
      </c>
      <c r="G163" s="956" t="s">
        <v>3457</v>
      </c>
      <c r="H163" s="894"/>
      <c r="I163" s="894"/>
      <c r="J163" s="894"/>
      <c r="K163" s="894"/>
    </row>
    <row r="164" spans="1:11" s="628" customFormat="1" ht="15" hidden="1">
      <c r="A164" s="953"/>
      <c r="B164" s="968"/>
      <c r="C164" s="960"/>
      <c r="D164" s="958"/>
      <c r="E164" s="956" t="s">
        <v>2568</v>
      </c>
      <c r="F164" s="957" t="s">
        <v>24</v>
      </c>
      <c r="G164" s="956" t="s">
        <v>25</v>
      </c>
      <c r="H164" s="955"/>
      <c r="I164" s="894"/>
      <c r="J164" s="894"/>
      <c r="K164" s="894"/>
    </row>
    <row r="165" spans="1:11" s="628" customFormat="1" ht="15" hidden="1">
      <c r="A165" s="953"/>
      <c r="B165" s="652" t="s">
        <v>3456</v>
      </c>
      <c r="C165" s="851" t="s">
        <v>3455</v>
      </c>
      <c r="D165" s="954" t="s">
        <v>2596</v>
      </c>
      <c r="E165" s="732">
        <f>F165-5</f>
        <v>43832</v>
      </c>
      <c r="F165" s="966">
        <v>43837</v>
      </c>
      <c r="G165" s="719">
        <f>F165+33</f>
        <v>43870</v>
      </c>
      <c r="H165" s="894"/>
      <c r="I165" s="894"/>
      <c r="J165" s="894"/>
      <c r="K165" s="894"/>
    </row>
    <row r="166" spans="1:11" s="628" customFormat="1" ht="15" hidden="1">
      <c r="A166" s="953"/>
      <c r="B166" s="652" t="s">
        <v>3454</v>
      </c>
      <c r="C166" s="851" t="s">
        <v>3453</v>
      </c>
      <c r="D166" s="952"/>
      <c r="E166" s="732">
        <f>F166-5</f>
        <v>43839</v>
      </c>
      <c r="F166" s="719">
        <f>F165+7</f>
        <v>43844</v>
      </c>
      <c r="G166" s="719">
        <f>F166+33</f>
        <v>43877</v>
      </c>
      <c r="H166" s="894"/>
      <c r="I166" s="894"/>
      <c r="J166" s="894"/>
      <c r="K166" s="894"/>
    </row>
    <row r="167" spans="1:11" s="628" customFormat="1" ht="15" hidden="1">
      <c r="A167" s="953"/>
      <c r="B167" s="652" t="s">
        <v>3452</v>
      </c>
      <c r="C167" s="851" t="s">
        <v>3451</v>
      </c>
      <c r="D167" s="952"/>
      <c r="E167" s="732">
        <f>F167-5</f>
        <v>43846</v>
      </c>
      <c r="F167" s="719">
        <f>F166+7</f>
        <v>43851</v>
      </c>
      <c r="G167" s="719">
        <f>F167+33</f>
        <v>43884</v>
      </c>
      <c r="H167" s="894"/>
      <c r="I167" s="894"/>
      <c r="J167" s="894"/>
      <c r="K167" s="894"/>
    </row>
    <row r="168" spans="1:11" s="618" customFormat="1" hidden="1">
      <c r="A168" s="757"/>
      <c r="B168" s="652" t="s">
        <v>3450</v>
      </c>
      <c r="C168" s="851" t="s">
        <v>3449</v>
      </c>
      <c r="D168" s="952"/>
      <c r="E168" s="732">
        <f>F168-5</f>
        <v>43853</v>
      </c>
      <c r="F168" s="719">
        <f>F167+7</f>
        <v>43858</v>
      </c>
      <c r="G168" s="719">
        <f>F168+33</f>
        <v>43891</v>
      </c>
      <c r="H168" s="951"/>
      <c r="I168" s="909"/>
      <c r="J168" s="909"/>
      <c r="K168" s="909"/>
    </row>
    <row r="169" spans="1:11" hidden="1">
      <c r="B169" s="652" t="s">
        <v>3448</v>
      </c>
      <c r="C169" s="851" t="s">
        <v>2588</v>
      </c>
      <c r="D169" s="950"/>
      <c r="E169" s="732">
        <f>F169-5</f>
        <v>43860</v>
      </c>
      <c r="F169" s="719">
        <f>F168+7</f>
        <v>43865</v>
      </c>
      <c r="G169" s="719">
        <f>F169+33</f>
        <v>43898</v>
      </c>
    </row>
    <row r="170" spans="1:11" s="642" customFormat="1" ht="14.1" customHeight="1">
      <c r="A170" s="964" t="s">
        <v>3447</v>
      </c>
      <c r="B170" s="964"/>
      <c r="C170" s="963"/>
      <c r="D170" s="962"/>
      <c r="E170" s="962"/>
      <c r="F170" s="961"/>
      <c r="G170" s="961"/>
      <c r="H170" s="907"/>
      <c r="I170" s="907"/>
      <c r="J170" s="907"/>
      <c r="K170" s="907"/>
    </row>
    <row r="171" spans="1:11" s="628" customFormat="1" ht="15" hidden="1">
      <c r="A171" s="953"/>
      <c r="B171" s="968" t="s">
        <v>20</v>
      </c>
      <c r="C171" s="960" t="s">
        <v>2692</v>
      </c>
      <c r="D171" s="960" t="s">
        <v>5</v>
      </c>
      <c r="E171" s="956" t="s">
        <v>2569</v>
      </c>
      <c r="F171" s="957" t="s">
        <v>6</v>
      </c>
      <c r="G171" s="956" t="s">
        <v>13</v>
      </c>
      <c r="H171" s="894"/>
      <c r="I171" s="894"/>
      <c r="J171" s="894"/>
      <c r="K171" s="894"/>
    </row>
    <row r="172" spans="1:11" s="628" customFormat="1" ht="15" hidden="1">
      <c r="A172" s="953"/>
      <c r="B172" s="967"/>
      <c r="C172" s="959"/>
      <c r="D172" s="959"/>
      <c r="E172" s="956" t="s">
        <v>2568</v>
      </c>
      <c r="F172" s="957" t="s">
        <v>24</v>
      </c>
      <c r="G172" s="956" t="s">
        <v>25</v>
      </c>
      <c r="H172" s="955"/>
      <c r="I172" s="894"/>
      <c r="J172" s="894"/>
      <c r="K172" s="894"/>
    </row>
    <row r="173" spans="1:11" s="628" customFormat="1" ht="15" hidden="1">
      <c r="A173" s="953"/>
      <c r="B173" s="652" t="s">
        <v>3446</v>
      </c>
      <c r="C173" s="652" t="s">
        <v>3445</v>
      </c>
      <c r="D173" s="954" t="s">
        <v>143</v>
      </c>
      <c r="E173" s="732">
        <f>F173-7</f>
        <v>44071</v>
      </c>
      <c r="F173" s="966">
        <v>44078</v>
      </c>
      <c r="G173" s="719">
        <f>F173+34</f>
        <v>44112</v>
      </c>
      <c r="H173" s="894"/>
      <c r="I173" s="894"/>
      <c r="J173" s="894"/>
      <c r="K173" s="894"/>
    </row>
    <row r="174" spans="1:11" s="628" customFormat="1" ht="15" hidden="1">
      <c r="A174" s="953"/>
      <c r="B174" s="652" t="s">
        <v>3444</v>
      </c>
      <c r="C174" s="652" t="s">
        <v>3443</v>
      </c>
      <c r="D174" s="952"/>
      <c r="E174" s="732">
        <f>F174-7</f>
        <v>44078</v>
      </c>
      <c r="F174" s="719">
        <f>F173+7</f>
        <v>44085</v>
      </c>
      <c r="G174" s="719">
        <f>F174+34</f>
        <v>44119</v>
      </c>
      <c r="H174" s="894"/>
      <c r="I174" s="894"/>
      <c r="J174" s="894"/>
      <c r="K174" s="894"/>
    </row>
    <row r="175" spans="1:11" s="628" customFormat="1" ht="15" hidden="1">
      <c r="A175" s="953"/>
      <c r="B175" s="652" t="s">
        <v>3442</v>
      </c>
      <c r="C175" s="652" t="s">
        <v>3441</v>
      </c>
      <c r="D175" s="952"/>
      <c r="E175" s="732">
        <f>F175-7</f>
        <v>44085</v>
      </c>
      <c r="F175" s="719">
        <f>F174+7</f>
        <v>44092</v>
      </c>
      <c r="G175" s="719">
        <f>F175+34</f>
        <v>44126</v>
      </c>
      <c r="H175" s="894"/>
      <c r="I175" s="894"/>
      <c r="J175" s="894"/>
      <c r="K175" s="894"/>
    </row>
    <row r="176" spans="1:11" s="618" customFormat="1" hidden="1">
      <c r="A176" s="757"/>
      <c r="B176" s="652" t="s">
        <v>3440</v>
      </c>
      <c r="C176" s="652" t="s">
        <v>3439</v>
      </c>
      <c r="D176" s="952"/>
      <c r="E176" s="732">
        <f>F176-7</f>
        <v>44092</v>
      </c>
      <c r="F176" s="719">
        <f>F175+7</f>
        <v>44099</v>
      </c>
      <c r="G176" s="719">
        <f>F176+34</f>
        <v>44133</v>
      </c>
      <c r="H176" s="951"/>
      <c r="I176" s="909"/>
      <c r="J176" s="909"/>
      <c r="K176" s="909"/>
    </row>
    <row r="177" spans="1:11" hidden="1">
      <c r="B177" s="652" t="s">
        <v>3438</v>
      </c>
      <c r="C177" s="652" t="s">
        <v>3437</v>
      </c>
      <c r="D177" s="950"/>
      <c r="E177" s="732">
        <f>F177-7</f>
        <v>44099</v>
      </c>
      <c r="F177" s="719">
        <f>F176+7</f>
        <v>44106</v>
      </c>
      <c r="G177" s="719">
        <f>F177+34</f>
        <v>44140</v>
      </c>
    </row>
    <row r="178" spans="1:11" s="628" customFormat="1" ht="15">
      <c r="A178" s="953"/>
      <c r="B178" s="640" t="s">
        <v>2570</v>
      </c>
      <c r="C178" s="960" t="s">
        <v>3322</v>
      </c>
      <c r="D178" s="960" t="s">
        <v>5</v>
      </c>
      <c r="E178" s="956" t="s">
        <v>2569</v>
      </c>
      <c r="F178" s="957" t="s">
        <v>6</v>
      </c>
      <c r="G178" s="956" t="s">
        <v>13</v>
      </c>
      <c r="H178" s="894"/>
      <c r="I178" s="894"/>
      <c r="J178" s="894"/>
      <c r="K178" s="894"/>
    </row>
    <row r="179" spans="1:11" s="628" customFormat="1" ht="15">
      <c r="A179" s="953"/>
      <c r="B179" s="640"/>
      <c r="C179" s="959"/>
      <c r="D179" s="959"/>
      <c r="E179" s="956" t="s">
        <v>2568</v>
      </c>
      <c r="F179" s="957" t="s">
        <v>24</v>
      </c>
      <c r="G179" s="956" t="s">
        <v>25</v>
      </c>
      <c r="H179" s="955"/>
      <c r="I179" s="894"/>
      <c r="J179" s="894"/>
      <c r="K179" s="894"/>
    </row>
    <row r="180" spans="1:11" s="628" customFormat="1" ht="15.75" customHeight="1">
      <c r="A180" s="953"/>
      <c r="B180" s="696" t="s">
        <v>2977</v>
      </c>
      <c r="C180" s="696" t="s">
        <v>2981</v>
      </c>
      <c r="D180" s="965" t="s">
        <v>3436</v>
      </c>
      <c r="E180" s="732">
        <f>F180-7</f>
        <v>45406</v>
      </c>
      <c r="F180" s="634">
        <v>45413</v>
      </c>
      <c r="G180" s="719">
        <f>F180+34</f>
        <v>45447</v>
      </c>
      <c r="H180" s="894"/>
      <c r="I180" s="894"/>
      <c r="J180" s="894"/>
      <c r="K180" s="894"/>
    </row>
    <row r="181" spans="1:11" s="628" customFormat="1" ht="15">
      <c r="A181" s="953"/>
      <c r="B181" s="696" t="s">
        <v>3435</v>
      </c>
      <c r="C181" s="696" t="s">
        <v>3434</v>
      </c>
      <c r="D181" s="965"/>
      <c r="E181" s="732">
        <f>F181-7</f>
        <v>45413</v>
      </c>
      <c r="F181" s="719">
        <f>F180+7</f>
        <v>45420</v>
      </c>
      <c r="G181" s="719">
        <f>F181+34</f>
        <v>45454</v>
      </c>
      <c r="H181" s="894"/>
      <c r="I181" s="894"/>
      <c r="J181" s="894"/>
      <c r="K181" s="894"/>
    </row>
    <row r="182" spans="1:11" s="628" customFormat="1" ht="15">
      <c r="A182" s="953"/>
      <c r="B182" s="696" t="s">
        <v>3433</v>
      </c>
      <c r="C182" s="696" t="s">
        <v>3432</v>
      </c>
      <c r="D182" s="965"/>
      <c r="E182" s="732">
        <f>F182-7</f>
        <v>45420</v>
      </c>
      <c r="F182" s="719">
        <f>F181+7</f>
        <v>45427</v>
      </c>
      <c r="G182" s="719">
        <f>F182+34</f>
        <v>45461</v>
      </c>
      <c r="H182" s="894"/>
      <c r="I182" s="894"/>
      <c r="J182" s="894"/>
      <c r="K182" s="894"/>
    </row>
    <row r="183" spans="1:11" s="618" customFormat="1">
      <c r="A183" s="757"/>
      <c r="B183" s="696" t="s">
        <v>3431</v>
      </c>
      <c r="C183" s="696" t="s">
        <v>3430</v>
      </c>
      <c r="D183" s="965"/>
      <c r="E183" s="732">
        <f>F183-7</f>
        <v>45427</v>
      </c>
      <c r="F183" s="719">
        <f>F182+7</f>
        <v>45434</v>
      </c>
      <c r="G183" s="719">
        <f>F183+34</f>
        <v>45468</v>
      </c>
      <c r="H183" s="951"/>
      <c r="I183" s="909"/>
      <c r="J183" s="909"/>
      <c r="K183" s="909"/>
    </row>
    <row r="184" spans="1:11">
      <c r="B184" s="696" t="s">
        <v>3429</v>
      </c>
      <c r="C184" s="696" t="s">
        <v>3428</v>
      </c>
      <c r="D184" s="965"/>
      <c r="E184" s="732">
        <f>F184-7</f>
        <v>45434</v>
      </c>
      <c r="F184" s="719">
        <f>F183+7</f>
        <v>45441</v>
      </c>
      <c r="G184" s="719">
        <f>F184+34</f>
        <v>45475</v>
      </c>
    </row>
    <row r="185" spans="1:11" s="642" customFormat="1" ht="14.1" customHeight="1">
      <c r="A185" s="964" t="s">
        <v>3427</v>
      </c>
      <c r="B185" s="964"/>
      <c r="C185" s="963"/>
      <c r="D185" s="962"/>
      <c r="E185" s="962"/>
      <c r="F185" s="961"/>
      <c r="G185" s="961"/>
      <c r="I185" s="907"/>
      <c r="J185" s="907"/>
      <c r="K185" s="907"/>
    </row>
    <row r="186" spans="1:11" s="628" customFormat="1" ht="15">
      <c r="A186" s="953"/>
      <c r="B186" s="640" t="s">
        <v>2570</v>
      </c>
      <c r="C186" s="960" t="s">
        <v>2692</v>
      </c>
      <c r="D186" s="958" t="s">
        <v>5</v>
      </c>
      <c r="E186" s="956" t="s">
        <v>2569</v>
      </c>
      <c r="F186" s="957" t="s">
        <v>6</v>
      </c>
      <c r="G186" s="956" t="s">
        <v>142</v>
      </c>
      <c r="H186" s="907"/>
      <c r="I186" s="894"/>
      <c r="J186" s="894"/>
      <c r="K186" s="894"/>
    </row>
    <row r="187" spans="1:11" s="628" customFormat="1" ht="15">
      <c r="A187" s="953"/>
      <c r="B187" s="640"/>
      <c r="C187" s="959"/>
      <c r="D187" s="958"/>
      <c r="E187" s="956" t="s">
        <v>2568</v>
      </c>
      <c r="F187" s="957" t="s">
        <v>24</v>
      </c>
      <c r="G187" s="956" t="s">
        <v>25</v>
      </c>
      <c r="H187" s="955"/>
      <c r="I187" s="894"/>
      <c r="J187" s="894"/>
      <c r="K187" s="894"/>
    </row>
    <row r="188" spans="1:11" s="628" customFormat="1" ht="15">
      <c r="A188" s="953"/>
      <c r="B188" s="696" t="s">
        <v>2981</v>
      </c>
      <c r="C188" s="696" t="s">
        <v>2661</v>
      </c>
      <c r="D188" s="954" t="s">
        <v>3426</v>
      </c>
      <c r="E188" s="732">
        <f>F188-6</f>
        <v>45407</v>
      </c>
      <c r="F188" s="634">
        <v>45413</v>
      </c>
      <c r="G188" s="719">
        <f>F188+36</f>
        <v>45449</v>
      </c>
      <c r="H188" s="894"/>
      <c r="I188" s="894"/>
      <c r="J188" s="894"/>
      <c r="K188" s="894"/>
    </row>
    <row r="189" spans="1:11" s="628" customFormat="1" ht="15">
      <c r="A189" s="953"/>
      <c r="B189" s="696" t="s">
        <v>3425</v>
      </c>
      <c r="C189" s="696" t="s">
        <v>3424</v>
      </c>
      <c r="D189" s="952"/>
      <c r="E189" s="732">
        <f>F189-6</f>
        <v>45414</v>
      </c>
      <c r="F189" s="719">
        <f>F188+7</f>
        <v>45420</v>
      </c>
      <c r="G189" s="719">
        <f>F189+36</f>
        <v>45456</v>
      </c>
      <c r="H189" s="894"/>
      <c r="I189" s="894"/>
      <c r="J189" s="894"/>
      <c r="K189" s="894"/>
    </row>
    <row r="190" spans="1:11" s="628" customFormat="1" ht="15">
      <c r="A190" s="953"/>
      <c r="B190" s="696" t="s">
        <v>3423</v>
      </c>
      <c r="C190" s="696" t="s">
        <v>3422</v>
      </c>
      <c r="D190" s="952"/>
      <c r="E190" s="732">
        <f>F190-6</f>
        <v>45421</v>
      </c>
      <c r="F190" s="719">
        <f>F189+7</f>
        <v>45427</v>
      </c>
      <c r="G190" s="719">
        <f>F190+36</f>
        <v>45463</v>
      </c>
      <c r="H190" s="894"/>
      <c r="I190" s="894"/>
      <c r="J190" s="894"/>
      <c r="K190" s="894"/>
    </row>
    <row r="191" spans="1:11" s="618" customFormat="1">
      <c r="A191" s="757"/>
      <c r="B191" s="696" t="s">
        <v>3421</v>
      </c>
      <c r="C191" s="696" t="s">
        <v>3420</v>
      </c>
      <c r="D191" s="952"/>
      <c r="E191" s="732">
        <f>F191-6</f>
        <v>45428</v>
      </c>
      <c r="F191" s="719">
        <f>F190+7</f>
        <v>45434</v>
      </c>
      <c r="G191" s="719">
        <f>F191+36</f>
        <v>45470</v>
      </c>
      <c r="H191" s="951"/>
      <c r="I191" s="909"/>
      <c r="J191" s="909"/>
      <c r="K191" s="909"/>
    </row>
    <row r="192" spans="1:11">
      <c r="B192" s="696" t="s">
        <v>3419</v>
      </c>
      <c r="C192" s="696" t="s">
        <v>3418</v>
      </c>
      <c r="D192" s="950"/>
      <c r="E192" s="732">
        <f>F192-6</f>
        <v>45435</v>
      </c>
      <c r="F192" s="719">
        <f>F191+7</f>
        <v>45441</v>
      </c>
      <c r="G192" s="719">
        <f>F192+36</f>
        <v>45477</v>
      </c>
    </row>
    <row r="193" spans="1:11" s="618" customFormat="1" ht="15">
      <c r="A193" s="867" t="s">
        <v>3417</v>
      </c>
      <c r="B193" s="867"/>
      <c r="C193" s="867"/>
      <c r="D193" s="867"/>
      <c r="E193" s="867"/>
      <c r="F193" s="867"/>
      <c r="G193" s="867"/>
    </row>
    <row r="194" spans="1:11" s="642" customFormat="1" ht="15">
      <c r="A194" s="793" t="s">
        <v>3416</v>
      </c>
      <c r="B194" s="793"/>
      <c r="C194" s="885"/>
      <c r="F194" s="885"/>
      <c r="G194" s="885"/>
      <c r="H194" s="907"/>
      <c r="I194" s="907"/>
      <c r="J194" s="907"/>
      <c r="K194" s="907"/>
    </row>
    <row r="195" spans="1:11" s="628" customFormat="1" ht="15" hidden="1" customHeight="1">
      <c r="A195" s="777"/>
      <c r="B195" s="949" t="s">
        <v>2570</v>
      </c>
      <c r="C195" s="785" t="s">
        <v>2581</v>
      </c>
      <c r="D195" s="785" t="s">
        <v>5</v>
      </c>
      <c r="E195" s="681" t="s">
        <v>2569</v>
      </c>
      <c r="F195" s="681" t="s">
        <v>6</v>
      </c>
      <c r="G195" s="681" t="s">
        <v>3402</v>
      </c>
      <c r="H195" s="940"/>
      <c r="I195" s="894"/>
      <c r="J195" s="894"/>
      <c r="K195" s="894"/>
    </row>
    <row r="196" spans="1:11" s="628" customFormat="1" ht="15" hidden="1" customHeight="1">
      <c r="A196" s="777"/>
      <c r="B196" s="949"/>
      <c r="C196" s="942"/>
      <c r="D196" s="942"/>
      <c r="E196" s="801" t="s">
        <v>2568</v>
      </c>
      <c r="F196" s="801" t="s">
        <v>24</v>
      </c>
      <c r="G196" s="801" t="s">
        <v>25</v>
      </c>
      <c r="H196" s="940"/>
      <c r="I196" s="894"/>
      <c r="J196" s="894"/>
      <c r="K196" s="894"/>
    </row>
    <row r="197" spans="1:11" s="628" customFormat="1" ht="15" hidden="1" customHeight="1">
      <c r="A197" s="777"/>
      <c r="B197" s="812" t="s">
        <v>3250</v>
      </c>
      <c r="C197" s="812" t="s">
        <v>3340</v>
      </c>
      <c r="D197" s="794" t="s">
        <v>3179</v>
      </c>
      <c r="E197" s="677">
        <f>F197-4</f>
        <v>44984</v>
      </c>
      <c r="F197" s="719">
        <v>44988</v>
      </c>
      <c r="G197" s="719">
        <f>F197+34</f>
        <v>45022</v>
      </c>
      <c r="H197" s="940"/>
      <c r="I197" s="894"/>
      <c r="J197" s="894"/>
      <c r="K197" s="894"/>
    </row>
    <row r="198" spans="1:11" s="628" customFormat="1" ht="15" hidden="1" customHeight="1">
      <c r="A198" s="777"/>
      <c r="B198" s="812" t="s">
        <v>3415</v>
      </c>
      <c r="C198" s="813" t="s">
        <v>3248</v>
      </c>
      <c r="D198" s="767"/>
      <c r="E198" s="677">
        <f>F198-4</f>
        <v>44991</v>
      </c>
      <c r="F198" s="719">
        <f>F197+7</f>
        <v>44995</v>
      </c>
      <c r="G198" s="719">
        <f>F198+34</f>
        <v>45029</v>
      </c>
      <c r="H198" s="940"/>
      <c r="I198" s="894"/>
      <c r="J198" s="894"/>
      <c r="K198" s="894"/>
    </row>
    <row r="199" spans="1:11" s="628" customFormat="1" ht="15" hidden="1" customHeight="1">
      <c r="A199" s="777"/>
      <c r="B199" s="812" t="s">
        <v>2661</v>
      </c>
      <c r="C199" s="812" t="s">
        <v>2662</v>
      </c>
      <c r="D199" s="767"/>
      <c r="E199" s="677">
        <f>F199-4</f>
        <v>44998</v>
      </c>
      <c r="F199" s="719">
        <f>F198+7</f>
        <v>45002</v>
      </c>
      <c r="G199" s="719">
        <f>F199+34</f>
        <v>45036</v>
      </c>
      <c r="H199" s="940"/>
      <c r="I199" s="894"/>
      <c r="J199" s="894"/>
      <c r="K199" s="894"/>
    </row>
    <row r="200" spans="1:11" s="628" customFormat="1" ht="15" hidden="1" customHeight="1">
      <c r="A200" s="777"/>
      <c r="B200" s="812" t="s">
        <v>3414</v>
      </c>
      <c r="C200" s="812" t="s">
        <v>3336</v>
      </c>
      <c r="D200" s="767"/>
      <c r="E200" s="677">
        <f>F200-4</f>
        <v>45005</v>
      </c>
      <c r="F200" s="719">
        <f>F199+7</f>
        <v>45009</v>
      </c>
      <c r="G200" s="719">
        <f>F200+34</f>
        <v>45043</v>
      </c>
      <c r="H200" s="940"/>
      <c r="I200" s="894"/>
      <c r="J200" s="894"/>
      <c r="K200" s="894"/>
    </row>
    <row r="201" spans="1:11" s="628" customFormat="1" ht="15" hidden="1" customHeight="1">
      <c r="A201" s="777"/>
      <c r="B201" s="887" t="s">
        <v>3413</v>
      </c>
      <c r="C201" s="813" t="s">
        <v>2977</v>
      </c>
      <c r="D201" s="766"/>
      <c r="E201" s="677">
        <f>F201-4</f>
        <v>45012</v>
      </c>
      <c r="F201" s="719">
        <f>F200+7</f>
        <v>45016</v>
      </c>
      <c r="G201" s="719">
        <f>F201+34</f>
        <v>45050</v>
      </c>
      <c r="H201" s="940"/>
      <c r="I201" s="894"/>
      <c r="J201" s="894"/>
      <c r="K201" s="894"/>
    </row>
    <row r="202" spans="1:11" s="628" customFormat="1" ht="15" hidden="1" customHeight="1">
      <c r="A202" s="777"/>
      <c r="B202" s="853" t="s">
        <v>20</v>
      </c>
      <c r="C202" s="785" t="s">
        <v>21</v>
      </c>
      <c r="D202" s="785" t="s">
        <v>5</v>
      </c>
      <c r="E202" s="681" t="s">
        <v>2569</v>
      </c>
      <c r="F202" s="681" t="s">
        <v>6</v>
      </c>
      <c r="G202" s="681" t="s">
        <v>3402</v>
      </c>
      <c r="H202" s="940"/>
      <c r="I202" s="894"/>
      <c r="J202" s="894"/>
      <c r="K202" s="894"/>
    </row>
    <row r="203" spans="1:11" s="628" customFormat="1" ht="15" hidden="1" customHeight="1">
      <c r="A203" s="777"/>
      <c r="B203" s="931"/>
      <c r="C203" s="942"/>
      <c r="D203" s="942"/>
      <c r="E203" s="801" t="s">
        <v>2568</v>
      </c>
      <c r="F203" s="801" t="s">
        <v>24</v>
      </c>
      <c r="G203" s="801" t="s">
        <v>25</v>
      </c>
      <c r="H203" s="940"/>
      <c r="I203" s="894"/>
      <c r="J203" s="894"/>
      <c r="K203" s="894"/>
    </row>
    <row r="204" spans="1:11" s="628" customFormat="1" ht="15" hidden="1" customHeight="1">
      <c r="A204" s="777"/>
      <c r="B204" s="812"/>
      <c r="C204" s="813"/>
      <c r="D204" s="776" t="s">
        <v>120</v>
      </c>
      <c r="E204" s="948">
        <f>F204-5</f>
        <v>43768</v>
      </c>
      <c r="F204" s="927">
        <v>43773</v>
      </c>
      <c r="G204" s="927">
        <f>F204+34</f>
        <v>43807</v>
      </c>
      <c r="H204" s="940"/>
      <c r="I204" s="894"/>
      <c r="J204" s="894"/>
      <c r="K204" s="894"/>
    </row>
    <row r="205" spans="1:11" s="628" customFormat="1" ht="15" hidden="1" customHeight="1">
      <c r="A205" s="777"/>
      <c r="B205" s="812"/>
      <c r="C205" s="813"/>
      <c r="D205" s="776"/>
      <c r="E205" s="948">
        <f>F205-5</f>
        <v>43775</v>
      </c>
      <c r="F205" s="927">
        <f>F204+7</f>
        <v>43780</v>
      </c>
      <c r="G205" s="927">
        <f>F205+34</f>
        <v>43814</v>
      </c>
      <c r="H205" s="940"/>
      <c r="I205" s="894"/>
      <c r="J205" s="894"/>
      <c r="K205" s="894"/>
    </row>
    <row r="206" spans="1:11" s="628" customFormat="1" ht="15" hidden="1" customHeight="1">
      <c r="A206" s="777"/>
      <c r="B206" s="812"/>
      <c r="C206" s="813"/>
      <c r="D206" s="776"/>
      <c r="E206" s="948">
        <f>F206-5</f>
        <v>43782</v>
      </c>
      <c r="F206" s="927">
        <f>F205+7</f>
        <v>43787</v>
      </c>
      <c r="G206" s="927">
        <f>F206+34</f>
        <v>43821</v>
      </c>
      <c r="H206" s="940"/>
      <c r="I206" s="894"/>
      <c r="J206" s="894"/>
      <c r="K206" s="894"/>
    </row>
    <row r="207" spans="1:11" s="628" customFormat="1" ht="15" hidden="1" customHeight="1">
      <c r="A207" s="777"/>
      <c r="B207" s="812"/>
      <c r="C207" s="813"/>
      <c r="D207" s="776"/>
      <c r="E207" s="948">
        <f>F207-5</f>
        <v>43789</v>
      </c>
      <c r="F207" s="927">
        <f>F206+7</f>
        <v>43794</v>
      </c>
      <c r="G207" s="927">
        <f>F207+34</f>
        <v>43828</v>
      </c>
      <c r="H207" s="940"/>
      <c r="I207" s="894"/>
      <c r="J207" s="894"/>
      <c r="K207" s="894"/>
    </row>
    <row r="208" spans="1:11" s="628" customFormat="1" ht="18" hidden="1" customHeight="1">
      <c r="A208" s="757"/>
      <c r="B208" s="812"/>
      <c r="C208" s="813"/>
      <c r="D208" s="776"/>
      <c r="E208" s="948">
        <f>F208-5</f>
        <v>43796</v>
      </c>
      <c r="F208" s="927">
        <f>F207+7</f>
        <v>43801</v>
      </c>
      <c r="G208" s="927">
        <f>F208+34</f>
        <v>43835</v>
      </c>
      <c r="H208" s="940"/>
      <c r="I208" s="894"/>
      <c r="J208" s="894"/>
      <c r="K208" s="894"/>
    </row>
    <row r="209" spans="1:11" s="628" customFormat="1" ht="15" customHeight="1">
      <c r="A209" s="777"/>
      <c r="B209" s="640" t="s">
        <v>1142</v>
      </c>
      <c r="C209" s="785" t="s">
        <v>3412</v>
      </c>
      <c r="D209" s="785" t="s">
        <v>5</v>
      </c>
      <c r="E209" s="681" t="s">
        <v>2569</v>
      </c>
      <c r="F209" s="681" t="s">
        <v>6</v>
      </c>
      <c r="G209" s="681" t="s">
        <v>3402</v>
      </c>
      <c r="H209" s="940"/>
      <c r="I209" s="894"/>
      <c r="J209" s="894"/>
      <c r="K209" s="894"/>
    </row>
    <row r="210" spans="1:11" s="628" customFormat="1" ht="15" customHeight="1">
      <c r="A210" s="777"/>
      <c r="B210" s="640"/>
      <c r="C210" s="942"/>
      <c r="D210" s="942"/>
      <c r="E210" s="801" t="s">
        <v>2568</v>
      </c>
      <c r="F210" s="801" t="s">
        <v>24</v>
      </c>
      <c r="G210" s="801" t="s">
        <v>25</v>
      </c>
      <c r="H210" s="940"/>
      <c r="I210" s="894"/>
      <c r="J210" s="894"/>
      <c r="K210" s="894"/>
    </row>
    <row r="211" spans="1:11" s="628" customFormat="1" ht="15" customHeight="1">
      <c r="A211" s="777"/>
      <c r="B211" s="812" t="s">
        <v>3411</v>
      </c>
      <c r="C211" s="812" t="s">
        <v>3410</v>
      </c>
      <c r="D211" s="776" t="s">
        <v>3409</v>
      </c>
      <c r="E211" s="948">
        <f>F211-5</f>
        <v>45411</v>
      </c>
      <c r="F211" s="927">
        <v>45416</v>
      </c>
      <c r="G211" s="927">
        <f>F211+32</f>
        <v>45448</v>
      </c>
      <c r="H211" s="940"/>
      <c r="I211" s="894"/>
      <c r="J211" s="894"/>
      <c r="K211" s="894"/>
    </row>
    <row r="212" spans="1:11" s="628" customFormat="1" ht="15" customHeight="1">
      <c r="A212" s="777"/>
      <c r="B212" s="696" t="s">
        <v>3408</v>
      </c>
      <c r="C212" s="696" t="s">
        <v>3407</v>
      </c>
      <c r="D212" s="776"/>
      <c r="E212" s="948">
        <f>F212-5</f>
        <v>45418</v>
      </c>
      <c r="F212" s="927">
        <f>F211+7</f>
        <v>45423</v>
      </c>
      <c r="G212" s="927">
        <f>F212+32</f>
        <v>45455</v>
      </c>
      <c r="H212" s="940"/>
      <c r="I212" s="894"/>
      <c r="J212" s="894"/>
      <c r="K212" s="894"/>
    </row>
    <row r="213" spans="1:11" s="628" customFormat="1" ht="15" customHeight="1">
      <c r="A213" s="777"/>
      <c r="B213" s="887" t="s">
        <v>1173</v>
      </c>
      <c r="C213" s="813" t="s">
        <v>3406</v>
      </c>
      <c r="D213" s="776"/>
      <c r="E213" s="948">
        <f>F213-5</f>
        <v>45425</v>
      </c>
      <c r="F213" s="927">
        <f>F212+7</f>
        <v>45430</v>
      </c>
      <c r="G213" s="927">
        <f>F213+32</f>
        <v>45462</v>
      </c>
      <c r="H213" s="940"/>
      <c r="I213" s="894"/>
      <c r="J213" s="894"/>
      <c r="K213" s="894"/>
    </row>
    <row r="214" spans="1:11" s="628" customFormat="1" ht="15" customHeight="1">
      <c r="A214" s="777"/>
      <c r="B214" s="887" t="s">
        <v>3405</v>
      </c>
      <c r="C214" s="813" t="s">
        <v>3404</v>
      </c>
      <c r="D214" s="776"/>
      <c r="E214" s="948">
        <f>F214-5</f>
        <v>45432</v>
      </c>
      <c r="F214" s="927">
        <f>F213+7</f>
        <v>45437</v>
      </c>
      <c r="G214" s="927">
        <f>F214+32</f>
        <v>45469</v>
      </c>
      <c r="H214" s="940"/>
      <c r="I214" s="894"/>
      <c r="J214" s="894"/>
      <c r="K214" s="894"/>
    </row>
    <row r="215" spans="1:11" s="628" customFormat="1" ht="18" customHeight="1">
      <c r="A215" s="757"/>
      <c r="B215" s="812" t="s">
        <v>3403</v>
      </c>
      <c r="C215" s="813" t="s">
        <v>3267</v>
      </c>
      <c r="D215" s="776"/>
      <c r="E215" s="948">
        <f>F215-5</f>
        <v>45439</v>
      </c>
      <c r="F215" s="927">
        <f>F214+7</f>
        <v>45444</v>
      </c>
      <c r="G215" s="927">
        <f>F215+32</f>
        <v>45476</v>
      </c>
      <c r="H215" s="940"/>
      <c r="I215" s="894"/>
      <c r="J215" s="894"/>
      <c r="K215" s="894"/>
    </row>
    <row r="216" spans="1:11" s="628" customFormat="1" ht="18" customHeight="1">
      <c r="A216" s="757"/>
      <c r="B216" s="743"/>
      <c r="C216" s="946"/>
      <c r="D216" s="743"/>
      <c r="E216" s="945"/>
      <c r="F216" s="885"/>
      <c r="G216" s="885"/>
      <c r="H216" s="940"/>
      <c r="I216" s="894"/>
      <c r="J216" s="894"/>
      <c r="K216" s="894"/>
    </row>
    <row r="217" spans="1:11" s="628" customFormat="1" ht="15" customHeight="1">
      <c r="A217" s="777"/>
      <c r="B217" s="640" t="s">
        <v>3074</v>
      </c>
      <c r="C217" s="785" t="s">
        <v>3333</v>
      </c>
      <c r="D217" s="785" t="s">
        <v>5</v>
      </c>
      <c r="E217" s="681" t="s">
        <v>2569</v>
      </c>
      <c r="F217" s="681" t="s">
        <v>6</v>
      </c>
      <c r="G217" s="681" t="s">
        <v>3402</v>
      </c>
      <c r="H217" s="940"/>
      <c r="I217" s="894"/>
      <c r="J217" s="894"/>
      <c r="K217" s="894"/>
    </row>
    <row r="218" spans="1:11" s="628" customFormat="1" ht="15" customHeight="1">
      <c r="A218" s="777"/>
      <c r="B218" s="640"/>
      <c r="C218" s="942"/>
      <c r="D218" s="942"/>
      <c r="E218" s="801" t="s">
        <v>2568</v>
      </c>
      <c r="F218" s="801" t="s">
        <v>24</v>
      </c>
      <c r="G218" s="801" t="s">
        <v>25</v>
      </c>
      <c r="H218" s="940"/>
      <c r="I218" s="894"/>
      <c r="J218" s="894"/>
      <c r="K218" s="894"/>
    </row>
    <row r="219" spans="1:11" s="628" customFormat="1" ht="15" customHeight="1">
      <c r="A219" s="777"/>
      <c r="B219" s="812" t="s">
        <v>3401</v>
      </c>
      <c r="C219" s="812" t="s">
        <v>3400</v>
      </c>
      <c r="D219" s="776" t="s">
        <v>3038</v>
      </c>
      <c r="E219" s="948">
        <f>F219-5</f>
        <v>45413</v>
      </c>
      <c r="F219" s="927">
        <v>45418</v>
      </c>
      <c r="G219" s="927">
        <f>F219+32</f>
        <v>45450</v>
      </c>
      <c r="H219" s="940"/>
      <c r="I219" s="894"/>
      <c r="J219" s="894"/>
      <c r="K219" s="894"/>
    </row>
    <row r="220" spans="1:11" s="628" customFormat="1" ht="15" customHeight="1">
      <c r="A220" s="777"/>
      <c r="B220" s="696" t="s">
        <v>3399</v>
      </c>
      <c r="C220" s="696" t="s">
        <v>3398</v>
      </c>
      <c r="D220" s="776"/>
      <c r="E220" s="948">
        <f>F220-5</f>
        <v>45420</v>
      </c>
      <c r="F220" s="927">
        <f>F219+7</f>
        <v>45425</v>
      </c>
      <c r="G220" s="927">
        <f>F220+32</f>
        <v>45457</v>
      </c>
      <c r="H220" s="940"/>
      <c r="I220" s="894"/>
      <c r="J220" s="894"/>
      <c r="K220" s="894"/>
    </row>
    <row r="221" spans="1:11" s="628" customFormat="1" ht="15" customHeight="1">
      <c r="A221" s="777"/>
      <c r="B221" s="696" t="s">
        <v>3397</v>
      </c>
      <c r="C221" s="696" t="s">
        <v>3396</v>
      </c>
      <c r="D221" s="776"/>
      <c r="E221" s="948">
        <f>F221-5</f>
        <v>45427</v>
      </c>
      <c r="F221" s="927">
        <f>F220+7</f>
        <v>45432</v>
      </c>
      <c r="G221" s="927">
        <f>F221+32</f>
        <v>45464</v>
      </c>
      <c r="H221" s="940"/>
      <c r="I221" s="894"/>
      <c r="J221" s="894"/>
      <c r="K221" s="894"/>
    </row>
    <row r="222" spans="1:11" s="628" customFormat="1" ht="15" customHeight="1">
      <c r="A222" s="777"/>
      <c r="B222" s="887" t="s">
        <v>3395</v>
      </c>
      <c r="C222" s="813" t="s">
        <v>3394</v>
      </c>
      <c r="D222" s="776"/>
      <c r="E222" s="948">
        <f>F222-5</f>
        <v>45434</v>
      </c>
      <c r="F222" s="927">
        <f>F221+7</f>
        <v>45439</v>
      </c>
      <c r="G222" s="927">
        <f>F222+32</f>
        <v>45471</v>
      </c>
      <c r="H222" s="940"/>
      <c r="I222" s="894"/>
      <c r="J222" s="894"/>
      <c r="K222" s="894"/>
    </row>
    <row r="223" spans="1:11" s="628" customFormat="1" ht="18" customHeight="1">
      <c r="A223" s="757"/>
      <c r="B223" s="887" t="s">
        <v>3393</v>
      </c>
      <c r="C223" s="813" t="s">
        <v>3103</v>
      </c>
      <c r="D223" s="776"/>
      <c r="E223" s="948">
        <f>F223-5</f>
        <v>45441</v>
      </c>
      <c r="F223" s="927">
        <f>F222+7</f>
        <v>45446</v>
      </c>
      <c r="G223" s="927">
        <f>F223+32</f>
        <v>45478</v>
      </c>
      <c r="H223" s="940"/>
      <c r="I223" s="894"/>
      <c r="J223" s="894"/>
      <c r="K223" s="894"/>
    </row>
    <row r="224" spans="1:11" s="628" customFormat="1" ht="18" customHeight="1">
      <c r="A224" s="757"/>
      <c r="B224" s="743"/>
      <c r="C224" s="946"/>
      <c r="D224" s="743"/>
      <c r="E224" s="945"/>
      <c r="F224" s="885"/>
      <c r="G224" s="885"/>
      <c r="H224" s="940"/>
      <c r="I224" s="894"/>
      <c r="J224" s="894"/>
      <c r="K224" s="894"/>
    </row>
    <row r="225" spans="1:11" s="642" customFormat="1" ht="15" customHeight="1">
      <c r="A225" s="806" t="s">
        <v>3392</v>
      </c>
      <c r="B225" s="947"/>
      <c r="C225" s="946"/>
      <c r="D225" s="743"/>
      <c r="E225" s="945"/>
      <c r="F225" s="885"/>
      <c r="G225" s="885"/>
      <c r="H225" s="944"/>
      <c r="I225" s="907"/>
      <c r="J225" s="907"/>
      <c r="K225" s="907"/>
    </row>
    <row r="226" spans="1:11" s="628" customFormat="1" ht="15" hidden="1" customHeight="1">
      <c r="A226" s="777"/>
      <c r="B226" s="889" t="s">
        <v>20</v>
      </c>
      <c r="C226" s="785" t="s">
        <v>21</v>
      </c>
      <c r="D226" s="785" t="s">
        <v>5</v>
      </c>
      <c r="E226" s="681" t="s">
        <v>2569</v>
      </c>
      <c r="F226" s="681" t="s">
        <v>6</v>
      </c>
      <c r="G226" s="681" t="s">
        <v>1200</v>
      </c>
      <c r="H226" s="940"/>
      <c r="I226" s="894"/>
      <c r="J226" s="894"/>
      <c r="K226" s="894"/>
    </row>
    <row r="227" spans="1:11" s="628" customFormat="1" ht="15" hidden="1" customHeight="1">
      <c r="A227" s="777"/>
      <c r="B227" s="943"/>
      <c r="C227" s="942"/>
      <c r="D227" s="942"/>
      <c r="E227" s="801" t="s">
        <v>2568</v>
      </c>
      <c r="F227" s="801" t="s">
        <v>24</v>
      </c>
      <c r="G227" s="801" t="s">
        <v>25</v>
      </c>
      <c r="H227" s="940"/>
      <c r="I227" s="894"/>
      <c r="J227" s="894"/>
      <c r="K227" s="894"/>
    </row>
    <row r="228" spans="1:11" s="628" customFormat="1" ht="15" hidden="1" customHeight="1">
      <c r="A228" s="777"/>
      <c r="B228" s="812" t="s">
        <v>3391</v>
      </c>
      <c r="C228" s="652" t="s">
        <v>3390</v>
      </c>
      <c r="D228" s="781" t="s">
        <v>130</v>
      </c>
      <c r="E228" s="677">
        <f>F228-5</f>
        <v>43679</v>
      </c>
      <c r="F228" s="719">
        <v>43684</v>
      </c>
      <c r="G228" s="719">
        <f>F228+35</f>
        <v>43719</v>
      </c>
      <c r="H228" s="940"/>
      <c r="I228" s="894"/>
      <c r="J228" s="894"/>
      <c r="K228" s="894"/>
    </row>
    <row r="229" spans="1:11" s="628" customFormat="1" ht="15" hidden="1" customHeight="1">
      <c r="A229" s="777"/>
      <c r="B229" s="812" t="s">
        <v>3389</v>
      </c>
      <c r="C229" s="652" t="s">
        <v>3388</v>
      </c>
      <c r="D229" s="941"/>
      <c r="E229" s="677">
        <f>F229-5</f>
        <v>43686</v>
      </c>
      <c r="F229" s="719">
        <f>F228+7</f>
        <v>43691</v>
      </c>
      <c r="G229" s="719">
        <f>F229+35</f>
        <v>43726</v>
      </c>
      <c r="H229" s="940"/>
      <c r="I229" s="894"/>
      <c r="J229" s="894"/>
      <c r="K229" s="894"/>
    </row>
    <row r="230" spans="1:11" s="628" customFormat="1" ht="15" hidden="1" customHeight="1">
      <c r="A230" s="777"/>
      <c r="B230" s="812" t="s">
        <v>3387</v>
      </c>
      <c r="C230" s="652" t="s">
        <v>3386</v>
      </c>
      <c r="D230" s="941"/>
      <c r="E230" s="677">
        <f>F230-5</f>
        <v>43693</v>
      </c>
      <c r="F230" s="719">
        <f>F229+7</f>
        <v>43698</v>
      </c>
      <c r="G230" s="719">
        <f>F230+35</f>
        <v>43733</v>
      </c>
      <c r="H230" s="940"/>
      <c r="I230" s="894"/>
      <c r="J230" s="894"/>
      <c r="K230" s="894"/>
    </row>
    <row r="231" spans="1:11" s="628" customFormat="1" ht="15" hidden="1" customHeight="1">
      <c r="A231" s="777"/>
      <c r="B231" s="873" t="s">
        <v>3385</v>
      </c>
      <c r="C231" s="652" t="s">
        <v>3384</v>
      </c>
      <c r="D231" s="941"/>
      <c r="E231" s="677">
        <f>F231-5</f>
        <v>43700</v>
      </c>
      <c r="F231" s="719">
        <f>F230+7</f>
        <v>43705</v>
      </c>
      <c r="G231" s="719">
        <f>F231+35</f>
        <v>43740</v>
      </c>
      <c r="H231" s="940"/>
      <c r="I231" s="894"/>
      <c r="J231" s="894"/>
      <c r="K231" s="894"/>
    </row>
    <row r="232" spans="1:11" s="628" customFormat="1" ht="15" hidden="1" customHeight="1">
      <c r="A232" s="777"/>
      <c r="B232" s="812" t="s">
        <v>131</v>
      </c>
      <c r="C232" s="652" t="s">
        <v>3383</v>
      </c>
      <c r="D232" s="899"/>
      <c r="E232" s="677">
        <f>F232-5</f>
        <v>43707</v>
      </c>
      <c r="F232" s="719">
        <f>F231+7</f>
        <v>43712</v>
      </c>
      <c r="G232" s="719">
        <f>F232+35</f>
        <v>43747</v>
      </c>
      <c r="H232" s="940"/>
      <c r="I232" s="894"/>
      <c r="J232" s="894"/>
      <c r="K232" s="894"/>
    </row>
    <row r="233" spans="1:11" s="628" customFormat="1" ht="15" customHeight="1">
      <c r="A233" s="777"/>
      <c r="B233" s="640" t="s">
        <v>2570</v>
      </c>
      <c r="C233" s="785" t="s">
        <v>21</v>
      </c>
      <c r="D233" s="785" t="s">
        <v>5</v>
      </c>
      <c r="E233" s="681" t="s">
        <v>2569</v>
      </c>
      <c r="F233" s="681" t="s">
        <v>6</v>
      </c>
      <c r="G233" s="681" t="s">
        <v>1200</v>
      </c>
      <c r="H233" s="940"/>
      <c r="I233" s="894"/>
      <c r="J233" s="894"/>
      <c r="K233" s="894"/>
    </row>
    <row r="234" spans="1:11" s="628" customFormat="1" ht="15" customHeight="1">
      <c r="A234" s="777"/>
      <c r="B234" s="640"/>
      <c r="C234" s="942"/>
      <c r="D234" s="942"/>
      <c r="E234" s="801" t="s">
        <v>2568</v>
      </c>
      <c r="F234" s="801" t="s">
        <v>24</v>
      </c>
      <c r="G234" s="801" t="s">
        <v>25</v>
      </c>
      <c r="H234" s="940"/>
      <c r="I234" s="894"/>
      <c r="J234" s="894"/>
      <c r="K234" s="894"/>
    </row>
    <row r="235" spans="1:11" s="628" customFormat="1" ht="15" customHeight="1">
      <c r="A235" s="777"/>
      <c r="B235" s="812" t="s">
        <v>3382</v>
      </c>
      <c r="C235" s="812" t="s">
        <v>3381</v>
      </c>
      <c r="D235" s="781" t="s">
        <v>3380</v>
      </c>
      <c r="E235" s="677">
        <f>F235-5</f>
        <v>45411</v>
      </c>
      <c r="F235" s="719">
        <v>45416</v>
      </c>
      <c r="G235" s="719">
        <f>F235+35</f>
        <v>45451</v>
      </c>
      <c r="H235" s="940"/>
      <c r="I235" s="894"/>
      <c r="J235" s="894"/>
      <c r="K235" s="894"/>
    </row>
    <row r="236" spans="1:11" s="628" customFormat="1" ht="15" customHeight="1">
      <c r="A236" s="777"/>
      <c r="B236" s="696" t="s">
        <v>3379</v>
      </c>
      <c r="C236" s="696" t="s">
        <v>3378</v>
      </c>
      <c r="D236" s="941"/>
      <c r="E236" s="677">
        <f>F236-5</f>
        <v>45418</v>
      </c>
      <c r="F236" s="719">
        <f>F235+7</f>
        <v>45423</v>
      </c>
      <c r="G236" s="719">
        <f>F236+35</f>
        <v>45458</v>
      </c>
      <c r="H236" s="940"/>
      <c r="I236" s="894"/>
      <c r="J236" s="894"/>
      <c r="K236" s="894"/>
    </row>
    <row r="237" spans="1:11" s="628" customFormat="1" ht="15" customHeight="1">
      <c r="A237" s="777"/>
      <c r="B237" s="887" t="s">
        <v>3377</v>
      </c>
      <c r="C237" s="813" t="s">
        <v>3376</v>
      </c>
      <c r="D237" s="941"/>
      <c r="E237" s="677">
        <f>F237-5</f>
        <v>45425</v>
      </c>
      <c r="F237" s="719">
        <f>F236+7</f>
        <v>45430</v>
      </c>
      <c r="G237" s="719">
        <f>F237+35</f>
        <v>45465</v>
      </c>
      <c r="H237" s="940"/>
      <c r="I237" s="894"/>
      <c r="J237" s="894"/>
      <c r="K237" s="894"/>
    </row>
    <row r="238" spans="1:11" s="628" customFormat="1" ht="15" customHeight="1">
      <c r="A238" s="777"/>
      <c r="B238" s="887" t="s">
        <v>3375</v>
      </c>
      <c r="C238" s="813" t="s">
        <v>3374</v>
      </c>
      <c r="D238" s="941"/>
      <c r="E238" s="677">
        <f>F238-5</f>
        <v>45432</v>
      </c>
      <c r="F238" s="719">
        <f>F237+7</f>
        <v>45437</v>
      </c>
      <c r="G238" s="719">
        <f>F238+35</f>
        <v>45472</v>
      </c>
      <c r="H238" s="940"/>
      <c r="I238" s="894"/>
      <c r="J238" s="894"/>
      <c r="K238" s="894"/>
    </row>
    <row r="239" spans="1:11" s="628" customFormat="1" ht="15" customHeight="1">
      <c r="A239" s="777"/>
      <c r="B239" s="812" t="s">
        <v>3373</v>
      </c>
      <c r="C239" s="813" t="s">
        <v>3372</v>
      </c>
      <c r="D239" s="899"/>
      <c r="E239" s="677">
        <f>F239-5</f>
        <v>45439</v>
      </c>
      <c r="F239" s="719">
        <f>F238+7</f>
        <v>45444</v>
      </c>
      <c r="G239" s="719">
        <f>F239+35</f>
        <v>45479</v>
      </c>
      <c r="H239" s="940"/>
      <c r="I239" s="894"/>
      <c r="J239" s="894"/>
      <c r="K239" s="894"/>
    </row>
    <row r="240" spans="1:11" s="619" customFormat="1" ht="15">
      <c r="A240" s="939" t="s">
        <v>3371</v>
      </c>
      <c r="B240" s="939"/>
      <c r="C240" s="939"/>
      <c r="D240" s="939"/>
      <c r="E240" s="939"/>
      <c r="F240" s="939"/>
      <c r="G240" s="939"/>
      <c r="H240" s="938"/>
      <c r="I240" s="937"/>
      <c r="J240" s="918"/>
      <c r="K240" s="918"/>
    </row>
    <row r="241" spans="1:7" s="619" customFormat="1" ht="15" hidden="1" customHeight="1">
      <c r="A241" s="929"/>
      <c r="B241" s="795" t="s">
        <v>20</v>
      </c>
      <c r="C241" s="776" t="s">
        <v>21</v>
      </c>
      <c r="D241" s="776" t="s">
        <v>5</v>
      </c>
      <c r="E241" s="812" t="s">
        <v>2569</v>
      </c>
      <c r="F241" s="812" t="s">
        <v>6</v>
      </c>
      <c r="G241" s="812" t="s">
        <v>3241</v>
      </c>
    </row>
    <row r="242" spans="1:7" s="619" customFormat="1" ht="15" hidden="1" customHeight="1">
      <c r="A242" s="929"/>
      <c r="B242" s="936"/>
      <c r="C242" s="930"/>
      <c r="D242" s="930"/>
      <c r="E242" s="812" t="s">
        <v>2568</v>
      </c>
      <c r="F242" s="812" t="s">
        <v>24</v>
      </c>
      <c r="G242" s="812" t="s">
        <v>25</v>
      </c>
    </row>
    <row r="243" spans="1:7" s="619" customFormat="1" ht="15" hidden="1" customHeight="1">
      <c r="A243" s="929"/>
      <c r="B243" s="812" t="s">
        <v>3257</v>
      </c>
      <c r="C243" s="652" t="s">
        <v>2588</v>
      </c>
      <c r="D243" s="875" t="s">
        <v>3203</v>
      </c>
      <c r="E243" s="928">
        <f>F243-5</f>
        <v>43917</v>
      </c>
      <c r="F243" s="927">
        <v>43922</v>
      </c>
      <c r="G243" s="927">
        <f>F243+15</f>
        <v>43937</v>
      </c>
    </row>
    <row r="244" spans="1:7" s="619" customFormat="1" ht="15" hidden="1" customHeight="1">
      <c r="A244" s="929"/>
      <c r="B244" s="812" t="s">
        <v>3370</v>
      </c>
      <c r="C244" s="652" t="s">
        <v>3369</v>
      </c>
      <c r="D244" s="875"/>
      <c r="E244" s="928">
        <f>F244-5</f>
        <v>43924</v>
      </c>
      <c r="F244" s="927">
        <f>F243+7</f>
        <v>43929</v>
      </c>
      <c r="G244" s="927">
        <f>F244+15</f>
        <v>43944</v>
      </c>
    </row>
    <row r="245" spans="1:7" s="619" customFormat="1" ht="15" hidden="1" customHeight="1">
      <c r="A245" s="929"/>
      <c r="B245" s="812" t="s">
        <v>3368</v>
      </c>
      <c r="C245" s="652" t="s">
        <v>3364</v>
      </c>
      <c r="D245" s="875"/>
      <c r="E245" s="928">
        <f>F245-5</f>
        <v>43931</v>
      </c>
      <c r="F245" s="927">
        <f>F244+7</f>
        <v>43936</v>
      </c>
      <c r="G245" s="927">
        <f>F245+15</f>
        <v>43951</v>
      </c>
    </row>
    <row r="246" spans="1:7" s="619" customFormat="1" ht="15" hidden="1" customHeight="1">
      <c r="A246" s="929"/>
      <c r="B246" s="812" t="s">
        <v>3367</v>
      </c>
      <c r="C246" s="652" t="s">
        <v>3366</v>
      </c>
      <c r="D246" s="875"/>
      <c r="E246" s="928">
        <f>F246-5</f>
        <v>43938</v>
      </c>
      <c r="F246" s="927">
        <f>F245+7</f>
        <v>43943</v>
      </c>
      <c r="G246" s="927">
        <f>F246+15</f>
        <v>43958</v>
      </c>
    </row>
    <row r="247" spans="1:7" s="619" customFormat="1" ht="15" hidden="1">
      <c r="A247" s="929"/>
      <c r="B247" s="812" t="s">
        <v>3365</v>
      </c>
      <c r="C247" s="652" t="s">
        <v>3364</v>
      </c>
      <c r="D247" s="875"/>
      <c r="E247" s="928">
        <f>F247-5</f>
        <v>43945</v>
      </c>
      <c r="F247" s="927">
        <f>F246+7</f>
        <v>43950</v>
      </c>
      <c r="G247" s="927">
        <f>F247+15</f>
        <v>43965</v>
      </c>
    </row>
    <row r="248" spans="1:7" s="619" customFormat="1" ht="15" hidden="1">
      <c r="A248" s="929"/>
      <c r="B248" s="812"/>
      <c r="C248" s="652"/>
      <c r="D248" s="935"/>
      <c r="E248" s="928"/>
      <c r="F248" s="927"/>
      <c r="G248" s="927"/>
    </row>
    <row r="249" spans="1:7" s="619" customFormat="1" ht="15" hidden="1" customHeight="1">
      <c r="A249" s="929"/>
      <c r="B249" s="853" t="s">
        <v>20</v>
      </c>
      <c r="C249" s="776" t="s">
        <v>21</v>
      </c>
      <c r="D249" s="776" t="s">
        <v>5</v>
      </c>
      <c r="E249" s="812" t="s">
        <v>2569</v>
      </c>
      <c r="F249" s="812" t="s">
        <v>6</v>
      </c>
      <c r="G249" s="812" t="s">
        <v>3241</v>
      </c>
    </row>
    <row r="250" spans="1:7" s="619" customFormat="1" ht="15" hidden="1" customHeight="1">
      <c r="A250" s="929"/>
      <c r="B250" s="931"/>
      <c r="C250" s="930"/>
      <c r="D250" s="930"/>
      <c r="E250" s="812" t="s">
        <v>2568</v>
      </c>
      <c r="F250" s="812" t="s">
        <v>24</v>
      </c>
      <c r="G250" s="812" t="s">
        <v>25</v>
      </c>
    </row>
    <row r="251" spans="1:7" s="619" customFormat="1" ht="15" hidden="1" customHeight="1">
      <c r="A251" s="929"/>
      <c r="B251" s="812" t="s">
        <v>3363</v>
      </c>
      <c r="C251" s="652" t="s">
        <v>3362</v>
      </c>
      <c r="D251" s="875" t="s">
        <v>3361</v>
      </c>
      <c r="E251" s="928">
        <f>F251-4</f>
        <v>44011</v>
      </c>
      <c r="F251" s="927">
        <v>44015</v>
      </c>
      <c r="G251" s="927">
        <f>F251+17</f>
        <v>44032</v>
      </c>
    </row>
    <row r="252" spans="1:7" s="619" customFormat="1" ht="15" hidden="1" customHeight="1">
      <c r="A252" s="929"/>
      <c r="B252" s="812" t="s">
        <v>3360</v>
      </c>
      <c r="C252" s="652" t="s">
        <v>3359</v>
      </c>
      <c r="D252" s="875"/>
      <c r="E252" s="928">
        <f>F252-4</f>
        <v>44018</v>
      </c>
      <c r="F252" s="927">
        <f>F251+7</f>
        <v>44022</v>
      </c>
      <c r="G252" s="927">
        <f>F252+17</f>
        <v>44039</v>
      </c>
    </row>
    <row r="253" spans="1:7" s="619" customFormat="1" ht="15" hidden="1" customHeight="1">
      <c r="A253" s="929"/>
      <c r="B253" s="887" t="s">
        <v>3358</v>
      </c>
      <c r="C253" s="652" t="s">
        <v>3357</v>
      </c>
      <c r="D253" s="875"/>
      <c r="E253" s="928">
        <f>F253-4</f>
        <v>44025</v>
      </c>
      <c r="F253" s="927">
        <f>F252+7</f>
        <v>44029</v>
      </c>
      <c r="G253" s="927">
        <f>F253+17</f>
        <v>44046</v>
      </c>
    </row>
    <row r="254" spans="1:7" s="619" customFormat="1" ht="15" hidden="1" customHeight="1">
      <c r="A254" s="929"/>
      <c r="B254" s="812" t="s">
        <v>3356</v>
      </c>
      <c r="C254" s="652" t="s">
        <v>3355</v>
      </c>
      <c r="D254" s="875"/>
      <c r="E254" s="928">
        <f>F254-4</f>
        <v>44032</v>
      </c>
      <c r="F254" s="927">
        <f>F253+7</f>
        <v>44036</v>
      </c>
      <c r="G254" s="927">
        <f>F254+17</f>
        <v>44053</v>
      </c>
    </row>
    <row r="255" spans="1:7" s="619" customFormat="1" ht="15" hidden="1">
      <c r="A255" s="929"/>
      <c r="B255" s="812" t="s">
        <v>3354</v>
      </c>
      <c r="C255" s="652" t="s">
        <v>3353</v>
      </c>
      <c r="D255" s="875"/>
      <c r="E255" s="928">
        <f>F255-4</f>
        <v>44039</v>
      </c>
      <c r="F255" s="927">
        <f>F254+7</f>
        <v>44043</v>
      </c>
      <c r="G255" s="927">
        <f>F255+17</f>
        <v>44060</v>
      </c>
    </row>
    <row r="256" spans="1:7" s="619" customFormat="1" ht="15" hidden="1" customHeight="1">
      <c r="A256" s="929"/>
      <c r="B256" s="926" t="s">
        <v>20</v>
      </c>
      <c r="C256" s="705" t="s">
        <v>21</v>
      </c>
      <c r="D256" s="705" t="s">
        <v>5</v>
      </c>
      <c r="E256" s="812" t="s">
        <v>2569</v>
      </c>
      <c r="F256" s="812" t="s">
        <v>6</v>
      </c>
      <c r="G256" s="812" t="s">
        <v>3241</v>
      </c>
    </row>
    <row r="257" spans="1:8" s="619" customFormat="1" ht="15" hidden="1" customHeight="1">
      <c r="A257" s="929"/>
      <c r="B257" s="925"/>
      <c r="C257" s="703"/>
      <c r="D257" s="703"/>
      <c r="E257" s="812" t="s">
        <v>2568</v>
      </c>
      <c r="F257" s="812" t="s">
        <v>24</v>
      </c>
      <c r="G257" s="812" t="s">
        <v>25</v>
      </c>
    </row>
    <row r="258" spans="1:8" s="619" customFormat="1" ht="15" hidden="1" customHeight="1">
      <c r="A258" s="929"/>
      <c r="B258" s="812" t="s">
        <v>3352</v>
      </c>
      <c r="C258" s="652" t="s">
        <v>3351</v>
      </c>
      <c r="D258" s="875" t="s">
        <v>3350</v>
      </c>
      <c r="E258" s="928">
        <f>F258-5</f>
        <v>43920</v>
      </c>
      <c r="F258" s="927">
        <v>43925</v>
      </c>
      <c r="G258" s="927">
        <f>F258+21</f>
        <v>43946</v>
      </c>
    </row>
    <row r="259" spans="1:8" s="619" customFormat="1" ht="15" hidden="1" customHeight="1">
      <c r="A259" s="929"/>
      <c r="B259" s="812" t="s">
        <v>3349</v>
      </c>
      <c r="C259" s="652" t="s">
        <v>3348</v>
      </c>
      <c r="D259" s="875"/>
      <c r="E259" s="928">
        <f>F259-5</f>
        <v>43927</v>
      </c>
      <c r="F259" s="927">
        <f>F258+7</f>
        <v>43932</v>
      </c>
      <c r="G259" s="927">
        <f>F259+21</f>
        <v>43953</v>
      </c>
    </row>
    <row r="260" spans="1:8" s="619" customFormat="1" ht="15" hidden="1" customHeight="1">
      <c r="A260" s="929"/>
      <c r="B260" s="887" t="s">
        <v>3347</v>
      </c>
      <c r="C260" s="652" t="s">
        <v>3346</v>
      </c>
      <c r="D260" s="875"/>
      <c r="E260" s="928">
        <f>F260-5</f>
        <v>43934</v>
      </c>
      <c r="F260" s="927">
        <f>F259+7</f>
        <v>43939</v>
      </c>
      <c r="G260" s="927">
        <f>F260+21</f>
        <v>43960</v>
      </c>
    </row>
    <row r="261" spans="1:8" s="619" customFormat="1" ht="15" hidden="1" customHeight="1">
      <c r="A261" s="929"/>
      <c r="B261" s="812" t="s">
        <v>3345</v>
      </c>
      <c r="C261" s="652" t="s">
        <v>3344</v>
      </c>
      <c r="D261" s="875"/>
      <c r="E261" s="928">
        <f>F261-5</f>
        <v>43941</v>
      </c>
      <c r="F261" s="927">
        <f>F260+7</f>
        <v>43946</v>
      </c>
      <c r="G261" s="927">
        <f>F261+21</f>
        <v>43967</v>
      </c>
    </row>
    <row r="262" spans="1:8" s="619" customFormat="1" ht="15" hidden="1">
      <c r="A262" s="929"/>
      <c r="B262" s="812" t="s">
        <v>3343</v>
      </c>
      <c r="C262" s="652" t="s">
        <v>3342</v>
      </c>
      <c r="D262" s="875"/>
      <c r="E262" s="928">
        <f>F262-5</f>
        <v>43948</v>
      </c>
      <c r="F262" s="927">
        <f>F261+7</f>
        <v>43953</v>
      </c>
      <c r="G262" s="927">
        <f>F262+21</f>
        <v>43974</v>
      </c>
    </row>
    <row r="263" spans="1:8" s="618" customFormat="1" ht="15">
      <c r="A263" s="777"/>
      <c r="B263" s="640" t="s">
        <v>3341</v>
      </c>
      <c r="C263" s="785" t="s">
        <v>21</v>
      </c>
      <c r="D263" s="785" t="s">
        <v>5</v>
      </c>
      <c r="E263" s="681" t="s">
        <v>2569</v>
      </c>
      <c r="F263" s="681" t="s">
        <v>6</v>
      </c>
      <c r="G263" s="812" t="s">
        <v>3241</v>
      </c>
      <c r="H263" s="924"/>
    </row>
    <row r="264" spans="1:8" s="618" customFormat="1" ht="15">
      <c r="A264" s="777"/>
      <c r="B264" s="640"/>
      <c r="C264" s="831"/>
      <c r="D264" s="831"/>
      <c r="E264" s="681" t="s">
        <v>2568</v>
      </c>
      <c r="F264" s="681" t="s">
        <v>24</v>
      </c>
      <c r="G264" s="681" t="s">
        <v>25</v>
      </c>
      <c r="H264" s="924"/>
    </row>
    <row r="265" spans="1:8" s="618" customFormat="1" ht="15" customHeight="1">
      <c r="A265" s="777"/>
      <c r="B265" s="813" t="s">
        <v>3340</v>
      </c>
      <c r="C265" s="813" t="s">
        <v>2661</v>
      </c>
      <c r="D265" s="923" t="s">
        <v>3339</v>
      </c>
      <c r="E265" s="677">
        <f>F265-6</f>
        <v>45410</v>
      </c>
      <c r="F265" s="719">
        <v>45416</v>
      </c>
      <c r="G265" s="719">
        <f>F265+24</f>
        <v>45440</v>
      </c>
    </row>
    <row r="266" spans="1:8" s="618" customFormat="1" ht="15" customHeight="1">
      <c r="A266" s="777"/>
      <c r="B266" s="813" t="s">
        <v>3338</v>
      </c>
      <c r="C266" s="813" t="s">
        <v>3337</v>
      </c>
      <c r="D266" s="922"/>
      <c r="E266" s="677">
        <f>F266-6</f>
        <v>45417</v>
      </c>
      <c r="F266" s="719">
        <f>F265+7</f>
        <v>45423</v>
      </c>
      <c r="G266" s="719">
        <f>F266+24</f>
        <v>45447</v>
      </c>
    </row>
    <row r="267" spans="1:8" s="618" customFormat="1" ht="15" customHeight="1">
      <c r="A267" s="777"/>
      <c r="B267" s="813" t="s">
        <v>3247</v>
      </c>
      <c r="C267" s="813" t="s">
        <v>3336</v>
      </c>
      <c r="D267" s="922"/>
      <c r="E267" s="677">
        <f>F267-6</f>
        <v>45424</v>
      </c>
      <c r="F267" s="719">
        <f>F266+7</f>
        <v>45430</v>
      </c>
      <c r="G267" s="719">
        <f>F267+24</f>
        <v>45454</v>
      </c>
    </row>
    <row r="268" spans="1:8" s="618" customFormat="1" ht="15" customHeight="1">
      <c r="A268" s="777"/>
      <c r="B268" s="813" t="s">
        <v>3335</v>
      </c>
      <c r="C268" s="813" t="s">
        <v>3334</v>
      </c>
      <c r="D268" s="922"/>
      <c r="E268" s="677">
        <f>F268-6</f>
        <v>45431</v>
      </c>
      <c r="F268" s="719">
        <f>F267+7</f>
        <v>45437</v>
      </c>
      <c r="G268" s="719">
        <f>F268+24</f>
        <v>45461</v>
      </c>
    </row>
    <row r="269" spans="1:8" s="618" customFormat="1" ht="15" customHeight="1">
      <c r="A269" s="757"/>
      <c r="B269" s="813" t="s">
        <v>3263</v>
      </c>
      <c r="C269" s="813" t="s">
        <v>3262</v>
      </c>
      <c r="D269" s="921"/>
      <c r="E269" s="677">
        <f>F269-6</f>
        <v>45438</v>
      </c>
      <c r="F269" s="719">
        <f>F268+7</f>
        <v>45444</v>
      </c>
      <c r="G269" s="719">
        <f>F269+24</f>
        <v>45468</v>
      </c>
    </row>
    <row r="270" spans="1:8" s="619" customFormat="1" ht="15" hidden="1" customHeight="1">
      <c r="A270" s="929"/>
      <c r="B270" s="926" t="s">
        <v>3125</v>
      </c>
      <c r="C270" s="705" t="s">
        <v>3333</v>
      </c>
      <c r="D270" s="705" t="s">
        <v>5</v>
      </c>
      <c r="E270" s="812" t="s">
        <v>2569</v>
      </c>
      <c r="F270" s="812" t="s">
        <v>6</v>
      </c>
      <c r="G270" s="812" t="s">
        <v>3241</v>
      </c>
    </row>
    <row r="271" spans="1:8" s="619" customFormat="1" ht="15" hidden="1" customHeight="1">
      <c r="A271" s="929"/>
      <c r="B271" s="925"/>
      <c r="C271" s="703"/>
      <c r="D271" s="703"/>
      <c r="E271" s="812" t="s">
        <v>2568</v>
      </c>
      <c r="F271" s="812" t="s">
        <v>24</v>
      </c>
      <c r="G271" s="812" t="s">
        <v>25</v>
      </c>
    </row>
    <row r="272" spans="1:8" s="619" customFormat="1" ht="15" hidden="1" customHeight="1">
      <c r="A272" s="929"/>
      <c r="B272" s="812" t="s">
        <v>3332</v>
      </c>
      <c r="C272" s="652" t="s">
        <v>3331</v>
      </c>
      <c r="D272" s="923" t="s">
        <v>3059</v>
      </c>
      <c r="E272" s="928">
        <f>F272-5</f>
        <v>44044</v>
      </c>
      <c r="F272" s="927">
        <v>44049</v>
      </c>
      <c r="G272" s="927">
        <f>F272+17</f>
        <v>44066</v>
      </c>
    </row>
    <row r="273" spans="1:7" s="619" customFormat="1" ht="15" hidden="1" customHeight="1">
      <c r="A273" s="929"/>
      <c r="B273" s="812" t="s">
        <v>3082</v>
      </c>
      <c r="C273" s="652" t="s">
        <v>3330</v>
      </c>
      <c r="D273" s="922"/>
      <c r="E273" s="928">
        <f>F273-5</f>
        <v>44051</v>
      </c>
      <c r="F273" s="927">
        <f>F272+7</f>
        <v>44056</v>
      </c>
      <c r="G273" s="927">
        <f>F273+17</f>
        <v>44073</v>
      </c>
    </row>
    <row r="274" spans="1:7" s="619" customFormat="1" ht="15" hidden="1" customHeight="1">
      <c r="A274" s="929"/>
      <c r="B274" s="812" t="s">
        <v>3329</v>
      </c>
      <c r="C274" s="652" t="s">
        <v>3328</v>
      </c>
      <c r="D274" s="922"/>
      <c r="E274" s="928">
        <f>F274-5</f>
        <v>44058</v>
      </c>
      <c r="F274" s="927">
        <f>F273+7</f>
        <v>44063</v>
      </c>
      <c r="G274" s="927">
        <f>F274+17</f>
        <v>44080</v>
      </c>
    </row>
    <row r="275" spans="1:7" s="619" customFormat="1" ht="15" hidden="1" customHeight="1">
      <c r="A275" s="929"/>
      <c r="B275" s="652" t="s">
        <v>3327</v>
      </c>
      <c r="C275" s="652" t="s">
        <v>3326</v>
      </c>
      <c r="D275" s="922"/>
      <c r="E275" s="928">
        <f>F275-5</f>
        <v>44065</v>
      </c>
      <c r="F275" s="927">
        <f>F274+7</f>
        <v>44070</v>
      </c>
      <c r="G275" s="927">
        <f>F275+17</f>
        <v>44087</v>
      </c>
    </row>
    <row r="276" spans="1:7" s="619" customFormat="1" ht="15" hidden="1" customHeight="1">
      <c r="A276" s="929"/>
      <c r="B276" s="812" t="s">
        <v>3325</v>
      </c>
      <c r="C276" s="652" t="s">
        <v>3324</v>
      </c>
      <c r="D276" s="921"/>
      <c r="E276" s="928">
        <f>F276-5</f>
        <v>44072</v>
      </c>
      <c r="F276" s="927">
        <f>F275+7</f>
        <v>44077</v>
      </c>
      <c r="G276" s="927">
        <f>F276+17</f>
        <v>44094</v>
      </c>
    </row>
    <row r="277" spans="1:7" s="619" customFormat="1" ht="15" customHeight="1">
      <c r="A277" s="929"/>
      <c r="B277" s="640" t="s">
        <v>3323</v>
      </c>
      <c r="C277" s="705" t="s">
        <v>3322</v>
      </c>
      <c r="D277" s="705" t="s">
        <v>5</v>
      </c>
      <c r="E277" s="812" t="s">
        <v>2569</v>
      </c>
      <c r="F277" s="812" t="s">
        <v>6</v>
      </c>
      <c r="G277" s="812" t="s">
        <v>3241</v>
      </c>
    </row>
    <row r="278" spans="1:7" s="619" customFormat="1" ht="15" customHeight="1">
      <c r="A278" s="929"/>
      <c r="B278" s="640"/>
      <c r="C278" s="703"/>
      <c r="D278" s="703"/>
      <c r="E278" s="812" t="s">
        <v>2568</v>
      </c>
      <c r="F278" s="812" t="s">
        <v>24</v>
      </c>
      <c r="G278" s="812" t="s">
        <v>25</v>
      </c>
    </row>
    <row r="279" spans="1:7" s="619" customFormat="1" ht="15" customHeight="1">
      <c r="A279" s="929"/>
      <c r="B279" s="696" t="s">
        <v>3321</v>
      </c>
      <c r="C279" s="696" t="s">
        <v>3320</v>
      </c>
      <c r="D279" s="923" t="s">
        <v>3319</v>
      </c>
      <c r="E279" s="928">
        <f>F279-8</f>
        <v>45407</v>
      </c>
      <c r="F279" s="927">
        <v>45415</v>
      </c>
      <c r="G279" s="927">
        <f>F279+17</f>
        <v>45432</v>
      </c>
    </row>
    <row r="280" spans="1:7" s="619" customFormat="1" ht="15" customHeight="1">
      <c r="A280" s="929"/>
      <c r="B280" s="887" t="s">
        <v>3318</v>
      </c>
      <c r="C280" s="812" t="s">
        <v>3317</v>
      </c>
      <c r="D280" s="922"/>
      <c r="E280" s="928">
        <f>F280-8</f>
        <v>45414</v>
      </c>
      <c r="F280" s="927">
        <f>F279+7</f>
        <v>45422</v>
      </c>
      <c r="G280" s="927">
        <f>F280+17</f>
        <v>45439</v>
      </c>
    </row>
    <row r="281" spans="1:7" s="619" customFormat="1" ht="15" customHeight="1">
      <c r="A281" s="929"/>
      <c r="B281" s="813" t="s">
        <v>2981</v>
      </c>
      <c r="C281" s="813" t="s">
        <v>2662</v>
      </c>
      <c r="D281" s="922"/>
      <c r="E281" s="928">
        <f>F281-8</f>
        <v>45421</v>
      </c>
      <c r="F281" s="927">
        <f>F280+7</f>
        <v>45429</v>
      </c>
      <c r="G281" s="927">
        <f>F281+17</f>
        <v>45446</v>
      </c>
    </row>
    <row r="282" spans="1:7" s="619" customFormat="1" ht="15" customHeight="1">
      <c r="A282" s="929"/>
      <c r="B282" s="887" t="s">
        <v>3316</v>
      </c>
      <c r="C282" s="813" t="s">
        <v>3315</v>
      </c>
      <c r="D282" s="922"/>
      <c r="E282" s="928">
        <f>F282-8</f>
        <v>45428</v>
      </c>
      <c r="F282" s="927">
        <f>F281+7</f>
        <v>45436</v>
      </c>
      <c r="G282" s="927">
        <f>F282+17</f>
        <v>45453</v>
      </c>
    </row>
    <row r="283" spans="1:7" s="619" customFormat="1" ht="15" customHeight="1">
      <c r="A283" s="929"/>
      <c r="B283" s="887" t="s">
        <v>3314</v>
      </c>
      <c r="C283" s="813" t="s">
        <v>3313</v>
      </c>
      <c r="D283" s="921"/>
      <c r="E283" s="928">
        <f>F283-8</f>
        <v>45435</v>
      </c>
      <c r="F283" s="927">
        <f>F282+7</f>
        <v>45443</v>
      </c>
      <c r="G283" s="927">
        <f>F283+17</f>
        <v>45460</v>
      </c>
    </row>
    <row r="284" spans="1:7" s="619" customFormat="1" ht="15" customHeight="1">
      <c r="A284" s="929"/>
      <c r="B284" s="640" t="s">
        <v>2876</v>
      </c>
      <c r="C284" s="705" t="s">
        <v>2581</v>
      </c>
      <c r="D284" s="705" t="s">
        <v>5</v>
      </c>
      <c r="E284" s="812" t="s">
        <v>2569</v>
      </c>
      <c r="F284" s="812" t="s">
        <v>6</v>
      </c>
      <c r="G284" s="812" t="s">
        <v>3241</v>
      </c>
    </row>
    <row r="285" spans="1:7" s="619" customFormat="1" ht="15" customHeight="1">
      <c r="A285" s="929"/>
      <c r="B285" s="640"/>
      <c r="C285" s="703"/>
      <c r="D285" s="703"/>
      <c r="E285" s="812" t="s">
        <v>2568</v>
      </c>
      <c r="F285" s="812" t="s">
        <v>24</v>
      </c>
      <c r="G285" s="812" t="s">
        <v>25</v>
      </c>
    </row>
    <row r="286" spans="1:7" s="619" customFormat="1" ht="15" customHeight="1">
      <c r="A286" s="929"/>
      <c r="B286" s="812" t="s">
        <v>3312</v>
      </c>
      <c r="C286" s="652" t="s">
        <v>3311</v>
      </c>
      <c r="D286" s="923" t="s">
        <v>3219</v>
      </c>
      <c r="E286" s="928">
        <f>F286-6</f>
        <v>45412</v>
      </c>
      <c r="F286" s="634">
        <v>45418</v>
      </c>
      <c r="G286" s="927">
        <f>F286+20</f>
        <v>45438</v>
      </c>
    </row>
    <row r="287" spans="1:7" s="619" customFormat="1" ht="15" customHeight="1">
      <c r="A287" s="929"/>
      <c r="B287" s="652" t="s">
        <v>3310</v>
      </c>
      <c r="C287" s="652" t="s">
        <v>3309</v>
      </c>
      <c r="D287" s="922"/>
      <c r="E287" s="928">
        <f>F287-6</f>
        <v>45419</v>
      </c>
      <c r="F287" s="927">
        <f>F286+7</f>
        <v>45425</v>
      </c>
      <c r="G287" s="927">
        <f>F287+20</f>
        <v>45445</v>
      </c>
    </row>
    <row r="288" spans="1:7" s="619" customFormat="1" ht="15" customHeight="1">
      <c r="A288" s="929"/>
      <c r="B288" s="696" t="s">
        <v>3308</v>
      </c>
      <c r="C288" s="696" t="s">
        <v>3216</v>
      </c>
      <c r="D288" s="922"/>
      <c r="E288" s="928">
        <f>F288-6</f>
        <v>45426</v>
      </c>
      <c r="F288" s="927">
        <f>F287+7</f>
        <v>45432</v>
      </c>
      <c r="G288" s="927">
        <f>F288+20</f>
        <v>45452</v>
      </c>
    </row>
    <row r="289" spans="1:7" s="619" customFormat="1" ht="15" customHeight="1">
      <c r="A289" s="929"/>
      <c r="B289" s="812" t="s">
        <v>3159</v>
      </c>
      <c r="C289" s="652" t="s">
        <v>3307</v>
      </c>
      <c r="D289" s="922"/>
      <c r="E289" s="928">
        <f>F289-6</f>
        <v>45433</v>
      </c>
      <c r="F289" s="927">
        <f>F288+7</f>
        <v>45439</v>
      </c>
      <c r="G289" s="927">
        <f>F289+20</f>
        <v>45459</v>
      </c>
    </row>
    <row r="290" spans="1:7" s="619" customFormat="1" ht="15" customHeight="1">
      <c r="A290" s="929"/>
      <c r="B290" s="887" t="s">
        <v>3306</v>
      </c>
      <c r="C290" s="813" t="s">
        <v>3305</v>
      </c>
      <c r="D290" s="921"/>
      <c r="E290" s="928">
        <f>F290-6</f>
        <v>45440</v>
      </c>
      <c r="F290" s="927">
        <f>F289+7</f>
        <v>45446</v>
      </c>
      <c r="G290" s="927">
        <f>F290+20</f>
        <v>45466</v>
      </c>
    </row>
    <row r="291" spans="1:7" s="619" customFormat="1" ht="15" hidden="1" customHeight="1">
      <c r="A291" s="929"/>
      <c r="B291" s="697" t="s">
        <v>2570</v>
      </c>
      <c r="C291" s="705" t="s">
        <v>3304</v>
      </c>
      <c r="D291" s="705" t="s">
        <v>5</v>
      </c>
      <c r="E291" s="812" t="s">
        <v>2569</v>
      </c>
      <c r="F291" s="812" t="s">
        <v>6</v>
      </c>
      <c r="G291" s="812" t="s">
        <v>3241</v>
      </c>
    </row>
    <row r="292" spans="1:7" s="619" customFormat="1" ht="15" hidden="1" customHeight="1">
      <c r="A292" s="929"/>
      <c r="B292" s="697"/>
      <c r="C292" s="703"/>
      <c r="D292" s="703"/>
      <c r="E292" s="812" t="s">
        <v>2568</v>
      </c>
      <c r="F292" s="812" t="s">
        <v>24</v>
      </c>
      <c r="G292" s="812" t="s">
        <v>25</v>
      </c>
    </row>
    <row r="293" spans="1:7" s="619" customFormat="1" ht="15" hidden="1" customHeight="1">
      <c r="A293" s="929"/>
      <c r="B293" s="696" t="s">
        <v>3303</v>
      </c>
      <c r="C293" s="696" t="s">
        <v>3302</v>
      </c>
      <c r="D293" s="923" t="s">
        <v>3301</v>
      </c>
      <c r="E293" s="928">
        <f>F293-8</f>
        <v>44741</v>
      </c>
      <c r="F293" s="634">
        <v>44749</v>
      </c>
      <c r="G293" s="927">
        <f>F293+17</f>
        <v>44766</v>
      </c>
    </row>
    <row r="294" spans="1:7" s="619" customFormat="1" ht="15" hidden="1" customHeight="1">
      <c r="A294" s="929"/>
      <c r="B294" s="696" t="s">
        <v>3300</v>
      </c>
      <c r="C294" s="696" t="s">
        <v>3299</v>
      </c>
      <c r="D294" s="922"/>
      <c r="E294" s="928">
        <f>F294-8</f>
        <v>44748</v>
      </c>
      <c r="F294" s="927">
        <f>F293+7</f>
        <v>44756</v>
      </c>
      <c r="G294" s="927">
        <f>F294+17</f>
        <v>44773</v>
      </c>
    </row>
    <row r="295" spans="1:7" s="619" customFormat="1" ht="15" hidden="1" customHeight="1">
      <c r="A295" s="929"/>
      <c r="B295" s="813" t="s">
        <v>3298</v>
      </c>
      <c r="C295" s="813" t="s">
        <v>3297</v>
      </c>
      <c r="D295" s="922"/>
      <c r="E295" s="928">
        <f>F295-8</f>
        <v>44755</v>
      </c>
      <c r="F295" s="927">
        <f>F294+7</f>
        <v>44763</v>
      </c>
      <c r="G295" s="927">
        <f>F295+17</f>
        <v>44780</v>
      </c>
    </row>
    <row r="296" spans="1:7" s="619" customFormat="1" ht="15" hidden="1" customHeight="1">
      <c r="A296" s="929"/>
      <c r="B296" s="887" t="s">
        <v>3296</v>
      </c>
      <c r="C296" s="813" t="s">
        <v>3295</v>
      </c>
      <c r="D296" s="922"/>
      <c r="E296" s="928">
        <f>F296-8</f>
        <v>44762</v>
      </c>
      <c r="F296" s="927">
        <f>F295+7</f>
        <v>44770</v>
      </c>
      <c r="G296" s="927">
        <f>F296+17</f>
        <v>44787</v>
      </c>
    </row>
    <row r="297" spans="1:7" s="619" customFormat="1" ht="15" hidden="1" customHeight="1">
      <c r="A297" s="929"/>
      <c r="B297" s="887" t="s">
        <v>2639</v>
      </c>
      <c r="C297" s="813" t="s">
        <v>3294</v>
      </c>
      <c r="D297" s="921"/>
      <c r="E297" s="928">
        <f>F297-8</f>
        <v>44769</v>
      </c>
      <c r="F297" s="927">
        <f>F296+7</f>
        <v>44777</v>
      </c>
      <c r="G297" s="927">
        <f>F297+17</f>
        <v>44794</v>
      </c>
    </row>
    <row r="298" spans="1:7" s="619" customFormat="1" ht="15" hidden="1" customHeight="1">
      <c r="A298" s="929"/>
      <c r="B298" s="812"/>
      <c r="C298" s="652"/>
      <c r="D298" s="934"/>
      <c r="E298" s="928"/>
      <c r="F298" s="927"/>
      <c r="G298" s="927"/>
    </row>
    <row r="299" spans="1:7" s="619" customFormat="1" ht="15" hidden="1" customHeight="1">
      <c r="A299" s="929"/>
      <c r="B299" s="853" t="s">
        <v>20</v>
      </c>
      <c r="C299" s="776" t="s">
        <v>21</v>
      </c>
      <c r="D299" s="776" t="s">
        <v>5</v>
      </c>
      <c r="E299" s="812" t="s">
        <v>2569</v>
      </c>
      <c r="F299" s="812" t="s">
        <v>6</v>
      </c>
      <c r="G299" s="812" t="s">
        <v>3241</v>
      </c>
    </row>
    <row r="300" spans="1:7" s="619" customFormat="1" ht="15" hidden="1" customHeight="1">
      <c r="A300" s="929"/>
      <c r="B300" s="931"/>
      <c r="C300" s="930"/>
      <c r="D300" s="930"/>
      <c r="E300" s="812" t="s">
        <v>2568</v>
      </c>
      <c r="F300" s="812" t="s">
        <v>24</v>
      </c>
      <c r="G300" s="812" t="s">
        <v>25</v>
      </c>
    </row>
    <row r="301" spans="1:7" s="619" customFormat="1" ht="15" hidden="1" customHeight="1">
      <c r="A301" s="929"/>
      <c r="B301" s="812" t="s">
        <v>3293</v>
      </c>
      <c r="C301" s="652" t="s">
        <v>3292</v>
      </c>
      <c r="D301" s="875" t="s">
        <v>3291</v>
      </c>
      <c r="E301" s="928">
        <f>F301-6</f>
        <v>44070</v>
      </c>
      <c r="F301" s="927">
        <v>44076</v>
      </c>
      <c r="G301" s="927">
        <f>F301+15</f>
        <v>44091</v>
      </c>
    </row>
    <row r="302" spans="1:7" s="619" customFormat="1" ht="15" hidden="1" customHeight="1">
      <c r="A302" s="929"/>
      <c r="B302" s="812" t="s">
        <v>3290</v>
      </c>
      <c r="C302" s="652" t="s">
        <v>3289</v>
      </c>
      <c r="D302" s="875"/>
      <c r="E302" s="928">
        <f>F302-6</f>
        <v>44077</v>
      </c>
      <c r="F302" s="927">
        <f>F301+7</f>
        <v>44083</v>
      </c>
      <c r="G302" s="927">
        <f>F302+15</f>
        <v>44098</v>
      </c>
    </row>
    <row r="303" spans="1:7" s="619" customFormat="1" ht="15" hidden="1" customHeight="1">
      <c r="A303" s="929"/>
      <c r="B303" s="812" t="s">
        <v>3288</v>
      </c>
      <c r="C303" s="812" t="s">
        <v>3244</v>
      </c>
      <c r="D303" s="875"/>
      <c r="E303" s="928">
        <f>F303-6</f>
        <v>44084</v>
      </c>
      <c r="F303" s="927">
        <f>F302+7</f>
        <v>44090</v>
      </c>
      <c r="G303" s="927">
        <f>F303+15</f>
        <v>44105</v>
      </c>
    </row>
    <row r="304" spans="1:7" s="619" customFormat="1" ht="15" hidden="1" customHeight="1">
      <c r="A304" s="929"/>
      <c r="B304" s="812" t="s">
        <v>3287</v>
      </c>
      <c r="C304" s="652" t="s">
        <v>3012</v>
      </c>
      <c r="D304" s="875"/>
      <c r="E304" s="928">
        <f>F304-6</f>
        <v>44091</v>
      </c>
      <c r="F304" s="927">
        <f>F303+7</f>
        <v>44097</v>
      </c>
      <c r="G304" s="927">
        <f>F304+15</f>
        <v>44112</v>
      </c>
    </row>
    <row r="305" spans="1:8" s="619" customFormat="1" ht="15" hidden="1">
      <c r="A305" s="929"/>
      <c r="B305" s="812" t="s">
        <v>3286</v>
      </c>
      <c r="C305" s="652" t="s">
        <v>3285</v>
      </c>
      <c r="D305" s="875"/>
      <c r="E305" s="928">
        <f>F305-6</f>
        <v>44098</v>
      </c>
      <c r="F305" s="927">
        <f>F304+7</f>
        <v>44104</v>
      </c>
      <c r="G305" s="927">
        <f>F305+15</f>
        <v>44119</v>
      </c>
    </row>
    <row r="306" spans="1:8" s="619" customFormat="1" ht="15" hidden="1" customHeight="1">
      <c r="A306" s="929"/>
      <c r="B306" s="916" t="s">
        <v>2570</v>
      </c>
      <c r="C306" s="703" t="s">
        <v>21</v>
      </c>
      <c r="D306" s="703" t="s">
        <v>5</v>
      </c>
      <c r="E306" s="933" t="s">
        <v>2569</v>
      </c>
      <c r="F306" s="933" t="s">
        <v>6</v>
      </c>
      <c r="G306" s="933" t="s">
        <v>3241</v>
      </c>
    </row>
    <row r="307" spans="1:8" s="619" customFormat="1" ht="15" hidden="1" customHeight="1">
      <c r="A307" s="929"/>
      <c r="B307" s="931"/>
      <c r="C307" s="930"/>
      <c r="D307" s="930"/>
      <c r="E307" s="812" t="s">
        <v>2568</v>
      </c>
      <c r="F307" s="812" t="s">
        <v>24</v>
      </c>
      <c r="G307" s="812" t="s">
        <v>25</v>
      </c>
    </row>
    <row r="308" spans="1:8" s="619" customFormat="1" ht="15" hidden="1" customHeight="1">
      <c r="A308" s="929"/>
      <c r="B308" s="812" t="s">
        <v>3284</v>
      </c>
      <c r="C308" s="652" t="s">
        <v>3283</v>
      </c>
      <c r="D308" s="875" t="s">
        <v>2647</v>
      </c>
      <c r="E308" s="928">
        <f>F308-5</f>
        <v>43765</v>
      </c>
      <c r="F308" s="927">
        <v>43770</v>
      </c>
      <c r="G308" s="927">
        <f>F308+15</f>
        <v>43785</v>
      </c>
    </row>
    <row r="309" spans="1:8" s="619" customFormat="1" ht="15" hidden="1" customHeight="1">
      <c r="A309" s="929"/>
      <c r="B309" s="812" t="s">
        <v>3282</v>
      </c>
      <c r="C309" s="652" t="s">
        <v>3281</v>
      </c>
      <c r="D309" s="875"/>
      <c r="E309" s="928">
        <f>F309-5</f>
        <v>43772</v>
      </c>
      <c r="F309" s="927">
        <f>F308+7</f>
        <v>43777</v>
      </c>
      <c r="G309" s="927">
        <f>F309+15</f>
        <v>43792</v>
      </c>
    </row>
    <row r="310" spans="1:8" s="619" customFormat="1" ht="15" hidden="1" customHeight="1">
      <c r="A310" s="929"/>
      <c r="B310" s="812" t="s">
        <v>3280</v>
      </c>
      <c r="C310" s="652" t="s">
        <v>3279</v>
      </c>
      <c r="D310" s="875"/>
      <c r="E310" s="928">
        <f>F310-5</f>
        <v>43779</v>
      </c>
      <c r="F310" s="927">
        <f>F309+7</f>
        <v>43784</v>
      </c>
      <c r="G310" s="927">
        <f>F310+15</f>
        <v>43799</v>
      </c>
    </row>
    <row r="311" spans="1:8" s="619" customFormat="1" ht="15" hidden="1" customHeight="1">
      <c r="A311" s="929"/>
      <c r="B311" s="873" t="s">
        <v>3278</v>
      </c>
      <c r="C311" s="652" t="s">
        <v>3277</v>
      </c>
      <c r="D311" s="875"/>
      <c r="E311" s="928">
        <f>F311-5</f>
        <v>43786</v>
      </c>
      <c r="F311" s="927">
        <f>F310+7</f>
        <v>43791</v>
      </c>
      <c r="G311" s="927">
        <f>F311+15</f>
        <v>43806</v>
      </c>
    </row>
    <row r="312" spans="1:8" s="619" customFormat="1" ht="15" hidden="1">
      <c r="A312" s="929"/>
      <c r="B312" s="812" t="s">
        <v>3276</v>
      </c>
      <c r="C312" s="652" t="s">
        <v>3275</v>
      </c>
      <c r="D312" s="875"/>
      <c r="E312" s="928">
        <f>F312-5</f>
        <v>43793</v>
      </c>
      <c r="F312" s="927">
        <f>F311+7</f>
        <v>43798</v>
      </c>
      <c r="G312" s="927">
        <f>F312+15</f>
        <v>43813</v>
      </c>
    </row>
    <row r="313" spans="1:8" s="619" customFormat="1" ht="16.5" customHeight="1">
      <c r="A313" s="793" t="s">
        <v>3274</v>
      </c>
      <c r="B313" s="793"/>
      <c r="C313" s="793"/>
      <c r="D313" s="793"/>
      <c r="E313" s="793"/>
      <c r="F313" s="793"/>
      <c r="G313" s="793"/>
      <c r="H313" s="932"/>
    </row>
    <row r="314" spans="1:8" s="619" customFormat="1" ht="15" hidden="1" customHeight="1">
      <c r="A314" s="929"/>
      <c r="B314" s="853" t="s">
        <v>20</v>
      </c>
      <c r="C314" s="776" t="s">
        <v>21</v>
      </c>
      <c r="D314" s="776" t="s">
        <v>5</v>
      </c>
      <c r="E314" s="812" t="s">
        <v>2569</v>
      </c>
      <c r="F314" s="812" t="s">
        <v>6</v>
      </c>
      <c r="G314" s="812" t="s">
        <v>3241</v>
      </c>
    </row>
    <row r="315" spans="1:8" s="619" customFormat="1" ht="15" hidden="1" customHeight="1">
      <c r="A315" s="929"/>
      <c r="B315" s="931"/>
      <c r="C315" s="930"/>
      <c r="D315" s="930"/>
      <c r="E315" s="812" t="s">
        <v>2568</v>
      </c>
      <c r="F315" s="812" t="s">
        <v>24</v>
      </c>
      <c r="G315" s="812" t="s">
        <v>25</v>
      </c>
    </row>
    <row r="316" spans="1:8" s="619" customFormat="1" ht="15" hidden="1" customHeight="1">
      <c r="A316" s="929"/>
      <c r="B316" s="812" t="s">
        <v>3273</v>
      </c>
      <c r="C316" s="652" t="s">
        <v>3240</v>
      </c>
      <c r="D316" s="875" t="s">
        <v>3239</v>
      </c>
      <c r="E316" s="928">
        <f>F316-5</f>
        <v>43583</v>
      </c>
      <c r="F316" s="927">
        <v>43588</v>
      </c>
      <c r="G316" s="927">
        <f>F316+15</f>
        <v>43603</v>
      </c>
    </row>
    <row r="317" spans="1:8" s="619" customFormat="1" ht="15" hidden="1" customHeight="1">
      <c r="A317" s="929"/>
      <c r="B317" s="812" t="s">
        <v>3272</v>
      </c>
      <c r="C317" s="652" t="s">
        <v>3271</v>
      </c>
      <c r="D317" s="875"/>
      <c r="E317" s="928">
        <f>F317-5</f>
        <v>43590</v>
      </c>
      <c r="F317" s="927">
        <f>F316+7</f>
        <v>43595</v>
      </c>
      <c r="G317" s="927">
        <f>F317+15</f>
        <v>43610</v>
      </c>
    </row>
    <row r="318" spans="1:8" s="619" customFormat="1" ht="15" hidden="1" customHeight="1">
      <c r="A318" s="929"/>
      <c r="B318" s="812" t="s">
        <v>2638</v>
      </c>
      <c r="C318" s="812" t="s">
        <v>2588</v>
      </c>
      <c r="D318" s="875"/>
      <c r="E318" s="928">
        <f>F318-5</f>
        <v>43597</v>
      </c>
      <c r="F318" s="927">
        <f>F317+7</f>
        <v>43602</v>
      </c>
      <c r="G318" s="927">
        <f>F318+15</f>
        <v>43617</v>
      </c>
    </row>
    <row r="319" spans="1:8" s="619" customFormat="1" ht="15" hidden="1" customHeight="1">
      <c r="A319" s="929"/>
      <c r="B319" s="812" t="s">
        <v>3270</v>
      </c>
      <c r="C319" s="652" t="s">
        <v>3256</v>
      </c>
      <c r="D319" s="875"/>
      <c r="E319" s="928">
        <f>F319-5</f>
        <v>43604</v>
      </c>
      <c r="F319" s="927">
        <f>F318+7</f>
        <v>43609</v>
      </c>
      <c r="G319" s="927">
        <f>F319+15</f>
        <v>43624</v>
      </c>
    </row>
    <row r="320" spans="1:8" s="619" customFormat="1" ht="15" hidden="1">
      <c r="A320" s="929"/>
      <c r="B320" s="812" t="s">
        <v>3094</v>
      </c>
      <c r="C320" s="652" t="s">
        <v>3254</v>
      </c>
      <c r="D320" s="875"/>
      <c r="E320" s="928">
        <f>F320-5</f>
        <v>43611</v>
      </c>
      <c r="F320" s="927">
        <f>F319+7</f>
        <v>43616</v>
      </c>
      <c r="G320" s="927">
        <f>F320+15</f>
        <v>43631</v>
      </c>
    </row>
    <row r="321" spans="1:8" s="618" customFormat="1" ht="15">
      <c r="A321" s="777"/>
      <c r="B321" s="640" t="s">
        <v>1142</v>
      </c>
      <c r="C321" s="785" t="s">
        <v>21</v>
      </c>
      <c r="D321" s="785" t="s">
        <v>3269</v>
      </c>
      <c r="E321" s="681" t="s">
        <v>2569</v>
      </c>
      <c r="F321" s="681" t="s">
        <v>6</v>
      </c>
      <c r="G321" s="681" t="s">
        <v>1215</v>
      </c>
      <c r="H321" s="924"/>
    </row>
    <row r="322" spans="1:8" s="618" customFormat="1" ht="15">
      <c r="A322" s="777"/>
      <c r="B322" s="640"/>
      <c r="C322" s="831"/>
      <c r="D322" s="831"/>
      <c r="E322" s="681" t="s">
        <v>2568</v>
      </c>
      <c r="F322" s="681" t="s">
        <v>24</v>
      </c>
      <c r="G322" s="681" t="s">
        <v>25</v>
      </c>
      <c r="H322" s="924"/>
    </row>
    <row r="323" spans="1:8" s="618" customFormat="1" ht="15" customHeight="1">
      <c r="A323" s="777"/>
      <c r="B323" s="813" t="s">
        <v>3180</v>
      </c>
      <c r="C323" s="813" t="s">
        <v>2981</v>
      </c>
      <c r="D323" s="923" t="s">
        <v>3179</v>
      </c>
      <c r="E323" s="677">
        <f>F323-5</f>
        <v>45411</v>
      </c>
      <c r="F323" s="719">
        <v>45416</v>
      </c>
      <c r="G323" s="719">
        <f>F323+24</f>
        <v>45440</v>
      </c>
    </row>
    <row r="324" spans="1:8" s="618" customFormat="1" ht="15" customHeight="1">
      <c r="A324" s="777"/>
      <c r="B324" s="813" t="s">
        <v>3268</v>
      </c>
      <c r="C324" s="813" t="s">
        <v>3267</v>
      </c>
      <c r="D324" s="922"/>
      <c r="E324" s="677">
        <f>F324-5</f>
        <v>45418</v>
      </c>
      <c r="F324" s="719">
        <f>F323+7</f>
        <v>45423</v>
      </c>
      <c r="G324" s="719">
        <f>F324+24</f>
        <v>45447</v>
      </c>
    </row>
    <row r="325" spans="1:8" s="618" customFormat="1" ht="15" customHeight="1">
      <c r="A325" s="777"/>
      <c r="B325" s="813" t="s">
        <v>3266</v>
      </c>
      <c r="C325" s="813" t="s">
        <v>3265</v>
      </c>
      <c r="D325" s="922"/>
      <c r="E325" s="677">
        <f>F325-5</f>
        <v>45425</v>
      </c>
      <c r="F325" s="719">
        <f>F324+7</f>
        <v>45430</v>
      </c>
      <c r="G325" s="719">
        <f>F325+24</f>
        <v>45454</v>
      </c>
    </row>
    <row r="326" spans="1:8" s="618" customFormat="1" ht="15" customHeight="1">
      <c r="A326" s="777"/>
      <c r="B326" s="813" t="s">
        <v>3264</v>
      </c>
      <c r="C326" s="813" t="s">
        <v>3244</v>
      </c>
      <c r="D326" s="922"/>
      <c r="E326" s="677">
        <f>F326-5</f>
        <v>45432</v>
      </c>
      <c r="F326" s="719">
        <f>F325+7</f>
        <v>45437</v>
      </c>
      <c r="G326" s="719">
        <f>F326+24</f>
        <v>45461</v>
      </c>
    </row>
    <row r="327" spans="1:8" s="618" customFormat="1" ht="15" customHeight="1">
      <c r="A327" s="757"/>
      <c r="B327" s="813" t="s">
        <v>3263</v>
      </c>
      <c r="C327" s="813" t="s">
        <v>3262</v>
      </c>
      <c r="D327" s="921"/>
      <c r="E327" s="677">
        <f>F327-5</f>
        <v>45439</v>
      </c>
      <c r="F327" s="719">
        <f>F326+7</f>
        <v>45444</v>
      </c>
      <c r="G327" s="719">
        <f>F327+24</f>
        <v>45468</v>
      </c>
    </row>
    <row r="328" spans="1:8" s="619" customFormat="1" ht="16.5" customHeight="1">
      <c r="A328" s="793" t="s">
        <v>3261</v>
      </c>
      <c r="B328" s="793"/>
      <c r="C328" s="793"/>
      <c r="D328" s="793"/>
      <c r="E328" s="793"/>
      <c r="F328" s="793"/>
      <c r="G328" s="793"/>
      <c r="H328" s="932"/>
    </row>
    <row r="329" spans="1:8" s="619" customFormat="1" ht="15" hidden="1" customHeight="1">
      <c r="A329" s="929"/>
      <c r="B329" s="853" t="s">
        <v>20</v>
      </c>
      <c r="C329" s="776" t="s">
        <v>21</v>
      </c>
      <c r="D329" s="776" t="s">
        <v>5</v>
      </c>
      <c r="E329" s="812" t="s">
        <v>2569</v>
      </c>
      <c r="F329" s="812" t="s">
        <v>6</v>
      </c>
      <c r="G329" s="812" t="s">
        <v>3241</v>
      </c>
    </row>
    <row r="330" spans="1:8" s="619" customFormat="1" ht="15" hidden="1" customHeight="1">
      <c r="A330" s="929"/>
      <c r="B330" s="931"/>
      <c r="C330" s="930"/>
      <c r="D330" s="930"/>
      <c r="E330" s="812" t="s">
        <v>2568</v>
      </c>
      <c r="F330" s="812" t="s">
        <v>24</v>
      </c>
      <c r="G330" s="812" t="s">
        <v>25</v>
      </c>
    </row>
    <row r="331" spans="1:8" s="619" customFormat="1" ht="15" hidden="1" customHeight="1">
      <c r="A331" s="929"/>
      <c r="B331" s="812" t="s">
        <v>3260</v>
      </c>
      <c r="C331" s="652" t="s">
        <v>3259</v>
      </c>
      <c r="D331" s="875" t="s">
        <v>3239</v>
      </c>
      <c r="E331" s="928">
        <f>F331-5</f>
        <v>43583</v>
      </c>
      <c r="F331" s="927">
        <v>43588</v>
      </c>
      <c r="G331" s="927">
        <f>F331+15</f>
        <v>43603</v>
      </c>
    </row>
    <row r="332" spans="1:8" s="619" customFormat="1" ht="15" hidden="1" customHeight="1">
      <c r="A332" s="929"/>
      <c r="B332" s="812" t="s">
        <v>3238</v>
      </c>
      <c r="C332" s="652" t="s">
        <v>3258</v>
      </c>
      <c r="D332" s="875"/>
      <c r="E332" s="928">
        <f>F332-5</f>
        <v>43590</v>
      </c>
      <c r="F332" s="927">
        <f>F331+7</f>
        <v>43595</v>
      </c>
      <c r="G332" s="927">
        <f>F332+15</f>
        <v>43610</v>
      </c>
    </row>
    <row r="333" spans="1:8" s="619" customFormat="1" ht="15" hidden="1" customHeight="1">
      <c r="A333" s="929"/>
      <c r="B333" s="812" t="s">
        <v>2588</v>
      </c>
      <c r="C333" s="812" t="s">
        <v>3257</v>
      </c>
      <c r="D333" s="875"/>
      <c r="E333" s="928">
        <f>F333-5</f>
        <v>43597</v>
      </c>
      <c r="F333" s="927">
        <f>F332+7</f>
        <v>43602</v>
      </c>
      <c r="G333" s="927">
        <f>F333+15</f>
        <v>43617</v>
      </c>
    </row>
    <row r="334" spans="1:8" s="619" customFormat="1" ht="15" hidden="1" customHeight="1">
      <c r="A334" s="929"/>
      <c r="B334" s="812" t="s">
        <v>3236</v>
      </c>
      <c r="C334" s="652" t="s">
        <v>3256</v>
      </c>
      <c r="D334" s="875"/>
      <c r="E334" s="928">
        <f>F334-5</f>
        <v>43604</v>
      </c>
      <c r="F334" s="927">
        <f>F333+7</f>
        <v>43609</v>
      </c>
      <c r="G334" s="927">
        <f>F334+15</f>
        <v>43624</v>
      </c>
    </row>
    <row r="335" spans="1:8" s="619" customFormat="1" ht="15" hidden="1">
      <c r="A335" s="929"/>
      <c r="B335" s="812" t="s">
        <v>3255</v>
      </c>
      <c r="C335" s="652" t="s">
        <v>3254</v>
      </c>
      <c r="D335" s="875"/>
      <c r="E335" s="928">
        <f>F335-5</f>
        <v>43611</v>
      </c>
      <c r="F335" s="927">
        <f>F334+7</f>
        <v>43616</v>
      </c>
      <c r="G335" s="927">
        <f>F335+15</f>
        <v>43631</v>
      </c>
    </row>
    <row r="336" spans="1:8" s="618" customFormat="1" ht="15">
      <c r="B336" s="640" t="s">
        <v>3074</v>
      </c>
      <c r="C336" s="785" t="s">
        <v>21</v>
      </c>
      <c r="D336" s="785" t="s">
        <v>3253</v>
      </c>
      <c r="E336" s="681" t="s">
        <v>2569</v>
      </c>
      <c r="F336" s="681" t="s">
        <v>6</v>
      </c>
      <c r="G336" s="681" t="s">
        <v>3252</v>
      </c>
      <c r="H336" s="924"/>
    </row>
    <row r="337" spans="1:8" s="618" customFormat="1" ht="15">
      <c r="A337" s="777"/>
      <c r="B337" s="640"/>
      <c r="C337" s="831"/>
      <c r="D337" s="831"/>
      <c r="E337" s="681" t="s">
        <v>2568</v>
      </c>
      <c r="F337" s="681" t="s">
        <v>24</v>
      </c>
      <c r="G337" s="681" t="s">
        <v>25</v>
      </c>
      <c r="H337" s="924"/>
    </row>
    <row r="338" spans="1:8" s="618" customFormat="1" ht="15" customHeight="1">
      <c r="A338" s="777"/>
      <c r="B338" s="813" t="s">
        <v>3251</v>
      </c>
      <c r="C338" s="813" t="s">
        <v>3250</v>
      </c>
      <c r="D338" s="923" t="s">
        <v>2916</v>
      </c>
      <c r="E338" s="677">
        <f>F338-5</f>
        <v>45411</v>
      </c>
      <c r="F338" s="719">
        <v>45416</v>
      </c>
      <c r="G338" s="719">
        <f>F338+28</f>
        <v>45444</v>
      </c>
    </row>
    <row r="339" spans="1:8" s="618" customFormat="1" ht="15" customHeight="1">
      <c r="A339" s="777"/>
      <c r="B339" s="813" t="s">
        <v>3249</v>
      </c>
      <c r="C339" s="813" t="s">
        <v>3248</v>
      </c>
      <c r="D339" s="922"/>
      <c r="E339" s="677">
        <f>F339-5</f>
        <v>45418</v>
      </c>
      <c r="F339" s="719">
        <f>F338+7</f>
        <v>45423</v>
      </c>
      <c r="G339" s="719">
        <f>F339+28</f>
        <v>45451</v>
      </c>
    </row>
    <row r="340" spans="1:8" s="618" customFormat="1" ht="15" customHeight="1">
      <c r="A340" s="777"/>
      <c r="B340" s="813" t="s">
        <v>3247</v>
      </c>
      <c r="C340" s="813" t="s">
        <v>3246</v>
      </c>
      <c r="D340" s="922"/>
      <c r="E340" s="677">
        <f>F340-5</f>
        <v>45425</v>
      </c>
      <c r="F340" s="719">
        <f>F339+7</f>
        <v>45430</v>
      </c>
      <c r="G340" s="719">
        <f>F340+28</f>
        <v>45458</v>
      </c>
    </row>
    <row r="341" spans="1:8" s="618" customFormat="1" ht="15" customHeight="1">
      <c r="A341" s="777"/>
      <c r="B341" s="813" t="s">
        <v>3245</v>
      </c>
      <c r="C341" s="813" t="s">
        <v>3244</v>
      </c>
      <c r="D341" s="922"/>
      <c r="E341" s="677">
        <f>F341-5</f>
        <v>45432</v>
      </c>
      <c r="F341" s="719">
        <f>F340+7</f>
        <v>45437</v>
      </c>
      <c r="G341" s="719">
        <f>F341+28</f>
        <v>45465</v>
      </c>
    </row>
    <row r="342" spans="1:8" s="618" customFormat="1" ht="15" customHeight="1">
      <c r="A342" s="777"/>
      <c r="B342" s="813" t="s">
        <v>3243</v>
      </c>
      <c r="C342" s="813" t="s">
        <v>3242</v>
      </c>
      <c r="D342" s="921"/>
      <c r="E342" s="677">
        <f>F342-5</f>
        <v>45439</v>
      </c>
      <c r="F342" s="719">
        <f>F341+7</f>
        <v>45444</v>
      </c>
      <c r="G342" s="719">
        <f>F342+28</f>
        <v>45472</v>
      </c>
    </row>
    <row r="343" spans="1:8" s="619" customFormat="1" ht="15" hidden="1" customHeight="1">
      <c r="A343" s="757"/>
      <c r="B343" s="853" t="s">
        <v>20</v>
      </c>
      <c r="C343" s="776" t="s">
        <v>21</v>
      </c>
      <c r="D343" s="776" t="s">
        <v>5</v>
      </c>
      <c r="E343" s="812" t="s">
        <v>2569</v>
      </c>
      <c r="F343" s="812" t="s">
        <v>6</v>
      </c>
      <c r="G343" s="812" t="s">
        <v>3241</v>
      </c>
    </row>
    <row r="344" spans="1:8" s="619" customFormat="1" ht="15" hidden="1" customHeight="1">
      <c r="A344" s="929"/>
      <c r="B344" s="931"/>
      <c r="C344" s="930"/>
      <c r="D344" s="930"/>
      <c r="E344" s="812" t="s">
        <v>2568</v>
      </c>
      <c r="F344" s="812" t="s">
        <v>24</v>
      </c>
      <c r="G344" s="812" t="s">
        <v>25</v>
      </c>
    </row>
    <row r="345" spans="1:8" s="619" customFormat="1" ht="15" hidden="1" customHeight="1">
      <c r="A345" s="929"/>
      <c r="B345" s="812" t="s">
        <v>3013</v>
      </c>
      <c r="C345" s="652" t="s">
        <v>3240</v>
      </c>
      <c r="D345" s="875" t="s">
        <v>3239</v>
      </c>
      <c r="E345" s="928">
        <f>F345-5</f>
        <v>43583</v>
      </c>
      <c r="F345" s="927">
        <v>43588</v>
      </c>
      <c r="G345" s="927">
        <f>F345+15</f>
        <v>43603</v>
      </c>
    </row>
    <row r="346" spans="1:8" s="619" customFormat="1" ht="15" hidden="1" customHeight="1">
      <c r="A346" s="929"/>
      <c r="B346" s="812" t="s">
        <v>3238</v>
      </c>
      <c r="C346" s="652" t="s">
        <v>3237</v>
      </c>
      <c r="D346" s="875"/>
      <c r="E346" s="928">
        <f>F346-5</f>
        <v>43590</v>
      </c>
      <c r="F346" s="927">
        <f>F345+7</f>
        <v>43595</v>
      </c>
      <c r="G346" s="927">
        <f>F346+15</f>
        <v>43610</v>
      </c>
    </row>
    <row r="347" spans="1:8" s="619" customFormat="1" ht="15" hidden="1" customHeight="1">
      <c r="A347" s="929"/>
      <c r="B347" s="812" t="s">
        <v>2638</v>
      </c>
      <c r="C347" s="812" t="s">
        <v>2733</v>
      </c>
      <c r="D347" s="875"/>
      <c r="E347" s="928">
        <f>F347-5</f>
        <v>43597</v>
      </c>
      <c r="F347" s="927">
        <f>F346+7</f>
        <v>43602</v>
      </c>
      <c r="G347" s="927">
        <f>F347+15</f>
        <v>43617</v>
      </c>
    </row>
    <row r="348" spans="1:8" s="619" customFormat="1" ht="15" hidden="1" customHeight="1">
      <c r="A348" s="929"/>
      <c r="B348" s="812" t="s">
        <v>3236</v>
      </c>
      <c r="C348" s="652" t="s">
        <v>3235</v>
      </c>
      <c r="D348" s="875"/>
      <c r="E348" s="928">
        <f>F348-5</f>
        <v>43604</v>
      </c>
      <c r="F348" s="927">
        <f>F347+7</f>
        <v>43609</v>
      </c>
      <c r="G348" s="927">
        <f>F348+15</f>
        <v>43624</v>
      </c>
    </row>
    <row r="349" spans="1:8" s="619" customFormat="1" ht="15" hidden="1">
      <c r="A349" s="929"/>
      <c r="B349" s="812" t="s">
        <v>3094</v>
      </c>
      <c r="C349" s="652" t="s">
        <v>3234</v>
      </c>
      <c r="D349" s="875"/>
      <c r="E349" s="928">
        <f>F349-5</f>
        <v>43611</v>
      </c>
      <c r="F349" s="927">
        <f>F348+7</f>
        <v>43616</v>
      </c>
      <c r="G349" s="927">
        <f>F349+15</f>
        <v>43631</v>
      </c>
    </row>
    <row r="350" spans="1:8" s="618" customFormat="1" ht="15" hidden="1">
      <c r="A350" s="777"/>
      <c r="B350" s="926" t="s">
        <v>20</v>
      </c>
      <c r="C350" s="781" t="s">
        <v>21</v>
      </c>
      <c r="D350" s="781" t="s">
        <v>3233</v>
      </c>
      <c r="E350" s="681" t="s">
        <v>2569</v>
      </c>
      <c r="F350" s="681" t="s">
        <v>6</v>
      </c>
      <c r="G350" s="681" t="s">
        <v>3232</v>
      </c>
      <c r="H350" s="924"/>
    </row>
    <row r="351" spans="1:8" s="618" customFormat="1" ht="15" hidden="1">
      <c r="A351" s="777"/>
      <c r="B351" s="925"/>
      <c r="C351" s="899"/>
      <c r="D351" s="899"/>
      <c r="E351" s="681" t="s">
        <v>2568</v>
      </c>
      <c r="F351" s="681" t="s">
        <v>24</v>
      </c>
      <c r="G351" s="681" t="s">
        <v>25</v>
      </c>
      <c r="H351" s="924"/>
    </row>
    <row r="352" spans="1:8" s="618" customFormat="1" ht="15" hidden="1" customHeight="1">
      <c r="A352" s="777"/>
      <c r="B352" s="877" t="s">
        <v>3205</v>
      </c>
      <c r="C352" s="877" t="s">
        <v>2638</v>
      </c>
      <c r="D352" s="923" t="s">
        <v>3179</v>
      </c>
      <c r="E352" s="677">
        <f>F352-5</f>
        <v>44039</v>
      </c>
      <c r="F352" s="719">
        <v>44044</v>
      </c>
      <c r="G352" s="719">
        <f>F352+28</f>
        <v>44072</v>
      </c>
    </row>
    <row r="353" spans="1:11" s="618" customFormat="1" ht="15" hidden="1" customHeight="1">
      <c r="A353" s="777"/>
      <c r="B353" s="877" t="s">
        <v>3231</v>
      </c>
      <c r="C353" s="877" t="s">
        <v>3230</v>
      </c>
      <c r="D353" s="922"/>
      <c r="E353" s="677">
        <f>F353-5</f>
        <v>44046</v>
      </c>
      <c r="F353" s="719">
        <f>F352+7</f>
        <v>44051</v>
      </c>
      <c r="G353" s="719">
        <f>F353+28</f>
        <v>44079</v>
      </c>
    </row>
    <row r="354" spans="1:11" s="618" customFormat="1" ht="15" hidden="1" customHeight="1">
      <c r="A354" s="777"/>
      <c r="B354" s="651" t="s">
        <v>3229</v>
      </c>
      <c r="C354" s="651" t="s">
        <v>3228</v>
      </c>
      <c r="D354" s="922"/>
      <c r="E354" s="677">
        <f>F354-5</f>
        <v>44053</v>
      </c>
      <c r="F354" s="719">
        <f>F353+7</f>
        <v>44058</v>
      </c>
      <c r="G354" s="719">
        <f>F354+28</f>
        <v>44086</v>
      </c>
    </row>
    <row r="355" spans="1:11" s="618" customFormat="1" ht="15" hidden="1" customHeight="1">
      <c r="A355" s="777"/>
      <c r="B355" s="696" t="s">
        <v>3149</v>
      </c>
      <c r="C355" s="651" t="s">
        <v>3227</v>
      </c>
      <c r="D355" s="922"/>
      <c r="E355" s="677">
        <f>F355-5</f>
        <v>44060</v>
      </c>
      <c r="F355" s="719">
        <f>F354+7</f>
        <v>44065</v>
      </c>
      <c r="G355" s="719">
        <f>F355+28</f>
        <v>44093</v>
      </c>
    </row>
    <row r="356" spans="1:11" s="618" customFormat="1" ht="15" hidden="1" customHeight="1">
      <c r="A356" s="757"/>
      <c r="B356" s="652" t="s">
        <v>3226</v>
      </c>
      <c r="C356" s="696" t="s">
        <v>3225</v>
      </c>
      <c r="D356" s="921"/>
      <c r="E356" s="677">
        <f>F356-5</f>
        <v>44067</v>
      </c>
      <c r="F356" s="719">
        <f>F355+7</f>
        <v>44072</v>
      </c>
      <c r="G356" s="719">
        <f>F356+28</f>
        <v>44100</v>
      </c>
    </row>
    <row r="357" spans="1:11" s="618" customFormat="1" ht="15">
      <c r="A357" s="777"/>
      <c r="B357" s="640" t="s">
        <v>3224</v>
      </c>
      <c r="C357" s="705" t="s">
        <v>2581</v>
      </c>
      <c r="D357" s="781" t="s">
        <v>3223</v>
      </c>
      <c r="E357" s="681" t="s">
        <v>2569</v>
      </c>
      <c r="F357" s="681" t="s">
        <v>6</v>
      </c>
      <c r="G357" s="681" t="s">
        <v>3222</v>
      </c>
      <c r="H357" s="924"/>
    </row>
    <row r="358" spans="1:11" s="618" customFormat="1" ht="15">
      <c r="A358" s="777"/>
      <c r="B358" s="640"/>
      <c r="C358" s="703"/>
      <c r="D358" s="899"/>
      <c r="E358" s="681" t="s">
        <v>2568</v>
      </c>
      <c r="F358" s="681" t="s">
        <v>24</v>
      </c>
      <c r="G358" s="681" t="s">
        <v>25</v>
      </c>
      <c r="H358" s="924"/>
    </row>
    <row r="359" spans="1:11" s="618" customFormat="1" ht="15" customHeight="1">
      <c r="A359" s="777"/>
      <c r="B359" s="812" t="s">
        <v>3221</v>
      </c>
      <c r="C359" s="652" t="s">
        <v>3220</v>
      </c>
      <c r="D359" s="923" t="s">
        <v>3219</v>
      </c>
      <c r="E359" s="677">
        <f>F359-6</f>
        <v>45412</v>
      </c>
      <c r="F359" s="634">
        <v>45418</v>
      </c>
      <c r="G359" s="719">
        <f>F359+25</f>
        <v>45443</v>
      </c>
    </row>
    <row r="360" spans="1:11" s="618" customFormat="1" ht="15" customHeight="1">
      <c r="A360" s="777"/>
      <c r="B360" s="652" t="s">
        <v>3218</v>
      </c>
      <c r="C360" s="652" t="s">
        <v>3217</v>
      </c>
      <c r="D360" s="922"/>
      <c r="E360" s="677">
        <f>F360-6</f>
        <v>45419</v>
      </c>
      <c r="F360" s="719">
        <f>F359+7</f>
        <v>45425</v>
      </c>
      <c r="G360" s="719">
        <f>F360+25</f>
        <v>45450</v>
      </c>
    </row>
    <row r="361" spans="1:11" s="618" customFormat="1" ht="15" customHeight="1">
      <c r="A361" s="777"/>
      <c r="B361" s="696" t="s">
        <v>3131</v>
      </c>
      <c r="C361" s="696" t="s">
        <v>3216</v>
      </c>
      <c r="D361" s="922"/>
      <c r="E361" s="677">
        <f>F361-6</f>
        <v>45426</v>
      </c>
      <c r="F361" s="719">
        <f>F360+7</f>
        <v>45432</v>
      </c>
      <c r="G361" s="719">
        <f>F361+25</f>
        <v>45457</v>
      </c>
    </row>
    <row r="362" spans="1:11" s="618" customFormat="1" ht="15" customHeight="1">
      <c r="A362" s="777"/>
      <c r="B362" s="812" t="s">
        <v>3159</v>
      </c>
      <c r="C362" s="652" t="s">
        <v>3215</v>
      </c>
      <c r="D362" s="922"/>
      <c r="E362" s="677">
        <f>F362-6</f>
        <v>45433</v>
      </c>
      <c r="F362" s="719">
        <f>F361+7</f>
        <v>45439</v>
      </c>
      <c r="G362" s="719">
        <f>F362+25</f>
        <v>45464</v>
      </c>
    </row>
    <row r="363" spans="1:11" s="618" customFormat="1" ht="15" customHeight="1">
      <c r="A363" s="757"/>
      <c r="B363" s="887" t="s">
        <v>3214</v>
      </c>
      <c r="C363" s="813" t="s">
        <v>3213</v>
      </c>
      <c r="D363" s="921"/>
      <c r="E363" s="677">
        <f>F363-6</f>
        <v>45440</v>
      </c>
      <c r="F363" s="719">
        <f>F362+7</f>
        <v>45446</v>
      </c>
      <c r="G363" s="719">
        <f>F363+25</f>
        <v>45471</v>
      </c>
    </row>
    <row r="364" spans="1:11" s="619" customFormat="1" ht="14.1" customHeight="1">
      <c r="A364" s="793" t="s">
        <v>3212</v>
      </c>
      <c r="B364" s="793"/>
      <c r="C364" s="730"/>
      <c r="D364" s="886"/>
      <c r="E364" s="688"/>
      <c r="F364" s="885"/>
      <c r="G364" s="885"/>
      <c r="H364" s="819"/>
    </row>
    <row r="365" spans="1:11" s="618" customFormat="1" ht="15" customHeight="1">
      <c r="A365" s="777"/>
      <c r="B365" s="640" t="s">
        <v>2570</v>
      </c>
      <c r="C365" s="781" t="s">
        <v>21</v>
      </c>
      <c r="D365" s="781" t="s">
        <v>5</v>
      </c>
      <c r="E365" s="681" t="s">
        <v>2569</v>
      </c>
      <c r="F365" s="915" t="s">
        <v>6</v>
      </c>
      <c r="G365" s="681" t="s">
        <v>1212</v>
      </c>
      <c r="H365" s="914"/>
    </row>
    <row r="366" spans="1:11" s="618" customFormat="1" ht="15" customHeight="1">
      <c r="A366" s="777"/>
      <c r="B366" s="640"/>
      <c r="C366" s="899"/>
      <c r="D366" s="899"/>
      <c r="E366" s="681" t="s">
        <v>2568</v>
      </c>
      <c r="F366" s="915" t="s">
        <v>24</v>
      </c>
      <c r="G366" s="681" t="s">
        <v>25</v>
      </c>
      <c r="H366" s="914"/>
    </row>
    <row r="367" spans="1:11" s="618" customFormat="1" ht="15" customHeight="1">
      <c r="A367" s="777"/>
      <c r="B367" s="812" t="s">
        <v>2662</v>
      </c>
      <c r="C367" s="652" t="s">
        <v>3180</v>
      </c>
      <c r="D367" s="913" t="s">
        <v>3179</v>
      </c>
      <c r="E367" s="677">
        <f>F367-5</f>
        <v>45409</v>
      </c>
      <c r="F367" s="719">
        <v>45414</v>
      </c>
      <c r="G367" s="719">
        <f>F367+19</f>
        <v>45433</v>
      </c>
      <c r="H367" s="910"/>
    </row>
    <row r="368" spans="1:11" s="618" customFormat="1" ht="15" customHeight="1">
      <c r="A368" s="777"/>
      <c r="B368" s="812" t="s">
        <v>1210</v>
      </c>
      <c r="C368" s="652" t="s">
        <v>3211</v>
      </c>
      <c r="D368" s="912"/>
      <c r="E368" s="677">
        <f>F368-5</f>
        <v>45416</v>
      </c>
      <c r="F368" s="719">
        <f>F367+7</f>
        <v>45421</v>
      </c>
      <c r="G368" s="719">
        <f>F368+19</f>
        <v>45440</v>
      </c>
      <c r="H368" s="910"/>
      <c r="I368" s="909"/>
      <c r="J368" s="909"/>
      <c r="K368" s="909"/>
    </row>
    <row r="369" spans="1:11" s="618" customFormat="1" ht="15" customHeight="1">
      <c r="A369" s="777"/>
      <c r="B369" s="812" t="s">
        <v>3210</v>
      </c>
      <c r="C369" s="652" t="s">
        <v>3209</v>
      </c>
      <c r="D369" s="912"/>
      <c r="E369" s="677">
        <f>F369-5</f>
        <v>45423</v>
      </c>
      <c r="F369" s="719">
        <f>F368+7</f>
        <v>45428</v>
      </c>
      <c r="G369" s="719">
        <f>F369+19</f>
        <v>45447</v>
      </c>
      <c r="H369" s="910"/>
      <c r="I369" s="909"/>
      <c r="J369" s="909"/>
      <c r="K369" s="909"/>
    </row>
    <row r="370" spans="1:11" s="618" customFormat="1" ht="15" customHeight="1">
      <c r="A370" s="777"/>
      <c r="B370" s="887" t="s">
        <v>3149</v>
      </c>
      <c r="C370" s="813" t="s">
        <v>3208</v>
      </c>
      <c r="D370" s="912"/>
      <c r="E370" s="677">
        <f>F370-5</f>
        <v>45430</v>
      </c>
      <c r="F370" s="719">
        <f>F369+7</f>
        <v>45435</v>
      </c>
      <c r="G370" s="719">
        <f>F370+19</f>
        <v>45454</v>
      </c>
      <c r="H370" s="910"/>
      <c r="I370" s="909"/>
      <c r="J370" s="909"/>
      <c r="K370" s="909"/>
    </row>
    <row r="371" spans="1:11" s="618" customFormat="1" ht="15" customHeight="1">
      <c r="A371" s="777"/>
      <c r="B371" s="887" t="s">
        <v>3207</v>
      </c>
      <c r="C371" s="813" t="s">
        <v>3146</v>
      </c>
      <c r="D371" s="911"/>
      <c r="E371" s="677">
        <f>F371-5</f>
        <v>45437</v>
      </c>
      <c r="F371" s="719">
        <f>F370+7</f>
        <v>45442</v>
      </c>
      <c r="G371" s="719">
        <f>F371+19</f>
        <v>45461</v>
      </c>
      <c r="H371" s="910"/>
      <c r="I371" s="909"/>
      <c r="J371" s="909"/>
      <c r="K371" s="909"/>
    </row>
    <row r="372" spans="1:11" s="619" customFormat="1" ht="15.75" customHeight="1">
      <c r="A372" s="793" t="s">
        <v>3206</v>
      </c>
      <c r="B372" s="793"/>
      <c r="C372" s="730"/>
      <c r="D372" s="886"/>
      <c r="E372" s="688"/>
      <c r="F372" s="885"/>
      <c r="G372" s="920"/>
      <c r="H372" s="919"/>
      <c r="I372" s="918"/>
      <c r="J372" s="918"/>
      <c r="K372" s="918"/>
    </row>
    <row r="373" spans="1:11" s="618" customFormat="1" ht="15" hidden="1" customHeight="1">
      <c r="A373" s="777"/>
      <c r="B373" s="917" t="s">
        <v>20</v>
      </c>
      <c r="C373" s="781" t="s">
        <v>21</v>
      </c>
      <c r="D373" s="781" t="s">
        <v>5</v>
      </c>
      <c r="E373" s="681" t="s">
        <v>2569</v>
      </c>
      <c r="F373" s="915" t="s">
        <v>6</v>
      </c>
      <c r="G373" s="681" t="s">
        <v>3195</v>
      </c>
      <c r="H373" s="914"/>
      <c r="I373" s="909"/>
      <c r="J373" s="909"/>
      <c r="K373" s="909"/>
    </row>
    <row r="374" spans="1:11" s="618" customFormat="1" ht="15" hidden="1" customHeight="1">
      <c r="A374" s="777"/>
      <c r="B374" s="916"/>
      <c r="C374" s="899"/>
      <c r="D374" s="899"/>
      <c r="E374" s="681" t="s">
        <v>2568</v>
      </c>
      <c r="F374" s="915" t="s">
        <v>24</v>
      </c>
      <c r="G374" s="801" t="s">
        <v>25</v>
      </c>
      <c r="H374" s="914"/>
      <c r="I374" s="909"/>
      <c r="J374" s="909"/>
      <c r="K374" s="909"/>
    </row>
    <row r="375" spans="1:11" s="618" customFormat="1" ht="15" hidden="1" customHeight="1">
      <c r="A375" s="777"/>
      <c r="B375" s="812" t="s">
        <v>3205</v>
      </c>
      <c r="C375" s="652" t="s">
        <v>3204</v>
      </c>
      <c r="D375" s="892" t="s">
        <v>3203</v>
      </c>
      <c r="E375" s="677">
        <f>F375-5</f>
        <v>44010</v>
      </c>
      <c r="F375" s="719">
        <v>44015</v>
      </c>
      <c r="G375" s="719">
        <f>F375+14</f>
        <v>44029</v>
      </c>
      <c r="H375" s="910"/>
    </row>
    <row r="376" spans="1:11" s="618" customFormat="1" ht="15" hidden="1" customHeight="1">
      <c r="A376" s="777"/>
      <c r="B376" s="812" t="s">
        <v>3202</v>
      </c>
      <c r="C376" s="652" t="s">
        <v>3196</v>
      </c>
      <c r="D376" s="891"/>
      <c r="E376" s="677">
        <f>F376-5</f>
        <v>44017</v>
      </c>
      <c r="F376" s="719">
        <f>F375+7</f>
        <v>44022</v>
      </c>
      <c r="G376" s="719">
        <f>F376+14</f>
        <v>44036</v>
      </c>
      <c r="H376" s="910"/>
      <c r="I376" s="909"/>
      <c r="J376" s="909"/>
      <c r="K376" s="909"/>
    </row>
    <row r="377" spans="1:11" s="618" customFormat="1" ht="15" hidden="1" customHeight="1">
      <c r="A377" s="777"/>
      <c r="B377" s="812" t="s">
        <v>3201</v>
      </c>
      <c r="C377" s="652" t="s">
        <v>3200</v>
      </c>
      <c r="D377" s="891"/>
      <c r="E377" s="677">
        <f>F377-5</f>
        <v>44024</v>
      </c>
      <c r="F377" s="719">
        <f>F376+7</f>
        <v>44029</v>
      </c>
      <c r="G377" s="719">
        <f>F377+14</f>
        <v>44043</v>
      </c>
      <c r="H377" s="910"/>
      <c r="I377" s="909"/>
      <c r="J377" s="909"/>
      <c r="K377" s="909"/>
    </row>
    <row r="378" spans="1:11" s="618" customFormat="1" ht="15" hidden="1" customHeight="1">
      <c r="A378" s="777"/>
      <c r="B378" s="812" t="s">
        <v>3199</v>
      </c>
      <c r="C378" s="652" t="s">
        <v>3198</v>
      </c>
      <c r="D378" s="891"/>
      <c r="E378" s="677">
        <f>F378-5</f>
        <v>44031</v>
      </c>
      <c r="F378" s="719">
        <f>F377+7</f>
        <v>44036</v>
      </c>
      <c r="G378" s="719">
        <f>F378+14</f>
        <v>44050</v>
      </c>
      <c r="H378" s="910"/>
      <c r="I378" s="909"/>
      <c r="J378" s="909"/>
      <c r="K378" s="909"/>
    </row>
    <row r="379" spans="1:11" s="618" customFormat="1" ht="15" hidden="1" customHeight="1">
      <c r="A379" s="777"/>
      <c r="B379" s="812" t="s">
        <v>3197</v>
      </c>
      <c r="C379" s="652" t="s">
        <v>3196</v>
      </c>
      <c r="D379" s="890"/>
      <c r="E379" s="677">
        <f>F379-5</f>
        <v>44038</v>
      </c>
      <c r="F379" s="719">
        <f>F378+7</f>
        <v>44043</v>
      </c>
      <c r="G379" s="719">
        <f>F379+14</f>
        <v>44057</v>
      </c>
      <c r="H379" s="910"/>
      <c r="I379" s="909"/>
      <c r="J379" s="909"/>
      <c r="K379" s="909"/>
    </row>
    <row r="380" spans="1:11" s="618" customFormat="1" ht="15" customHeight="1">
      <c r="A380" s="777"/>
      <c r="B380" s="640" t="s">
        <v>1142</v>
      </c>
      <c r="C380" s="781" t="s">
        <v>21</v>
      </c>
      <c r="D380" s="785" t="s">
        <v>5</v>
      </c>
      <c r="E380" s="681" t="s">
        <v>2569</v>
      </c>
      <c r="F380" s="915" t="s">
        <v>6</v>
      </c>
      <c r="G380" s="681" t="s">
        <v>3195</v>
      </c>
      <c r="H380" s="914"/>
      <c r="I380" s="909"/>
      <c r="J380" s="909"/>
      <c r="K380" s="909"/>
    </row>
    <row r="381" spans="1:11" s="618" customFormat="1" ht="15" customHeight="1">
      <c r="A381" s="777"/>
      <c r="B381" s="640"/>
      <c r="C381" s="899"/>
      <c r="D381" s="831"/>
      <c r="E381" s="681" t="s">
        <v>2568</v>
      </c>
      <c r="F381" s="915" t="s">
        <v>24</v>
      </c>
      <c r="G381" s="801" t="s">
        <v>25</v>
      </c>
      <c r="H381" s="914"/>
      <c r="I381" s="909"/>
      <c r="J381" s="909"/>
      <c r="K381" s="909"/>
    </row>
    <row r="382" spans="1:11" s="618" customFormat="1" ht="15" customHeight="1">
      <c r="A382" s="777"/>
      <c r="B382" s="812" t="s">
        <v>3180</v>
      </c>
      <c r="C382" s="652" t="s">
        <v>2981</v>
      </c>
      <c r="D382" s="913" t="s">
        <v>3194</v>
      </c>
      <c r="E382" s="677">
        <f>F382-5</f>
        <v>45409</v>
      </c>
      <c r="F382" s="719">
        <v>45414</v>
      </c>
      <c r="G382" s="719">
        <f>F382+23</f>
        <v>45437</v>
      </c>
      <c r="H382" s="910"/>
    </row>
    <row r="383" spans="1:11" s="618" customFormat="1" ht="15" customHeight="1">
      <c r="A383" s="777"/>
      <c r="B383" s="812" t="s">
        <v>3193</v>
      </c>
      <c r="C383" s="652" t="s">
        <v>3177</v>
      </c>
      <c r="D383" s="912"/>
      <c r="E383" s="677">
        <f>F383-5</f>
        <v>45416</v>
      </c>
      <c r="F383" s="719">
        <f>F382+7</f>
        <v>45421</v>
      </c>
      <c r="G383" s="719">
        <f>F383+23</f>
        <v>45444</v>
      </c>
      <c r="H383" s="910"/>
      <c r="I383" s="909"/>
      <c r="J383" s="909"/>
      <c r="K383" s="909"/>
    </row>
    <row r="384" spans="1:11" s="618" customFormat="1" ht="15" customHeight="1">
      <c r="A384" s="777"/>
      <c r="B384" s="812" t="s">
        <v>1208</v>
      </c>
      <c r="C384" s="652" t="s">
        <v>3192</v>
      </c>
      <c r="D384" s="912"/>
      <c r="E384" s="677">
        <f>F384-5</f>
        <v>45423</v>
      </c>
      <c r="F384" s="719">
        <f>F383+7</f>
        <v>45428</v>
      </c>
      <c r="G384" s="719">
        <f>F384+23</f>
        <v>45451</v>
      </c>
      <c r="H384" s="910"/>
      <c r="I384" s="909"/>
      <c r="J384" s="909"/>
      <c r="K384" s="909"/>
    </row>
    <row r="385" spans="1:11" s="618" customFormat="1" ht="15" customHeight="1">
      <c r="A385" s="777"/>
      <c r="B385" s="887" t="s">
        <v>3149</v>
      </c>
      <c r="C385" s="813" t="s">
        <v>3191</v>
      </c>
      <c r="D385" s="912"/>
      <c r="E385" s="677">
        <f>F385-5</f>
        <v>45430</v>
      </c>
      <c r="F385" s="719">
        <f>F384+7</f>
        <v>45435</v>
      </c>
      <c r="G385" s="719">
        <f>F385+23</f>
        <v>45458</v>
      </c>
      <c r="H385" s="910"/>
      <c r="I385" s="909"/>
      <c r="J385" s="909"/>
      <c r="K385" s="909"/>
    </row>
    <row r="386" spans="1:11" s="618" customFormat="1" ht="15" customHeight="1">
      <c r="A386" s="777"/>
      <c r="B386" s="887" t="s">
        <v>3190</v>
      </c>
      <c r="C386" s="813" t="s">
        <v>3146</v>
      </c>
      <c r="D386" s="911"/>
      <c r="E386" s="677">
        <f>F386-5</f>
        <v>45437</v>
      </c>
      <c r="F386" s="719">
        <f>F385+7</f>
        <v>45442</v>
      </c>
      <c r="G386" s="719">
        <f>F386+23</f>
        <v>45465</v>
      </c>
      <c r="H386" s="910"/>
      <c r="I386" s="909"/>
      <c r="J386" s="909"/>
      <c r="K386" s="909"/>
    </row>
    <row r="387" spans="1:11" s="642" customFormat="1" ht="15" customHeight="1">
      <c r="A387" s="793" t="s">
        <v>3189</v>
      </c>
      <c r="B387" s="835"/>
      <c r="C387" s="730"/>
      <c r="D387" s="886"/>
      <c r="E387" s="688"/>
      <c r="F387" s="885"/>
      <c r="G387" s="885"/>
      <c r="H387" s="884"/>
      <c r="I387" s="907"/>
      <c r="J387" s="907"/>
      <c r="K387" s="907"/>
    </row>
    <row r="388" spans="1:11" s="628" customFormat="1" ht="15" hidden="1" customHeight="1">
      <c r="A388" s="777"/>
      <c r="B388" s="889" t="s">
        <v>20</v>
      </c>
      <c r="C388" s="785" t="s">
        <v>21</v>
      </c>
      <c r="D388" s="906" t="s">
        <v>5</v>
      </c>
      <c r="E388" s="783" t="s">
        <v>2569</v>
      </c>
      <c r="F388" s="783" t="s">
        <v>6</v>
      </c>
      <c r="G388" s="783" t="s">
        <v>1096</v>
      </c>
      <c r="H388" s="868"/>
      <c r="I388" s="894"/>
      <c r="J388" s="894"/>
      <c r="K388" s="894"/>
    </row>
    <row r="389" spans="1:11" s="628" customFormat="1" ht="15" hidden="1" customHeight="1">
      <c r="A389" s="777"/>
      <c r="B389" s="896"/>
      <c r="C389" s="895"/>
      <c r="D389" s="848"/>
      <c r="E389" s="869" t="s">
        <v>2568</v>
      </c>
      <c r="F389" s="869" t="s">
        <v>24</v>
      </c>
      <c r="G389" s="869" t="s">
        <v>25</v>
      </c>
      <c r="H389" s="868"/>
      <c r="I389" s="894"/>
      <c r="J389" s="894"/>
      <c r="K389" s="894"/>
    </row>
    <row r="390" spans="1:11" s="628" customFormat="1" ht="15" hidden="1" customHeight="1">
      <c r="A390" s="777"/>
      <c r="B390" s="877" t="s">
        <v>3188</v>
      </c>
      <c r="C390" s="877" t="s">
        <v>3187</v>
      </c>
      <c r="D390" s="892" t="s">
        <v>3186</v>
      </c>
      <c r="E390" s="904">
        <f>F390-5</f>
        <v>43553</v>
      </c>
      <c r="F390" s="893">
        <v>43558</v>
      </c>
      <c r="G390" s="893">
        <f>F390+24</f>
        <v>43582</v>
      </c>
      <c r="H390" s="868"/>
      <c r="I390" s="894"/>
      <c r="J390" s="894"/>
      <c r="K390" s="894"/>
    </row>
    <row r="391" spans="1:11" s="628" customFormat="1" ht="15" hidden="1" customHeight="1">
      <c r="A391" s="777"/>
      <c r="B391" s="696" t="s">
        <v>3185</v>
      </c>
      <c r="C391" s="696" t="s">
        <v>3184</v>
      </c>
      <c r="D391" s="891"/>
      <c r="E391" s="904">
        <f>F391-5</f>
        <v>43560</v>
      </c>
      <c r="F391" s="893">
        <f>F390+7</f>
        <v>43565</v>
      </c>
      <c r="G391" s="893">
        <f>F391+24</f>
        <v>43589</v>
      </c>
      <c r="H391" s="868"/>
      <c r="I391" s="894"/>
      <c r="J391" s="894"/>
      <c r="K391" s="894"/>
    </row>
    <row r="392" spans="1:11" s="628" customFormat="1" ht="15" hidden="1" customHeight="1">
      <c r="A392" s="777"/>
      <c r="B392" s="651" t="s">
        <v>3183</v>
      </c>
      <c r="C392" s="651" t="s">
        <v>3182</v>
      </c>
      <c r="D392" s="891"/>
      <c r="E392" s="904">
        <f>F392-5</f>
        <v>43567</v>
      </c>
      <c r="F392" s="893">
        <f>F391+7</f>
        <v>43572</v>
      </c>
      <c r="G392" s="893">
        <f>F392+24</f>
        <v>43596</v>
      </c>
      <c r="H392" s="868"/>
      <c r="I392" s="894"/>
      <c r="J392" s="894"/>
      <c r="K392" s="894"/>
    </row>
    <row r="393" spans="1:11" s="628" customFormat="1" ht="15" hidden="1" customHeight="1">
      <c r="A393" s="777"/>
      <c r="B393" s="651" t="s">
        <v>3009</v>
      </c>
      <c r="C393" s="651" t="s">
        <v>3181</v>
      </c>
      <c r="D393" s="891"/>
      <c r="E393" s="904">
        <f>F393-5</f>
        <v>43574</v>
      </c>
      <c r="F393" s="893">
        <f>F392+7</f>
        <v>43579</v>
      </c>
      <c r="G393" s="893">
        <f>F393+24</f>
        <v>43603</v>
      </c>
      <c r="H393" s="868"/>
      <c r="I393" s="894"/>
      <c r="J393" s="894"/>
      <c r="K393" s="894"/>
    </row>
    <row r="394" spans="1:11" s="628" customFormat="1" ht="15" hidden="1" customHeight="1">
      <c r="A394" s="777"/>
      <c r="B394" s="651" t="s">
        <v>3101</v>
      </c>
      <c r="C394" s="696" t="s">
        <v>3100</v>
      </c>
      <c r="D394" s="890"/>
      <c r="E394" s="904">
        <f>F394-5</f>
        <v>43581</v>
      </c>
      <c r="F394" s="893">
        <f>F393+7</f>
        <v>43586</v>
      </c>
      <c r="G394" s="893">
        <f>F394+24</f>
        <v>43610</v>
      </c>
      <c r="H394" s="868"/>
      <c r="I394" s="894"/>
      <c r="J394" s="894"/>
      <c r="K394" s="894"/>
    </row>
    <row r="395" spans="1:11" s="628" customFormat="1" ht="15" hidden="1" customHeight="1">
      <c r="A395" s="777"/>
      <c r="B395" s="651"/>
      <c r="C395" s="696"/>
      <c r="D395" s="903"/>
      <c r="E395" s="740"/>
      <c r="F395" s="902"/>
      <c r="G395" s="902"/>
      <c r="H395" s="868"/>
      <c r="I395" s="894"/>
      <c r="J395" s="894"/>
      <c r="K395" s="894"/>
    </row>
    <row r="396" spans="1:11" s="628" customFormat="1" ht="15" customHeight="1">
      <c r="A396" s="777"/>
      <c r="B396" s="640" t="s">
        <v>1142</v>
      </c>
      <c r="C396" s="781" t="s">
        <v>21</v>
      </c>
      <c r="D396" s="906" t="s">
        <v>5</v>
      </c>
      <c r="E396" s="783" t="s">
        <v>2569</v>
      </c>
      <c r="F396" s="783" t="s">
        <v>6</v>
      </c>
      <c r="G396" s="783" t="s">
        <v>1096</v>
      </c>
      <c r="H396" s="868"/>
      <c r="I396" s="894"/>
      <c r="J396" s="894"/>
      <c r="K396" s="894"/>
    </row>
    <row r="397" spans="1:11" s="628" customFormat="1" ht="15" customHeight="1">
      <c r="A397" s="777"/>
      <c r="B397" s="640"/>
      <c r="C397" s="899"/>
      <c r="D397" s="848"/>
      <c r="E397" s="869" t="s">
        <v>2568</v>
      </c>
      <c r="F397" s="869" t="s">
        <v>24</v>
      </c>
      <c r="G397" s="869" t="s">
        <v>25</v>
      </c>
      <c r="H397" s="868"/>
      <c r="I397" s="894"/>
      <c r="J397" s="894"/>
      <c r="K397" s="894"/>
    </row>
    <row r="398" spans="1:11" s="628" customFormat="1" ht="15" customHeight="1">
      <c r="A398" s="777"/>
      <c r="B398" s="812" t="s">
        <v>2977</v>
      </c>
      <c r="C398" s="652" t="s">
        <v>3180</v>
      </c>
      <c r="D398" s="892" t="s">
        <v>3179</v>
      </c>
      <c r="E398" s="904">
        <f>F398-5</f>
        <v>45409</v>
      </c>
      <c r="F398" s="719">
        <v>45414</v>
      </c>
      <c r="G398" s="893">
        <f>F398+28</f>
        <v>45442</v>
      </c>
      <c r="H398" s="868"/>
      <c r="I398" s="894"/>
      <c r="J398" s="894"/>
      <c r="K398" s="894"/>
    </row>
    <row r="399" spans="1:11" s="628" customFormat="1" ht="15" customHeight="1">
      <c r="A399" s="777"/>
      <c r="B399" s="812" t="s">
        <v>3178</v>
      </c>
      <c r="C399" s="652" t="s">
        <v>3177</v>
      </c>
      <c r="D399" s="891"/>
      <c r="E399" s="904">
        <f>F399-5</f>
        <v>45416</v>
      </c>
      <c r="F399" s="893">
        <f>F398+7</f>
        <v>45421</v>
      </c>
      <c r="G399" s="893">
        <f>F399+28</f>
        <v>45449</v>
      </c>
      <c r="H399" s="868"/>
      <c r="I399" s="894"/>
      <c r="J399" s="894"/>
      <c r="K399" s="894"/>
    </row>
    <row r="400" spans="1:11" s="628" customFormat="1" ht="15" customHeight="1">
      <c r="A400" s="777"/>
      <c r="B400" s="812" t="s">
        <v>3124</v>
      </c>
      <c r="C400" s="652" t="s">
        <v>3176</v>
      </c>
      <c r="D400" s="891"/>
      <c r="E400" s="904">
        <f>F400-5</f>
        <v>45423</v>
      </c>
      <c r="F400" s="893">
        <f>F399+7</f>
        <v>45428</v>
      </c>
      <c r="G400" s="893">
        <f>F400+28</f>
        <v>45456</v>
      </c>
      <c r="H400" s="868"/>
      <c r="I400" s="894"/>
      <c r="J400" s="894"/>
      <c r="K400" s="894"/>
    </row>
    <row r="401" spans="1:11" s="628" customFormat="1" ht="15" customHeight="1">
      <c r="A401" s="777"/>
      <c r="B401" s="887" t="s">
        <v>3149</v>
      </c>
      <c r="C401" s="813" t="s">
        <v>3175</v>
      </c>
      <c r="D401" s="891"/>
      <c r="E401" s="904">
        <f>F401-5</f>
        <v>45430</v>
      </c>
      <c r="F401" s="893">
        <f>F400+7</f>
        <v>45435</v>
      </c>
      <c r="G401" s="893">
        <f>F401+28</f>
        <v>45463</v>
      </c>
      <c r="H401" s="868"/>
      <c r="I401" s="894"/>
      <c r="J401" s="894"/>
      <c r="K401" s="894"/>
    </row>
    <row r="402" spans="1:11" s="628" customFormat="1" ht="15" customHeight="1">
      <c r="A402" s="777"/>
      <c r="B402" s="887" t="s">
        <v>3174</v>
      </c>
      <c r="C402" s="813" t="s">
        <v>3173</v>
      </c>
      <c r="D402" s="890"/>
      <c r="E402" s="904">
        <f>F402-5</f>
        <v>45437</v>
      </c>
      <c r="F402" s="893">
        <f>F401+7</f>
        <v>45442</v>
      </c>
      <c r="G402" s="893">
        <f>F402+28</f>
        <v>45470</v>
      </c>
      <c r="H402" s="868"/>
      <c r="I402" s="894"/>
      <c r="J402" s="894"/>
      <c r="K402" s="894"/>
    </row>
    <row r="403" spans="1:11" s="628" customFormat="1" ht="15" hidden="1" customHeight="1">
      <c r="A403" s="777"/>
      <c r="B403" s="795" t="s">
        <v>20</v>
      </c>
      <c r="C403" s="785" t="s">
        <v>21</v>
      </c>
      <c r="D403" s="906" t="s">
        <v>5</v>
      </c>
      <c r="E403" s="783" t="s">
        <v>2569</v>
      </c>
      <c r="F403" s="783" t="s">
        <v>6</v>
      </c>
      <c r="G403" s="783" t="s">
        <v>1096</v>
      </c>
      <c r="H403" s="868"/>
      <c r="I403" s="894"/>
      <c r="J403" s="894"/>
      <c r="K403" s="894"/>
    </row>
    <row r="404" spans="1:11" s="628" customFormat="1" ht="15" hidden="1" customHeight="1">
      <c r="A404" s="777"/>
      <c r="B404" s="905"/>
      <c r="C404" s="895"/>
      <c r="D404" s="848"/>
      <c r="E404" s="869" t="s">
        <v>2568</v>
      </c>
      <c r="F404" s="869" t="s">
        <v>24</v>
      </c>
      <c r="G404" s="869" t="s">
        <v>25</v>
      </c>
      <c r="H404" s="868"/>
      <c r="I404" s="894"/>
      <c r="J404" s="894"/>
      <c r="K404" s="894"/>
    </row>
    <row r="405" spans="1:11" s="628" customFormat="1" ht="15" hidden="1" customHeight="1">
      <c r="A405" s="777"/>
      <c r="B405" s="812" t="s">
        <v>3144</v>
      </c>
      <c r="C405" s="652" t="s">
        <v>3172</v>
      </c>
      <c r="D405" s="892" t="s">
        <v>3171</v>
      </c>
      <c r="E405" s="904">
        <f>F405-5</f>
        <v>44043</v>
      </c>
      <c r="F405" s="893">
        <v>44048</v>
      </c>
      <c r="G405" s="893">
        <f>F405+22</f>
        <v>44070</v>
      </c>
      <c r="H405" s="868"/>
      <c r="I405" s="894"/>
      <c r="J405" s="894"/>
      <c r="K405" s="894"/>
    </row>
    <row r="406" spans="1:11" s="628" customFormat="1" ht="15" hidden="1" customHeight="1">
      <c r="A406" s="777"/>
      <c r="B406" s="812" t="s">
        <v>3170</v>
      </c>
      <c r="C406" s="652" t="s">
        <v>3168</v>
      </c>
      <c r="D406" s="891"/>
      <c r="E406" s="904">
        <f>F406-5</f>
        <v>44050</v>
      </c>
      <c r="F406" s="893">
        <f>F405+7</f>
        <v>44055</v>
      </c>
      <c r="G406" s="893">
        <f>F406+22</f>
        <v>44077</v>
      </c>
      <c r="H406" s="868"/>
      <c r="I406" s="894"/>
      <c r="J406" s="894"/>
      <c r="K406" s="894"/>
    </row>
    <row r="407" spans="1:11" s="628" customFormat="1" ht="15" hidden="1" customHeight="1">
      <c r="A407" s="777"/>
      <c r="B407" s="812" t="s">
        <v>3169</v>
      </c>
      <c r="C407" s="652" t="s">
        <v>3168</v>
      </c>
      <c r="D407" s="891"/>
      <c r="E407" s="904">
        <f>F407-5</f>
        <v>44057</v>
      </c>
      <c r="F407" s="893">
        <f>F406+7</f>
        <v>44062</v>
      </c>
      <c r="G407" s="893">
        <f>F407+22</f>
        <v>44084</v>
      </c>
      <c r="H407" s="868"/>
      <c r="I407" s="894"/>
      <c r="J407" s="894"/>
      <c r="K407" s="894"/>
    </row>
    <row r="408" spans="1:11" s="628" customFormat="1" ht="15" hidden="1" customHeight="1">
      <c r="A408" s="777"/>
      <c r="B408" s="812" t="s">
        <v>3167</v>
      </c>
      <c r="C408" s="652" t="s">
        <v>3138</v>
      </c>
      <c r="D408" s="891"/>
      <c r="E408" s="904">
        <f>F408-5</f>
        <v>44064</v>
      </c>
      <c r="F408" s="893">
        <f>F407+7</f>
        <v>44069</v>
      </c>
      <c r="G408" s="893">
        <f>F408+22</f>
        <v>44091</v>
      </c>
      <c r="H408" s="868"/>
      <c r="I408" s="894"/>
      <c r="J408" s="894"/>
      <c r="K408" s="894"/>
    </row>
    <row r="409" spans="1:11" s="628" customFormat="1" ht="15" hidden="1" customHeight="1">
      <c r="A409" s="777"/>
      <c r="B409" s="812" t="s">
        <v>3166</v>
      </c>
      <c r="C409" s="652" t="s">
        <v>3165</v>
      </c>
      <c r="D409" s="890"/>
      <c r="E409" s="904">
        <f>F409-5</f>
        <v>44071</v>
      </c>
      <c r="F409" s="893">
        <f>F408+7</f>
        <v>44076</v>
      </c>
      <c r="G409" s="893">
        <f>F409+22</f>
        <v>44098</v>
      </c>
      <c r="H409" s="868"/>
      <c r="I409" s="894"/>
      <c r="J409" s="894"/>
      <c r="K409" s="894"/>
    </row>
    <row r="410" spans="1:11" s="628" customFormat="1" ht="15" hidden="1" customHeight="1">
      <c r="A410" s="777"/>
      <c r="B410" s="799"/>
      <c r="C410" s="731"/>
      <c r="D410" s="903"/>
      <c r="E410" s="740"/>
      <c r="F410" s="902"/>
      <c r="G410" s="902"/>
      <c r="H410" s="868"/>
      <c r="I410" s="894"/>
      <c r="J410" s="894"/>
      <c r="K410" s="894"/>
    </row>
    <row r="411" spans="1:11" s="628" customFormat="1" ht="15" customHeight="1">
      <c r="A411" s="777"/>
      <c r="B411" s="640" t="s">
        <v>1142</v>
      </c>
      <c r="C411" s="908" t="s">
        <v>21</v>
      </c>
      <c r="D411" s="882" t="s">
        <v>5</v>
      </c>
      <c r="E411" s="900" t="s">
        <v>2569</v>
      </c>
      <c r="F411" s="900" t="s">
        <v>6</v>
      </c>
      <c r="G411" s="900" t="s">
        <v>1096</v>
      </c>
      <c r="H411" s="868"/>
      <c r="I411" s="894"/>
      <c r="J411" s="894"/>
      <c r="K411" s="894"/>
    </row>
    <row r="412" spans="1:11" s="628" customFormat="1" ht="15" customHeight="1">
      <c r="A412" s="777"/>
      <c r="B412" s="640"/>
      <c r="C412" s="899"/>
      <c r="D412" s="879"/>
      <c r="E412" s="897" t="s">
        <v>2568</v>
      </c>
      <c r="F412" s="897" t="s">
        <v>24</v>
      </c>
      <c r="G412" s="897" t="s">
        <v>25</v>
      </c>
      <c r="H412" s="868"/>
      <c r="I412" s="894"/>
      <c r="J412" s="894"/>
      <c r="K412" s="894"/>
    </row>
    <row r="413" spans="1:11" s="628" customFormat="1" ht="15" customHeight="1">
      <c r="A413" s="777"/>
      <c r="B413" s="812" t="s">
        <v>3164</v>
      </c>
      <c r="C413" s="652" t="s">
        <v>3163</v>
      </c>
      <c r="D413" s="892" t="s">
        <v>3162</v>
      </c>
      <c r="E413" s="904">
        <f>F413-5</f>
        <v>45413</v>
      </c>
      <c r="F413" s="634">
        <v>45418</v>
      </c>
      <c r="G413" s="893">
        <f>F413+24</f>
        <v>45442</v>
      </c>
      <c r="H413" s="868"/>
      <c r="I413" s="894"/>
      <c r="J413" s="894"/>
      <c r="K413" s="894"/>
    </row>
    <row r="414" spans="1:11" s="628" customFormat="1" ht="15" customHeight="1">
      <c r="A414" s="777"/>
      <c r="B414" s="652" t="s">
        <v>3070</v>
      </c>
      <c r="C414" s="652" t="s">
        <v>3132</v>
      </c>
      <c r="D414" s="891"/>
      <c r="E414" s="904">
        <f>F414-5</f>
        <v>45420</v>
      </c>
      <c r="F414" s="893">
        <f>F413+7</f>
        <v>45425</v>
      </c>
      <c r="G414" s="893">
        <f>F414+24</f>
        <v>45449</v>
      </c>
      <c r="H414" s="868"/>
      <c r="I414" s="894"/>
      <c r="J414" s="894"/>
      <c r="K414" s="894"/>
    </row>
    <row r="415" spans="1:11" s="628" customFormat="1" ht="15" customHeight="1">
      <c r="A415" s="777"/>
      <c r="B415" s="696" t="s">
        <v>3161</v>
      </c>
      <c r="C415" s="696" t="s">
        <v>3160</v>
      </c>
      <c r="D415" s="891"/>
      <c r="E415" s="904">
        <f>F415-5</f>
        <v>45427</v>
      </c>
      <c r="F415" s="893">
        <f>F414+7</f>
        <v>45432</v>
      </c>
      <c r="G415" s="893">
        <f>F415+24</f>
        <v>45456</v>
      </c>
      <c r="H415" s="868"/>
      <c r="I415" s="894"/>
      <c r="J415" s="894"/>
      <c r="K415" s="894"/>
    </row>
    <row r="416" spans="1:11" s="628" customFormat="1" ht="15" customHeight="1">
      <c r="A416" s="777"/>
      <c r="B416" s="812" t="s">
        <v>3159</v>
      </c>
      <c r="C416" s="652" t="s">
        <v>3158</v>
      </c>
      <c r="D416" s="891"/>
      <c r="E416" s="904">
        <f>F416-5</f>
        <v>45434</v>
      </c>
      <c r="F416" s="893">
        <f>F415+7</f>
        <v>45439</v>
      </c>
      <c r="G416" s="893">
        <f>F416+24</f>
        <v>45463</v>
      </c>
      <c r="H416" s="868"/>
      <c r="I416" s="894"/>
      <c r="J416" s="894"/>
      <c r="K416" s="894"/>
    </row>
    <row r="417" spans="1:11" s="628" customFormat="1" ht="15" customHeight="1">
      <c r="A417" s="777"/>
      <c r="B417" s="887" t="s">
        <v>3157</v>
      </c>
      <c r="C417" s="813" t="s">
        <v>3156</v>
      </c>
      <c r="D417" s="890"/>
      <c r="E417" s="904">
        <f>F417-5</f>
        <v>45441</v>
      </c>
      <c r="F417" s="893">
        <f>F416+7</f>
        <v>45446</v>
      </c>
      <c r="G417" s="893">
        <f>F417+24</f>
        <v>45470</v>
      </c>
      <c r="H417" s="868"/>
      <c r="I417" s="894"/>
      <c r="J417" s="894"/>
      <c r="K417" s="894"/>
    </row>
    <row r="418" spans="1:11" s="642" customFormat="1" ht="15" customHeight="1">
      <c r="A418" s="793" t="s">
        <v>1088</v>
      </c>
      <c r="B418" s="835"/>
      <c r="C418" s="730"/>
      <c r="D418" s="886"/>
      <c r="E418" s="688"/>
      <c r="F418" s="885"/>
      <c r="G418" s="885"/>
      <c r="H418" s="884"/>
      <c r="I418" s="907"/>
      <c r="J418" s="907"/>
      <c r="K418" s="907"/>
    </row>
    <row r="419" spans="1:11" s="628" customFormat="1" ht="15" customHeight="1">
      <c r="A419" s="777"/>
      <c r="B419" s="640" t="s">
        <v>3155</v>
      </c>
      <c r="C419" s="781" t="s">
        <v>21</v>
      </c>
      <c r="D419" s="906" t="s">
        <v>5</v>
      </c>
      <c r="E419" s="783" t="s">
        <v>2569</v>
      </c>
      <c r="F419" s="783" t="s">
        <v>6</v>
      </c>
      <c r="G419" s="783" t="s">
        <v>1096</v>
      </c>
      <c r="H419" s="868"/>
      <c r="I419" s="894"/>
      <c r="J419" s="894"/>
      <c r="K419" s="894"/>
    </row>
    <row r="420" spans="1:11" s="628" customFormat="1" ht="15" customHeight="1">
      <c r="A420" s="777"/>
      <c r="B420" s="640"/>
      <c r="C420" s="899"/>
      <c r="D420" s="848"/>
      <c r="E420" s="869" t="s">
        <v>2568</v>
      </c>
      <c r="F420" s="869" t="s">
        <v>24</v>
      </c>
      <c r="G420" s="869" t="s">
        <v>25</v>
      </c>
      <c r="H420" s="868"/>
      <c r="I420" s="894"/>
      <c r="J420" s="894"/>
      <c r="K420" s="894"/>
    </row>
    <row r="421" spans="1:11" s="628" customFormat="1" ht="15" customHeight="1">
      <c r="A421" s="777"/>
      <c r="B421" s="812" t="s">
        <v>3154</v>
      </c>
      <c r="C421" s="652" t="s">
        <v>2977</v>
      </c>
      <c r="D421" s="892" t="s">
        <v>2916</v>
      </c>
      <c r="E421" s="904">
        <f>F421-5</f>
        <v>45409</v>
      </c>
      <c r="F421" s="719">
        <v>45414</v>
      </c>
      <c r="G421" s="893">
        <f>F421+28</f>
        <v>45442</v>
      </c>
      <c r="H421" s="868"/>
      <c r="I421" s="894"/>
      <c r="J421" s="894"/>
      <c r="K421" s="894"/>
    </row>
    <row r="422" spans="1:11" s="628" customFormat="1" ht="15" customHeight="1">
      <c r="A422" s="777"/>
      <c r="B422" s="812" t="s">
        <v>3153</v>
      </c>
      <c r="C422" s="652" t="s">
        <v>3152</v>
      </c>
      <c r="D422" s="891"/>
      <c r="E422" s="904">
        <f>F422-5</f>
        <v>45416</v>
      </c>
      <c r="F422" s="893">
        <f>F421+7</f>
        <v>45421</v>
      </c>
      <c r="G422" s="893">
        <f>F422+28</f>
        <v>45449</v>
      </c>
      <c r="H422" s="868"/>
      <c r="I422" s="894"/>
      <c r="J422" s="894"/>
      <c r="K422" s="894"/>
    </row>
    <row r="423" spans="1:11" s="628" customFormat="1" ht="15" customHeight="1">
      <c r="A423" s="777"/>
      <c r="B423" s="812" t="s">
        <v>3151</v>
      </c>
      <c r="C423" s="652" t="s">
        <v>3150</v>
      </c>
      <c r="D423" s="891"/>
      <c r="E423" s="904">
        <f>F423-5</f>
        <v>45423</v>
      </c>
      <c r="F423" s="893">
        <f>F422+7</f>
        <v>45428</v>
      </c>
      <c r="G423" s="893">
        <f>F423+28</f>
        <v>45456</v>
      </c>
      <c r="H423" s="868"/>
      <c r="I423" s="894"/>
      <c r="J423" s="894"/>
      <c r="K423" s="894"/>
    </row>
    <row r="424" spans="1:11" s="628" customFormat="1" ht="15" customHeight="1">
      <c r="A424" s="777"/>
      <c r="B424" s="887" t="s">
        <v>3149</v>
      </c>
      <c r="C424" s="813" t="s">
        <v>3148</v>
      </c>
      <c r="D424" s="891"/>
      <c r="E424" s="904">
        <f>F424-5</f>
        <v>45430</v>
      </c>
      <c r="F424" s="893">
        <f>F423+7</f>
        <v>45435</v>
      </c>
      <c r="G424" s="893">
        <f>F424+28</f>
        <v>45463</v>
      </c>
      <c r="H424" s="868"/>
      <c r="I424" s="894"/>
      <c r="J424" s="894"/>
      <c r="K424" s="894"/>
    </row>
    <row r="425" spans="1:11" s="628" customFormat="1" ht="15" customHeight="1">
      <c r="A425" s="777"/>
      <c r="B425" s="887" t="s">
        <v>3147</v>
      </c>
      <c r="C425" s="813" t="s">
        <v>3146</v>
      </c>
      <c r="D425" s="890"/>
      <c r="E425" s="904">
        <f>F425-5</f>
        <v>45437</v>
      </c>
      <c r="F425" s="893">
        <f>F424+7</f>
        <v>45442</v>
      </c>
      <c r="G425" s="893">
        <f>F425+28</f>
        <v>45470</v>
      </c>
      <c r="H425" s="868"/>
      <c r="I425" s="894"/>
      <c r="J425" s="894"/>
      <c r="K425" s="894"/>
    </row>
    <row r="426" spans="1:11" s="628" customFormat="1" ht="15" hidden="1" customHeight="1">
      <c r="A426" s="777"/>
      <c r="B426" s="795" t="s">
        <v>20</v>
      </c>
      <c r="C426" s="785" t="s">
        <v>21</v>
      </c>
      <c r="D426" s="906" t="s">
        <v>5</v>
      </c>
      <c r="E426" s="783" t="s">
        <v>2569</v>
      </c>
      <c r="F426" s="783" t="s">
        <v>6</v>
      </c>
      <c r="G426" s="783" t="s">
        <v>3145</v>
      </c>
      <c r="H426" s="868"/>
      <c r="I426" s="894"/>
      <c r="J426" s="894"/>
      <c r="K426" s="894"/>
    </row>
    <row r="427" spans="1:11" s="628" customFormat="1" ht="15" hidden="1" customHeight="1">
      <c r="A427" s="777"/>
      <c r="B427" s="905"/>
      <c r="C427" s="895"/>
      <c r="D427" s="848"/>
      <c r="E427" s="869" t="s">
        <v>2568</v>
      </c>
      <c r="F427" s="869" t="s">
        <v>24</v>
      </c>
      <c r="G427" s="869" t="s">
        <v>25</v>
      </c>
      <c r="H427" s="868"/>
      <c r="I427" s="894"/>
      <c r="J427" s="894"/>
      <c r="K427" s="894"/>
    </row>
    <row r="428" spans="1:11" s="628" customFormat="1" ht="15" hidden="1" customHeight="1">
      <c r="A428" s="777"/>
      <c r="B428" s="812" t="s">
        <v>3144</v>
      </c>
      <c r="C428" s="652" t="s">
        <v>3143</v>
      </c>
      <c r="D428" s="892" t="s">
        <v>3142</v>
      </c>
      <c r="E428" s="904">
        <f>F428-5</f>
        <v>44043</v>
      </c>
      <c r="F428" s="893">
        <v>44048</v>
      </c>
      <c r="G428" s="893">
        <f>F428+24</f>
        <v>44072</v>
      </c>
      <c r="H428" s="868"/>
      <c r="I428" s="894"/>
      <c r="J428" s="894"/>
      <c r="K428" s="894"/>
    </row>
    <row r="429" spans="1:11" s="628" customFormat="1" ht="15" hidden="1" customHeight="1">
      <c r="A429" s="777"/>
      <c r="B429" s="812" t="s">
        <v>3141</v>
      </c>
      <c r="C429" s="652" t="s">
        <v>3140</v>
      </c>
      <c r="D429" s="891"/>
      <c r="E429" s="904">
        <f>F429-5</f>
        <v>44050</v>
      </c>
      <c r="F429" s="893">
        <f>F428+7</f>
        <v>44055</v>
      </c>
      <c r="G429" s="893">
        <f>F429+24</f>
        <v>44079</v>
      </c>
      <c r="H429" s="868"/>
      <c r="I429" s="894"/>
      <c r="J429" s="894"/>
      <c r="K429" s="894"/>
    </row>
    <row r="430" spans="1:11" s="628" customFormat="1" ht="15" hidden="1" customHeight="1">
      <c r="A430" s="777"/>
      <c r="B430" s="812" t="s">
        <v>3139</v>
      </c>
      <c r="C430" s="652" t="s">
        <v>3138</v>
      </c>
      <c r="D430" s="891"/>
      <c r="E430" s="904">
        <f>F430-5</f>
        <v>44057</v>
      </c>
      <c r="F430" s="893">
        <f>F429+7</f>
        <v>44062</v>
      </c>
      <c r="G430" s="893">
        <f>F430+24</f>
        <v>44086</v>
      </c>
      <c r="H430" s="868"/>
      <c r="I430" s="894"/>
      <c r="J430" s="894"/>
      <c r="K430" s="894"/>
    </row>
    <row r="431" spans="1:11" s="628" customFormat="1" ht="15" hidden="1" customHeight="1">
      <c r="A431" s="777"/>
      <c r="B431" s="812" t="s">
        <v>3137</v>
      </c>
      <c r="C431" s="652" t="s">
        <v>3135</v>
      </c>
      <c r="D431" s="891"/>
      <c r="E431" s="904">
        <f>F431-5</f>
        <v>44064</v>
      </c>
      <c r="F431" s="893">
        <f>F430+7</f>
        <v>44069</v>
      </c>
      <c r="G431" s="893">
        <f>F431+24</f>
        <v>44093</v>
      </c>
      <c r="H431" s="868"/>
      <c r="I431" s="894"/>
      <c r="J431" s="894"/>
      <c r="K431" s="894"/>
    </row>
    <row r="432" spans="1:11" s="628" customFormat="1" ht="15" hidden="1" customHeight="1">
      <c r="A432" s="777"/>
      <c r="B432" s="812" t="s">
        <v>3136</v>
      </c>
      <c r="C432" s="652" t="s">
        <v>3135</v>
      </c>
      <c r="D432" s="890"/>
      <c r="E432" s="904">
        <f>F432-5</f>
        <v>44071</v>
      </c>
      <c r="F432" s="893">
        <f>F431+7</f>
        <v>44076</v>
      </c>
      <c r="G432" s="893">
        <f>F432+24</f>
        <v>44100</v>
      </c>
      <c r="H432" s="868"/>
      <c r="I432" s="894"/>
      <c r="J432" s="894"/>
      <c r="K432" s="894"/>
    </row>
    <row r="433" spans="1:11" s="628" customFormat="1" ht="15" hidden="1" customHeight="1">
      <c r="A433" s="777"/>
      <c r="B433" s="799"/>
      <c r="C433" s="731"/>
      <c r="D433" s="903"/>
      <c r="E433" s="740"/>
      <c r="F433" s="902"/>
      <c r="G433" s="902"/>
      <c r="H433" s="868"/>
      <c r="I433" s="894"/>
      <c r="J433" s="894"/>
      <c r="K433" s="894"/>
    </row>
    <row r="434" spans="1:11" s="628" customFormat="1" ht="15" customHeight="1">
      <c r="A434" s="777"/>
      <c r="B434" s="640" t="s">
        <v>2570</v>
      </c>
      <c r="C434" s="781" t="s">
        <v>21</v>
      </c>
      <c r="D434" s="901" t="s">
        <v>5</v>
      </c>
      <c r="E434" s="900" t="s">
        <v>2569</v>
      </c>
      <c r="F434" s="900" t="s">
        <v>6</v>
      </c>
      <c r="G434" s="900" t="s">
        <v>1090</v>
      </c>
      <c r="H434" s="868"/>
      <c r="I434" s="894"/>
      <c r="J434" s="894"/>
      <c r="K434" s="894"/>
    </row>
    <row r="435" spans="1:11" s="628" customFormat="1" ht="15" customHeight="1">
      <c r="A435" s="777"/>
      <c r="B435" s="640"/>
      <c r="C435" s="899"/>
      <c r="D435" s="898"/>
      <c r="E435" s="897" t="s">
        <v>2568</v>
      </c>
      <c r="F435" s="897" t="s">
        <v>24</v>
      </c>
      <c r="G435" s="897" t="s">
        <v>25</v>
      </c>
      <c r="H435" s="868"/>
      <c r="I435" s="894"/>
      <c r="J435" s="894"/>
      <c r="K435" s="894"/>
    </row>
    <row r="436" spans="1:11" s="628" customFormat="1" ht="15" customHeight="1">
      <c r="A436" s="777"/>
      <c r="B436" s="812" t="s">
        <v>3134</v>
      </c>
      <c r="C436" s="652" t="s">
        <v>3133</v>
      </c>
      <c r="D436" s="892" t="s">
        <v>2321</v>
      </c>
      <c r="E436" s="753">
        <f>F436-5</f>
        <v>45413</v>
      </c>
      <c r="F436" s="634">
        <v>45418</v>
      </c>
      <c r="G436" s="893">
        <f>F436+22</f>
        <v>45440</v>
      </c>
      <c r="H436" s="868"/>
      <c r="I436" s="894"/>
      <c r="J436" s="894"/>
      <c r="K436" s="894"/>
    </row>
    <row r="437" spans="1:11" s="628" customFormat="1" ht="15" customHeight="1">
      <c r="A437" s="777"/>
      <c r="B437" s="652" t="s">
        <v>3070</v>
      </c>
      <c r="C437" s="652" t="s">
        <v>3132</v>
      </c>
      <c r="D437" s="891"/>
      <c r="E437" s="753">
        <f>F437-5</f>
        <v>45420</v>
      </c>
      <c r="F437" s="893">
        <f>F436+7</f>
        <v>45425</v>
      </c>
      <c r="G437" s="893">
        <f>F437+22</f>
        <v>45447</v>
      </c>
      <c r="H437" s="868"/>
      <c r="I437" s="894"/>
      <c r="J437" s="894"/>
      <c r="K437" s="894"/>
    </row>
    <row r="438" spans="1:11" s="628" customFormat="1" ht="15" customHeight="1">
      <c r="A438" s="777"/>
      <c r="B438" s="696" t="s">
        <v>3131</v>
      </c>
      <c r="C438" s="696" t="s">
        <v>3130</v>
      </c>
      <c r="D438" s="891"/>
      <c r="E438" s="753">
        <f>F438-5</f>
        <v>45427</v>
      </c>
      <c r="F438" s="893">
        <f>F437+7</f>
        <v>45432</v>
      </c>
      <c r="G438" s="893">
        <f>F438+22</f>
        <v>45454</v>
      </c>
      <c r="H438" s="868"/>
      <c r="I438" s="894"/>
      <c r="J438" s="894"/>
      <c r="K438" s="894"/>
    </row>
    <row r="439" spans="1:11" s="628" customFormat="1" ht="15" customHeight="1">
      <c r="A439" s="777"/>
      <c r="B439" s="812" t="s">
        <v>3129</v>
      </c>
      <c r="C439" s="652" t="s">
        <v>3128</v>
      </c>
      <c r="D439" s="891"/>
      <c r="E439" s="753">
        <f>F439-5</f>
        <v>45434</v>
      </c>
      <c r="F439" s="893">
        <f>F438+7</f>
        <v>45439</v>
      </c>
      <c r="G439" s="893">
        <f>F439+22</f>
        <v>45461</v>
      </c>
      <c r="H439" s="868"/>
    </row>
    <row r="440" spans="1:11" s="628" customFormat="1" ht="15" customHeight="1">
      <c r="A440" s="777"/>
      <c r="B440" s="887" t="s">
        <v>3127</v>
      </c>
      <c r="C440" s="813" t="s">
        <v>3126</v>
      </c>
      <c r="D440" s="890"/>
      <c r="E440" s="753">
        <f>F440-5</f>
        <v>45441</v>
      </c>
      <c r="F440" s="893">
        <f>F439+7</f>
        <v>45446</v>
      </c>
      <c r="G440" s="893">
        <f>F440+22</f>
        <v>45468</v>
      </c>
      <c r="H440" s="868"/>
    </row>
    <row r="441" spans="1:11" s="628" customFormat="1" ht="15" hidden="1" customHeight="1">
      <c r="A441" s="777"/>
      <c r="B441" s="889" t="s">
        <v>3125</v>
      </c>
      <c r="C441" s="785" t="s">
        <v>21</v>
      </c>
      <c r="D441" s="872" t="s">
        <v>5</v>
      </c>
      <c r="E441" s="783" t="s">
        <v>2569</v>
      </c>
      <c r="F441" s="783" t="s">
        <v>6</v>
      </c>
      <c r="G441" s="783" t="s">
        <v>1090</v>
      </c>
      <c r="H441" s="868"/>
      <c r="I441" s="894"/>
      <c r="J441" s="894"/>
      <c r="K441" s="894"/>
    </row>
    <row r="442" spans="1:11" s="628" customFormat="1" ht="15" hidden="1" customHeight="1">
      <c r="A442" s="777"/>
      <c r="B442" s="896"/>
      <c r="C442" s="895"/>
      <c r="D442" s="832"/>
      <c r="E442" s="869" t="s">
        <v>2568</v>
      </c>
      <c r="F442" s="869" t="s">
        <v>24</v>
      </c>
      <c r="G442" s="869" t="s">
        <v>25</v>
      </c>
      <c r="H442" s="868"/>
      <c r="I442" s="894"/>
      <c r="J442" s="894"/>
      <c r="K442" s="894"/>
    </row>
    <row r="443" spans="1:11" s="628" customFormat="1" ht="15" hidden="1" customHeight="1">
      <c r="A443" s="777"/>
      <c r="B443" s="877" t="s">
        <v>3124</v>
      </c>
      <c r="C443" s="877" t="s">
        <v>3123</v>
      </c>
      <c r="D443" s="764" t="s">
        <v>3122</v>
      </c>
      <c r="E443" s="753">
        <f>F443-5</f>
        <v>43557</v>
      </c>
      <c r="F443" s="893">
        <v>43562</v>
      </c>
      <c r="G443" s="893">
        <f>F443+25</f>
        <v>43587</v>
      </c>
      <c r="H443" s="868"/>
      <c r="I443" s="894"/>
      <c r="J443" s="894"/>
      <c r="K443" s="894"/>
    </row>
    <row r="444" spans="1:11" s="628" customFormat="1" ht="15" hidden="1" customHeight="1">
      <c r="A444" s="777"/>
      <c r="B444" s="696" t="s">
        <v>3121</v>
      </c>
      <c r="C444" s="696" t="s">
        <v>3120</v>
      </c>
      <c r="D444" s="764"/>
      <c r="E444" s="753">
        <f>F444-5</f>
        <v>43564</v>
      </c>
      <c r="F444" s="893">
        <f>F443+7</f>
        <v>43569</v>
      </c>
      <c r="G444" s="893">
        <f>F444+25</f>
        <v>43594</v>
      </c>
      <c r="H444" s="868"/>
      <c r="I444" s="894"/>
      <c r="J444" s="894"/>
      <c r="K444" s="894"/>
    </row>
    <row r="445" spans="1:11" s="628" customFormat="1" ht="15" hidden="1" customHeight="1">
      <c r="A445" s="777"/>
      <c r="B445" s="651" t="s">
        <v>3119</v>
      </c>
      <c r="C445" s="651" t="s">
        <v>3118</v>
      </c>
      <c r="D445" s="764"/>
      <c r="E445" s="753">
        <f>F445-5</f>
        <v>43571</v>
      </c>
      <c r="F445" s="893">
        <f>F444+7</f>
        <v>43576</v>
      </c>
      <c r="G445" s="893">
        <f>F445+25</f>
        <v>43601</v>
      </c>
      <c r="H445" s="868"/>
      <c r="I445" s="894"/>
      <c r="J445" s="894"/>
      <c r="K445" s="894"/>
    </row>
    <row r="446" spans="1:11" s="628" customFormat="1" ht="15" hidden="1" customHeight="1">
      <c r="A446" s="777"/>
      <c r="B446" s="651" t="s">
        <v>3117</v>
      </c>
      <c r="C446" s="651" t="s">
        <v>3116</v>
      </c>
      <c r="D446" s="764"/>
      <c r="E446" s="753">
        <f>F446-5</f>
        <v>43578</v>
      </c>
      <c r="F446" s="893">
        <f>F445+7</f>
        <v>43583</v>
      </c>
      <c r="G446" s="893">
        <f>F446+25</f>
        <v>43608</v>
      </c>
      <c r="H446" s="868"/>
    </row>
    <row r="447" spans="1:11" s="628" customFormat="1" ht="15" hidden="1" customHeight="1">
      <c r="A447" s="777"/>
      <c r="B447" s="651" t="s">
        <v>3115</v>
      </c>
      <c r="C447" s="696" t="s">
        <v>3114</v>
      </c>
      <c r="D447" s="764"/>
      <c r="E447" s="753">
        <f>F447-5</f>
        <v>43585</v>
      </c>
      <c r="F447" s="893">
        <f>F446+7</f>
        <v>43590</v>
      </c>
      <c r="G447" s="893">
        <f>F447+25</f>
        <v>43615</v>
      </c>
      <c r="H447" s="868"/>
    </row>
    <row r="448" spans="1:11" s="642" customFormat="1" ht="15" customHeight="1">
      <c r="A448" s="793" t="s">
        <v>3113</v>
      </c>
      <c r="B448" s="835"/>
      <c r="C448" s="730"/>
      <c r="D448" s="886"/>
      <c r="E448" s="688"/>
      <c r="F448" s="885"/>
      <c r="G448" s="885"/>
      <c r="H448" s="884"/>
    </row>
    <row r="449" spans="1:8" s="628" customFormat="1" ht="15" customHeight="1">
      <c r="A449" s="777"/>
      <c r="B449" s="640" t="s">
        <v>1142</v>
      </c>
      <c r="C449" s="785" t="s">
        <v>21</v>
      </c>
      <c r="D449" s="872" t="s">
        <v>5</v>
      </c>
      <c r="E449" s="783" t="s">
        <v>2569</v>
      </c>
      <c r="F449" s="783" t="s">
        <v>6</v>
      </c>
      <c r="G449" s="783" t="s">
        <v>183</v>
      </c>
      <c r="H449" s="868"/>
    </row>
    <row r="450" spans="1:8" s="628" customFormat="1" ht="15" customHeight="1">
      <c r="A450" s="777"/>
      <c r="B450" s="640"/>
      <c r="C450" s="870"/>
      <c r="D450" s="832"/>
      <c r="E450" s="869" t="s">
        <v>2568</v>
      </c>
      <c r="F450" s="869" t="s">
        <v>24</v>
      </c>
      <c r="G450" s="869" t="s">
        <v>25</v>
      </c>
      <c r="H450" s="868"/>
    </row>
    <row r="451" spans="1:8" s="628" customFormat="1" ht="15" customHeight="1">
      <c r="A451" s="777"/>
      <c r="B451" s="651" t="s">
        <v>3112</v>
      </c>
      <c r="C451" s="696" t="s">
        <v>3111</v>
      </c>
      <c r="D451" s="776" t="s">
        <v>3110</v>
      </c>
      <c r="E451" s="678">
        <f>F451-5</f>
        <v>45409</v>
      </c>
      <c r="F451" s="719">
        <v>45414</v>
      </c>
      <c r="G451" s="719">
        <f>F451+37</f>
        <v>45451</v>
      </c>
      <c r="H451" s="868"/>
    </row>
    <row r="452" spans="1:8" s="628" customFormat="1" ht="15" customHeight="1">
      <c r="A452" s="777"/>
      <c r="B452" s="651" t="s">
        <v>3109</v>
      </c>
      <c r="C452" s="696" t="s">
        <v>3108</v>
      </c>
      <c r="D452" s="776"/>
      <c r="E452" s="678">
        <f>F452-5</f>
        <v>45416</v>
      </c>
      <c r="F452" s="719">
        <f>F451+7</f>
        <v>45421</v>
      </c>
      <c r="G452" s="719">
        <f>F452+37</f>
        <v>45458</v>
      </c>
      <c r="H452" s="868"/>
    </row>
    <row r="453" spans="1:8" s="628" customFormat="1" ht="15" customHeight="1">
      <c r="A453" s="777"/>
      <c r="B453" s="651" t="s">
        <v>3107</v>
      </c>
      <c r="C453" s="696" t="s">
        <v>3106</v>
      </c>
      <c r="D453" s="776"/>
      <c r="E453" s="678">
        <f>F453-5</f>
        <v>45423</v>
      </c>
      <c r="F453" s="719">
        <f>F452+7</f>
        <v>45428</v>
      </c>
      <c r="G453" s="719">
        <f>F453+37</f>
        <v>45465</v>
      </c>
      <c r="H453" s="868"/>
    </row>
    <row r="454" spans="1:8" s="628" customFormat="1" ht="15" customHeight="1">
      <c r="A454" s="777"/>
      <c r="B454" s="651" t="s">
        <v>3105</v>
      </c>
      <c r="C454" s="696" t="s">
        <v>3104</v>
      </c>
      <c r="D454" s="776"/>
      <c r="E454" s="678">
        <f>F454-5</f>
        <v>45430</v>
      </c>
      <c r="F454" s="719">
        <f>F453+7</f>
        <v>45435</v>
      </c>
      <c r="G454" s="719">
        <f>F454+37</f>
        <v>45472</v>
      </c>
      <c r="H454" s="868"/>
    </row>
    <row r="455" spans="1:8" s="628" customFormat="1" ht="15" customHeight="1">
      <c r="A455" s="777"/>
      <c r="B455" s="696" t="s">
        <v>2588</v>
      </c>
      <c r="C455" s="696" t="s">
        <v>3103</v>
      </c>
      <c r="D455" s="776"/>
      <c r="E455" s="678">
        <f>F455-5</f>
        <v>45437</v>
      </c>
      <c r="F455" s="719">
        <f>F454+7</f>
        <v>45442</v>
      </c>
      <c r="G455" s="719">
        <f>F455+37</f>
        <v>45479</v>
      </c>
      <c r="H455" s="868"/>
    </row>
    <row r="456" spans="1:8" s="642" customFormat="1" ht="15" customHeight="1">
      <c r="A456" s="793" t="s">
        <v>3102</v>
      </c>
      <c r="B456" s="835"/>
      <c r="C456" s="730"/>
      <c r="D456" s="886"/>
      <c r="E456" s="688"/>
      <c r="F456" s="885"/>
      <c r="G456" s="885"/>
      <c r="H456" s="884"/>
    </row>
    <row r="457" spans="1:8" s="628" customFormat="1" ht="15" hidden="1" customHeight="1">
      <c r="A457" s="777"/>
      <c r="B457" s="853" t="s">
        <v>20</v>
      </c>
      <c r="C457" s="785" t="s">
        <v>21</v>
      </c>
      <c r="D457" s="872" t="s">
        <v>5</v>
      </c>
      <c r="E457" s="783" t="s">
        <v>2569</v>
      </c>
      <c r="F457" s="783" t="s">
        <v>6</v>
      </c>
      <c r="G457" s="783" t="s">
        <v>3018</v>
      </c>
      <c r="H457" s="868"/>
    </row>
    <row r="458" spans="1:8" s="628" customFormat="1" ht="15" hidden="1" customHeight="1">
      <c r="A458" s="777"/>
      <c r="B458" s="871"/>
      <c r="C458" s="870"/>
      <c r="D458" s="832"/>
      <c r="E458" s="869" t="s">
        <v>2568</v>
      </c>
      <c r="F458" s="869" t="s">
        <v>24</v>
      </c>
      <c r="G458" s="869" t="s">
        <v>25</v>
      </c>
      <c r="H458" s="868"/>
    </row>
    <row r="459" spans="1:8" s="628" customFormat="1" ht="15" hidden="1" customHeight="1">
      <c r="A459" s="777"/>
      <c r="B459" s="877" t="s">
        <v>3101</v>
      </c>
      <c r="C459" s="877" t="s">
        <v>3100</v>
      </c>
      <c r="D459" s="892" t="s">
        <v>3099</v>
      </c>
      <c r="E459" s="678">
        <f>F459-5</f>
        <v>43583</v>
      </c>
      <c r="F459" s="719">
        <v>43588</v>
      </c>
      <c r="G459" s="719">
        <f>F459+31</f>
        <v>43619</v>
      </c>
      <c r="H459" s="868"/>
    </row>
    <row r="460" spans="1:8" s="628" customFormat="1" ht="15" hidden="1" customHeight="1">
      <c r="A460" s="777"/>
      <c r="B460" s="696" t="s">
        <v>3098</v>
      </c>
      <c r="C460" s="696" t="s">
        <v>3097</v>
      </c>
      <c r="D460" s="891"/>
      <c r="E460" s="678">
        <f>F460-5</f>
        <v>43590</v>
      </c>
      <c r="F460" s="719">
        <f>F459+7</f>
        <v>43595</v>
      </c>
      <c r="G460" s="719">
        <f>F460+31</f>
        <v>43626</v>
      </c>
      <c r="H460" s="868"/>
    </row>
    <row r="461" spans="1:8" s="628" customFormat="1" ht="15" hidden="1" customHeight="1">
      <c r="A461" s="777"/>
      <c r="B461" s="651" t="s">
        <v>2588</v>
      </c>
      <c r="C461" s="651" t="s">
        <v>2588</v>
      </c>
      <c r="D461" s="891"/>
      <c r="E461" s="678">
        <f>F461-5</f>
        <v>43597</v>
      </c>
      <c r="F461" s="719">
        <f>F460+7</f>
        <v>43602</v>
      </c>
      <c r="G461" s="719">
        <f>F461+31</f>
        <v>43633</v>
      </c>
      <c r="H461" s="868"/>
    </row>
    <row r="462" spans="1:8" s="628" customFormat="1" ht="15" hidden="1" customHeight="1">
      <c r="A462" s="777"/>
      <c r="B462" s="651" t="s">
        <v>3096</v>
      </c>
      <c r="C462" s="651" t="s">
        <v>3095</v>
      </c>
      <c r="D462" s="891"/>
      <c r="E462" s="678">
        <f>F462-5</f>
        <v>43604</v>
      </c>
      <c r="F462" s="719">
        <f>F461+7</f>
        <v>43609</v>
      </c>
      <c r="G462" s="719">
        <f>F462+31</f>
        <v>43640</v>
      </c>
      <c r="H462" s="868"/>
    </row>
    <row r="463" spans="1:8" s="628" customFormat="1" ht="15" hidden="1" customHeight="1">
      <c r="A463" s="777"/>
      <c r="B463" s="651" t="s">
        <v>3094</v>
      </c>
      <c r="C463" s="696" t="s">
        <v>3093</v>
      </c>
      <c r="D463" s="890"/>
      <c r="E463" s="678">
        <f>F463-5</f>
        <v>43611</v>
      </c>
      <c r="F463" s="719">
        <f>F462+7</f>
        <v>43616</v>
      </c>
      <c r="G463" s="719">
        <f>F463+31</f>
        <v>43647</v>
      </c>
      <c r="H463" s="868"/>
    </row>
    <row r="464" spans="1:8" s="628" customFormat="1" ht="15" hidden="1" customHeight="1">
      <c r="A464" s="777"/>
      <c r="B464" s="776" t="s">
        <v>20</v>
      </c>
      <c r="C464" s="785" t="s">
        <v>21</v>
      </c>
      <c r="D464" s="872" t="s">
        <v>5</v>
      </c>
      <c r="E464" s="783" t="s">
        <v>2569</v>
      </c>
      <c r="F464" s="783" t="s">
        <v>6</v>
      </c>
      <c r="G464" s="783" t="s">
        <v>3018</v>
      </c>
      <c r="H464" s="868"/>
    </row>
    <row r="465" spans="1:8" s="628" customFormat="1" ht="15" hidden="1" customHeight="1">
      <c r="A465" s="777"/>
      <c r="B465" s="876"/>
      <c r="C465" s="870"/>
      <c r="D465" s="832"/>
      <c r="E465" s="869" t="s">
        <v>2568</v>
      </c>
      <c r="F465" s="869" t="s">
        <v>24</v>
      </c>
      <c r="G465" s="869" t="s">
        <v>25</v>
      </c>
      <c r="H465" s="868"/>
    </row>
    <row r="466" spans="1:8" s="628" customFormat="1" ht="15" hidden="1" customHeight="1">
      <c r="A466" s="777"/>
      <c r="B466" s="812" t="s">
        <v>3092</v>
      </c>
      <c r="C466" s="652" t="s">
        <v>3091</v>
      </c>
      <c r="D466" s="875" t="s">
        <v>3090</v>
      </c>
      <c r="E466" s="678">
        <f>F466-5</f>
        <v>43555</v>
      </c>
      <c r="F466" s="719">
        <v>43560</v>
      </c>
      <c r="G466" s="719">
        <f>F466+31</f>
        <v>43591</v>
      </c>
      <c r="H466" s="868"/>
    </row>
    <row r="467" spans="1:8" s="628" customFormat="1" ht="15" hidden="1" customHeight="1">
      <c r="A467" s="777"/>
      <c r="B467" s="812" t="s">
        <v>3089</v>
      </c>
      <c r="C467" s="652" t="s">
        <v>3041</v>
      </c>
      <c r="D467" s="875"/>
      <c r="E467" s="678">
        <f>F467-5</f>
        <v>43562</v>
      </c>
      <c r="F467" s="719">
        <f>F466+7</f>
        <v>43567</v>
      </c>
      <c r="G467" s="719">
        <f>F467+31</f>
        <v>43598</v>
      </c>
      <c r="H467" s="868"/>
    </row>
    <row r="468" spans="1:8" s="628" customFormat="1" ht="15" hidden="1" customHeight="1">
      <c r="A468" s="777"/>
      <c r="B468" s="812" t="s">
        <v>3088</v>
      </c>
      <c r="C468" s="652" t="s">
        <v>3087</v>
      </c>
      <c r="D468" s="875"/>
      <c r="E468" s="678">
        <f>F468-5</f>
        <v>43569</v>
      </c>
      <c r="F468" s="719">
        <f>F467+7</f>
        <v>43574</v>
      </c>
      <c r="G468" s="719">
        <f>F468+31</f>
        <v>43605</v>
      </c>
      <c r="H468" s="868"/>
    </row>
    <row r="469" spans="1:8" s="628" customFormat="1" ht="15" hidden="1" customHeight="1">
      <c r="A469" s="777"/>
      <c r="B469" s="812" t="s">
        <v>3086</v>
      </c>
      <c r="C469" s="652" t="s">
        <v>3085</v>
      </c>
      <c r="D469" s="875"/>
      <c r="E469" s="678">
        <f>F469-5</f>
        <v>43576</v>
      </c>
      <c r="F469" s="719">
        <f>F468+7</f>
        <v>43581</v>
      </c>
      <c r="G469" s="719">
        <f>F469+31</f>
        <v>43612</v>
      </c>
      <c r="H469" s="868"/>
    </row>
    <row r="470" spans="1:8" s="628" customFormat="1" ht="15" hidden="1" customHeight="1">
      <c r="A470" s="777"/>
      <c r="B470" s="812" t="s">
        <v>3084</v>
      </c>
      <c r="C470" s="652" t="s">
        <v>3083</v>
      </c>
      <c r="D470" s="875"/>
      <c r="E470" s="678">
        <f>F470-5</f>
        <v>43583</v>
      </c>
      <c r="F470" s="719">
        <f>F469+7</f>
        <v>43588</v>
      </c>
      <c r="G470" s="719">
        <f>F470+31</f>
        <v>43619</v>
      </c>
      <c r="H470" s="868"/>
    </row>
    <row r="471" spans="1:8" s="628" customFormat="1" ht="15" hidden="1" customHeight="1">
      <c r="A471" s="777"/>
      <c r="B471" s="889" t="s">
        <v>20</v>
      </c>
      <c r="C471" s="785" t="s">
        <v>21</v>
      </c>
      <c r="D471" s="872" t="s">
        <v>5</v>
      </c>
      <c r="E471" s="783" t="s">
        <v>2569</v>
      </c>
      <c r="F471" s="783" t="s">
        <v>6</v>
      </c>
      <c r="G471" s="783" t="s">
        <v>3018</v>
      </c>
      <c r="H471" s="868"/>
    </row>
    <row r="472" spans="1:8" s="628" customFormat="1" ht="15" hidden="1" customHeight="1">
      <c r="A472" s="777"/>
      <c r="B472" s="888"/>
      <c r="C472" s="870"/>
      <c r="D472" s="832"/>
      <c r="E472" s="869" t="s">
        <v>2568</v>
      </c>
      <c r="F472" s="869" t="s">
        <v>24</v>
      </c>
      <c r="G472" s="869" t="s">
        <v>25</v>
      </c>
      <c r="H472" s="868"/>
    </row>
    <row r="473" spans="1:8" s="628" customFormat="1" ht="15" hidden="1" customHeight="1">
      <c r="A473" s="777"/>
      <c r="B473" s="812" t="s">
        <v>3082</v>
      </c>
      <c r="C473" s="652" t="s">
        <v>3081</v>
      </c>
      <c r="D473" s="776" t="s">
        <v>3038</v>
      </c>
      <c r="E473" s="678">
        <f>F473-5</f>
        <v>43645</v>
      </c>
      <c r="F473" s="719">
        <v>43650</v>
      </c>
      <c r="G473" s="719">
        <f>F473+31</f>
        <v>43681</v>
      </c>
      <c r="H473" s="868"/>
    </row>
    <row r="474" spans="1:8" s="628" customFormat="1" ht="15" hidden="1" customHeight="1">
      <c r="A474" s="777"/>
      <c r="B474" s="812" t="s">
        <v>3080</v>
      </c>
      <c r="C474" s="652" t="s">
        <v>3079</v>
      </c>
      <c r="D474" s="776"/>
      <c r="E474" s="678">
        <f>F474-5</f>
        <v>43652</v>
      </c>
      <c r="F474" s="719">
        <f>F473+7</f>
        <v>43657</v>
      </c>
      <c r="G474" s="719">
        <f>F474+31</f>
        <v>43688</v>
      </c>
      <c r="H474" s="868"/>
    </row>
    <row r="475" spans="1:8" s="628" customFormat="1" ht="15" hidden="1" customHeight="1">
      <c r="A475" s="777"/>
      <c r="B475" s="812" t="s">
        <v>1223</v>
      </c>
      <c r="C475" s="652" t="s">
        <v>3016</v>
      </c>
      <c r="D475" s="776"/>
      <c r="E475" s="678">
        <f>F475-5</f>
        <v>43659</v>
      </c>
      <c r="F475" s="719">
        <f>F474+7</f>
        <v>43664</v>
      </c>
      <c r="G475" s="719">
        <f>F475+31</f>
        <v>43695</v>
      </c>
      <c r="H475" s="868"/>
    </row>
    <row r="476" spans="1:8" s="628" customFormat="1" ht="15" hidden="1" customHeight="1">
      <c r="A476" s="777"/>
      <c r="B476" s="873" t="s">
        <v>3078</v>
      </c>
      <c r="C476" s="652" t="s">
        <v>3077</v>
      </c>
      <c r="D476" s="776"/>
      <c r="E476" s="678">
        <f>F476-5</f>
        <v>43666</v>
      </c>
      <c r="F476" s="719">
        <f>F475+7</f>
        <v>43671</v>
      </c>
      <c r="G476" s="719">
        <f>F476+31</f>
        <v>43702</v>
      </c>
      <c r="H476" s="868"/>
    </row>
    <row r="477" spans="1:8" s="628" customFormat="1" ht="15" hidden="1" customHeight="1">
      <c r="A477" s="777"/>
      <c r="B477" s="812" t="s">
        <v>3076</v>
      </c>
      <c r="C477" s="652" t="s">
        <v>3075</v>
      </c>
      <c r="D477" s="776"/>
      <c r="E477" s="678">
        <f>F477-5</f>
        <v>43673</v>
      </c>
      <c r="F477" s="719">
        <f>F476+7</f>
        <v>43678</v>
      </c>
      <c r="G477" s="719">
        <f>F477+31</f>
        <v>43709</v>
      </c>
      <c r="H477" s="868"/>
    </row>
    <row r="478" spans="1:8" s="628" customFormat="1" ht="15" customHeight="1">
      <c r="A478" s="777"/>
      <c r="B478" s="640" t="s">
        <v>3074</v>
      </c>
      <c r="C478" s="705" t="s">
        <v>2692</v>
      </c>
      <c r="D478" s="872" t="s">
        <v>5</v>
      </c>
      <c r="E478" s="783" t="s">
        <v>2569</v>
      </c>
      <c r="F478" s="783" t="s">
        <v>6</v>
      </c>
      <c r="G478" s="783" t="s">
        <v>3018</v>
      </c>
      <c r="H478" s="868"/>
    </row>
    <row r="479" spans="1:8" s="628" customFormat="1" ht="15" customHeight="1">
      <c r="A479" s="777"/>
      <c r="B479" s="640"/>
      <c r="C479" s="703"/>
      <c r="D479" s="832"/>
      <c r="E479" s="869" t="s">
        <v>2568</v>
      </c>
      <c r="F479" s="869" t="s">
        <v>24</v>
      </c>
      <c r="G479" s="869" t="s">
        <v>25</v>
      </c>
      <c r="H479" s="868"/>
    </row>
    <row r="480" spans="1:8" s="628" customFormat="1" ht="15" customHeight="1">
      <c r="A480" s="777"/>
      <c r="B480" s="812" t="s">
        <v>3073</v>
      </c>
      <c r="C480" s="652" t="s">
        <v>3072</v>
      </c>
      <c r="D480" s="776" t="s">
        <v>3071</v>
      </c>
      <c r="E480" s="678">
        <f>F480-5</f>
        <v>45413</v>
      </c>
      <c r="F480" s="634">
        <v>45418</v>
      </c>
      <c r="G480" s="719">
        <f>F480+31</f>
        <v>45449</v>
      </c>
      <c r="H480" s="868"/>
    </row>
    <row r="481" spans="1:8" s="628" customFormat="1" ht="15" customHeight="1">
      <c r="A481" s="777"/>
      <c r="B481" s="652" t="s">
        <v>3070</v>
      </c>
      <c r="C481" s="652" t="s">
        <v>3069</v>
      </c>
      <c r="D481" s="776"/>
      <c r="E481" s="678">
        <f>F481-5</f>
        <v>45420</v>
      </c>
      <c r="F481" s="719">
        <f>F480+7</f>
        <v>45425</v>
      </c>
      <c r="G481" s="719">
        <f>F481+31</f>
        <v>45456</v>
      </c>
      <c r="H481" s="868"/>
    </row>
    <row r="482" spans="1:8" s="628" customFormat="1" ht="15" customHeight="1">
      <c r="A482" s="777"/>
      <c r="B482" s="696" t="s">
        <v>3068</v>
      </c>
      <c r="C482" s="696" t="s">
        <v>3067</v>
      </c>
      <c r="D482" s="776"/>
      <c r="E482" s="678">
        <f>F482-5</f>
        <v>45427</v>
      </c>
      <c r="F482" s="719">
        <f>F481+7</f>
        <v>45432</v>
      </c>
      <c r="G482" s="719">
        <f>F482+31</f>
        <v>45463</v>
      </c>
      <c r="H482" s="868"/>
    </row>
    <row r="483" spans="1:8" s="628" customFormat="1" ht="15" customHeight="1">
      <c r="A483" s="777"/>
      <c r="B483" s="812" t="s">
        <v>3066</v>
      </c>
      <c r="C483" s="652" t="s">
        <v>3065</v>
      </c>
      <c r="D483" s="776"/>
      <c r="E483" s="678">
        <f>F483-5</f>
        <v>45434</v>
      </c>
      <c r="F483" s="719">
        <f>F482+7</f>
        <v>45439</v>
      </c>
      <c r="G483" s="719">
        <f>F483+31</f>
        <v>45470</v>
      </c>
      <c r="H483" s="868"/>
    </row>
    <row r="484" spans="1:8" s="628" customFormat="1" ht="15" customHeight="1">
      <c r="A484" s="777"/>
      <c r="B484" s="887" t="s">
        <v>3064</v>
      </c>
      <c r="C484" s="813" t="s">
        <v>3063</v>
      </c>
      <c r="D484" s="776"/>
      <c r="E484" s="678">
        <f>F484-5</f>
        <v>45441</v>
      </c>
      <c r="F484" s="719">
        <f>F483+7</f>
        <v>45446</v>
      </c>
      <c r="G484" s="719">
        <f>F484+31</f>
        <v>45477</v>
      </c>
      <c r="H484" s="868"/>
    </row>
    <row r="485" spans="1:8" s="642" customFormat="1" ht="15" hidden="1" customHeight="1">
      <c r="A485" s="793" t="s">
        <v>3062</v>
      </c>
      <c r="B485" s="793"/>
      <c r="C485" s="730"/>
      <c r="D485" s="886"/>
      <c r="E485" s="688"/>
      <c r="F485" s="885"/>
      <c r="G485" s="885"/>
      <c r="H485" s="884"/>
    </row>
    <row r="486" spans="1:8" s="628" customFormat="1" ht="15" hidden="1" customHeight="1">
      <c r="A486" s="777"/>
      <c r="B486" s="883" t="s">
        <v>20</v>
      </c>
      <c r="C486" s="882" t="s">
        <v>21</v>
      </c>
      <c r="D486" s="881" t="s">
        <v>5</v>
      </c>
      <c r="E486" s="783" t="s">
        <v>2569</v>
      </c>
      <c r="F486" s="783" t="s">
        <v>6</v>
      </c>
      <c r="G486" s="783" t="s">
        <v>3052</v>
      </c>
      <c r="H486" s="868"/>
    </row>
    <row r="487" spans="1:8" s="628" customFormat="1" ht="15" hidden="1" customHeight="1">
      <c r="A487" s="777"/>
      <c r="B487" s="880"/>
      <c r="C487" s="879"/>
      <c r="D487" s="878"/>
      <c r="E487" s="869" t="s">
        <v>2568</v>
      </c>
      <c r="F487" s="869" t="s">
        <v>24</v>
      </c>
      <c r="G487" s="869" t="s">
        <v>25</v>
      </c>
      <c r="H487" s="868"/>
    </row>
    <row r="488" spans="1:8" s="628" customFormat="1" ht="15" hidden="1" customHeight="1">
      <c r="A488" s="777"/>
      <c r="B488" s="812" t="s">
        <v>3061</v>
      </c>
      <c r="C488" s="877" t="s">
        <v>3060</v>
      </c>
      <c r="D488" s="776" t="s">
        <v>3059</v>
      </c>
      <c r="E488" s="678">
        <f>F488-5</f>
        <v>43554</v>
      </c>
      <c r="F488" s="719">
        <v>43559</v>
      </c>
      <c r="G488" s="719">
        <f>F488+33</f>
        <v>43592</v>
      </c>
      <c r="H488" s="868"/>
    </row>
    <row r="489" spans="1:8" s="628" customFormat="1" ht="15" hidden="1" customHeight="1">
      <c r="A489" s="777"/>
      <c r="B489" s="696" t="s">
        <v>3058</v>
      </c>
      <c r="C489" s="696" t="s">
        <v>3057</v>
      </c>
      <c r="D489" s="776"/>
      <c r="E489" s="678">
        <f>F489-5</f>
        <v>43561</v>
      </c>
      <c r="F489" s="719">
        <f>F488+7</f>
        <v>43566</v>
      </c>
      <c r="G489" s="719">
        <f>F489+33</f>
        <v>43599</v>
      </c>
      <c r="H489" s="868"/>
    </row>
    <row r="490" spans="1:8" s="628" customFormat="1" ht="15" hidden="1" customHeight="1">
      <c r="A490" s="777"/>
      <c r="B490" s="651" t="s">
        <v>131</v>
      </c>
      <c r="C490" s="651" t="s">
        <v>1115</v>
      </c>
      <c r="D490" s="776"/>
      <c r="E490" s="678">
        <f>F490-5</f>
        <v>43568</v>
      </c>
      <c r="F490" s="719">
        <f>F489+7</f>
        <v>43573</v>
      </c>
      <c r="G490" s="719">
        <f>F490+33</f>
        <v>43606</v>
      </c>
      <c r="H490" s="868"/>
    </row>
    <row r="491" spans="1:8" s="628" customFormat="1" ht="15" hidden="1" customHeight="1">
      <c r="A491" s="777"/>
      <c r="B491" s="651" t="s">
        <v>3056</v>
      </c>
      <c r="C491" s="651" t="s">
        <v>3055</v>
      </c>
      <c r="D491" s="776"/>
      <c r="E491" s="678">
        <f>F491-5</f>
        <v>43575</v>
      </c>
      <c r="F491" s="719">
        <f>F490+7</f>
        <v>43580</v>
      </c>
      <c r="G491" s="719">
        <f>F491+33</f>
        <v>43613</v>
      </c>
      <c r="H491" s="868"/>
    </row>
    <row r="492" spans="1:8" s="628" customFormat="1" ht="15" hidden="1" customHeight="1">
      <c r="A492" s="777"/>
      <c r="B492" s="651" t="s">
        <v>3054</v>
      </c>
      <c r="C492" s="696" t="s">
        <v>3053</v>
      </c>
      <c r="D492" s="776"/>
      <c r="E492" s="678">
        <f>F492-5</f>
        <v>43582</v>
      </c>
      <c r="F492" s="719">
        <f>F491+7</f>
        <v>43587</v>
      </c>
      <c r="G492" s="719">
        <f>F492+33</f>
        <v>43620</v>
      </c>
      <c r="H492" s="868"/>
    </row>
    <row r="493" spans="1:8" s="628" customFormat="1" ht="15" hidden="1" customHeight="1">
      <c r="A493" s="777"/>
      <c r="B493" s="776" t="s">
        <v>20</v>
      </c>
      <c r="C493" s="785" t="s">
        <v>21</v>
      </c>
      <c r="D493" s="872" t="s">
        <v>5</v>
      </c>
      <c r="E493" s="783" t="s">
        <v>2569</v>
      </c>
      <c r="F493" s="783" t="s">
        <v>6</v>
      </c>
      <c r="G493" s="783" t="s">
        <v>3052</v>
      </c>
      <c r="H493" s="868"/>
    </row>
    <row r="494" spans="1:8" s="628" customFormat="1" ht="15" hidden="1" customHeight="1">
      <c r="A494" s="777"/>
      <c r="B494" s="876"/>
      <c r="C494" s="870"/>
      <c r="D494" s="832"/>
      <c r="E494" s="869" t="s">
        <v>2568</v>
      </c>
      <c r="F494" s="869" t="s">
        <v>24</v>
      </c>
      <c r="G494" s="869" t="s">
        <v>25</v>
      </c>
      <c r="H494" s="868"/>
    </row>
    <row r="495" spans="1:8" s="628" customFormat="1" ht="15" hidden="1" customHeight="1">
      <c r="A495" s="777"/>
      <c r="B495" s="812" t="s">
        <v>3051</v>
      </c>
      <c r="C495" s="652" t="s">
        <v>3050</v>
      </c>
      <c r="D495" s="875" t="s">
        <v>3049</v>
      </c>
      <c r="E495" s="678">
        <f>F495-5</f>
        <v>43555</v>
      </c>
      <c r="F495" s="719">
        <v>43560</v>
      </c>
      <c r="G495" s="719">
        <f>F495+33</f>
        <v>43593</v>
      </c>
      <c r="H495" s="868"/>
    </row>
    <row r="496" spans="1:8" s="628" customFormat="1" ht="15" hidden="1" customHeight="1">
      <c r="A496" s="777"/>
      <c r="B496" s="812" t="s">
        <v>3048</v>
      </c>
      <c r="C496" s="652" t="s">
        <v>3047</v>
      </c>
      <c r="D496" s="875"/>
      <c r="E496" s="678">
        <f>F496-5</f>
        <v>43562</v>
      </c>
      <c r="F496" s="719">
        <f>F495+7</f>
        <v>43567</v>
      </c>
      <c r="G496" s="719">
        <f>F496+33</f>
        <v>43600</v>
      </c>
      <c r="H496" s="868"/>
    </row>
    <row r="497" spans="1:8" s="628" customFormat="1" ht="15" hidden="1" customHeight="1">
      <c r="A497" s="777"/>
      <c r="B497" s="812" t="s">
        <v>3046</v>
      </c>
      <c r="C497" s="652" t="s">
        <v>3045</v>
      </c>
      <c r="D497" s="875"/>
      <c r="E497" s="678">
        <f>F497-5</f>
        <v>43569</v>
      </c>
      <c r="F497" s="719">
        <f>F496+7</f>
        <v>43574</v>
      </c>
      <c r="G497" s="719">
        <f>F497+33</f>
        <v>43607</v>
      </c>
      <c r="H497" s="868"/>
    </row>
    <row r="498" spans="1:8" s="628" customFormat="1" ht="15" hidden="1" customHeight="1">
      <c r="A498" s="777"/>
      <c r="B498" s="812" t="s">
        <v>3044</v>
      </c>
      <c r="C498" s="652" t="s">
        <v>3043</v>
      </c>
      <c r="D498" s="875"/>
      <c r="E498" s="678">
        <f>F498-5</f>
        <v>43576</v>
      </c>
      <c r="F498" s="719">
        <f>F497+7</f>
        <v>43581</v>
      </c>
      <c r="G498" s="719">
        <f>F498+33</f>
        <v>43614</v>
      </c>
      <c r="H498" s="868"/>
    </row>
    <row r="499" spans="1:8" s="628" customFormat="1" ht="15" hidden="1" customHeight="1">
      <c r="A499" s="777"/>
      <c r="B499" s="812" t="s">
        <v>3042</v>
      </c>
      <c r="C499" s="652" t="s">
        <v>3041</v>
      </c>
      <c r="D499" s="875"/>
      <c r="E499" s="678">
        <f>F499-5</f>
        <v>43583</v>
      </c>
      <c r="F499" s="719">
        <f>F498+7</f>
        <v>43588</v>
      </c>
      <c r="G499" s="719">
        <f>F499+33</f>
        <v>43621</v>
      </c>
      <c r="H499" s="868"/>
    </row>
    <row r="500" spans="1:8" s="628" customFormat="1" ht="15" hidden="1" customHeight="1">
      <c r="A500" s="777"/>
      <c r="B500" s="853" t="s">
        <v>20</v>
      </c>
      <c r="C500" s="785" t="s">
        <v>21</v>
      </c>
      <c r="D500" s="872" t="s">
        <v>5</v>
      </c>
      <c r="E500" s="783" t="s">
        <v>2569</v>
      </c>
      <c r="F500" s="783" t="s">
        <v>6</v>
      </c>
      <c r="G500" s="783" t="s">
        <v>3018</v>
      </c>
      <c r="H500" s="868"/>
    </row>
    <row r="501" spans="1:8" s="628" customFormat="1" ht="15" hidden="1" customHeight="1">
      <c r="A501" s="777"/>
      <c r="B501" s="871"/>
      <c r="C501" s="870"/>
      <c r="D501" s="832"/>
      <c r="E501" s="869" t="s">
        <v>2568</v>
      </c>
      <c r="F501" s="869" t="s">
        <v>24</v>
      </c>
      <c r="G501" s="869" t="s">
        <v>25</v>
      </c>
      <c r="H501" s="868"/>
    </row>
    <row r="502" spans="1:8" s="628" customFormat="1" ht="15" hidden="1" customHeight="1">
      <c r="A502" s="777"/>
      <c r="B502" s="812" t="s">
        <v>3040</v>
      </c>
      <c r="C502" s="652" t="s">
        <v>3039</v>
      </c>
      <c r="D502" s="776" t="s">
        <v>3038</v>
      </c>
      <c r="E502" s="678">
        <f>F502-5</f>
        <v>43708</v>
      </c>
      <c r="F502" s="719">
        <v>43713</v>
      </c>
      <c r="G502" s="719">
        <f>F502+31</f>
        <v>43744</v>
      </c>
      <c r="H502" s="868"/>
    </row>
    <row r="503" spans="1:8" s="628" customFormat="1" ht="15" hidden="1" customHeight="1">
      <c r="A503" s="777"/>
      <c r="B503" s="812" t="s">
        <v>3037</v>
      </c>
      <c r="C503" s="652" t="s">
        <v>3036</v>
      </c>
      <c r="D503" s="776"/>
      <c r="E503" s="678">
        <f>F503-5</f>
        <v>43715</v>
      </c>
      <c r="F503" s="719">
        <f>F502+7</f>
        <v>43720</v>
      </c>
      <c r="G503" s="719">
        <f>F503+31</f>
        <v>43751</v>
      </c>
      <c r="H503" s="868"/>
    </row>
    <row r="504" spans="1:8" s="628" customFormat="1" ht="15" hidden="1" customHeight="1">
      <c r="A504" s="777"/>
      <c r="B504" s="812" t="s">
        <v>3035</v>
      </c>
      <c r="C504" s="652" t="s">
        <v>3034</v>
      </c>
      <c r="D504" s="776"/>
      <c r="E504" s="678">
        <f>F504-5</f>
        <v>43722</v>
      </c>
      <c r="F504" s="719">
        <f>F503+7</f>
        <v>43727</v>
      </c>
      <c r="G504" s="719">
        <f>F504+31</f>
        <v>43758</v>
      </c>
      <c r="H504" s="868"/>
    </row>
    <row r="505" spans="1:8" s="628" customFormat="1" ht="15" hidden="1" customHeight="1">
      <c r="A505" s="777"/>
      <c r="B505" s="873" t="s">
        <v>3033</v>
      </c>
      <c r="C505" s="652" t="s">
        <v>3032</v>
      </c>
      <c r="D505" s="776"/>
      <c r="E505" s="678">
        <f>F505-5</f>
        <v>43729</v>
      </c>
      <c r="F505" s="719">
        <f>F504+7</f>
        <v>43734</v>
      </c>
      <c r="G505" s="719">
        <f>F505+31</f>
        <v>43765</v>
      </c>
      <c r="H505" s="868"/>
    </row>
    <row r="506" spans="1:8" s="628" customFormat="1" ht="15" hidden="1" customHeight="1">
      <c r="A506" s="777"/>
      <c r="B506" s="812" t="s">
        <v>3031</v>
      </c>
      <c r="C506" s="652" t="s">
        <v>3030</v>
      </c>
      <c r="D506" s="776"/>
      <c r="E506" s="678">
        <f>F506-5</f>
        <v>43736</v>
      </c>
      <c r="F506" s="719">
        <f>F505+7</f>
        <v>43741</v>
      </c>
      <c r="G506" s="719">
        <f>F506+31</f>
        <v>43772</v>
      </c>
      <c r="H506" s="868"/>
    </row>
    <row r="507" spans="1:8" s="628" customFormat="1" ht="15" hidden="1" customHeight="1">
      <c r="A507" s="777"/>
      <c r="B507" s="795" t="s">
        <v>20</v>
      </c>
      <c r="C507" s="785" t="s">
        <v>21</v>
      </c>
      <c r="D507" s="872" t="s">
        <v>5</v>
      </c>
      <c r="E507" s="783" t="s">
        <v>2569</v>
      </c>
      <c r="F507" s="783" t="s">
        <v>6</v>
      </c>
      <c r="G507" s="783" t="s">
        <v>3018</v>
      </c>
      <c r="H507" s="868"/>
    </row>
    <row r="508" spans="1:8" s="628" customFormat="1" ht="15" hidden="1" customHeight="1">
      <c r="A508" s="777"/>
      <c r="B508" s="874"/>
      <c r="C508" s="870"/>
      <c r="D508" s="832"/>
      <c r="E508" s="869" t="s">
        <v>2568</v>
      </c>
      <c r="F508" s="869" t="s">
        <v>24</v>
      </c>
      <c r="G508" s="869" t="s">
        <v>25</v>
      </c>
      <c r="H508" s="868"/>
    </row>
    <row r="509" spans="1:8" s="628" customFormat="1" ht="15" hidden="1" customHeight="1">
      <c r="A509" s="777"/>
      <c r="B509" s="812" t="s">
        <v>3029</v>
      </c>
      <c r="C509" s="652" t="s">
        <v>3028</v>
      </c>
      <c r="D509" s="776" t="s">
        <v>3027</v>
      </c>
      <c r="E509" s="678">
        <f>F509-5</f>
        <v>43799</v>
      </c>
      <c r="F509" s="719">
        <v>43804</v>
      </c>
      <c r="G509" s="719">
        <f>F509+31</f>
        <v>43835</v>
      </c>
      <c r="H509" s="868"/>
    </row>
    <row r="510" spans="1:8" s="628" customFormat="1" ht="15" hidden="1" customHeight="1">
      <c r="A510" s="777"/>
      <c r="B510" s="812" t="s">
        <v>3026</v>
      </c>
      <c r="C510" s="652" t="s">
        <v>3025</v>
      </c>
      <c r="D510" s="776"/>
      <c r="E510" s="678">
        <f>F510-5</f>
        <v>43806</v>
      </c>
      <c r="F510" s="719">
        <f>F509+7</f>
        <v>43811</v>
      </c>
      <c r="G510" s="719">
        <f>F510+31</f>
        <v>43842</v>
      </c>
      <c r="H510" s="868"/>
    </row>
    <row r="511" spans="1:8" s="628" customFormat="1" ht="15" hidden="1" customHeight="1">
      <c r="A511" s="777"/>
      <c r="B511" s="812" t="s">
        <v>3024</v>
      </c>
      <c r="C511" s="652" t="s">
        <v>3023</v>
      </c>
      <c r="D511" s="776"/>
      <c r="E511" s="678">
        <f>F511-5</f>
        <v>43813</v>
      </c>
      <c r="F511" s="719">
        <f>F510+7</f>
        <v>43818</v>
      </c>
      <c r="G511" s="719">
        <f>F511+31</f>
        <v>43849</v>
      </c>
      <c r="H511" s="868"/>
    </row>
    <row r="512" spans="1:8" s="628" customFormat="1" ht="15" hidden="1" customHeight="1">
      <c r="A512" s="777"/>
      <c r="B512" s="873" t="s">
        <v>3022</v>
      </c>
      <c r="C512" s="652" t="s">
        <v>3021</v>
      </c>
      <c r="D512" s="776"/>
      <c r="E512" s="678">
        <f>F512-5</f>
        <v>43820</v>
      </c>
      <c r="F512" s="719">
        <f>F511+7</f>
        <v>43825</v>
      </c>
      <c r="G512" s="719">
        <f>F512+31</f>
        <v>43856</v>
      </c>
      <c r="H512" s="868"/>
    </row>
    <row r="513" spans="1:8" s="628" customFormat="1" ht="15" hidden="1" customHeight="1">
      <c r="A513" s="777"/>
      <c r="B513" s="812" t="s">
        <v>3020</v>
      </c>
      <c r="C513" s="652" t="s">
        <v>3019</v>
      </c>
      <c r="D513" s="776"/>
      <c r="E513" s="678">
        <f>F513-5</f>
        <v>43827</v>
      </c>
      <c r="F513" s="719">
        <f>F512+7</f>
        <v>43832</v>
      </c>
      <c r="G513" s="719">
        <f>F513+31</f>
        <v>43863</v>
      </c>
      <c r="H513" s="868"/>
    </row>
    <row r="514" spans="1:8" s="618" customFormat="1" ht="15" hidden="1">
      <c r="A514" s="867" t="s">
        <v>103</v>
      </c>
      <c r="B514" s="867"/>
      <c r="C514" s="867"/>
      <c r="D514" s="867"/>
      <c r="E514" s="867"/>
      <c r="F514" s="867"/>
      <c r="G514" s="867"/>
    </row>
    <row r="515" spans="1:8" s="628" customFormat="1" ht="15" hidden="1" customHeight="1">
      <c r="A515" s="777"/>
      <c r="B515" s="853" t="s">
        <v>20</v>
      </c>
      <c r="C515" s="785" t="s">
        <v>21</v>
      </c>
      <c r="D515" s="872" t="s">
        <v>5</v>
      </c>
      <c r="E515" s="783" t="s">
        <v>2569</v>
      </c>
      <c r="F515" s="783" t="s">
        <v>6</v>
      </c>
      <c r="G515" s="783" t="s">
        <v>3018</v>
      </c>
      <c r="H515" s="868"/>
    </row>
    <row r="516" spans="1:8" s="628" customFormat="1" ht="15" hidden="1" customHeight="1">
      <c r="A516" s="777"/>
      <c r="B516" s="871"/>
      <c r="C516" s="870"/>
      <c r="D516" s="832"/>
      <c r="E516" s="869" t="s">
        <v>2568</v>
      </c>
      <c r="F516" s="869" t="s">
        <v>24</v>
      </c>
      <c r="G516" s="869" t="s">
        <v>25</v>
      </c>
      <c r="H516" s="868"/>
    </row>
    <row r="517" spans="1:8" s="628" customFormat="1" ht="15" hidden="1" customHeight="1">
      <c r="A517" s="777"/>
      <c r="B517" s="812" t="s">
        <v>3017</v>
      </c>
      <c r="C517" s="652" t="s">
        <v>3016</v>
      </c>
      <c r="D517" s="776" t="s">
        <v>2401</v>
      </c>
      <c r="E517" s="678">
        <f>F517-5</f>
        <v>44071</v>
      </c>
      <c r="F517" s="719">
        <v>44076</v>
      </c>
      <c r="G517" s="719">
        <f>F517+31</f>
        <v>44107</v>
      </c>
      <c r="H517" s="868"/>
    </row>
    <row r="518" spans="1:8" s="628" customFormat="1" ht="15" hidden="1" customHeight="1">
      <c r="A518" s="777"/>
      <c r="B518" s="812" t="s">
        <v>3015</v>
      </c>
      <c r="C518" s="652" t="s">
        <v>3014</v>
      </c>
      <c r="D518" s="776"/>
      <c r="E518" s="678">
        <f>F518-5</f>
        <v>44078</v>
      </c>
      <c r="F518" s="719">
        <f>F517+7</f>
        <v>44083</v>
      </c>
      <c r="G518" s="719">
        <f>F518+31</f>
        <v>44114</v>
      </c>
      <c r="H518" s="868"/>
    </row>
    <row r="519" spans="1:8" s="628" customFormat="1" ht="15" hidden="1" customHeight="1">
      <c r="A519" s="777"/>
      <c r="B519" s="812" t="s">
        <v>3013</v>
      </c>
      <c r="C519" s="812" t="s">
        <v>3012</v>
      </c>
      <c r="D519" s="776"/>
      <c r="E519" s="678">
        <f>F519-5</f>
        <v>44085</v>
      </c>
      <c r="F519" s="719">
        <f>F518+7</f>
        <v>44090</v>
      </c>
      <c r="G519" s="719">
        <f>F519+31</f>
        <v>44121</v>
      </c>
      <c r="H519" s="868"/>
    </row>
    <row r="520" spans="1:8" s="628" customFormat="1" ht="15" hidden="1" customHeight="1">
      <c r="A520" s="777"/>
      <c r="B520" s="812" t="s">
        <v>3011</v>
      </c>
      <c r="C520" s="652" t="s">
        <v>3010</v>
      </c>
      <c r="D520" s="776"/>
      <c r="E520" s="678">
        <f>F520-5</f>
        <v>44092</v>
      </c>
      <c r="F520" s="719">
        <f>F519+7</f>
        <v>44097</v>
      </c>
      <c r="G520" s="719">
        <f>F520+31</f>
        <v>44128</v>
      </c>
      <c r="H520" s="868"/>
    </row>
    <row r="521" spans="1:8" s="628" customFormat="1" ht="15" hidden="1" customHeight="1">
      <c r="A521" s="777"/>
      <c r="B521" s="812" t="s">
        <v>3009</v>
      </c>
      <c r="C521" s="652" t="s">
        <v>3008</v>
      </c>
      <c r="D521" s="776"/>
      <c r="E521" s="678">
        <f>F521-5</f>
        <v>44099</v>
      </c>
      <c r="F521" s="719">
        <f>F520+7</f>
        <v>44104</v>
      </c>
      <c r="G521" s="719">
        <f>F521+31</f>
        <v>44135</v>
      </c>
      <c r="H521" s="868"/>
    </row>
    <row r="522" spans="1:8" s="618" customFormat="1" ht="15">
      <c r="A522" s="867" t="s">
        <v>103</v>
      </c>
      <c r="B522" s="867"/>
      <c r="C522" s="867"/>
      <c r="D522" s="867"/>
      <c r="E522" s="867"/>
      <c r="F522" s="867"/>
      <c r="G522" s="867"/>
    </row>
    <row r="523" spans="1:8" s="819" customFormat="1" ht="15">
      <c r="A523" s="793" t="s">
        <v>3007</v>
      </c>
      <c r="B523" s="793"/>
      <c r="C523" s="792"/>
      <c r="D523" s="791"/>
      <c r="E523" s="791"/>
      <c r="F523" s="790"/>
      <c r="G523" s="790"/>
    </row>
    <row r="524" spans="1:8" s="809" customFormat="1" ht="15" hidden="1" customHeight="1">
      <c r="A524" s="858"/>
      <c r="B524" s="866" t="s">
        <v>20</v>
      </c>
      <c r="C524" s="862" t="s">
        <v>21</v>
      </c>
      <c r="D524" s="861" t="s">
        <v>5</v>
      </c>
      <c r="E524" s="681" t="s">
        <v>2569</v>
      </c>
      <c r="F524" s="842" t="s">
        <v>6</v>
      </c>
      <c r="G524" s="842" t="s">
        <v>108</v>
      </c>
    </row>
    <row r="525" spans="1:8" s="809" customFormat="1" ht="15" hidden="1" customHeight="1">
      <c r="A525" s="858"/>
      <c r="B525" s="865"/>
      <c r="C525" s="860"/>
      <c r="D525" s="859"/>
      <c r="E525" s="681" t="s">
        <v>2568</v>
      </c>
      <c r="F525" s="840" t="s">
        <v>24</v>
      </c>
      <c r="G525" s="840" t="s">
        <v>25</v>
      </c>
    </row>
    <row r="526" spans="1:8" s="809" customFormat="1" ht="15" hidden="1">
      <c r="A526" s="858"/>
      <c r="B526" s="828" t="s">
        <v>3006</v>
      </c>
      <c r="C526" s="651" t="s">
        <v>3005</v>
      </c>
      <c r="D526" s="794" t="s">
        <v>105</v>
      </c>
      <c r="E526" s="678">
        <f>F526-5</f>
        <v>43710</v>
      </c>
      <c r="F526" s="811">
        <v>43715</v>
      </c>
      <c r="G526" s="857">
        <f>F526+46</f>
        <v>43761</v>
      </c>
    </row>
    <row r="527" spans="1:8" s="809" customFormat="1" ht="15" hidden="1" customHeight="1">
      <c r="A527" s="858"/>
      <c r="B527" s="828" t="s">
        <v>3004</v>
      </c>
      <c r="C527" s="696" t="s">
        <v>3003</v>
      </c>
      <c r="D527" s="767"/>
      <c r="E527" s="678">
        <f>F527-5</f>
        <v>43717</v>
      </c>
      <c r="F527" s="811">
        <f>F526+7</f>
        <v>43722</v>
      </c>
      <c r="G527" s="857">
        <f>F527+46</f>
        <v>43768</v>
      </c>
      <c r="H527" s="819"/>
    </row>
    <row r="528" spans="1:8" s="809" customFormat="1" ht="15" hidden="1" customHeight="1">
      <c r="A528" s="858"/>
      <c r="B528" s="828" t="s">
        <v>3002</v>
      </c>
      <c r="C528" s="651" t="s">
        <v>3001</v>
      </c>
      <c r="D528" s="767"/>
      <c r="E528" s="678">
        <f>F528-5</f>
        <v>43724</v>
      </c>
      <c r="F528" s="811">
        <f>F527+7</f>
        <v>43729</v>
      </c>
      <c r="G528" s="857">
        <f>F528+46</f>
        <v>43775</v>
      </c>
    </row>
    <row r="529" spans="1:8" s="809" customFormat="1" ht="15.75" hidden="1" customHeight="1">
      <c r="A529" s="858"/>
      <c r="B529" s="828" t="s">
        <v>3000</v>
      </c>
      <c r="C529" s="651" t="s">
        <v>2999</v>
      </c>
      <c r="D529" s="767"/>
      <c r="E529" s="678">
        <f>F529-5</f>
        <v>43731</v>
      </c>
      <c r="F529" s="811">
        <f>F528+7</f>
        <v>43736</v>
      </c>
      <c r="G529" s="857">
        <f>F529+46</f>
        <v>43782</v>
      </c>
    </row>
    <row r="530" spans="1:8" s="809" customFormat="1" ht="15.75" hidden="1" customHeight="1">
      <c r="A530" s="858"/>
      <c r="B530" s="812" t="s">
        <v>2998</v>
      </c>
      <c r="C530" s="651" t="s">
        <v>2997</v>
      </c>
      <c r="D530" s="766"/>
      <c r="E530" s="678">
        <f>F530-5</f>
        <v>43738</v>
      </c>
      <c r="F530" s="811">
        <f>F529+7</f>
        <v>43743</v>
      </c>
      <c r="G530" s="857">
        <f>F530+46</f>
        <v>43789</v>
      </c>
    </row>
    <row r="531" spans="1:8" s="809" customFormat="1" ht="15" hidden="1">
      <c r="A531" s="858"/>
      <c r="B531" s="864" t="s">
        <v>20</v>
      </c>
      <c r="C531" s="862" t="s">
        <v>21</v>
      </c>
      <c r="D531" s="861" t="s">
        <v>5</v>
      </c>
      <c r="E531" s="681" t="s">
        <v>2569</v>
      </c>
      <c r="F531" s="842" t="s">
        <v>6</v>
      </c>
      <c r="G531" s="842" t="s">
        <v>108</v>
      </c>
    </row>
    <row r="532" spans="1:8" s="809" customFormat="1" ht="15" hidden="1">
      <c r="A532" s="858"/>
      <c r="B532" s="863"/>
      <c r="C532" s="860"/>
      <c r="D532" s="859"/>
      <c r="E532" s="681" t="s">
        <v>2568</v>
      </c>
      <c r="F532" s="840" t="s">
        <v>24</v>
      </c>
      <c r="G532" s="840" t="s">
        <v>25</v>
      </c>
    </row>
    <row r="533" spans="1:8" s="809" customFormat="1" ht="15" hidden="1">
      <c r="A533" s="858"/>
      <c r="B533" s="828" t="s">
        <v>2662</v>
      </c>
      <c r="C533" s="651" t="s">
        <v>2977</v>
      </c>
      <c r="D533" s="794" t="s">
        <v>2916</v>
      </c>
      <c r="E533" s="678">
        <f>F533-5</f>
        <v>44105</v>
      </c>
      <c r="F533" s="811">
        <v>44110</v>
      </c>
      <c r="G533" s="857">
        <f>F533+46</f>
        <v>44156</v>
      </c>
    </row>
    <row r="534" spans="1:8" s="809" customFormat="1" ht="15" hidden="1" customHeight="1">
      <c r="A534" s="858"/>
      <c r="B534" s="828" t="s">
        <v>2996</v>
      </c>
      <c r="C534" s="696" t="s">
        <v>2995</v>
      </c>
      <c r="D534" s="767"/>
      <c r="E534" s="678">
        <f>F534-5</f>
        <v>44112</v>
      </c>
      <c r="F534" s="811">
        <f>F533+7</f>
        <v>44117</v>
      </c>
      <c r="G534" s="857">
        <f>F534+46</f>
        <v>44163</v>
      </c>
      <c r="H534" s="819"/>
    </row>
    <row r="535" spans="1:8" s="809" customFormat="1" ht="15" hidden="1" customHeight="1">
      <c r="A535" s="858"/>
      <c r="B535" s="828" t="s">
        <v>2994</v>
      </c>
      <c r="C535" s="651" t="s">
        <v>2993</v>
      </c>
      <c r="D535" s="767"/>
      <c r="E535" s="678">
        <f>F535-5</f>
        <v>44119</v>
      </c>
      <c r="F535" s="811">
        <f>F534+7</f>
        <v>44124</v>
      </c>
      <c r="G535" s="857">
        <f>F535+46</f>
        <v>44170</v>
      </c>
    </row>
    <row r="536" spans="1:8" s="809" customFormat="1" ht="15.75" hidden="1" customHeight="1">
      <c r="A536" s="858"/>
      <c r="B536" s="828" t="s">
        <v>2992</v>
      </c>
      <c r="C536" s="651" t="s">
        <v>2991</v>
      </c>
      <c r="D536" s="767"/>
      <c r="E536" s="678">
        <f>F536-5</f>
        <v>44126</v>
      </c>
      <c r="F536" s="811">
        <f>F535+7</f>
        <v>44131</v>
      </c>
      <c r="G536" s="857">
        <f>F536+46</f>
        <v>44177</v>
      </c>
    </row>
    <row r="537" spans="1:8" s="809" customFormat="1" ht="15.75" hidden="1" customHeight="1">
      <c r="A537" s="858"/>
      <c r="B537" s="828" t="s">
        <v>2990</v>
      </c>
      <c r="C537" s="651" t="s">
        <v>2588</v>
      </c>
      <c r="D537" s="766"/>
      <c r="E537" s="678">
        <f>F537-5</f>
        <v>44133</v>
      </c>
      <c r="F537" s="811">
        <f>F536+7</f>
        <v>44138</v>
      </c>
      <c r="G537" s="857">
        <f>F537+46</f>
        <v>44184</v>
      </c>
    </row>
    <row r="538" spans="1:8" s="809" customFormat="1" ht="15">
      <c r="A538" s="858"/>
      <c r="B538" s="640" t="s">
        <v>2570</v>
      </c>
      <c r="C538" s="862" t="s">
        <v>21</v>
      </c>
      <c r="D538" s="861" t="s">
        <v>5</v>
      </c>
      <c r="E538" s="681" t="s">
        <v>2569</v>
      </c>
      <c r="F538" s="842" t="s">
        <v>6</v>
      </c>
      <c r="G538" s="842" t="s">
        <v>108</v>
      </c>
    </row>
    <row r="539" spans="1:8" s="809" customFormat="1" ht="15">
      <c r="A539" s="858"/>
      <c r="B539" s="640"/>
      <c r="C539" s="860"/>
      <c r="D539" s="859"/>
      <c r="E539" s="681" t="s">
        <v>2568</v>
      </c>
      <c r="F539" s="840" t="s">
        <v>24</v>
      </c>
      <c r="G539" s="840" t="s">
        <v>25</v>
      </c>
    </row>
    <row r="540" spans="1:8" s="809" customFormat="1" ht="15">
      <c r="A540" s="858"/>
      <c r="B540" s="828" t="s">
        <v>2989</v>
      </c>
      <c r="C540" s="651" t="s">
        <v>2988</v>
      </c>
      <c r="D540" s="794" t="s">
        <v>2987</v>
      </c>
      <c r="E540" s="678">
        <f>F540-5</f>
        <v>45410</v>
      </c>
      <c r="F540" s="811">
        <v>45415</v>
      </c>
      <c r="G540" s="857">
        <f>F540+46</f>
        <v>45461</v>
      </c>
    </row>
    <row r="541" spans="1:8" s="809" customFormat="1" ht="15" customHeight="1">
      <c r="A541" s="858"/>
      <c r="B541" s="828" t="s">
        <v>2986</v>
      </c>
      <c r="C541" s="651" t="s">
        <v>2985</v>
      </c>
      <c r="D541" s="767"/>
      <c r="E541" s="678">
        <f>F541-5</f>
        <v>45417</v>
      </c>
      <c r="F541" s="811">
        <f>F540+7</f>
        <v>45422</v>
      </c>
      <c r="G541" s="857">
        <f>F541+46</f>
        <v>45468</v>
      </c>
      <c r="H541" s="819"/>
    </row>
    <row r="542" spans="1:8" s="809" customFormat="1" ht="15" customHeight="1">
      <c r="A542" s="858"/>
      <c r="B542" s="828" t="s">
        <v>2936</v>
      </c>
      <c r="C542" s="828" t="s">
        <v>2984</v>
      </c>
      <c r="D542" s="767"/>
      <c r="E542" s="678">
        <f>F542-5</f>
        <v>45424</v>
      </c>
      <c r="F542" s="811">
        <f>F541+7</f>
        <v>45429</v>
      </c>
      <c r="G542" s="857">
        <f>F542+46</f>
        <v>45475</v>
      </c>
    </row>
    <row r="543" spans="1:8" s="809" customFormat="1" ht="15.75" customHeight="1">
      <c r="A543" s="858"/>
      <c r="B543" s="828" t="s">
        <v>2983</v>
      </c>
      <c r="C543" s="651" t="s">
        <v>2982</v>
      </c>
      <c r="D543" s="767"/>
      <c r="E543" s="678">
        <f>F543-5</f>
        <v>45431</v>
      </c>
      <c r="F543" s="811">
        <f>F542+7</f>
        <v>45436</v>
      </c>
      <c r="G543" s="857">
        <f>F543+46</f>
        <v>45482</v>
      </c>
    </row>
    <row r="544" spans="1:8" s="809" customFormat="1" ht="15.75" customHeight="1">
      <c r="A544" s="858"/>
      <c r="B544" s="651" t="s">
        <v>2977</v>
      </c>
      <c r="C544" s="651" t="s">
        <v>2981</v>
      </c>
      <c r="D544" s="766"/>
      <c r="E544" s="678">
        <f>F544-5</f>
        <v>45438</v>
      </c>
      <c r="F544" s="811">
        <f>F543+7</f>
        <v>45443</v>
      </c>
      <c r="G544" s="857">
        <f>F544+46</f>
        <v>45489</v>
      </c>
    </row>
    <row r="545" spans="1:8" s="819" customFormat="1" ht="15" customHeight="1">
      <c r="A545" s="793" t="s">
        <v>2980</v>
      </c>
      <c r="B545" s="835"/>
      <c r="C545" s="792"/>
      <c r="D545" s="791"/>
      <c r="E545" s="791"/>
      <c r="F545" s="790"/>
      <c r="G545" s="790"/>
    </row>
    <row r="546" spans="1:8" s="809" customFormat="1" ht="15">
      <c r="A546" s="858"/>
      <c r="B546" s="640" t="s">
        <v>2979</v>
      </c>
      <c r="C546" s="679" t="s">
        <v>21</v>
      </c>
      <c r="D546" s="679" t="s">
        <v>5</v>
      </c>
      <c r="E546" s="681" t="s">
        <v>2569</v>
      </c>
      <c r="F546" s="828" t="s">
        <v>6</v>
      </c>
      <c r="G546" s="828" t="s">
        <v>110</v>
      </c>
    </row>
    <row r="547" spans="1:8" s="809" customFormat="1" ht="15">
      <c r="A547" s="858"/>
      <c r="B547" s="640"/>
      <c r="C547" s="831"/>
      <c r="D547" s="831"/>
      <c r="E547" s="681" t="s">
        <v>2568</v>
      </c>
      <c r="F547" s="828" t="s">
        <v>24</v>
      </c>
      <c r="G547" s="828" t="s">
        <v>25</v>
      </c>
    </row>
    <row r="548" spans="1:8" s="809" customFormat="1" ht="17.25" customHeight="1">
      <c r="A548" s="858"/>
      <c r="B548" s="651" t="s">
        <v>2978</v>
      </c>
      <c r="C548" s="651" t="s">
        <v>2977</v>
      </c>
      <c r="D548" s="705" t="s">
        <v>2321</v>
      </c>
      <c r="E548" s="678">
        <f>F548-4</f>
        <v>45410</v>
      </c>
      <c r="F548" s="634">
        <v>45414</v>
      </c>
      <c r="G548" s="857">
        <f>F548+36</f>
        <v>45450</v>
      </c>
    </row>
    <row r="549" spans="1:8" s="809" customFormat="1" ht="17.25" customHeight="1">
      <c r="A549" s="858"/>
      <c r="B549" s="651" t="s">
        <v>2976</v>
      </c>
      <c r="C549" s="651" t="s">
        <v>2975</v>
      </c>
      <c r="D549" s="704"/>
      <c r="E549" s="678">
        <f>F549-4</f>
        <v>45417</v>
      </c>
      <c r="F549" s="811">
        <f>F548+7</f>
        <v>45421</v>
      </c>
      <c r="G549" s="857">
        <f>F549+36</f>
        <v>45457</v>
      </c>
      <c r="H549" s="819"/>
    </row>
    <row r="550" spans="1:8" s="809" customFormat="1" ht="17.25" customHeight="1">
      <c r="A550" s="858"/>
      <c r="B550" s="651" t="s">
        <v>2974</v>
      </c>
      <c r="C550" s="651" t="s">
        <v>2973</v>
      </c>
      <c r="D550" s="704"/>
      <c r="E550" s="678">
        <f>F550-4</f>
        <v>45424</v>
      </c>
      <c r="F550" s="811">
        <f>F549+7</f>
        <v>45428</v>
      </c>
      <c r="G550" s="857">
        <f>F550+36</f>
        <v>45464</v>
      </c>
    </row>
    <row r="551" spans="1:8" s="809" customFormat="1" ht="17.25" customHeight="1">
      <c r="A551" s="858"/>
      <c r="B551" s="651" t="s">
        <v>2972</v>
      </c>
      <c r="C551" s="651" t="s">
        <v>2971</v>
      </c>
      <c r="D551" s="704"/>
      <c r="E551" s="678">
        <f>F551-4</f>
        <v>45431</v>
      </c>
      <c r="F551" s="811">
        <f>F550+7</f>
        <v>45435</v>
      </c>
      <c r="G551" s="857">
        <f>F551+36</f>
        <v>45471</v>
      </c>
    </row>
    <row r="552" spans="1:8" s="809" customFormat="1" ht="17.25" customHeight="1">
      <c r="A552" s="858"/>
      <c r="B552" s="651" t="s">
        <v>2970</v>
      </c>
      <c r="C552" s="651" t="s">
        <v>2969</v>
      </c>
      <c r="D552" s="703"/>
      <c r="E552" s="678">
        <f>F552-4</f>
        <v>45438</v>
      </c>
      <c r="F552" s="811">
        <f>F551+7</f>
        <v>45442</v>
      </c>
      <c r="G552" s="857">
        <f>F552+36</f>
        <v>45478</v>
      </c>
    </row>
    <row r="553" spans="1:8" s="819" customFormat="1" ht="15" hidden="1">
      <c r="A553" s="793" t="s">
        <v>2968</v>
      </c>
      <c r="B553" s="835"/>
      <c r="C553" s="838"/>
      <c r="D553" s="743"/>
      <c r="E553" s="678">
        <f>F553-4</f>
        <v>-4</v>
      </c>
      <c r="F553" s="750"/>
      <c r="G553" s="750"/>
    </row>
    <row r="554" spans="1:8" s="809" customFormat="1" ht="15" hidden="1">
      <c r="A554" s="829"/>
      <c r="B554" s="853" t="s">
        <v>20</v>
      </c>
      <c r="C554" s="679" t="s">
        <v>21</v>
      </c>
      <c r="D554" s="856" t="s">
        <v>5</v>
      </c>
      <c r="E554" s="678" t="e">
        <f>F554-4</f>
        <v>#VALUE!</v>
      </c>
      <c r="F554" s="828" t="s">
        <v>6</v>
      </c>
      <c r="G554" s="849" t="s">
        <v>106</v>
      </c>
    </row>
    <row r="555" spans="1:8" s="809" customFormat="1" ht="15" hidden="1">
      <c r="A555" s="829"/>
      <c r="B555" s="852"/>
      <c r="C555" s="831"/>
      <c r="D555" s="855"/>
      <c r="E555" s="678" t="e">
        <f>F555-4</f>
        <v>#VALUE!</v>
      </c>
      <c r="F555" s="828" t="s">
        <v>24</v>
      </c>
      <c r="G555" s="840" t="s">
        <v>25</v>
      </c>
    </row>
    <row r="556" spans="1:8" s="809" customFormat="1" ht="15" hidden="1">
      <c r="A556" s="829"/>
      <c r="B556" s="828"/>
      <c r="C556" s="651"/>
      <c r="D556" s="794" t="s">
        <v>2967</v>
      </c>
      <c r="E556" s="678">
        <f>F556-4</f>
        <v>44224</v>
      </c>
      <c r="F556" s="811">
        <v>44228</v>
      </c>
      <c r="G556" s="811">
        <f>F556+53</f>
        <v>44281</v>
      </c>
    </row>
    <row r="557" spans="1:8" s="809" customFormat="1" ht="15.75" hidden="1" customHeight="1">
      <c r="A557" s="829"/>
      <c r="B557" s="828"/>
      <c r="C557" s="696"/>
      <c r="D557" s="767"/>
      <c r="E557" s="678">
        <f>F557-4</f>
        <v>44231</v>
      </c>
      <c r="F557" s="811">
        <f>F556+7</f>
        <v>44235</v>
      </c>
      <c r="G557" s="811">
        <f>F557+53</f>
        <v>44288</v>
      </c>
    </row>
    <row r="558" spans="1:8" s="809" customFormat="1" ht="15" hidden="1" customHeight="1">
      <c r="A558" s="829"/>
      <c r="B558" s="828"/>
      <c r="C558" s="651"/>
      <c r="D558" s="767"/>
      <c r="E558" s="678">
        <f>F558-4</f>
        <v>44238</v>
      </c>
      <c r="F558" s="811">
        <f>F557+7</f>
        <v>44242</v>
      </c>
      <c r="G558" s="811">
        <f>F558+53</f>
        <v>44295</v>
      </c>
      <c r="H558" s="819"/>
    </row>
    <row r="559" spans="1:8" s="809" customFormat="1" ht="15" hidden="1" customHeight="1">
      <c r="A559" s="829"/>
      <c r="B559" s="828"/>
      <c r="C559" s="696"/>
      <c r="D559" s="767"/>
      <c r="E559" s="678">
        <f>F559-4</f>
        <v>44245</v>
      </c>
      <c r="F559" s="811">
        <f>F558+7</f>
        <v>44249</v>
      </c>
      <c r="G559" s="811">
        <f>F559+53</f>
        <v>44302</v>
      </c>
    </row>
    <row r="560" spans="1:8" s="809" customFormat="1" ht="15" hidden="1" customHeight="1">
      <c r="A560" s="829"/>
      <c r="B560" s="828"/>
      <c r="C560" s="651"/>
      <c r="D560" s="766"/>
      <c r="E560" s="678">
        <f>F560-4</f>
        <v>44252</v>
      </c>
      <c r="F560" s="811">
        <f>F559+7</f>
        <v>44256</v>
      </c>
      <c r="G560" s="811">
        <f>F560+53</f>
        <v>44309</v>
      </c>
    </row>
    <row r="561" spans="1:7" s="854" customFormat="1" ht="17.100000000000001" hidden="1" customHeight="1">
      <c r="A561" s="793" t="s">
        <v>2966</v>
      </c>
      <c r="B561" s="835"/>
      <c r="C561" s="792"/>
      <c r="D561" s="791"/>
      <c r="E561" s="791"/>
      <c r="F561" s="790"/>
      <c r="G561" s="790"/>
    </row>
    <row r="562" spans="1:7" s="809" customFormat="1" ht="15" hidden="1">
      <c r="A562" s="829"/>
      <c r="B562" s="853" t="s">
        <v>20</v>
      </c>
      <c r="C562" s="850" t="s">
        <v>21</v>
      </c>
      <c r="D562" s="843" t="s">
        <v>5</v>
      </c>
      <c r="E562" s="681" t="s">
        <v>2569</v>
      </c>
      <c r="F562" s="842" t="s">
        <v>6</v>
      </c>
      <c r="G562" s="849" t="s">
        <v>1642</v>
      </c>
    </row>
    <row r="563" spans="1:7" s="809" customFormat="1" ht="15" hidden="1">
      <c r="A563" s="829"/>
      <c r="B563" s="852"/>
      <c r="C563" s="848"/>
      <c r="D563" s="832"/>
      <c r="E563" s="779" t="s">
        <v>2568</v>
      </c>
      <c r="F563" s="847" t="s">
        <v>24</v>
      </c>
      <c r="G563" s="840" t="s">
        <v>25</v>
      </c>
    </row>
    <row r="564" spans="1:7" s="809" customFormat="1" ht="15" hidden="1" customHeight="1">
      <c r="A564" s="829"/>
      <c r="B564" s="696" t="s">
        <v>2965</v>
      </c>
      <c r="C564" s="696" t="s">
        <v>2964</v>
      </c>
      <c r="D564" s="705" t="s">
        <v>82</v>
      </c>
      <c r="E564" s="677">
        <f>F564-5</f>
        <v>44072</v>
      </c>
      <c r="F564" s="811">
        <v>44077</v>
      </c>
      <c r="G564" s="811">
        <f>F564+40</f>
        <v>44117</v>
      </c>
    </row>
    <row r="565" spans="1:7" s="809" customFormat="1" ht="15" hidden="1">
      <c r="A565" s="829"/>
      <c r="B565" s="696" t="s">
        <v>2963</v>
      </c>
      <c r="C565" s="696" t="s">
        <v>2961</v>
      </c>
      <c r="D565" s="704"/>
      <c r="E565" s="677">
        <f>F565-5</f>
        <v>44079</v>
      </c>
      <c r="F565" s="811">
        <f>F564+7</f>
        <v>44084</v>
      </c>
      <c r="G565" s="811">
        <f>F565+40</f>
        <v>44124</v>
      </c>
    </row>
    <row r="566" spans="1:7" s="809" customFormat="1" ht="15" hidden="1">
      <c r="A566" s="829"/>
      <c r="B566" s="696" t="s">
        <v>2962</v>
      </c>
      <c r="C566" s="696" t="s">
        <v>2961</v>
      </c>
      <c r="D566" s="704"/>
      <c r="E566" s="677">
        <f>F566-5</f>
        <v>44086</v>
      </c>
      <c r="F566" s="811">
        <f>F565+7</f>
        <v>44091</v>
      </c>
      <c r="G566" s="811">
        <f>F566+40</f>
        <v>44131</v>
      </c>
    </row>
    <row r="567" spans="1:7" s="809" customFormat="1" ht="15" hidden="1">
      <c r="A567" s="829"/>
      <c r="B567" s="696" t="s">
        <v>2960</v>
      </c>
      <c r="C567" s="851" t="s">
        <v>2959</v>
      </c>
      <c r="D567" s="704"/>
      <c r="E567" s="677">
        <f>F567-5</f>
        <v>44093</v>
      </c>
      <c r="F567" s="811">
        <f>F566+7</f>
        <v>44098</v>
      </c>
      <c r="G567" s="811">
        <f>F567+40</f>
        <v>44138</v>
      </c>
    </row>
    <row r="568" spans="1:7" s="809" customFormat="1" ht="15" hidden="1">
      <c r="A568" s="829"/>
      <c r="B568" s="696" t="s">
        <v>2958</v>
      </c>
      <c r="C568" s="851" t="s">
        <v>2957</v>
      </c>
      <c r="D568" s="703"/>
      <c r="E568" s="677">
        <f>F568-5</f>
        <v>44100</v>
      </c>
      <c r="F568" s="811">
        <f>F567+7</f>
        <v>44105</v>
      </c>
      <c r="G568" s="811">
        <f>F568+40</f>
        <v>44145</v>
      </c>
    </row>
    <row r="569" spans="1:7" s="809" customFormat="1" ht="15" hidden="1">
      <c r="A569" s="829"/>
      <c r="B569" s="708" t="s">
        <v>2876</v>
      </c>
      <c r="C569" s="850" t="s">
        <v>21</v>
      </c>
      <c r="D569" s="843" t="s">
        <v>5</v>
      </c>
      <c r="E569" s="681" t="s">
        <v>2569</v>
      </c>
      <c r="F569" s="842" t="s">
        <v>6</v>
      </c>
      <c r="G569" s="849" t="s">
        <v>1642</v>
      </c>
    </row>
    <row r="570" spans="1:7" s="809" customFormat="1" ht="15" hidden="1">
      <c r="A570" s="829"/>
      <c r="B570" s="708"/>
      <c r="C570" s="848"/>
      <c r="D570" s="832"/>
      <c r="E570" s="779" t="s">
        <v>2568</v>
      </c>
      <c r="F570" s="847" t="s">
        <v>24</v>
      </c>
      <c r="G570" s="840" t="s">
        <v>25</v>
      </c>
    </row>
    <row r="571" spans="1:7" s="809" customFormat="1" ht="15" hidden="1">
      <c r="A571" s="829"/>
      <c r="B571" s="828" t="s">
        <v>2956</v>
      </c>
      <c r="C571" s="651" t="s">
        <v>2955</v>
      </c>
      <c r="D571" s="705" t="s">
        <v>2916</v>
      </c>
      <c r="E571" s="677">
        <f>F571-5</f>
        <v>45074</v>
      </c>
      <c r="F571" s="811">
        <v>45079</v>
      </c>
      <c r="G571" s="811">
        <f>F571+36</f>
        <v>45115</v>
      </c>
    </row>
    <row r="572" spans="1:7" s="809" customFormat="1" ht="15" hidden="1">
      <c r="A572" s="829"/>
      <c r="B572" s="828" t="s">
        <v>2912</v>
      </c>
      <c r="C572" s="651" t="s">
        <v>2954</v>
      </c>
      <c r="D572" s="704"/>
      <c r="E572" s="677">
        <f>F572-5</f>
        <v>45081</v>
      </c>
      <c r="F572" s="811">
        <f>F571+7</f>
        <v>45086</v>
      </c>
      <c r="G572" s="811">
        <f>F572+36</f>
        <v>45122</v>
      </c>
    </row>
    <row r="573" spans="1:7" s="809" customFormat="1" ht="15" hidden="1">
      <c r="A573" s="829"/>
      <c r="B573" s="828" t="s">
        <v>2953</v>
      </c>
      <c r="C573" s="828" t="s">
        <v>2952</v>
      </c>
      <c r="D573" s="704"/>
      <c r="E573" s="677">
        <f>F573-5</f>
        <v>45088</v>
      </c>
      <c r="F573" s="811">
        <f>F572+7</f>
        <v>45093</v>
      </c>
      <c r="G573" s="811">
        <f>F573+36</f>
        <v>45129</v>
      </c>
    </row>
    <row r="574" spans="1:7" s="809" customFormat="1" ht="15" hidden="1">
      <c r="A574" s="829"/>
      <c r="B574" s="828" t="s">
        <v>2951</v>
      </c>
      <c r="C574" s="651" t="s">
        <v>2950</v>
      </c>
      <c r="D574" s="704"/>
      <c r="E574" s="677">
        <f>F574-5</f>
        <v>45095</v>
      </c>
      <c r="F574" s="811">
        <f>F573+7</f>
        <v>45100</v>
      </c>
      <c r="G574" s="811">
        <f>F574+36</f>
        <v>45136</v>
      </c>
    </row>
    <row r="575" spans="1:7" s="809" customFormat="1" ht="15" hidden="1">
      <c r="A575" s="829"/>
      <c r="B575" s="651" t="s">
        <v>2949</v>
      </c>
      <c r="C575" s="651" t="s">
        <v>2948</v>
      </c>
      <c r="D575" s="703"/>
      <c r="E575" s="677">
        <f>F575-5</f>
        <v>45102</v>
      </c>
      <c r="F575" s="811">
        <f>F574+7</f>
        <v>45107</v>
      </c>
      <c r="G575" s="811">
        <f>F575+36</f>
        <v>45143</v>
      </c>
    </row>
    <row r="576" spans="1:7" s="819" customFormat="1" ht="14.1" customHeight="1">
      <c r="A576" s="793" t="s">
        <v>2947</v>
      </c>
      <c r="B576" s="835"/>
      <c r="C576" s="792"/>
      <c r="D576" s="791"/>
      <c r="E576" s="791"/>
      <c r="F576" s="790"/>
      <c r="G576" s="790"/>
    </row>
    <row r="577" spans="1:8" s="809" customFormat="1" ht="15">
      <c r="A577" s="829"/>
      <c r="B577" s="640" t="s">
        <v>1142</v>
      </c>
      <c r="C577" s="833" t="s">
        <v>21</v>
      </c>
      <c r="D577" s="843" t="s">
        <v>5</v>
      </c>
      <c r="E577" s="681" t="s">
        <v>2569</v>
      </c>
      <c r="F577" s="842" t="s">
        <v>6</v>
      </c>
      <c r="G577" s="842" t="s">
        <v>173</v>
      </c>
    </row>
    <row r="578" spans="1:8" s="809" customFormat="1" ht="15">
      <c r="A578" s="829"/>
      <c r="B578" s="640"/>
      <c r="C578" s="832"/>
      <c r="D578" s="841"/>
      <c r="E578" s="681" t="s">
        <v>2568</v>
      </c>
      <c r="F578" s="840" t="s">
        <v>24</v>
      </c>
      <c r="G578" s="840" t="s">
        <v>25</v>
      </c>
    </row>
    <row r="579" spans="1:8" s="809" customFormat="1" ht="15">
      <c r="A579" s="829"/>
      <c r="B579" s="830" t="s">
        <v>2946</v>
      </c>
      <c r="C579" s="651" t="s">
        <v>2931</v>
      </c>
      <c r="D579" s="794" t="s">
        <v>82</v>
      </c>
      <c r="E579" s="839">
        <f>F579-5</f>
        <v>45411</v>
      </c>
      <c r="F579" s="811">
        <v>45416</v>
      </c>
      <c r="G579" s="846">
        <f>F579+28</f>
        <v>45444</v>
      </c>
    </row>
    <row r="580" spans="1:8" s="809" customFormat="1" ht="15">
      <c r="A580" s="829"/>
      <c r="B580" s="830" t="s">
        <v>2899</v>
      </c>
      <c r="C580" s="830" t="s">
        <v>2945</v>
      </c>
      <c r="D580" s="767"/>
      <c r="E580" s="839">
        <f>F580-5</f>
        <v>45418</v>
      </c>
      <c r="F580" s="811">
        <f>F579+7</f>
        <v>45423</v>
      </c>
      <c r="G580" s="846">
        <f>F580+28</f>
        <v>45451</v>
      </c>
    </row>
    <row r="581" spans="1:8" s="809" customFormat="1" ht="15">
      <c r="A581" s="829"/>
      <c r="B581" s="830" t="s">
        <v>2864</v>
      </c>
      <c r="C581" s="830" t="s">
        <v>2662</v>
      </c>
      <c r="D581" s="767"/>
      <c r="E581" s="839">
        <f>F581-5</f>
        <v>45425</v>
      </c>
      <c r="F581" s="811">
        <f>F580+7</f>
        <v>45430</v>
      </c>
      <c r="G581" s="846">
        <f>F581+28</f>
        <v>45458</v>
      </c>
    </row>
    <row r="582" spans="1:8" s="809" customFormat="1" ht="15">
      <c r="A582" s="829"/>
      <c r="B582" s="830" t="s">
        <v>2944</v>
      </c>
      <c r="C582" s="830" t="s">
        <v>2943</v>
      </c>
      <c r="D582" s="767"/>
      <c r="E582" s="839">
        <f>F582-5</f>
        <v>45432</v>
      </c>
      <c r="F582" s="811">
        <f>F581+7</f>
        <v>45437</v>
      </c>
      <c r="G582" s="846">
        <f>F582+28</f>
        <v>45465</v>
      </c>
      <c r="H582" s="819"/>
    </row>
    <row r="583" spans="1:8" s="809" customFormat="1" ht="15">
      <c r="A583" s="829"/>
      <c r="B583" s="830" t="s">
        <v>2927</v>
      </c>
      <c r="C583" s="830" t="s">
        <v>2942</v>
      </c>
      <c r="D583" s="766"/>
      <c r="E583" s="839">
        <f>F583-5</f>
        <v>45439</v>
      </c>
      <c r="F583" s="811">
        <f>F582+7</f>
        <v>45444</v>
      </c>
      <c r="G583" s="846">
        <f>F583+28</f>
        <v>45472</v>
      </c>
      <c r="H583" s="819"/>
    </row>
    <row r="584" spans="1:8" s="809" customFormat="1" ht="15">
      <c r="A584" s="829"/>
      <c r="B584" s="845" t="s">
        <v>2789</v>
      </c>
      <c r="C584" s="833" t="s">
        <v>21</v>
      </c>
      <c r="D584" s="843" t="s">
        <v>5</v>
      </c>
      <c r="E584" s="681" t="s">
        <v>2569</v>
      </c>
      <c r="F584" s="842" t="s">
        <v>6</v>
      </c>
      <c r="G584" s="842" t="s">
        <v>114</v>
      </c>
    </row>
    <row r="585" spans="1:8" s="809" customFormat="1" ht="15">
      <c r="A585" s="829"/>
      <c r="B585" s="844"/>
      <c r="C585" s="832"/>
      <c r="D585" s="841"/>
      <c r="E585" s="681" t="s">
        <v>2568</v>
      </c>
      <c r="F585" s="840" t="s">
        <v>24</v>
      </c>
      <c r="G585" s="840" t="s">
        <v>25</v>
      </c>
    </row>
    <row r="586" spans="1:8" s="809" customFormat="1" ht="15">
      <c r="A586" s="829"/>
      <c r="B586" s="828" t="s">
        <v>2941</v>
      </c>
      <c r="C586" s="651" t="s">
        <v>2940</v>
      </c>
      <c r="D586" s="735" t="s">
        <v>2939</v>
      </c>
      <c r="E586" s="839">
        <f>F586-5</f>
        <v>45410</v>
      </c>
      <c r="F586" s="811">
        <v>45415</v>
      </c>
      <c r="G586" s="811">
        <f>F586+42</f>
        <v>45457</v>
      </c>
      <c r="H586" s="819"/>
    </row>
    <row r="587" spans="1:8" s="809" customFormat="1" ht="15" customHeight="1">
      <c r="A587" s="829"/>
      <c r="B587" s="828" t="s">
        <v>2938</v>
      </c>
      <c r="C587" s="651" t="s">
        <v>2937</v>
      </c>
      <c r="D587" s="734"/>
      <c r="E587" s="839">
        <f>F587-5</f>
        <v>45417</v>
      </c>
      <c r="F587" s="811">
        <f>F586+7</f>
        <v>45422</v>
      </c>
      <c r="G587" s="811">
        <f>F587+42</f>
        <v>45464</v>
      </c>
    </row>
    <row r="588" spans="1:8" s="809" customFormat="1" ht="15" customHeight="1">
      <c r="A588" s="829"/>
      <c r="B588" s="828" t="s">
        <v>2936</v>
      </c>
      <c r="C588" s="828" t="s">
        <v>2936</v>
      </c>
      <c r="D588" s="734"/>
      <c r="E588" s="839">
        <f>F588-5</f>
        <v>45424</v>
      </c>
      <c r="F588" s="811">
        <f>F587+7</f>
        <v>45429</v>
      </c>
      <c r="G588" s="811">
        <f>F588+42</f>
        <v>45471</v>
      </c>
    </row>
    <row r="589" spans="1:8" s="809" customFormat="1" ht="15" customHeight="1">
      <c r="A589" s="829"/>
      <c r="B589" s="828" t="s">
        <v>2935</v>
      </c>
      <c r="C589" s="651" t="s">
        <v>2934</v>
      </c>
      <c r="D589" s="734"/>
      <c r="E589" s="839">
        <f>F589-5</f>
        <v>45431</v>
      </c>
      <c r="F589" s="811">
        <f>F588+7</f>
        <v>45436</v>
      </c>
      <c r="G589" s="811">
        <f>F589+42</f>
        <v>45478</v>
      </c>
    </row>
    <row r="590" spans="1:8" s="819" customFormat="1" ht="15.75" customHeight="1">
      <c r="A590" s="838"/>
      <c r="B590" s="651" t="s">
        <v>2864</v>
      </c>
      <c r="C590" s="651" t="s">
        <v>2864</v>
      </c>
      <c r="D590" s="703"/>
      <c r="E590" s="837">
        <f>F590-5</f>
        <v>45438</v>
      </c>
      <c r="F590" s="836">
        <f>F589+7</f>
        <v>45443</v>
      </c>
      <c r="G590" s="811">
        <f>F590+42</f>
        <v>45485</v>
      </c>
    </row>
    <row r="591" spans="1:8" s="819" customFormat="1" ht="15">
      <c r="A591" s="793" t="s">
        <v>2933</v>
      </c>
      <c r="B591" s="835"/>
      <c r="C591" s="792"/>
      <c r="D591" s="791"/>
      <c r="E591" s="791"/>
      <c r="F591" s="790"/>
      <c r="G591" s="790"/>
    </row>
    <row r="592" spans="1:8" s="809" customFormat="1" ht="15">
      <c r="A592" s="829"/>
      <c r="B592" s="640" t="s">
        <v>2902</v>
      </c>
      <c r="C592" s="833" t="s">
        <v>21</v>
      </c>
      <c r="D592" s="843" t="s">
        <v>5</v>
      </c>
      <c r="E592" s="681" t="s">
        <v>2569</v>
      </c>
      <c r="F592" s="842" t="s">
        <v>6</v>
      </c>
      <c r="G592" s="842" t="s">
        <v>2933</v>
      </c>
    </row>
    <row r="593" spans="1:8" s="809" customFormat="1" ht="15">
      <c r="A593" s="829"/>
      <c r="B593" s="640"/>
      <c r="C593" s="832"/>
      <c r="D593" s="841"/>
      <c r="E593" s="681" t="s">
        <v>2568</v>
      </c>
      <c r="F593" s="840" t="s">
        <v>24</v>
      </c>
      <c r="G593" s="840" t="s">
        <v>25</v>
      </c>
    </row>
    <row r="594" spans="1:8" s="809" customFormat="1" ht="15">
      <c r="A594" s="829"/>
      <c r="B594" s="830" t="s">
        <v>2932</v>
      </c>
      <c r="C594" s="651" t="s">
        <v>2931</v>
      </c>
      <c r="D594" s="735" t="s">
        <v>82</v>
      </c>
      <c r="E594" s="839">
        <f>F594-5</f>
        <v>45411</v>
      </c>
      <c r="F594" s="811">
        <v>45416</v>
      </c>
      <c r="G594" s="811">
        <f>F594+33</f>
        <v>45449</v>
      </c>
      <c r="H594" s="819"/>
    </row>
    <row r="595" spans="1:8" s="809" customFormat="1" ht="15" customHeight="1">
      <c r="A595" s="829"/>
      <c r="B595" s="830" t="s">
        <v>2930</v>
      </c>
      <c r="C595" s="830" t="s">
        <v>2929</v>
      </c>
      <c r="D595" s="734"/>
      <c r="E595" s="839">
        <f>F595-5</f>
        <v>45418</v>
      </c>
      <c r="F595" s="811">
        <f>F594+7</f>
        <v>45423</v>
      </c>
      <c r="G595" s="811">
        <f>F595+33</f>
        <v>45456</v>
      </c>
    </row>
    <row r="596" spans="1:8" s="809" customFormat="1" ht="15" customHeight="1">
      <c r="A596" s="829"/>
      <c r="B596" s="830" t="s">
        <v>2662</v>
      </c>
      <c r="C596" s="830" t="s">
        <v>2864</v>
      </c>
      <c r="D596" s="734"/>
      <c r="E596" s="839">
        <f>F596-5</f>
        <v>45425</v>
      </c>
      <c r="F596" s="811">
        <f>F595+7</f>
        <v>45430</v>
      </c>
      <c r="G596" s="811">
        <f>F596+33</f>
        <v>45463</v>
      </c>
    </row>
    <row r="597" spans="1:8" s="809" customFormat="1" ht="15" customHeight="1">
      <c r="A597" s="829"/>
      <c r="B597" s="830" t="s">
        <v>2928</v>
      </c>
      <c r="C597" s="830" t="s">
        <v>2895</v>
      </c>
      <c r="D597" s="734"/>
      <c r="E597" s="839">
        <f>F597-5</f>
        <v>45432</v>
      </c>
      <c r="F597" s="811">
        <f>F596+7</f>
        <v>45437</v>
      </c>
      <c r="G597" s="811">
        <f>F597+33</f>
        <v>45470</v>
      </c>
    </row>
    <row r="598" spans="1:8" s="819" customFormat="1" ht="15.75" customHeight="1">
      <c r="A598" s="838"/>
      <c r="B598" s="830" t="s">
        <v>2927</v>
      </c>
      <c r="C598" s="830" t="s">
        <v>2926</v>
      </c>
      <c r="D598" s="703"/>
      <c r="E598" s="837">
        <f>F598-5</f>
        <v>45439</v>
      </c>
      <c r="F598" s="836">
        <f>F597+7</f>
        <v>45444</v>
      </c>
      <c r="G598" s="811">
        <f>F598+33</f>
        <v>45477</v>
      </c>
    </row>
    <row r="599" spans="1:8" s="819" customFormat="1" ht="15">
      <c r="A599" s="793" t="s">
        <v>2925</v>
      </c>
      <c r="B599" s="835"/>
      <c r="C599" s="792"/>
      <c r="D599" s="791" t="s">
        <v>2134</v>
      </c>
      <c r="E599" s="791"/>
      <c r="F599" s="790"/>
      <c r="G599" s="790"/>
    </row>
    <row r="600" spans="1:8" s="809" customFormat="1" ht="15" hidden="1">
      <c r="A600" s="829"/>
      <c r="B600" s="795" t="s">
        <v>20</v>
      </c>
      <c r="C600" s="679" t="s">
        <v>21</v>
      </c>
      <c r="D600" s="679" t="s">
        <v>5</v>
      </c>
      <c r="E600" s="681" t="s">
        <v>2569</v>
      </c>
      <c r="F600" s="828" t="s">
        <v>6</v>
      </c>
      <c r="G600" s="828" t="s">
        <v>115</v>
      </c>
      <c r="H600" s="819"/>
    </row>
    <row r="601" spans="1:8" s="809" customFormat="1" ht="15" hidden="1">
      <c r="A601" s="829"/>
      <c r="B601" s="834"/>
      <c r="C601" s="831"/>
      <c r="D601" s="831"/>
      <c r="E601" s="681" t="s">
        <v>2568</v>
      </c>
      <c r="F601" s="828" t="s">
        <v>24</v>
      </c>
      <c r="G601" s="828" t="s">
        <v>25</v>
      </c>
    </row>
    <row r="602" spans="1:8" s="809" customFormat="1" ht="15" hidden="1">
      <c r="A602" s="829"/>
      <c r="B602" s="830" t="s">
        <v>2924</v>
      </c>
      <c r="C602" s="651" t="s">
        <v>2923</v>
      </c>
      <c r="D602" s="705" t="s">
        <v>105</v>
      </c>
      <c r="E602" s="678">
        <f>F602-5</f>
        <v>44045</v>
      </c>
      <c r="F602" s="811">
        <v>44050</v>
      </c>
      <c r="G602" s="811">
        <f>F602+22</f>
        <v>44072</v>
      </c>
    </row>
    <row r="603" spans="1:8" s="809" customFormat="1" ht="15" hidden="1">
      <c r="A603" s="829"/>
      <c r="B603" s="828" t="s">
        <v>2922</v>
      </c>
      <c r="C603" s="651" t="s">
        <v>2921</v>
      </c>
      <c r="D603" s="704"/>
      <c r="E603" s="678">
        <f>F603-5</f>
        <v>44052</v>
      </c>
      <c r="F603" s="811">
        <f>F602+7</f>
        <v>44057</v>
      </c>
      <c r="G603" s="811">
        <f>F603+22</f>
        <v>44079</v>
      </c>
    </row>
    <row r="604" spans="1:8" s="809" customFormat="1" ht="15" hidden="1">
      <c r="A604" s="829"/>
      <c r="B604" s="828" t="s">
        <v>2887</v>
      </c>
      <c r="C604" s="651" t="s">
        <v>2886</v>
      </c>
      <c r="D604" s="704"/>
      <c r="E604" s="678">
        <f>F604-5</f>
        <v>44059</v>
      </c>
      <c r="F604" s="811">
        <f>F603+7</f>
        <v>44064</v>
      </c>
      <c r="G604" s="811">
        <f>F604+22</f>
        <v>44086</v>
      </c>
    </row>
    <row r="605" spans="1:8" s="809" customFormat="1" ht="15" hidden="1">
      <c r="A605" s="829"/>
      <c r="B605" s="828" t="s">
        <v>2920</v>
      </c>
      <c r="C605" s="651" t="s">
        <v>2919</v>
      </c>
      <c r="D605" s="704"/>
      <c r="E605" s="678">
        <f>F605-5</f>
        <v>44066</v>
      </c>
      <c r="F605" s="811">
        <f>F604+7</f>
        <v>44071</v>
      </c>
      <c r="G605" s="811">
        <f>F605+22</f>
        <v>44093</v>
      </c>
    </row>
    <row r="606" spans="1:8" s="809" customFormat="1" ht="15" hidden="1">
      <c r="A606" s="829"/>
      <c r="B606" s="828" t="s">
        <v>2801</v>
      </c>
      <c r="C606" s="651" t="s">
        <v>2919</v>
      </c>
      <c r="D606" s="703"/>
      <c r="E606" s="678">
        <f>F606-5</f>
        <v>44073</v>
      </c>
      <c r="F606" s="811">
        <f>F605+7</f>
        <v>44078</v>
      </c>
      <c r="G606" s="811">
        <f>F606+22</f>
        <v>44100</v>
      </c>
    </row>
    <row r="607" spans="1:8" s="809" customFormat="1" ht="15">
      <c r="A607" s="829"/>
      <c r="B607" s="640" t="s">
        <v>2789</v>
      </c>
      <c r="C607" s="679" t="s">
        <v>21</v>
      </c>
      <c r="D607" s="679" t="s">
        <v>5</v>
      </c>
      <c r="E607" s="681" t="s">
        <v>2569</v>
      </c>
      <c r="F607" s="828" t="s">
        <v>6</v>
      </c>
      <c r="G607" s="828" t="s">
        <v>115</v>
      </c>
      <c r="H607" s="819"/>
    </row>
    <row r="608" spans="1:8" s="809" customFormat="1" ht="15">
      <c r="A608" s="829"/>
      <c r="B608" s="640"/>
      <c r="C608" s="831"/>
      <c r="D608" s="831"/>
      <c r="E608" s="681" t="s">
        <v>2568</v>
      </c>
      <c r="F608" s="828" t="s">
        <v>24</v>
      </c>
      <c r="G608" s="828" t="s">
        <v>25</v>
      </c>
    </row>
    <row r="609" spans="1:8" s="809" customFormat="1" ht="15">
      <c r="A609" s="829"/>
      <c r="B609" s="828" t="s">
        <v>2918</v>
      </c>
      <c r="C609" s="651" t="s">
        <v>2917</v>
      </c>
      <c r="D609" s="705" t="s">
        <v>2916</v>
      </c>
      <c r="E609" s="678">
        <f>F609-5</f>
        <v>45410</v>
      </c>
      <c r="F609" s="811">
        <v>45415</v>
      </c>
      <c r="G609" s="811">
        <f>F609+22</f>
        <v>45437</v>
      </c>
    </row>
    <row r="610" spans="1:8" s="809" customFormat="1" ht="15">
      <c r="A610" s="829"/>
      <c r="B610" s="828" t="s">
        <v>2915</v>
      </c>
      <c r="C610" s="651" t="s">
        <v>2914</v>
      </c>
      <c r="D610" s="704"/>
      <c r="E610" s="678">
        <f>F610-5</f>
        <v>45417</v>
      </c>
      <c r="F610" s="811">
        <f>F609+7</f>
        <v>45422</v>
      </c>
      <c r="G610" s="811">
        <f>F610+22</f>
        <v>45444</v>
      </c>
    </row>
    <row r="611" spans="1:8" s="809" customFormat="1" ht="15">
      <c r="A611" s="829"/>
      <c r="B611" s="828" t="s">
        <v>2913</v>
      </c>
      <c r="C611" s="828" t="s">
        <v>2912</v>
      </c>
      <c r="D611" s="704"/>
      <c r="E611" s="678">
        <f>F611-5</f>
        <v>45424</v>
      </c>
      <c r="F611" s="811">
        <f>F610+7</f>
        <v>45429</v>
      </c>
      <c r="G611" s="811">
        <f>F611+22</f>
        <v>45451</v>
      </c>
    </row>
    <row r="612" spans="1:8" s="809" customFormat="1" ht="15">
      <c r="A612" s="829"/>
      <c r="B612" s="828" t="s">
        <v>2911</v>
      </c>
      <c r="C612" s="651" t="s">
        <v>2910</v>
      </c>
      <c r="D612" s="704"/>
      <c r="E612" s="678">
        <f>F612-5</f>
        <v>45431</v>
      </c>
      <c r="F612" s="811">
        <f>F611+7</f>
        <v>45436</v>
      </c>
      <c r="G612" s="811">
        <f>F612+22</f>
        <v>45458</v>
      </c>
    </row>
    <row r="613" spans="1:8" s="809" customFormat="1" ht="15">
      <c r="A613" s="829"/>
      <c r="B613" s="651" t="s">
        <v>2897</v>
      </c>
      <c r="C613" s="651" t="s">
        <v>2662</v>
      </c>
      <c r="D613" s="703"/>
      <c r="E613" s="678">
        <f>F613-5</f>
        <v>45438</v>
      </c>
      <c r="F613" s="811">
        <f>F612+7</f>
        <v>45443</v>
      </c>
      <c r="G613" s="811">
        <f>F613+22</f>
        <v>45465</v>
      </c>
    </row>
    <row r="614" spans="1:8" s="809" customFormat="1" ht="15" hidden="1">
      <c r="A614" s="829"/>
      <c r="B614" s="795" t="s">
        <v>20</v>
      </c>
      <c r="C614" s="679" t="s">
        <v>21</v>
      </c>
      <c r="D614" s="679" t="s">
        <v>5</v>
      </c>
      <c r="E614" s="681" t="s">
        <v>2569</v>
      </c>
      <c r="F614" s="828" t="s">
        <v>6</v>
      </c>
      <c r="G614" s="828" t="s">
        <v>115</v>
      </c>
      <c r="H614" s="819"/>
    </row>
    <row r="615" spans="1:8" s="809" customFormat="1" ht="15" hidden="1">
      <c r="A615" s="829"/>
      <c r="B615" s="834"/>
      <c r="C615" s="831"/>
      <c r="D615" s="831"/>
      <c r="E615" s="681" t="s">
        <v>2568</v>
      </c>
      <c r="F615" s="828" t="s">
        <v>24</v>
      </c>
      <c r="G615" s="828" t="s">
        <v>25</v>
      </c>
    </row>
    <row r="616" spans="1:8" s="809" customFormat="1" ht="15" hidden="1">
      <c r="A616" s="829"/>
      <c r="B616" s="830" t="s">
        <v>2909</v>
      </c>
      <c r="C616" s="651" t="s">
        <v>2908</v>
      </c>
      <c r="D616" s="705" t="s">
        <v>105</v>
      </c>
      <c r="E616" s="678">
        <f>F616-5</f>
        <v>44045</v>
      </c>
      <c r="F616" s="811">
        <v>44050</v>
      </c>
      <c r="G616" s="811">
        <f>F616+22</f>
        <v>44072</v>
      </c>
    </row>
    <row r="617" spans="1:8" s="809" customFormat="1" ht="15" hidden="1">
      <c r="A617" s="829"/>
      <c r="B617" s="828" t="s">
        <v>2907</v>
      </c>
      <c r="C617" s="651" t="s">
        <v>2906</v>
      </c>
      <c r="D617" s="704"/>
      <c r="E617" s="678">
        <f>F617-5</f>
        <v>44052</v>
      </c>
      <c r="F617" s="811">
        <f>F616+7</f>
        <v>44057</v>
      </c>
      <c r="G617" s="811">
        <f>F617+22</f>
        <v>44079</v>
      </c>
    </row>
    <row r="618" spans="1:8" s="809" customFormat="1" ht="15" hidden="1">
      <c r="A618" s="829"/>
      <c r="B618" s="828" t="s">
        <v>2905</v>
      </c>
      <c r="C618" s="651" t="s">
        <v>2886</v>
      </c>
      <c r="D618" s="704"/>
      <c r="E618" s="678">
        <f>F618-5</f>
        <v>44059</v>
      </c>
      <c r="F618" s="811">
        <f>F617+7</f>
        <v>44064</v>
      </c>
      <c r="G618" s="811">
        <f>F618+22</f>
        <v>44086</v>
      </c>
    </row>
    <row r="619" spans="1:8" s="809" customFormat="1" ht="15" hidden="1">
      <c r="A619" s="829"/>
      <c r="B619" s="828" t="s">
        <v>2904</v>
      </c>
      <c r="C619" s="651" t="s">
        <v>2638</v>
      </c>
      <c r="D619" s="704"/>
      <c r="E619" s="678">
        <f>F619-5</f>
        <v>44066</v>
      </c>
      <c r="F619" s="811">
        <f>F618+7</f>
        <v>44071</v>
      </c>
      <c r="G619" s="811">
        <f>F619+22</f>
        <v>44093</v>
      </c>
    </row>
    <row r="620" spans="1:8" s="809" customFormat="1" ht="15" hidden="1">
      <c r="A620" s="829"/>
      <c r="B620" s="828" t="s">
        <v>2599</v>
      </c>
      <c r="C620" s="651" t="s">
        <v>2903</v>
      </c>
      <c r="D620" s="703"/>
      <c r="E620" s="678">
        <f>F620-5</f>
        <v>44073</v>
      </c>
      <c r="F620" s="811">
        <f>F619+7</f>
        <v>44078</v>
      </c>
      <c r="G620" s="811">
        <f>F620+22</f>
        <v>44100</v>
      </c>
    </row>
    <row r="621" spans="1:8" s="809" customFormat="1" ht="15">
      <c r="A621" s="829"/>
      <c r="B621" s="640" t="s">
        <v>2902</v>
      </c>
      <c r="C621" s="833" t="s">
        <v>21</v>
      </c>
      <c r="D621" s="679" t="s">
        <v>5</v>
      </c>
      <c r="E621" s="681" t="s">
        <v>2569</v>
      </c>
      <c r="F621" s="828" t="s">
        <v>6</v>
      </c>
      <c r="G621" s="828" t="s">
        <v>115</v>
      </c>
      <c r="H621" s="819"/>
    </row>
    <row r="622" spans="1:8" s="809" customFormat="1" ht="15">
      <c r="A622" s="829"/>
      <c r="B622" s="640"/>
      <c r="C622" s="832"/>
      <c r="D622" s="831"/>
      <c r="E622" s="681" t="s">
        <v>2568</v>
      </c>
      <c r="F622" s="828" t="s">
        <v>24</v>
      </c>
      <c r="G622" s="828" t="s">
        <v>25</v>
      </c>
    </row>
    <row r="623" spans="1:8" s="809" customFormat="1" ht="15">
      <c r="A623" s="829"/>
      <c r="B623" s="830" t="s">
        <v>2901</v>
      </c>
      <c r="C623" s="651" t="s">
        <v>2900</v>
      </c>
      <c r="D623" s="705" t="s">
        <v>2321</v>
      </c>
      <c r="E623" s="678">
        <f>F623-5</f>
        <v>45411</v>
      </c>
      <c r="F623" s="811">
        <v>45416</v>
      </c>
      <c r="G623" s="811">
        <f>F623+22</f>
        <v>45438</v>
      </c>
    </row>
    <row r="624" spans="1:8" s="809" customFormat="1" ht="15">
      <c r="A624" s="829"/>
      <c r="B624" s="830" t="s">
        <v>2899</v>
      </c>
      <c r="C624" s="830" t="s">
        <v>2898</v>
      </c>
      <c r="D624" s="704"/>
      <c r="E624" s="678">
        <f>F624-5</f>
        <v>45418</v>
      </c>
      <c r="F624" s="811">
        <f>F623+7</f>
        <v>45423</v>
      </c>
      <c r="G624" s="811">
        <f>F624+22</f>
        <v>45445</v>
      </c>
    </row>
    <row r="625" spans="1:8" s="809" customFormat="1" ht="15">
      <c r="A625" s="829"/>
      <c r="B625" s="830" t="s">
        <v>2878</v>
      </c>
      <c r="C625" s="830" t="s">
        <v>2897</v>
      </c>
      <c r="D625" s="704"/>
      <c r="E625" s="678">
        <f>F625-5</f>
        <v>45425</v>
      </c>
      <c r="F625" s="811">
        <f>F624+7</f>
        <v>45430</v>
      </c>
      <c r="G625" s="811">
        <f>F625+22</f>
        <v>45452</v>
      </c>
    </row>
    <row r="626" spans="1:8" s="809" customFormat="1" ht="15">
      <c r="A626" s="829"/>
      <c r="B626" s="830" t="s">
        <v>2896</v>
      </c>
      <c r="C626" s="830" t="s">
        <v>2895</v>
      </c>
      <c r="D626" s="704"/>
      <c r="E626" s="678">
        <f>F626-5</f>
        <v>45432</v>
      </c>
      <c r="F626" s="811">
        <f>F625+7</f>
        <v>45437</v>
      </c>
      <c r="G626" s="811">
        <f>F626+22</f>
        <v>45459</v>
      </c>
    </row>
    <row r="627" spans="1:8" s="809" customFormat="1" ht="15">
      <c r="A627" s="829"/>
      <c r="B627" s="830" t="s">
        <v>2894</v>
      </c>
      <c r="C627" s="830" t="s">
        <v>2893</v>
      </c>
      <c r="D627" s="703"/>
      <c r="E627" s="678">
        <f>F627-5</f>
        <v>45439</v>
      </c>
      <c r="F627" s="811">
        <f>F626+7</f>
        <v>45444</v>
      </c>
      <c r="G627" s="811">
        <f>F627+22</f>
        <v>45466</v>
      </c>
    </row>
    <row r="628" spans="1:8" s="819" customFormat="1" ht="15">
      <c r="A628" s="793" t="s">
        <v>2892</v>
      </c>
      <c r="B628" s="835"/>
      <c r="C628" s="792"/>
      <c r="D628" s="791" t="s">
        <v>2134</v>
      </c>
      <c r="E628" s="791"/>
      <c r="F628" s="790"/>
      <c r="G628" s="790"/>
    </row>
    <row r="629" spans="1:8" s="809" customFormat="1" ht="15" hidden="1">
      <c r="A629" s="829"/>
      <c r="B629" s="795" t="s">
        <v>20</v>
      </c>
      <c r="C629" s="679" t="s">
        <v>21</v>
      </c>
      <c r="D629" s="679" t="s">
        <v>5</v>
      </c>
      <c r="E629" s="681" t="s">
        <v>2569</v>
      </c>
      <c r="F629" s="828" t="s">
        <v>6</v>
      </c>
      <c r="G629" s="828" t="s">
        <v>115</v>
      </c>
      <c r="H629" s="819"/>
    </row>
    <row r="630" spans="1:8" s="809" customFormat="1" ht="15" hidden="1">
      <c r="A630" s="829"/>
      <c r="B630" s="834"/>
      <c r="C630" s="831"/>
      <c r="D630" s="831"/>
      <c r="E630" s="681" t="s">
        <v>2568</v>
      </c>
      <c r="F630" s="828" t="s">
        <v>24</v>
      </c>
      <c r="G630" s="828" t="s">
        <v>25</v>
      </c>
    </row>
    <row r="631" spans="1:8" s="809" customFormat="1" ht="15" hidden="1">
      <c r="A631" s="829"/>
      <c r="B631" s="830" t="s">
        <v>2891</v>
      </c>
      <c r="C631" s="651" t="s">
        <v>2890</v>
      </c>
      <c r="D631" s="705" t="s">
        <v>105</v>
      </c>
      <c r="E631" s="678">
        <f>F631-5</f>
        <v>44045</v>
      </c>
      <c r="F631" s="811">
        <v>44050</v>
      </c>
      <c r="G631" s="811">
        <f>F631+22</f>
        <v>44072</v>
      </c>
    </row>
    <row r="632" spans="1:8" s="809" customFormat="1" ht="15" hidden="1">
      <c r="A632" s="829"/>
      <c r="B632" s="828" t="s">
        <v>2889</v>
      </c>
      <c r="C632" s="651" t="s">
        <v>2888</v>
      </c>
      <c r="D632" s="704"/>
      <c r="E632" s="678">
        <f>F632-5</f>
        <v>44052</v>
      </c>
      <c r="F632" s="811">
        <f>F631+7</f>
        <v>44057</v>
      </c>
      <c r="G632" s="811">
        <f>F632+22</f>
        <v>44079</v>
      </c>
    </row>
    <row r="633" spans="1:8" s="809" customFormat="1" ht="15" hidden="1">
      <c r="A633" s="829"/>
      <c r="B633" s="828" t="s">
        <v>2887</v>
      </c>
      <c r="C633" s="651" t="s">
        <v>2886</v>
      </c>
      <c r="D633" s="704"/>
      <c r="E633" s="678">
        <f>F633-5</f>
        <v>44059</v>
      </c>
      <c r="F633" s="811">
        <f>F632+7</f>
        <v>44064</v>
      </c>
      <c r="G633" s="811">
        <f>F633+22</f>
        <v>44086</v>
      </c>
    </row>
    <row r="634" spans="1:8" s="809" customFormat="1" ht="15" hidden="1">
      <c r="A634" s="829"/>
      <c r="B634" s="828" t="s">
        <v>2599</v>
      </c>
      <c r="C634" s="651" t="s">
        <v>2802</v>
      </c>
      <c r="D634" s="704"/>
      <c r="E634" s="678">
        <f>F634-5</f>
        <v>44066</v>
      </c>
      <c r="F634" s="811">
        <f>F633+7</f>
        <v>44071</v>
      </c>
      <c r="G634" s="811">
        <f>F634+22</f>
        <v>44093</v>
      </c>
    </row>
    <row r="635" spans="1:8" s="809" customFormat="1" ht="15" hidden="1">
      <c r="A635" s="829"/>
      <c r="B635" s="828" t="s">
        <v>2599</v>
      </c>
      <c r="C635" s="651" t="s">
        <v>2591</v>
      </c>
      <c r="D635" s="703"/>
      <c r="E635" s="678">
        <f>F635-5</f>
        <v>44073</v>
      </c>
      <c r="F635" s="811">
        <f>F634+7</f>
        <v>44078</v>
      </c>
      <c r="G635" s="811">
        <f>F635+22</f>
        <v>44100</v>
      </c>
    </row>
    <row r="636" spans="1:8" s="809" customFormat="1" ht="15">
      <c r="A636" s="829"/>
      <c r="B636" s="640" t="s">
        <v>2789</v>
      </c>
      <c r="C636" s="833" t="s">
        <v>21</v>
      </c>
      <c r="D636" s="679" t="s">
        <v>5</v>
      </c>
      <c r="E636" s="681" t="s">
        <v>2569</v>
      </c>
      <c r="F636" s="828" t="s">
        <v>6</v>
      </c>
      <c r="G636" s="828" t="s">
        <v>2885</v>
      </c>
      <c r="H636" s="819"/>
    </row>
    <row r="637" spans="1:8" s="809" customFormat="1" ht="15">
      <c r="A637" s="829"/>
      <c r="B637" s="640"/>
      <c r="C637" s="832"/>
      <c r="D637" s="831"/>
      <c r="E637" s="681" t="s">
        <v>2568</v>
      </c>
      <c r="F637" s="828" t="s">
        <v>24</v>
      </c>
      <c r="G637" s="828" t="s">
        <v>25</v>
      </c>
    </row>
    <row r="638" spans="1:8" s="809" customFormat="1" ht="15">
      <c r="A638" s="829"/>
      <c r="B638" s="830" t="s">
        <v>2884</v>
      </c>
      <c r="C638" s="651" t="s">
        <v>2883</v>
      </c>
      <c r="D638" s="705" t="s">
        <v>2642</v>
      </c>
      <c r="E638" s="678">
        <f>F638-5</f>
        <v>45410</v>
      </c>
      <c r="F638" s="811">
        <v>45415</v>
      </c>
      <c r="G638" s="811">
        <f>F638+34</f>
        <v>45449</v>
      </c>
    </row>
    <row r="639" spans="1:8" s="809" customFormat="1" ht="15">
      <c r="A639" s="829"/>
      <c r="B639" s="828" t="s">
        <v>2882</v>
      </c>
      <c r="C639" s="651" t="s">
        <v>2881</v>
      </c>
      <c r="D639" s="704"/>
      <c r="E639" s="678">
        <f>F639-5</f>
        <v>45417</v>
      </c>
      <c r="F639" s="811">
        <f>F638+7</f>
        <v>45422</v>
      </c>
      <c r="G639" s="811">
        <f>F639+34</f>
        <v>45456</v>
      </c>
    </row>
    <row r="640" spans="1:8" s="809" customFormat="1" ht="15">
      <c r="A640" s="829"/>
      <c r="B640" s="828" t="s">
        <v>2662</v>
      </c>
      <c r="C640" s="651" t="s">
        <v>2662</v>
      </c>
      <c r="D640" s="704"/>
      <c r="E640" s="678">
        <f>F640-5</f>
        <v>45424</v>
      </c>
      <c r="F640" s="811">
        <f>F639+7</f>
        <v>45429</v>
      </c>
      <c r="G640" s="811">
        <f>F640+34</f>
        <v>45463</v>
      </c>
    </row>
    <row r="641" spans="1:9" s="809" customFormat="1" ht="15">
      <c r="A641" s="829"/>
      <c r="B641" s="830" t="s">
        <v>2880</v>
      </c>
      <c r="C641" s="696" t="s">
        <v>2879</v>
      </c>
      <c r="D641" s="704"/>
      <c r="E641" s="678">
        <f>F641-5</f>
        <v>45431</v>
      </c>
      <c r="F641" s="811">
        <f>F640+7</f>
        <v>45436</v>
      </c>
      <c r="G641" s="811">
        <f>F641+34</f>
        <v>45470</v>
      </c>
    </row>
    <row r="642" spans="1:9" s="809" customFormat="1" ht="15">
      <c r="A642" s="829"/>
      <c r="B642" s="828" t="s">
        <v>2878</v>
      </c>
      <c r="C642" s="651" t="s">
        <v>2662</v>
      </c>
      <c r="D642" s="703"/>
      <c r="E642" s="678">
        <f>F642-5</f>
        <v>45438</v>
      </c>
      <c r="F642" s="811">
        <f>F641+7</f>
        <v>45443</v>
      </c>
      <c r="G642" s="811">
        <f>F642+34</f>
        <v>45477</v>
      </c>
    </row>
    <row r="643" spans="1:9" s="819" customFormat="1" ht="15">
      <c r="A643" s="824" t="s">
        <v>2877</v>
      </c>
      <c r="B643" s="793"/>
      <c r="C643" s="793"/>
      <c r="D643" s="793"/>
      <c r="E643" s="793"/>
      <c r="F643" s="793"/>
      <c r="G643" s="823"/>
    </row>
    <row r="644" spans="1:9" s="809" customFormat="1" ht="15">
      <c r="A644" s="827"/>
      <c r="B644" s="640" t="s">
        <v>2876</v>
      </c>
      <c r="C644" s="826" t="s">
        <v>21</v>
      </c>
      <c r="D644" s="826" t="s">
        <v>5</v>
      </c>
      <c r="E644" s="817" t="s">
        <v>2569</v>
      </c>
      <c r="F644" s="816" t="s">
        <v>6</v>
      </c>
      <c r="G644" s="816" t="s">
        <v>1582</v>
      </c>
      <c r="H644" s="819"/>
    </row>
    <row r="645" spans="1:9" s="809" customFormat="1" ht="15">
      <c r="A645" s="827"/>
      <c r="B645" s="640"/>
      <c r="C645" s="825"/>
      <c r="D645" s="825"/>
      <c r="E645" s="817" t="s">
        <v>2568</v>
      </c>
      <c r="F645" s="816" t="s">
        <v>24</v>
      </c>
      <c r="G645" s="816" t="s">
        <v>25</v>
      </c>
    </row>
    <row r="646" spans="1:9" s="809" customFormat="1" ht="15">
      <c r="A646" s="827"/>
      <c r="B646" s="813" t="s">
        <v>2875</v>
      </c>
      <c r="C646" s="651" t="s">
        <v>2874</v>
      </c>
      <c r="D646" s="794" t="s">
        <v>2658</v>
      </c>
      <c r="E646" s="677">
        <f>F646-5</f>
        <v>45412</v>
      </c>
      <c r="F646" s="634">
        <v>45417</v>
      </c>
      <c r="G646" s="811">
        <f>F646+39</f>
        <v>45456</v>
      </c>
    </row>
    <row r="647" spans="1:9" s="809" customFormat="1" ht="15">
      <c r="A647" s="827"/>
      <c r="B647" s="812" t="s">
        <v>2873</v>
      </c>
      <c r="C647" s="651" t="s">
        <v>2872</v>
      </c>
      <c r="D647" s="767"/>
      <c r="E647" s="677">
        <f>F647-5</f>
        <v>45419</v>
      </c>
      <c r="F647" s="811">
        <f>F646+7</f>
        <v>45424</v>
      </c>
      <c r="G647" s="811">
        <f>F647+39</f>
        <v>45463</v>
      </c>
    </row>
    <row r="648" spans="1:9" s="809" customFormat="1" ht="15">
      <c r="A648" s="827"/>
      <c r="B648" s="813" t="s">
        <v>2871</v>
      </c>
      <c r="C648" s="651" t="s">
        <v>2870</v>
      </c>
      <c r="D648" s="767"/>
      <c r="E648" s="677">
        <f>F648-5</f>
        <v>45426</v>
      </c>
      <c r="F648" s="811">
        <f>F647+7</f>
        <v>45431</v>
      </c>
      <c r="G648" s="811">
        <f>F648+39</f>
        <v>45470</v>
      </c>
      <c r="H648" s="807"/>
    </row>
    <row r="649" spans="1:9" s="809" customFormat="1" ht="15">
      <c r="A649" s="827"/>
      <c r="B649" s="812" t="s">
        <v>2869</v>
      </c>
      <c r="C649" s="651" t="s">
        <v>2868</v>
      </c>
      <c r="D649" s="767"/>
      <c r="E649" s="677">
        <f>F649-5</f>
        <v>45433</v>
      </c>
      <c r="F649" s="811">
        <f>F648+7</f>
        <v>45438</v>
      </c>
      <c r="G649" s="811">
        <f>F649+39</f>
        <v>45477</v>
      </c>
      <c r="H649" s="628"/>
    </row>
    <row r="650" spans="1:9" s="809" customFormat="1" ht="15" customHeight="1">
      <c r="A650" s="814"/>
      <c r="B650" s="813" t="s">
        <v>2867</v>
      </c>
      <c r="C650" s="651" t="s">
        <v>2866</v>
      </c>
      <c r="D650" s="766"/>
      <c r="E650" s="677">
        <f>F650-5</f>
        <v>45440</v>
      </c>
      <c r="F650" s="811">
        <f>F649+7</f>
        <v>45445</v>
      </c>
      <c r="G650" s="811">
        <f>F650+39</f>
        <v>45484</v>
      </c>
      <c r="H650" s="628"/>
      <c r="I650" s="810"/>
    </row>
    <row r="651" spans="1:9" s="819" customFormat="1" ht="15">
      <c r="A651" s="824" t="s">
        <v>2865</v>
      </c>
      <c r="B651" s="793"/>
      <c r="C651" s="793"/>
      <c r="D651" s="793"/>
      <c r="E651" s="793"/>
      <c r="F651" s="793"/>
      <c r="G651" s="823"/>
      <c r="H651" s="809"/>
      <c r="I651" s="809"/>
    </row>
    <row r="652" spans="1:9" s="809" customFormat="1" ht="15">
      <c r="A652" s="815"/>
      <c r="B652" s="640" t="s">
        <v>1142</v>
      </c>
      <c r="C652" s="826" t="s">
        <v>21</v>
      </c>
      <c r="D652" s="826" t="s">
        <v>5</v>
      </c>
      <c r="E652" s="817" t="s">
        <v>2569</v>
      </c>
      <c r="F652" s="816" t="s">
        <v>6</v>
      </c>
      <c r="G652" s="816" t="s">
        <v>2855</v>
      </c>
    </row>
    <row r="653" spans="1:9" s="809" customFormat="1" ht="15">
      <c r="A653" s="815"/>
      <c r="B653" s="640"/>
      <c r="C653" s="825"/>
      <c r="D653" s="825"/>
      <c r="E653" s="817" t="s">
        <v>2568</v>
      </c>
      <c r="F653" s="816" t="s">
        <v>24</v>
      </c>
      <c r="G653" s="816" t="s">
        <v>25</v>
      </c>
      <c r="H653" s="807"/>
    </row>
    <row r="654" spans="1:9" s="809" customFormat="1" ht="15">
      <c r="A654" s="815"/>
      <c r="B654" s="813" t="s">
        <v>2864</v>
      </c>
      <c r="C654" s="651" t="s">
        <v>2662</v>
      </c>
      <c r="D654" s="800" t="s">
        <v>2863</v>
      </c>
      <c r="E654" s="677">
        <f>F654-5</f>
        <v>45410</v>
      </c>
      <c r="F654" s="811">
        <v>45415</v>
      </c>
      <c r="G654" s="811">
        <f>F654+6</f>
        <v>45421</v>
      </c>
      <c r="H654" s="628"/>
    </row>
    <row r="655" spans="1:9" s="809" customFormat="1" ht="15">
      <c r="A655" s="815"/>
      <c r="B655" s="813" t="s">
        <v>2862</v>
      </c>
      <c r="C655" s="651" t="s">
        <v>2860</v>
      </c>
      <c r="D655" s="800"/>
      <c r="E655" s="677">
        <f>F655-5</f>
        <v>45417</v>
      </c>
      <c r="F655" s="811">
        <f>F654+7</f>
        <v>45422</v>
      </c>
      <c r="G655" s="811">
        <f>F655+6</f>
        <v>45428</v>
      </c>
      <c r="H655" s="628"/>
      <c r="I655" s="810"/>
    </row>
    <row r="656" spans="1:9" s="809" customFormat="1" ht="15">
      <c r="A656" s="815"/>
      <c r="B656" s="813" t="s">
        <v>2861</v>
      </c>
      <c r="C656" s="651" t="s">
        <v>2860</v>
      </c>
      <c r="D656" s="800"/>
      <c r="E656" s="677">
        <f>F656-5</f>
        <v>45424</v>
      </c>
      <c r="F656" s="811">
        <f>F655+7</f>
        <v>45429</v>
      </c>
      <c r="G656" s="811">
        <f>F656+6</f>
        <v>45435</v>
      </c>
    </row>
    <row r="657" spans="1:9" s="809" customFormat="1" ht="15">
      <c r="A657" s="815"/>
      <c r="B657" s="813" t="s">
        <v>2859</v>
      </c>
      <c r="C657" s="651" t="s">
        <v>2858</v>
      </c>
      <c r="D657" s="800"/>
      <c r="E657" s="677">
        <f>F657-5</f>
        <v>45431</v>
      </c>
      <c r="F657" s="811">
        <f>F656+7</f>
        <v>45436</v>
      </c>
      <c r="G657" s="811">
        <f>F657+6</f>
        <v>45442</v>
      </c>
    </row>
    <row r="658" spans="1:9" s="809" customFormat="1" ht="15" customHeight="1">
      <c r="A658" s="814"/>
      <c r="B658" s="813" t="s">
        <v>2857</v>
      </c>
      <c r="C658" s="651" t="s">
        <v>2856</v>
      </c>
      <c r="D658" s="800"/>
      <c r="E658" s="677">
        <f>F658-5</f>
        <v>45438</v>
      </c>
      <c r="F658" s="811">
        <f>F657+7</f>
        <v>45443</v>
      </c>
      <c r="G658" s="811">
        <f>F658+6</f>
        <v>45449</v>
      </c>
      <c r="H658" s="807"/>
    </row>
    <row r="659" spans="1:9" s="819" customFormat="1" ht="15">
      <c r="A659" s="824"/>
      <c r="B659" s="823"/>
      <c r="C659" s="822"/>
      <c r="D659" s="821"/>
      <c r="E659" s="821"/>
      <c r="F659" s="820"/>
      <c r="G659" s="820"/>
      <c r="H659" s="628"/>
      <c r="I659" s="809"/>
    </row>
    <row r="660" spans="1:9" s="809" customFormat="1" ht="15">
      <c r="A660" s="815"/>
      <c r="B660" s="640" t="s">
        <v>1142</v>
      </c>
      <c r="C660" s="818" t="s">
        <v>21</v>
      </c>
      <c r="D660" s="818" t="s">
        <v>5</v>
      </c>
      <c r="E660" s="817" t="s">
        <v>2569</v>
      </c>
      <c r="F660" s="816" t="s">
        <v>6</v>
      </c>
      <c r="G660" s="816" t="s">
        <v>2855</v>
      </c>
      <c r="H660" s="628"/>
      <c r="I660" s="810"/>
    </row>
    <row r="661" spans="1:9" s="809" customFormat="1" ht="15">
      <c r="A661" s="815"/>
      <c r="B661" s="640"/>
      <c r="C661" s="818"/>
      <c r="D661" s="818"/>
      <c r="E661" s="817" t="s">
        <v>2568</v>
      </c>
      <c r="F661" s="816" t="s">
        <v>24</v>
      </c>
      <c r="G661" s="816" t="s">
        <v>25</v>
      </c>
    </row>
    <row r="662" spans="1:9" s="809" customFormat="1" ht="15">
      <c r="A662" s="815"/>
      <c r="B662" s="812" t="s">
        <v>2781</v>
      </c>
      <c r="C662" s="813" t="s">
        <v>2786</v>
      </c>
      <c r="D662" s="800" t="s">
        <v>2854</v>
      </c>
      <c r="E662" s="677">
        <f>F662-5</f>
        <v>45414</v>
      </c>
      <c r="F662" s="811">
        <v>45419</v>
      </c>
      <c r="G662" s="811">
        <f>F662+3</f>
        <v>45422</v>
      </c>
    </row>
    <row r="663" spans="1:9" s="809" customFormat="1" ht="15">
      <c r="A663" s="815"/>
      <c r="B663" s="813" t="s">
        <v>2785</v>
      </c>
      <c r="C663" s="812" t="s">
        <v>2784</v>
      </c>
      <c r="D663" s="800"/>
      <c r="E663" s="677">
        <f>F663-5</f>
        <v>45421</v>
      </c>
      <c r="F663" s="811">
        <f>F662+7</f>
        <v>45426</v>
      </c>
      <c r="G663" s="811">
        <f>F663+3</f>
        <v>45429</v>
      </c>
    </row>
    <row r="664" spans="1:9" s="809" customFormat="1" ht="15">
      <c r="A664" s="815"/>
      <c r="B664" s="812" t="s">
        <v>2853</v>
      </c>
      <c r="C664" s="812" t="s">
        <v>2852</v>
      </c>
      <c r="D664" s="800"/>
      <c r="E664" s="677">
        <f>F664-5</f>
        <v>45428</v>
      </c>
      <c r="F664" s="811">
        <f>F663+7</f>
        <v>45433</v>
      </c>
      <c r="G664" s="811">
        <f>F664+3</f>
        <v>45436</v>
      </c>
      <c r="H664" s="807"/>
    </row>
    <row r="665" spans="1:9" s="809" customFormat="1" ht="15">
      <c r="A665" s="815"/>
      <c r="B665" s="813" t="s">
        <v>2781</v>
      </c>
      <c r="C665" s="812" t="s">
        <v>2851</v>
      </c>
      <c r="D665" s="800"/>
      <c r="E665" s="677">
        <f>F665-5</f>
        <v>45435</v>
      </c>
      <c r="F665" s="811">
        <f>F664+7</f>
        <v>45440</v>
      </c>
      <c r="G665" s="811">
        <f>F665+3</f>
        <v>45443</v>
      </c>
      <c r="H665" s="628"/>
    </row>
    <row r="666" spans="1:9" s="809" customFormat="1" ht="15" customHeight="1">
      <c r="A666" s="814"/>
      <c r="B666" s="813" t="s">
        <v>2779</v>
      </c>
      <c r="C666" s="812" t="s">
        <v>2850</v>
      </c>
      <c r="D666" s="800"/>
      <c r="E666" s="677">
        <f>F666-5</f>
        <v>45442</v>
      </c>
      <c r="F666" s="811">
        <f>F665+7</f>
        <v>45447</v>
      </c>
      <c r="G666" s="811">
        <f>F666+3</f>
        <v>45450</v>
      </c>
      <c r="H666" s="628"/>
      <c r="I666" s="810"/>
    </row>
    <row r="667" spans="1:9" s="807" customFormat="1" ht="15">
      <c r="A667" s="808" t="s">
        <v>64</v>
      </c>
      <c r="B667" s="808"/>
      <c r="C667" s="808"/>
      <c r="D667" s="808"/>
      <c r="E667" s="808"/>
      <c r="F667" s="808"/>
      <c r="G667" s="808"/>
      <c r="H667" s="628"/>
    </row>
    <row r="668" spans="1:9" s="711" customFormat="1" ht="15.75" customHeight="1">
      <c r="A668" s="806" t="s">
        <v>2849</v>
      </c>
      <c r="B668" s="806"/>
      <c r="C668" s="805"/>
      <c r="D668" s="804"/>
      <c r="E668" s="804"/>
      <c r="F668" s="803"/>
      <c r="G668" s="803"/>
    </row>
    <row r="669" spans="1:9" s="628" customFormat="1" ht="15">
      <c r="A669" s="777"/>
      <c r="B669" s="802" t="s">
        <v>2789</v>
      </c>
      <c r="C669" s="785" t="s">
        <v>21</v>
      </c>
      <c r="D669" s="784" t="s">
        <v>5</v>
      </c>
      <c r="E669" s="681" t="s">
        <v>2569</v>
      </c>
      <c r="F669" s="681" t="s">
        <v>6</v>
      </c>
      <c r="G669" s="681" t="s">
        <v>76</v>
      </c>
    </row>
    <row r="670" spans="1:9" s="628" customFormat="1" ht="15">
      <c r="A670" s="777"/>
      <c r="B670" s="802"/>
      <c r="C670" s="781"/>
      <c r="D670" s="780"/>
      <c r="E670" s="801" t="s">
        <v>2568</v>
      </c>
      <c r="F670" s="801" t="s">
        <v>24</v>
      </c>
      <c r="G670" s="801" t="s">
        <v>25</v>
      </c>
    </row>
    <row r="671" spans="1:9" s="628" customFormat="1" ht="15">
      <c r="A671" s="777"/>
      <c r="B671" s="651" t="s">
        <v>2848</v>
      </c>
      <c r="C671" s="651" t="s">
        <v>2847</v>
      </c>
      <c r="D671" s="800" t="s">
        <v>2846</v>
      </c>
      <c r="E671" s="677">
        <f>F671-5</f>
        <v>45411</v>
      </c>
      <c r="F671" s="732">
        <v>45416</v>
      </c>
      <c r="G671" s="732">
        <f>F671+11</f>
        <v>45427</v>
      </c>
      <c r="H671" s="628" t="s">
        <v>2134</v>
      </c>
    </row>
    <row r="672" spans="1:9" s="628" customFormat="1" ht="15">
      <c r="A672" s="777"/>
      <c r="B672" s="652" t="s">
        <v>2845</v>
      </c>
      <c r="C672" s="651" t="s">
        <v>2844</v>
      </c>
      <c r="D672" s="800"/>
      <c r="E672" s="677">
        <f>F672-5</f>
        <v>45418</v>
      </c>
      <c r="F672" s="732">
        <f>F671+7</f>
        <v>45423</v>
      </c>
      <c r="G672" s="732">
        <f>F672+11</f>
        <v>45434</v>
      </c>
      <c r="H672" s="618"/>
    </row>
    <row r="673" spans="1:8" s="628" customFormat="1" ht="15">
      <c r="A673" s="777"/>
      <c r="B673" s="651" t="s">
        <v>2843</v>
      </c>
      <c r="C673" s="651" t="s">
        <v>2842</v>
      </c>
      <c r="D673" s="800"/>
      <c r="E673" s="677">
        <f>F673-5</f>
        <v>45425</v>
      </c>
      <c r="F673" s="732">
        <f>F672+7</f>
        <v>45430</v>
      </c>
      <c r="G673" s="732">
        <f>F673+11</f>
        <v>45441</v>
      </c>
      <c r="H673" s="618"/>
    </row>
    <row r="674" spans="1:8" s="628" customFormat="1" ht="15">
      <c r="A674" s="777"/>
      <c r="B674" s="652" t="s">
        <v>2841</v>
      </c>
      <c r="C674" s="651" t="s">
        <v>2840</v>
      </c>
      <c r="D674" s="800"/>
      <c r="E674" s="677">
        <f>F674-5</f>
        <v>45432</v>
      </c>
      <c r="F674" s="732">
        <f>F673+7</f>
        <v>45437</v>
      </c>
      <c r="G674" s="732">
        <f>F674+11</f>
        <v>45448</v>
      </c>
      <c r="H674" s="618"/>
    </row>
    <row r="675" spans="1:8" s="628" customFormat="1" ht="15">
      <c r="A675" s="777"/>
      <c r="B675" s="652" t="s">
        <v>2839</v>
      </c>
      <c r="C675" s="651" t="s">
        <v>2838</v>
      </c>
      <c r="D675" s="800"/>
      <c r="E675" s="677">
        <f>F675-5</f>
        <v>45439</v>
      </c>
      <c r="F675" s="732">
        <f>F674+7</f>
        <v>45444</v>
      </c>
      <c r="G675" s="732">
        <f>F675+11</f>
        <v>45455</v>
      </c>
      <c r="H675" s="618"/>
    </row>
    <row r="676" spans="1:8" s="619" customFormat="1" ht="15">
      <c r="A676" s="793" t="s">
        <v>2837</v>
      </c>
      <c r="B676" s="793"/>
      <c r="C676" s="792"/>
      <c r="D676" s="791" t="s">
        <v>2134</v>
      </c>
      <c r="E676" s="791"/>
      <c r="F676" s="790"/>
      <c r="G676" s="790"/>
    </row>
    <row r="677" spans="1:8" s="618" customFormat="1" ht="15">
      <c r="A677" s="777"/>
      <c r="B677" s="640" t="s">
        <v>1142</v>
      </c>
      <c r="C677" s="785" t="s">
        <v>21</v>
      </c>
      <c r="D677" s="785" t="s">
        <v>5</v>
      </c>
      <c r="E677" s="681" t="s">
        <v>2569</v>
      </c>
      <c r="F677" s="681" t="s">
        <v>6</v>
      </c>
      <c r="G677" s="681" t="s">
        <v>175</v>
      </c>
    </row>
    <row r="678" spans="1:8" s="618" customFormat="1" ht="15">
      <c r="A678" s="777"/>
      <c r="B678" s="640"/>
      <c r="C678" s="781"/>
      <c r="D678" s="785"/>
      <c r="E678" s="681" t="s">
        <v>2568</v>
      </c>
      <c r="F678" s="681" t="s">
        <v>24</v>
      </c>
      <c r="G678" s="681" t="s">
        <v>25</v>
      </c>
    </row>
    <row r="679" spans="1:8" s="618" customFormat="1" ht="15.75" customHeight="1">
      <c r="A679" s="777"/>
      <c r="B679" s="652" t="s">
        <v>2836</v>
      </c>
      <c r="C679" s="651" t="s">
        <v>2747</v>
      </c>
      <c r="D679" s="794" t="s">
        <v>120</v>
      </c>
      <c r="E679" s="677">
        <f>F679-5</f>
        <v>45412</v>
      </c>
      <c r="F679" s="719">
        <v>45417</v>
      </c>
      <c r="G679" s="719">
        <f>F679+12</f>
        <v>45429</v>
      </c>
    </row>
    <row r="680" spans="1:8" s="618" customFormat="1" ht="15">
      <c r="A680" s="777"/>
      <c r="B680" s="652" t="s">
        <v>2835</v>
      </c>
      <c r="C680" s="651" t="s">
        <v>2745</v>
      </c>
      <c r="D680" s="767"/>
      <c r="E680" s="677">
        <f>F680-5</f>
        <v>45419</v>
      </c>
      <c r="F680" s="719">
        <f>F679+7</f>
        <v>45424</v>
      </c>
      <c r="G680" s="719">
        <f>F680+12</f>
        <v>45436</v>
      </c>
      <c r="H680" s="628"/>
    </row>
    <row r="681" spans="1:8" s="618" customFormat="1" ht="15">
      <c r="A681" s="777"/>
      <c r="B681" s="652" t="s">
        <v>2744</v>
      </c>
      <c r="C681" s="651" t="s">
        <v>2743</v>
      </c>
      <c r="D681" s="767"/>
      <c r="E681" s="677">
        <f>F681-5</f>
        <v>45426</v>
      </c>
      <c r="F681" s="719">
        <f>F680+7</f>
        <v>45431</v>
      </c>
      <c r="G681" s="719">
        <f>F681+12</f>
        <v>45443</v>
      </c>
      <c r="H681" s="628"/>
    </row>
    <row r="682" spans="1:8" s="618" customFormat="1" ht="15">
      <c r="A682" s="777"/>
      <c r="B682" s="652" t="s">
        <v>2742</v>
      </c>
      <c r="C682" s="651" t="s">
        <v>2834</v>
      </c>
      <c r="D682" s="767"/>
      <c r="E682" s="677">
        <f>F682-5</f>
        <v>45433</v>
      </c>
      <c r="F682" s="719">
        <f>F681+7</f>
        <v>45438</v>
      </c>
      <c r="G682" s="719">
        <f>F682+12</f>
        <v>45450</v>
      </c>
      <c r="H682" s="628"/>
    </row>
    <row r="683" spans="1:8" s="618" customFormat="1" ht="15" customHeight="1">
      <c r="A683" s="777"/>
      <c r="B683" s="652" t="s">
        <v>2740</v>
      </c>
      <c r="C683" s="651" t="s">
        <v>2739</v>
      </c>
      <c r="D683" s="766"/>
      <c r="E683" s="677">
        <f>F683-5</f>
        <v>45440</v>
      </c>
      <c r="F683" s="719">
        <f>F682+7</f>
        <v>45445</v>
      </c>
      <c r="G683" s="719">
        <f>F683+12</f>
        <v>45457</v>
      </c>
      <c r="H683" s="628"/>
    </row>
    <row r="684" spans="1:8" s="618" customFormat="1" ht="15" hidden="1" customHeight="1">
      <c r="A684" s="777"/>
      <c r="B684" s="799"/>
      <c r="C684" s="798"/>
      <c r="D684" s="797"/>
      <c r="E684" s="728"/>
      <c r="F684" s="796"/>
      <c r="G684" s="796"/>
      <c r="H684" s="628"/>
    </row>
    <row r="685" spans="1:8" s="618" customFormat="1" ht="15" hidden="1">
      <c r="A685" s="777"/>
      <c r="B685" s="795" t="s">
        <v>20</v>
      </c>
      <c r="C685" s="785" t="s">
        <v>21</v>
      </c>
      <c r="D685" s="785" t="s">
        <v>5</v>
      </c>
      <c r="E685" s="681" t="s">
        <v>2569</v>
      </c>
      <c r="F685" s="681" t="s">
        <v>6</v>
      </c>
      <c r="G685" s="681" t="s">
        <v>175</v>
      </c>
    </row>
    <row r="686" spans="1:8" s="618" customFormat="1" ht="15" hidden="1">
      <c r="A686" s="777"/>
      <c r="B686" s="795"/>
      <c r="C686" s="781"/>
      <c r="D686" s="785"/>
      <c r="E686" s="681" t="s">
        <v>2568</v>
      </c>
      <c r="F686" s="681" t="s">
        <v>24</v>
      </c>
      <c r="G686" s="681" t="s">
        <v>25</v>
      </c>
    </row>
    <row r="687" spans="1:8" s="618" customFormat="1" ht="15.75" hidden="1" customHeight="1">
      <c r="A687" s="777"/>
      <c r="B687" s="651"/>
      <c r="C687" s="651"/>
      <c r="D687" s="794" t="s">
        <v>151</v>
      </c>
      <c r="E687" s="677">
        <f>F687-5</f>
        <v>44008</v>
      </c>
      <c r="F687" s="719">
        <v>44013</v>
      </c>
      <c r="G687" s="719">
        <f>F687+10</f>
        <v>44023</v>
      </c>
    </row>
    <row r="688" spans="1:8" s="618" customFormat="1" ht="15" hidden="1">
      <c r="A688" s="777"/>
      <c r="B688" s="651"/>
      <c r="C688" s="651"/>
      <c r="D688" s="767"/>
      <c r="E688" s="677">
        <f>F688-5</f>
        <v>44015</v>
      </c>
      <c r="F688" s="719">
        <f>F687+7</f>
        <v>44020</v>
      </c>
      <c r="G688" s="719">
        <f>F688+10</f>
        <v>44030</v>
      </c>
      <c r="H688" s="628"/>
    </row>
    <row r="689" spans="1:8" s="618" customFormat="1" ht="15" hidden="1">
      <c r="A689" s="777"/>
      <c r="B689" s="651"/>
      <c r="C689" s="651"/>
      <c r="D689" s="767"/>
      <c r="E689" s="677">
        <f>F689-5</f>
        <v>44022</v>
      </c>
      <c r="F689" s="719">
        <f>F688+7</f>
        <v>44027</v>
      </c>
      <c r="G689" s="719">
        <f>F689+10</f>
        <v>44037</v>
      </c>
      <c r="H689" s="628"/>
    </row>
    <row r="690" spans="1:8" s="618" customFormat="1" ht="15" hidden="1">
      <c r="A690" s="777"/>
      <c r="B690" s="651"/>
      <c r="C690" s="651"/>
      <c r="D690" s="767"/>
      <c r="E690" s="677">
        <f>F690-5</f>
        <v>44029</v>
      </c>
      <c r="F690" s="719">
        <f>F689+7</f>
        <v>44034</v>
      </c>
      <c r="G690" s="719">
        <f>F690+10</f>
        <v>44044</v>
      </c>
      <c r="H690" s="628"/>
    </row>
    <row r="691" spans="1:8" s="618" customFormat="1" ht="15" hidden="1" customHeight="1">
      <c r="A691" s="777"/>
      <c r="B691" s="651"/>
      <c r="C691" s="651"/>
      <c r="D691" s="766"/>
      <c r="E691" s="677">
        <f>F691-5</f>
        <v>44036</v>
      </c>
      <c r="F691" s="719">
        <f>F690+7</f>
        <v>44041</v>
      </c>
      <c r="G691" s="719">
        <f>F691+10</f>
        <v>44051</v>
      </c>
      <c r="H691" s="628"/>
    </row>
    <row r="692" spans="1:8" s="618" customFormat="1" ht="15" hidden="1">
      <c r="A692" s="777"/>
      <c r="B692" s="795" t="s">
        <v>20</v>
      </c>
      <c r="C692" s="785" t="s">
        <v>21</v>
      </c>
      <c r="D692" s="785" t="s">
        <v>5</v>
      </c>
      <c r="E692" s="681" t="s">
        <v>2569</v>
      </c>
      <c r="F692" s="681" t="s">
        <v>6</v>
      </c>
      <c r="G692" s="681" t="s">
        <v>175</v>
      </c>
    </row>
    <row r="693" spans="1:8" s="618" customFormat="1" ht="15" hidden="1">
      <c r="A693" s="777"/>
      <c r="B693" s="795"/>
      <c r="C693" s="781"/>
      <c r="D693" s="785"/>
      <c r="E693" s="681" t="s">
        <v>2568</v>
      </c>
      <c r="F693" s="681" t="s">
        <v>24</v>
      </c>
      <c r="G693" s="681" t="s">
        <v>25</v>
      </c>
    </row>
    <row r="694" spans="1:8" s="618" customFormat="1" ht="15.75" hidden="1" customHeight="1">
      <c r="A694" s="777"/>
      <c r="B694" s="652" t="s">
        <v>2833</v>
      </c>
      <c r="C694" s="716" t="s">
        <v>2830</v>
      </c>
      <c r="D694" s="794" t="s">
        <v>2832</v>
      </c>
      <c r="E694" s="677">
        <f>F694-5</f>
        <v>43829</v>
      </c>
      <c r="F694" s="719">
        <v>43834</v>
      </c>
      <c r="G694" s="719">
        <f>F694+10</f>
        <v>43844</v>
      </c>
    </row>
    <row r="695" spans="1:8" s="618" customFormat="1" ht="15" hidden="1">
      <c r="A695" s="777"/>
      <c r="B695" s="652" t="s">
        <v>2831</v>
      </c>
      <c r="C695" s="651" t="s">
        <v>2830</v>
      </c>
      <c r="D695" s="767"/>
      <c r="E695" s="677">
        <f>F695-5</f>
        <v>43836</v>
      </c>
      <c r="F695" s="719">
        <f>F694+7</f>
        <v>43841</v>
      </c>
      <c r="G695" s="719">
        <f>F695+10</f>
        <v>43851</v>
      </c>
      <c r="H695" s="628"/>
    </row>
    <row r="696" spans="1:8" s="618" customFormat="1" ht="15" hidden="1">
      <c r="A696" s="777"/>
      <c r="B696" s="681" t="s">
        <v>2829</v>
      </c>
      <c r="C696" s="681" t="s">
        <v>2828</v>
      </c>
      <c r="D696" s="767"/>
      <c r="E696" s="677">
        <f>F696-5</f>
        <v>43843</v>
      </c>
      <c r="F696" s="719">
        <f>F695+7</f>
        <v>43848</v>
      </c>
      <c r="G696" s="719">
        <f>F696+10</f>
        <v>43858</v>
      </c>
      <c r="H696" s="628"/>
    </row>
    <row r="697" spans="1:8" s="618" customFormat="1" ht="15" hidden="1">
      <c r="A697" s="777"/>
      <c r="B697" s="652" t="s">
        <v>2827</v>
      </c>
      <c r="C697" s="651" t="s">
        <v>2826</v>
      </c>
      <c r="D697" s="767"/>
      <c r="E697" s="677">
        <f>F697-5</f>
        <v>43850</v>
      </c>
      <c r="F697" s="719">
        <f>F696+7</f>
        <v>43855</v>
      </c>
      <c r="G697" s="719">
        <f>F697+10</f>
        <v>43865</v>
      </c>
      <c r="H697" s="628"/>
    </row>
    <row r="698" spans="1:8" s="618" customFormat="1" ht="15" hidden="1" customHeight="1">
      <c r="A698" s="777"/>
      <c r="B698" s="652" t="s">
        <v>2638</v>
      </c>
      <c r="C698" s="651" t="s">
        <v>2638</v>
      </c>
      <c r="D698" s="766"/>
      <c r="E698" s="677">
        <f>F698-5</f>
        <v>43857</v>
      </c>
      <c r="F698" s="719">
        <f>F697+7</f>
        <v>43862</v>
      </c>
      <c r="G698" s="719">
        <f>F698+10</f>
        <v>43872</v>
      </c>
      <c r="H698" s="628"/>
    </row>
    <row r="699" spans="1:8" s="642" customFormat="1" ht="15">
      <c r="A699" s="793" t="s">
        <v>2825</v>
      </c>
      <c r="B699" s="793"/>
      <c r="C699" s="792"/>
      <c r="D699" s="791"/>
      <c r="E699" s="791"/>
      <c r="F699" s="790"/>
      <c r="G699" s="790"/>
    </row>
    <row r="700" spans="1:8" s="628" customFormat="1" ht="15" hidden="1">
      <c r="A700" s="777"/>
      <c r="B700" s="789" t="s">
        <v>1142</v>
      </c>
      <c r="C700" s="785" t="s">
        <v>21</v>
      </c>
      <c r="D700" s="784" t="s">
        <v>5</v>
      </c>
      <c r="E700" s="681" t="s">
        <v>2569</v>
      </c>
      <c r="F700" s="783" t="s">
        <v>6</v>
      </c>
      <c r="G700" s="782" t="s">
        <v>2809</v>
      </c>
    </row>
    <row r="701" spans="1:8" s="628" customFormat="1" ht="15" hidden="1">
      <c r="A701" s="777"/>
      <c r="B701" s="788"/>
      <c r="C701" s="781"/>
      <c r="D701" s="780"/>
      <c r="E701" s="681" t="s">
        <v>2568</v>
      </c>
      <c r="F701" s="779" t="s">
        <v>24</v>
      </c>
      <c r="G701" s="778" t="s">
        <v>25</v>
      </c>
    </row>
    <row r="702" spans="1:8" s="628" customFormat="1" ht="15" hidden="1">
      <c r="A702" s="777"/>
      <c r="B702" s="652" t="s">
        <v>2824</v>
      </c>
      <c r="C702" s="716" t="s">
        <v>2823</v>
      </c>
      <c r="D702" s="776" t="s">
        <v>2701</v>
      </c>
      <c r="E702" s="775">
        <f>F702-6</f>
        <v>44651</v>
      </c>
      <c r="F702" s="774">
        <v>44657</v>
      </c>
      <c r="G702" s="774">
        <f>F702+16</f>
        <v>44673</v>
      </c>
    </row>
    <row r="703" spans="1:8" s="628" customFormat="1" ht="15" hidden="1">
      <c r="A703" s="777"/>
      <c r="B703" s="652" t="s">
        <v>2818</v>
      </c>
      <c r="C703" s="651" t="s">
        <v>2822</v>
      </c>
      <c r="D703" s="776"/>
      <c r="E703" s="775">
        <f>F703-6</f>
        <v>44658</v>
      </c>
      <c r="F703" s="774">
        <f>F702+7</f>
        <v>44664</v>
      </c>
      <c r="G703" s="774">
        <f>F703+16</f>
        <v>44680</v>
      </c>
    </row>
    <row r="704" spans="1:8" s="628" customFormat="1" ht="15" hidden="1">
      <c r="A704" s="777"/>
      <c r="B704" s="652" t="s">
        <v>2815</v>
      </c>
      <c r="C704" s="651" t="s">
        <v>2821</v>
      </c>
      <c r="D704" s="776"/>
      <c r="E704" s="775">
        <f>F704-6</f>
        <v>44665</v>
      </c>
      <c r="F704" s="774">
        <f>F703+7</f>
        <v>44671</v>
      </c>
      <c r="G704" s="774">
        <f>F704+16</f>
        <v>44687</v>
      </c>
    </row>
    <row r="705" spans="1:7" s="628" customFormat="1" ht="15" hidden="1">
      <c r="A705" s="777"/>
      <c r="B705" s="652" t="s">
        <v>1266</v>
      </c>
      <c r="C705" s="651" t="s">
        <v>2820</v>
      </c>
      <c r="D705" s="776"/>
      <c r="E705" s="775">
        <f>F705-6</f>
        <v>44672</v>
      </c>
      <c r="F705" s="774">
        <f>F704+7</f>
        <v>44678</v>
      </c>
      <c r="G705" s="774">
        <f>F705+16</f>
        <v>44694</v>
      </c>
    </row>
    <row r="706" spans="1:7" s="628" customFormat="1" ht="15" hidden="1">
      <c r="A706" s="777"/>
      <c r="B706" s="652" t="s">
        <v>2819</v>
      </c>
      <c r="C706" s="651" t="s">
        <v>2638</v>
      </c>
      <c r="D706" s="776"/>
      <c r="E706" s="775">
        <f>F706-6</f>
        <v>44679</v>
      </c>
      <c r="F706" s="774">
        <f>F705+7</f>
        <v>44685</v>
      </c>
      <c r="G706" s="774">
        <f>F706+16</f>
        <v>44701</v>
      </c>
    </row>
    <row r="707" spans="1:7" s="628" customFormat="1" ht="15" hidden="1">
      <c r="A707" s="777"/>
      <c r="B707" s="787" t="s">
        <v>20</v>
      </c>
      <c r="C707" s="785" t="s">
        <v>21</v>
      </c>
      <c r="D707" s="784" t="s">
        <v>5</v>
      </c>
      <c r="E707" s="681" t="s">
        <v>2569</v>
      </c>
      <c r="F707" s="783" t="s">
        <v>6</v>
      </c>
      <c r="G707" s="782" t="s">
        <v>2809</v>
      </c>
    </row>
    <row r="708" spans="1:7" s="628" customFormat="1" ht="15" hidden="1">
      <c r="A708" s="777"/>
      <c r="B708" s="786"/>
      <c r="C708" s="781"/>
      <c r="D708" s="780"/>
      <c r="E708" s="681" t="s">
        <v>2568</v>
      </c>
      <c r="F708" s="779" t="s">
        <v>24</v>
      </c>
      <c r="G708" s="778" t="s">
        <v>25</v>
      </c>
    </row>
    <row r="709" spans="1:7" s="628" customFormat="1" ht="15" hidden="1">
      <c r="A709" s="777"/>
      <c r="B709" s="652" t="s">
        <v>2818</v>
      </c>
      <c r="C709" s="651" t="s">
        <v>2817</v>
      </c>
      <c r="D709" s="776" t="s">
        <v>2816</v>
      </c>
      <c r="E709" s="775">
        <f>F709-4</f>
        <v>44709</v>
      </c>
      <c r="F709" s="774">
        <v>44713</v>
      </c>
      <c r="G709" s="774">
        <f>F709+22</f>
        <v>44735</v>
      </c>
    </row>
    <row r="710" spans="1:7" s="628" customFormat="1" ht="15" hidden="1">
      <c r="A710" s="777"/>
      <c r="B710" s="652" t="s">
        <v>2815</v>
      </c>
      <c r="C710" s="651" t="s">
        <v>2814</v>
      </c>
      <c r="D710" s="776"/>
      <c r="E710" s="775">
        <f>F710-4</f>
        <v>44716</v>
      </c>
      <c r="F710" s="774">
        <f>F709+7</f>
        <v>44720</v>
      </c>
      <c r="G710" s="774">
        <f>F710+22</f>
        <v>44742</v>
      </c>
    </row>
    <row r="711" spans="1:7" s="628" customFormat="1" ht="15" hidden="1">
      <c r="A711" s="777"/>
      <c r="B711" s="651" t="s">
        <v>2638</v>
      </c>
      <c r="C711" s="651" t="s">
        <v>2638</v>
      </c>
      <c r="D711" s="776"/>
      <c r="E711" s="775">
        <f>F711-4</f>
        <v>44723</v>
      </c>
      <c r="F711" s="774">
        <f>F710+7</f>
        <v>44727</v>
      </c>
      <c r="G711" s="774">
        <f>F711+22</f>
        <v>44749</v>
      </c>
    </row>
    <row r="712" spans="1:7" s="628" customFormat="1" ht="15" hidden="1">
      <c r="A712" s="777"/>
      <c r="B712" s="651" t="s">
        <v>2813</v>
      </c>
      <c r="C712" s="651" t="s">
        <v>2812</v>
      </c>
      <c r="D712" s="776"/>
      <c r="E712" s="775">
        <f>F712-4</f>
        <v>44730</v>
      </c>
      <c r="F712" s="774">
        <f>F711+7</f>
        <v>44734</v>
      </c>
      <c r="G712" s="774">
        <f>F712+22</f>
        <v>44756</v>
      </c>
    </row>
    <row r="713" spans="1:7" s="628" customFormat="1" ht="15" hidden="1">
      <c r="A713" s="777"/>
      <c r="B713" s="652" t="s">
        <v>2811</v>
      </c>
      <c r="C713" s="651" t="s">
        <v>2810</v>
      </c>
      <c r="D713" s="776"/>
      <c r="E713" s="775">
        <f>F713-4</f>
        <v>44737</v>
      </c>
      <c r="F713" s="774">
        <f>F712+7</f>
        <v>44741</v>
      </c>
      <c r="G713" s="774">
        <f>F713+22</f>
        <v>44763</v>
      </c>
    </row>
    <row r="714" spans="1:7" s="628" customFormat="1" ht="15">
      <c r="A714" s="777"/>
      <c r="B714" s="640" t="s">
        <v>1142</v>
      </c>
      <c r="C714" s="785" t="s">
        <v>21</v>
      </c>
      <c r="D714" s="784" t="s">
        <v>5</v>
      </c>
      <c r="E714" s="681" t="s">
        <v>2569</v>
      </c>
      <c r="F714" s="783" t="s">
        <v>6</v>
      </c>
      <c r="G714" s="782" t="s">
        <v>2809</v>
      </c>
    </row>
    <row r="715" spans="1:7" s="628" customFormat="1" ht="15">
      <c r="A715" s="777"/>
      <c r="B715" s="640"/>
      <c r="C715" s="781"/>
      <c r="D715" s="780"/>
      <c r="E715" s="681" t="s">
        <v>2568</v>
      </c>
      <c r="F715" s="779" t="s">
        <v>24</v>
      </c>
      <c r="G715" s="778" t="s">
        <v>25</v>
      </c>
    </row>
    <row r="716" spans="1:7" s="628" customFormat="1" ht="15">
      <c r="A716" s="777"/>
      <c r="B716" s="652" t="s">
        <v>2808</v>
      </c>
      <c r="C716" s="651" t="s">
        <v>2807</v>
      </c>
      <c r="D716" s="776" t="s">
        <v>2806</v>
      </c>
      <c r="E716" s="775">
        <f>F716-4</f>
        <v>45409</v>
      </c>
      <c r="F716" s="774">
        <v>45413</v>
      </c>
      <c r="G716" s="774">
        <f>F716+22</f>
        <v>45435</v>
      </c>
    </row>
    <row r="717" spans="1:7" s="628" customFormat="1" ht="15">
      <c r="A717" s="777"/>
      <c r="B717" s="652" t="s">
        <v>2662</v>
      </c>
      <c r="C717" s="651" t="s">
        <v>2805</v>
      </c>
      <c r="D717" s="776"/>
      <c r="E717" s="775">
        <f>F717-4</f>
        <v>45416</v>
      </c>
      <c r="F717" s="774">
        <f>F716+7</f>
        <v>45420</v>
      </c>
      <c r="G717" s="774">
        <f>F717+22</f>
        <v>45442</v>
      </c>
    </row>
    <row r="718" spans="1:7" s="628" customFormat="1" ht="15">
      <c r="A718" s="777"/>
      <c r="B718" s="652" t="s">
        <v>2804</v>
      </c>
      <c r="C718" s="651" t="s">
        <v>2803</v>
      </c>
      <c r="D718" s="776"/>
      <c r="E718" s="775">
        <f>F718-4</f>
        <v>45423</v>
      </c>
      <c r="F718" s="774">
        <f>F717+7</f>
        <v>45427</v>
      </c>
      <c r="G718" s="774">
        <f>F718+22</f>
        <v>45449</v>
      </c>
    </row>
    <row r="719" spans="1:7" s="628" customFormat="1" ht="15">
      <c r="A719" s="777"/>
      <c r="B719" s="652" t="s">
        <v>2599</v>
      </c>
      <c r="C719" s="651" t="s">
        <v>2802</v>
      </c>
      <c r="D719" s="776"/>
      <c r="E719" s="775">
        <f>F719-4</f>
        <v>45430</v>
      </c>
      <c r="F719" s="774">
        <f>F718+7</f>
        <v>45434</v>
      </c>
      <c r="G719" s="774">
        <f>F719+22</f>
        <v>45456</v>
      </c>
    </row>
    <row r="720" spans="1:7" s="628" customFormat="1" ht="15">
      <c r="A720" s="777"/>
      <c r="B720" s="652" t="s">
        <v>2801</v>
      </c>
      <c r="C720" s="651" t="s">
        <v>2638</v>
      </c>
      <c r="D720" s="776"/>
      <c r="E720" s="775">
        <f>F720-4</f>
        <v>45437</v>
      </c>
      <c r="F720" s="774">
        <f>F719+7</f>
        <v>45441</v>
      </c>
      <c r="G720" s="774">
        <f>F720+22</f>
        <v>45463</v>
      </c>
    </row>
    <row r="721" spans="1:8" s="619" customFormat="1" ht="15.75" customHeight="1">
      <c r="A721" s="751" t="s">
        <v>2800</v>
      </c>
      <c r="B721" s="751"/>
      <c r="C721" s="773"/>
    </row>
    <row r="722" spans="1:8" s="618" customFormat="1" ht="15" hidden="1">
      <c r="A722" s="755"/>
      <c r="B722" s="772" t="s">
        <v>1142</v>
      </c>
      <c r="C722" s="764" t="s">
        <v>21</v>
      </c>
      <c r="D722" s="765" t="s">
        <v>5</v>
      </c>
      <c r="E722" s="771" t="s">
        <v>2569</v>
      </c>
      <c r="F722" s="771" t="s">
        <v>6</v>
      </c>
      <c r="G722" s="771" t="s">
        <v>2788</v>
      </c>
    </row>
    <row r="723" spans="1:8" s="618" customFormat="1" ht="15" hidden="1">
      <c r="A723" s="755"/>
      <c r="B723" s="686"/>
      <c r="C723" s="764"/>
      <c r="D723" s="763"/>
      <c r="E723" s="770" t="s">
        <v>2568</v>
      </c>
      <c r="F723" s="770" t="s">
        <v>24</v>
      </c>
      <c r="G723" s="770" t="s">
        <v>25</v>
      </c>
    </row>
    <row r="724" spans="1:8" s="618" customFormat="1" ht="15" hidden="1">
      <c r="A724" s="755"/>
      <c r="B724" s="652" t="s">
        <v>2799</v>
      </c>
      <c r="C724" s="651" t="s">
        <v>2798</v>
      </c>
      <c r="D724" s="769" t="s">
        <v>120</v>
      </c>
      <c r="E724" s="753">
        <f>F724-5</f>
        <v>44014</v>
      </c>
      <c r="F724" s="752">
        <v>44019</v>
      </c>
      <c r="G724" s="752">
        <f>F724+9</f>
        <v>44028</v>
      </c>
    </row>
    <row r="725" spans="1:8" s="618" customFormat="1" hidden="1">
      <c r="A725" s="755"/>
      <c r="B725" s="652" t="s">
        <v>2797</v>
      </c>
      <c r="C725" s="692" t="s">
        <v>2796</v>
      </c>
      <c r="D725" s="768"/>
      <c r="E725" s="753">
        <f>F725-5</f>
        <v>44021</v>
      </c>
      <c r="F725" s="752">
        <f>F724+7</f>
        <v>44026</v>
      </c>
      <c r="G725" s="752">
        <f>F725+8</f>
        <v>44034</v>
      </c>
      <c r="H725" s="757"/>
    </row>
    <row r="726" spans="1:8" s="618" customFormat="1" ht="15" hidden="1">
      <c r="A726" s="755"/>
      <c r="B726" s="652" t="s">
        <v>2795</v>
      </c>
      <c r="C726" s="692" t="s">
        <v>2794</v>
      </c>
      <c r="D726" s="768"/>
      <c r="E726" s="753">
        <f>F726-5</f>
        <v>44028</v>
      </c>
      <c r="F726" s="752">
        <f>F725+7</f>
        <v>44033</v>
      </c>
      <c r="G726" s="752">
        <f>F726+8</f>
        <v>44041</v>
      </c>
    </row>
    <row r="727" spans="1:8" s="618" customFormat="1" ht="15" hidden="1">
      <c r="A727" s="755"/>
      <c r="B727" s="652" t="s">
        <v>2793</v>
      </c>
      <c r="C727" s="692" t="s">
        <v>2792</v>
      </c>
      <c r="D727" s="767"/>
      <c r="E727" s="753">
        <f>F727-5</f>
        <v>44035</v>
      </c>
      <c r="F727" s="752">
        <f>F726+7</f>
        <v>44040</v>
      </c>
      <c r="G727" s="752">
        <f>F727+8</f>
        <v>44048</v>
      </c>
    </row>
    <row r="728" spans="1:8" s="618" customFormat="1" ht="15" hidden="1">
      <c r="A728" s="755"/>
      <c r="B728" s="652" t="s">
        <v>2791</v>
      </c>
      <c r="C728" s="692" t="s">
        <v>2790</v>
      </c>
      <c r="D728" s="766"/>
      <c r="E728" s="753">
        <f>F728-5</f>
        <v>44042</v>
      </c>
      <c r="F728" s="752">
        <f>F727+7</f>
        <v>44047</v>
      </c>
      <c r="G728" s="752">
        <f>F728+8</f>
        <v>44055</v>
      </c>
    </row>
    <row r="729" spans="1:8" s="618" customFormat="1" ht="15">
      <c r="A729" s="755"/>
      <c r="B729" s="640" t="s">
        <v>2789</v>
      </c>
      <c r="C729" s="764" t="s">
        <v>21</v>
      </c>
      <c r="D729" s="765" t="s">
        <v>5</v>
      </c>
      <c r="E729" s="655" t="s">
        <v>2569</v>
      </c>
      <c r="F729" s="655" t="s">
        <v>6</v>
      </c>
      <c r="G729" s="655" t="s">
        <v>2788</v>
      </c>
    </row>
    <row r="730" spans="1:8" s="618" customFormat="1" ht="15">
      <c r="A730" s="755"/>
      <c r="B730" s="640"/>
      <c r="C730" s="764"/>
      <c r="D730" s="763"/>
      <c r="E730" s="736" t="s">
        <v>2568</v>
      </c>
      <c r="F730" s="736" t="s">
        <v>24</v>
      </c>
      <c r="G730" s="736" t="s">
        <v>25</v>
      </c>
    </row>
    <row r="731" spans="1:8" s="618" customFormat="1" ht="15">
      <c r="A731" s="755"/>
      <c r="B731" s="652" t="s">
        <v>2787</v>
      </c>
      <c r="C731" s="651" t="s">
        <v>2786</v>
      </c>
      <c r="D731" s="735" t="s">
        <v>2401</v>
      </c>
      <c r="E731" s="753">
        <f>F731-5</f>
        <v>45414</v>
      </c>
      <c r="F731" s="719">
        <v>45419</v>
      </c>
      <c r="G731" s="752">
        <f>F731+9</f>
        <v>45428</v>
      </c>
    </row>
    <row r="732" spans="1:8" s="618" customFormat="1">
      <c r="A732" s="755"/>
      <c r="B732" s="652" t="s">
        <v>2785</v>
      </c>
      <c r="C732" s="651" t="s">
        <v>2784</v>
      </c>
      <c r="D732" s="734"/>
      <c r="E732" s="753">
        <f>F732-5</f>
        <v>45421</v>
      </c>
      <c r="F732" s="752">
        <f>F731+7</f>
        <v>45426</v>
      </c>
      <c r="G732" s="752">
        <f>F732+9</f>
        <v>45435</v>
      </c>
      <c r="H732" s="757"/>
    </row>
    <row r="733" spans="1:8" s="618" customFormat="1" ht="15">
      <c r="A733" s="755"/>
      <c r="B733" s="652" t="s">
        <v>2783</v>
      </c>
      <c r="C733" s="651" t="s">
        <v>2782</v>
      </c>
      <c r="D733" s="734"/>
      <c r="E733" s="753">
        <f>F733-5</f>
        <v>45428</v>
      </c>
      <c r="F733" s="752">
        <f>F732+7</f>
        <v>45433</v>
      </c>
      <c r="G733" s="752">
        <f>F733+9</f>
        <v>45442</v>
      </c>
    </row>
    <row r="734" spans="1:8" s="618" customFormat="1" ht="15">
      <c r="A734" s="755"/>
      <c r="B734" s="652" t="s">
        <v>2781</v>
      </c>
      <c r="C734" s="651" t="s">
        <v>2780</v>
      </c>
      <c r="D734" s="734"/>
      <c r="E734" s="753">
        <f>F734-5</f>
        <v>45435</v>
      </c>
      <c r="F734" s="752">
        <f>F733+7</f>
        <v>45440</v>
      </c>
      <c r="G734" s="752">
        <f>F734+9</f>
        <v>45449</v>
      </c>
    </row>
    <row r="735" spans="1:8" s="618" customFormat="1" ht="15" customHeight="1">
      <c r="A735" s="755"/>
      <c r="B735" s="652" t="s">
        <v>2779</v>
      </c>
      <c r="C735" s="651" t="s">
        <v>2778</v>
      </c>
      <c r="D735" s="733"/>
      <c r="E735" s="753">
        <f>F735-5</f>
        <v>45442</v>
      </c>
      <c r="F735" s="752">
        <f>F734+7</f>
        <v>45447</v>
      </c>
      <c r="G735" s="752">
        <f>F735+9</f>
        <v>45456</v>
      </c>
    </row>
    <row r="736" spans="1:8" s="618" customFormat="1" ht="15" hidden="1" customHeight="1">
      <c r="A736" s="755"/>
      <c r="B736" s="687"/>
      <c r="C736" s="762"/>
      <c r="D736" s="734"/>
      <c r="E736" s="761" t="s">
        <v>2569</v>
      </c>
      <c r="F736" s="655" t="s">
        <v>6</v>
      </c>
      <c r="G736" s="760" t="e">
        <f>F736+8</f>
        <v>#VALUE!</v>
      </c>
    </row>
    <row r="737" spans="1:8" s="618" customFormat="1" ht="15" hidden="1" customHeight="1">
      <c r="A737" s="755"/>
      <c r="B737" s="686"/>
      <c r="C737" s="759"/>
      <c r="D737" s="734"/>
      <c r="E737" s="758" t="s">
        <v>2568</v>
      </c>
      <c r="F737" s="736" t="s">
        <v>24</v>
      </c>
      <c r="G737" s="752" t="e">
        <f>F737+8</f>
        <v>#VALUE!</v>
      </c>
    </row>
    <row r="738" spans="1:8" s="618" customFormat="1" ht="15" hidden="1" customHeight="1">
      <c r="A738" s="755"/>
      <c r="B738" s="651"/>
      <c r="C738" s="756"/>
      <c r="D738" s="734"/>
      <c r="E738" s="753">
        <f>F738-5</f>
        <v>43892</v>
      </c>
      <c r="F738" s="752">
        <v>43897</v>
      </c>
      <c r="G738" s="752">
        <f>F738+8</f>
        <v>43905</v>
      </c>
    </row>
    <row r="739" spans="1:8" s="618" customFormat="1" ht="15.75" hidden="1" customHeight="1">
      <c r="A739" s="755"/>
      <c r="B739" s="651"/>
      <c r="C739" s="754"/>
      <c r="D739" s="733"/>
      <c r="E739" s="753">
        <f>F739-5</f>
        <v>43899</v>
      </c>
      <c r="F739" s="752">
        <f>F738+7</f>
        <v>43904</v>
      </c>
      <c r="G739" s="752">
        <f>F739+8</f>
        <v>43912</v>
      </c>
      <c r="H739" s="757"/>
    </row>
    <row r="740" spans="1:8" s="618" customFormat="1" ht="15" hidden="1" customHeight="1">
      <c r="A740" s="755"/>
      <c r="B740" s="651"/>
      <c r="C740" s="756"/>
      <c r="D740" s="735"/>
      <c r="E740" s="753">
        <f>F740-5</f>
        <v>43906</v>
      </c>
      <c r="F740" s="752">
        <f>F739+7</f>
        <v>43911</v>
      </c>
      <c r="G740" s="752">
        <f>F740+8</f>
        <v>43919</v>
      </c>
    </row>
    <row r="741" spans="1:8" s="618" customFormat="1" ht="15" hidden="1" customHeight="1">
      <c r="A741" s="755"/>
      <c r="B741" s="651"/>
      <c r="C741" s="756"/>
      <c r="D741" s="734"/>
      <c r="E741" s="753">
        <f>F741-5</f>
        <v>43913</v>
      </c>
      <c r="F741" s="752">
        <f>F740+7</f>
        <v>43918</v>
      </c>
      <c r="G741" s="752">
        <f>F741+8</f>
        <v>43926</v>
      </c>
    </row>
    <row r="742" spans="1:8" s="618" customFormat="1" ht="15" hidden="1" customHeight="1">
      <c r="A742" s="755"/>
      <c r="B742" s="651"/>
      <c r="C742" s="754"/>
      <c r="D742" s="734"/>
      <c r="E742" s="753">
        <f>F742-5</f>
        <v>43920</v>
      </c>
      <c r="F742" s="752">
        <f>F741+7</f>
        <v>43925</v>
      </c>
      <c r="G742" s="752">
        <f>F742+8</f>
        <v>43933</v>
      </c>
    </row>
    <row r="743" spans="1:8" s="642" customFormat="1" ht="18" customHeight="1">
      <c r="A743" s="751" t="s">
        <v>2777</v>
      </c>
      <c r="B743" s="751"/>
      <c r="C743" s="690"/>
      <c r="D743" s="743"/>
      <c r="E743" s="688"/>
      <c r="F743" s="750"/>
      <c r="G743" s="750"/>
    </row>
    <row r="744" spans="1:8" s="628" customFormat="1" ht="18" hidden="1" customHeight="1">
      <c r="A744" s="682"/>
      <c r="B744" s="749" t="s">
        <v>2776</v>
      </c>
      <c r="C744" s="657" t="s">
        <v>21</v>
      </c>
      <c r="D744" s="657" t="s">
        <v>5</v>
      </c>
      <c r="E744" s="677" t="s">
        <v>2569</v>
      </c>
      <c r="F744" s="677" t="s">
        <v>6</v>
      </c>
      <c r="G744" s="677" t="s">
        <v>153</v>
      </c>
    </row>
    <row r="745" spans="1:8" s="628" customFormat="1" ht="18" hidden="1" customHeight="1">
      <c r="A745" s="682"/>
      <c r="B745" s="749"/>
      <c r="C745" s="685"/>
      <c r="D745" s="685"/>
      <c r="E745" s="677" t="s">
        <v>2568</v>
      </c>
      <c r="F745" s="677" t="s">
        <v>24</v>
      </c>
      <c r="G745" s="677" t="s">
        <v>25</v>
      </c>
    </row>
    <row r="746" spans="1:8" s="628" customFormat="1" ht="15" hidden="1">
      <c r="A746" s="618"/>
      <c r="B746" s="651"/>
      <c r="C746" s="651"/>
      <c r="D746" s="735" t="s">
        <v>2775</v>
      </c>
      <c r="E746" s="678">
        <f>F746-4</f>
        <v>45348</v>
      </c>
      <c r="F746" s="732">
        <v>45352</v>
      </c>
      <c r="G746" s="732">
        <f>F746+7</f>
        <v>45359</v>
      </c>
    </row>
    <row r="747" spans="1:8" s="628" customFormat="1" ht="15" hidden="1">
      <c r="A747" s="618"/>
      <c r="B747" s="651"/>
      <c r="C747" s="651"/>
      <c r="D747" s="734"/>
      <c r="E747" s="678">
        <f>F747-4</f>
        <v>45355</v>
      </c>
      <c r="F747" s="732">
        <f>F746+7</f>
        <v>45359</v>
      </c>
      <c r="G747" s="732">
        <f>F747+7</f>
        <v>45366</v>
      </c>
    </row>
    <row r="748" spans="1:8" s="628" customFormat="1" ht="15" hidden="1">
      <c r="A748" s="618"/>
      <c r="B748" s="652"/>
      <c r="C748" s="651"/>
      <c r="D748" s="734"/>
      <c r="E748" s="678">
        <f>F748-4</f>
        <v>45362</v>
      </c>
      <c r="F748" s="732">
        <f>F747+7</f>
        <v>45366</v>
      </c>
      <c r="G748" s="732">
        <f>F748+7</f>
        <v>45373</v>
      </c>
    </row>
    <row r="749" spans="1:8" s="628" customFormat="1" ht="15" hidden="1">
      <c r="A749" s="618"/>
      <c r="B749" s="651"/>
      <c r="C749" s="651"/>
      <c r="D749" s="734"/>
      <c r="E749" s="678">
        <f>F749-4</f>
        <v>45369</v>
      </c>
      <c r="F749" s="732">
        <f>F748+7</f>
        <v>45373</v>
      </c>
      <c r="G749" s="732">
        <f>F749+7</f>
        <v>45380</v>
      </c>
    </row>
    <row r="750" spans="1:8" s="628" customFormat="1" ht="15" hidden="1" customHeight="1">
      <c r="A750" s="618"/>
      <c r="B750" s="652"/>
      <c r="C750" s="651"/>
      <c r="D750" s="733"/>
      <c r="E750" s="678">
        <f>F750-4</f>
        <v>45376</v>
      </c>
      <c r="F750" s="732">
        <f>F749+7</f>
        <v>45380</v>
      </c>
      <c r="G750" s="732">
        <f>F750+7</f>
        <v>45387</v>
      </c>
    </row>
    <row r="751" spans="1:8" s="745" customFormat="1" ht="15">
      <c r="A751" s="748"/>
      <c r="B751" s="640" t="s">
        <v>1142</v>
      </c>
      <c r="C751" s="747" t="s">
        <v>21</v>
      </c>
      <c r="D751" s="747" t="s">
        <v>5</v>
      </c>
      <c r="E751" s="746" t="s">
        <v>2569</v>
      </c>
      <c r="F751" s="746" t="s">
        <v>6</v>
      </c>
      <c r="G751" s="746" t="s">
        <v>153</v>
      </c>
    </row>
    <row r="752" spans="1:8" s="628" customFormat="1" ht="15">
      <c r="A752" s="618"/>
      <c r="B752" s="640"/>
      <c r="C752" s="707"/>
      <c r="D752" s="707"/>
      <c r="E752" s="736" t="s">
        <v>2568</v>
      </c>
      <c r="F752" s="736" t="s">
        <v>24</v>
      </c>
      <c r="G752" s="736" t="s">
        <v>25</v>
      </c>
    </row>
    <row r="753" spans="1:7" s="628" customFormat="1" ht="15">
      <c r="A753" s="618"/>
      <c r="B753" s="652" t="s">
        <v>2770</v>
      </c>
      <c r="C753" s="651" t="s">
        <v>2774</v>
      </c>
      <c r="D753" s="735" t="s">
        <v>2321</v>
      </c>
      <c r="E753" s="678">
        <f>F753-4</f>
        <v>45411</v>
      </c>
      <c r="F753" s="732">
        <v>45415</v>
      </c>
      <c r="G753" s="732">
        <f>F753+7</f>
        <v>45422</v>
      </c>
    </row>
    <row r="754" spans="1:7" s="628" customFormat="1" ht="15">
      <c r="A754" s="618"/>
      <c r="B754" s="652" t="s">
        <v>2768</v>
      </c>
      <c r="C754" s="651" t="s">
        <v>2773</v>
      </c>
      <c r="D754" s="734"/>
      <c r="E754" s="678">
        <f>F754-4</f>
        <v>45418</v>
      </c>
      <c r="F754" s="732">
        <f>F753+7</f>
        <v>45422</v>
      </c>
      <c r="G754" s="732">
        <f>F754+7</f>
        <v>45429</v>
      </c>
    </row>
    <row r="755" spans="1:7" s="628" customFormat="1" ht="15">
      <c r="A755" s="618"/>
      <c r="B755" s="652" t="s">
        <v>2772</v>
      </c>
      <c r="C755" s="652" t="s">
        <v>2771</v>
      </c>
      <c r="D755" s="734"/>
      <c r="E755" s="678">
        <f>F755-4</f>
        <v>45425</v>
      </c>
      <c r="F755" s="732">
        <f>F754+7</f>
        <v>45429</v>
      </c>
      <c r="G755" s="732">
        <f>F755+7</f>
        <v>45436</v>
      </c>
    </row>
    <row r="756" spans="1:7" s="628" customFormat="1" ht="15">
      <c r="A756" s="618"/>
      <c r="B756" s="652" t="s">
        <v>2770</v>
      </c>
      <c r="C756" s="652" t="s">
        <v>2769</v>
      </c>
      <c r="D756" s="734"/>
      <c r="E756" s="678">
        <f>F756-4</f>
        <v>45432</v>
      </c>
      <c r="F756" s="732">
        <f>F755+7</f>
        <v>45436</v>
      </c>
      <c r="G756" s="732">
        <f>F756+7</f>
        <v>45443</v>
      </c>
    </row>
    <row r="757" spans="1:7" s="628" customFormat="1" ht="15" customHeight="1">
      <c r="A757" s="618"/>
      <c r="B757" s="652" t="s">
        <v>2768</v>
      </c>
      <c r="C757" s="652" t="s">
        <v>2767</v>
      </c>
      <c r="D757" s="733"/>
      <c r="E757" s="678">
        <f>F757-4</f>
        <v>45439</v>
      </c>
      <c r="F757" s="732">
        <f>F756+7</f>
        <v>45443</v>
      </c>
      <c r="G757" s="732">
        <f>F757+7</f>
        <v>45450</v>
      </c>
    </row>
    <row r="758" spans="1:7" s="642" customFormat="1" ht="18" customHeight="1">
      <c r="A758" s="691" t="s">
        <v>2766</v>
      </c>
      <c r="B758" s="691"/>
      <c r="C758" s="651"/>
      <c r="D758" s="743"/>
      <c r="E758" s="688"/>
      <c r="F758" s="688"/>
      <c r="G758" s="688"/>
    </row>
    <row r="759" spans="1:7" s="628" customFormat="1" ht="18" customHeight="1">
      <c r="A759" s="682"/>
      <c r="B759" s="640" t="s">
        <v>1142</v>
      </c>
      <c r="C759" s="657" t="s">
        <v>21</v>
      </c>
      <c r="D759" s="657" t="s">
        <v>5</v>
      </c>
      <c r="E759" s="677" t="s">
        <v>2569</v>
      </c>
      <c r="F759" s="677" t="s">
        <v>6</v>
      </c>
      <c r="G759" s="677" t="s">
        <v>2436</v>
      </c>
    </row>
    <row r="760" spans="1:7" s="628" customFormat="1" ht="18" customHeight="1">
      <c r="A760" s="682"/>
      <c r="B760" s="640"/>
      <c r="C760" s="685"/>
      <c r="D760" s="685"/>
      <c r="E760" s="677" t="s">
        <v>2568</v>
      </c>
      <c r="F760" s="677" t="s">
        <v>24</v>
      </c>
      <c r="G760" s="677" t="s">
        <v>25</v>
      </c>
    </row>
    <row r="761" spans="1:7" s="628" customFormat="1" ht="17.25" customHeight="1">
      <c r="A761" s="682"/>
      <c r="B761" s="652" t="s">
        <v>2765</v>
      </c>
      <c r="C761" s="651" t="s">
        <v>2764</v>
      </c>
      <c r="D761" s="679" t="s">
        <v>2763</v>
      </c>
      <c r="E761" s="677">
        <f>F761-5</f>
        <v>45410</v>
      </c>
      <c r="F761" s="719">
        <v>45415</v>
      </c>
      <c r="G761" s="719">
        <f>F761+11</f>
        <v>45426</v>
      </c>
    </row>
    <row r="762" spans="1:7" s="628" customFormat="1" ht="17.25" customHeight="1">
      <c r="A762" s="682"/>
      <c r="B762" s="652" t="s">
        <v>2762</v>
      </c>
      <c r="C762" s="651" t="s">
        <v>2761</v>
      </c>
      <c r="D762" s="679"/>
      <c r="E762" s="677">
        <f>F762-5</f>
        <v>45417</v>
      </c>
      <c r="F762" s="719">
        <f>F761+7</f>
        <v>45422</v>
      </c>
      <c r="G762" s="719">
        <f>F762+11</f>
        <v>45433</v>
      </c>
    </row>
    <row r="763" spans="1:7" s="628" customFormat="1" ht="17.25" customHeight="1">
      <c r="A763" s="682"/>
      <c r="B763" s="652" t="s">
        <v>2760</v>
      </c>
      <c r="C763" s="651" t="s">
        <v>2759</v>
      </c>
      <c r="D763" s="679"/>
      <c r="E763" s="677">
        <f>F763-5</f>
        <v>45424</v>
      </c>
      <c r="F763" s="719">
        <f>F762+7</f>
        <v>45429</v>
      </c>
      <c r="G763" s="719">
        <f>F763+11</f>
        <v>45440</v>
      </c>
    </row>
    <row r="764" spans="1:7" s="628" customFormat="1" ht="17.25" customHeight="1">
      <c r="A764" s="682"/>
      <c r="B764" s="652" t="s">
        <v>2758</v>
      </c>
      <c r="C764" s="651" t="s">
        <v>2757</v>
      </c>
      <c r="D764" s="679"/>
      <c r="E764" s="677">
        <f>F764-5</f>
        <v>45431</v>
      </c>
      <c r="F764" s="719">
        <f>F763+7</f>
        <v>45436</v>
      </c>
      <c r="G764" s="719">
        <f>F764+11</f>
        <v>45447</v>
      </c>
    </row>
    <row r="765" spans="1:7" s="628" customFormat="1" ht="17.25" customHeight="1">
      <c r="B765" s="652" t="s">
        <v>2756</v>
      </c>
      <c r="C765" s="651" t="s">
        <v>2755</v>
      </c>
      <c r="D765" s="679"/>
      <c r="E765" s="677">
        <f>F765-5</f>
        <v>45438</v>
      </c>
      <c r="F765" s="719">
        <f>F764+7</f>
        <v>45443</v>
      </c>
      <c r="G765" s="719">
        <f>F765+11</f>
        <v>45454</v>
      </c>
    </row>
    <row r="766" spans="1:7" s="642" customFormat="1" ht="18" customHeight="1">
      <c r="A766" s="691" t="s">
        <v>2748</v>
      </c>
      <c r="B766" s="691"/>
      <c r="C766" s="651"/>
      <c r="D766" s="743"/>
      <c r="E766" s="688"/>
      <c r="F766" s="688"/>
      <c r="G766" s="688"/>
    </row>
    <row r="767" spans="1:7" s="628" customFormat="1" ht="18" hidden="1" customHeight="1">
      <c r="A767" s="682"/>
      <c r="B767" s="744" t="s">
        <v>1142</v>
      </c>
      <c r="C767" s="657" t="s">
        <v>21</v>
      </c>
      <c r="D767" s="657" t="s">
        <v>5</v>
      </c>
      <c r="E767" s="677" t="s">
        <v>2569</v>
      </c>
      <c r="F767" s="677" t="s">
        <v>6</v>
      </c>
      <c r="G767" s="677" t="s">
        <v>2436</v>
      </c>
    </row>
    <row r="768" spans="1:7" s="628" customFormat="1" ht="18" hidden="1" customHeight="1">
      <c r="A768" s="682"/>
      <c r="B768" s="744"/>
      <c r="C768" s="685"/>
      <c r="D768" s="685"/>
      <c r="E768" s="677" t="s">
        <v>2568</v>
      </c>
      <c r="F768" s="677" t="s">
        <v>24</v>
      </c>
      <c r="G768" s="677" t="s">
        <v>25</v>
      </c>
    </row>
    <row r="769" spans="1:7" s="628" customFormat="1" ht="17.25" hidden="1" customHeight="1">
      <c r="A769" s="682"/>
      <c r="B769" s="652" t="s">
        <v>2750</v>
      </c>
      <c r="C769" s="716" t="s">
        <v>2754</v>
      </c>
      <c r="D769" s="679" t="s">
        <v>2401</v>
      </c>
      <c r="E769" s="677">
        <f>F769-5</f>
        <v>44775</v>
      </c>
      <c r="F769" s="719">
        <v>44780</v>
      </c>
      <c r="G769" s="719">
        <f>F769+11</f>
        <v>44791</v>
      </c>
    </row>
    <row r="770" spans="1:7" s="628" customFormat="1" ht="17.25" hidden="1" customHeight="1">
      <c r="A770" s="682"/>
      <c r="B770" s="652" t="s">
        <v>2753</v>
      </c>
      <c r="C770" s="716" t="s">
        <v>2752</v>
      </c>
      <c r="D770" s="679"/>
      <c r="E770" s="677">
        <f>F770-5</f>
        <v>44782</v>
      </c>
      <c r="F770" s="719">
        <f>F769+7</f>
        <v>44787</v>
      </c>
      <c r="G770" s="719">
        <f>F770+11</f>
        <v>44798</v>
      </c>
    </row>
    <row r="771" spans="1:7" s="628" customFormat="1" ht="17.25" hidden="1" customHeight="1">
      <c r="A771" s="682"/>
      <c r="B771" s="652" t="s">
        <v>2744</v>
      </c>
      <c r="C771" s="651" t="s">
        <v>2751</v>
      </c>
      <c r="D771" s="679"/>
      <c r="E771" s="677">
        <f>F771-5</f>
        <v>44789</v>
      </c>
      <c r="F771" s="719">
        <f>F770+7</f>
        <v>44794</v>
      </c>
      <c r="G771" s="719">
        <f>F771+11</f>
        <v>44805</v>
      </c>
    </row>
    <row r="772" spans="1:7" s="628" customFormat="1" ht="17.25" hidden="1" customHeight="1">
      <c r="A772" s="682"/>
      <c r="B772" s="652" t="s">
        <v>2599</v>
      </c>
      <c r="C772" s="651" t="s">
        <v>2638</v>
      </c>
      <c r="D772" s="679"/>
      <c r="E772" s="677">
        <f>F772-5</f>
        <v>44796</v>
      </c>
      <c r="F772" s="719">
        <f>F771+7</f>
        <v>44801</v>
      </c>
      <c r="G772" s="719">
        <f>F772+11</f>
        <v>44812</v>
      </c>
    </row>
    <row r="773" spans="1:7" s="628" customFormat="1" ht="17.25" hidden="1" customHeight="1">
      <c r="B773" s="652" t="s">
        <v>2750</v>
      </c>
      <c r="C773" s="651" t="s">
        <v>2749</v>
      </c>
      <c r="D773" s="679"/>
      <c r="E773" s="677">
        <f>F773-5</f>
        <v>44803</v>
      </c>
      <c r="F773" s="719">
        <f>F772+7</f>
        <v>44808</v>
      </c>
      <c r="G773" s="719">
        <f>F773+11</f>
        <v>44819</v>
      </c>
    </row>
    <row r="774" spans="1:7" s="628" customFormat="1" ht="18" customHeight="1">
      <c r="A774" s="682"/>
      <c r="B774" s="640" t="s">
        <v>2660</v>
      </c>
      <c r="C774" s="657" t="s">
        <v>21</v>
      </c>
      <c r="D774" s="657" t="s">
        <v>5</v>
      </c>
      <c r="E774" s="677" t="s">
        <v>2569</v>
      </c>
      <c r="F774" s="677" t="s">
        <v>6</v>
      </c>
      <c r="G774" s="677" t="s">
        <v>2748</v>
      </c>
    </row>
    <row r="775" spans="1:7" s="628" customFormat="1" ht="18" customHeight="1">
      <c r="A775" s="682"/>
      <c r="B775" s="640"/>
      <c r="C775" s="685"/>
      <c r="D775" s="685"/>
      <c r="E775" s="677" t="s">
        <v>2568</v>
      </c>
      <c r="F775" s="677" t="s">
        <v>24</v>
      </c>
      <c r="G775" s="677" t="s">
        <v>25</v>
      </c>
    </row>
    <row r="776" spans="1:7" s="628" customFormat="1" ht="17.25" customHeight="1">
      <c r="A776" s="682"/>
      <c r="B776" s="652" t="s">
        <v>2740</v>
      </c>
      <c r="C776" s="651" t="s">
        <v>2747</v>
      </c>
      <c r="D776" s="679" t="s">
        <v>2401</v>
      </c>
      <c r="E776" s="677">
        <f>F776-5</f>
        <v>45411</v>
      </c>
      <c r="F776" s="719">
        <v>45416</v>
      </c>
      <c r="G776" s="719">
        <f>F776+11</f>
        <v>45427</v>
      </c>
    </row>
    <row r="777" spans="1:7" s="628" customFormat="1" ht="17.25" customHeight="1">
      <c r="A777" s="682"/>
      <c r="B777" s="652" t="s">
        <v>2746</v>
      </c>
      <c r="C777" s="651" t="s">
        <v>2745</v>
      </c>
      <c r="D777" s="679"/>
      <c r="E777" s="677">
        <f>F777-5</f>
        <v>45418</v>
      </c>
      <c r="F777" s="719">
        <f>F776+7</f>
        <v>45423</v>
      </c>
      <c r="G777" s="719">
        <f>F777+11</f>
        <v>45434</v>
      </c>
    </row>
    <row r="778" spans="1:7" s="628" customFormat="1" ht="17.25" customHeight="1">
      <c r="A778" s="682"/>
      <c r="B778" s="652" t="s">
        <v>2744</v>
      </c>
      <c r="C778" s="651" t="s">
        <v>2743</v>
      </c>
      <c r="D778" s="679"/>
      <c r="E778" s="677">
        <f>F778-5</f>
        <v>45425</v>
      </c>
      <c r="F778" s="719">
        <f>F777+7</f>
        <v>45430</v>
      </c>
      <c r="G778" s="719">
        <f>F778+11</f>
        <v>45441</v>
      </c>
    </row>
    <row r="779" spans="1:7" s="628" customFormat="1" ht="17.25" customHeight="1">
      <c r="A779" s="682"/>
      <c r="B779" s="652" t="s">
        <v>2742</v>
      </c>
      <c r="C779" s="651" t="s">
        <v>2741</v>
      </c>
      <c r="D779" s="679"/>
      <c r="E779" s="677">
        <f>F779-5</f>
        <v>45432</v>
      </c>
      <c r="F779" s="719">
        <f>F778+7</f>
        <v>45437</v>
      </c>
      <c r="G779" s="719">
        <f>F779+11</f>
        <v>45448</v>
      </c>
    </row>
    <row r="780" spans="1:7" s="628" customFormat="1" ht="17.25" customHeight="1">
      <c r="B780" s="652" t="s">
        <v>2740</v>
      </c>
      <c r="C780" s="651" t="s">
        <v>2739</v>
      </c>
      <c r="D780" s="679"/>
      <c r="E780" s="677">
        <f>F780-5</f>
        <v>45439</v>
      </c>
      <c r="F780" s="719">
        <f>F779+7</f>
        <v>45444</v>
      </c>
      <c r="G780" s="719">
        <f>F780+11</f>
        <v>45455</v>
      </c>
    </row>
    <row r="781" spans="1:7" s="642" customFormat="1" ht="18" hidden="1" customHeight="1">
      <c r="A781" s="691" t="s">
        <v>2738</v>
      </c>
      <c r="B781" s="691"/>
      <c r="C781" s="690"/>
      <c r="D781" s="743"/>
      <c r="E781" s="688"/>
      <c r="F781" s="688"/>
      <c r="G781" s="688"/>
    </row>
    <row r="782" spans="1:7" s="628" customFormat="1" ht="18" hidden="1" customHeight="1">
      <c r="A782" s="682"/>
      <c r="B782" s="742" t="s">
        <v>1142</v>
      </c>
      <c r="C782" s="657" t="s">
        <v>21</v>
      </c>
      <c r="D782" s="657" t="s">
        <v>5</v>
      </c>
      <c r="E782" s="677" t="s">
        <v>2569</v>
      </c>
      <c r="F782" s="677" t="s">
        <v>6</v>
      </c>
      <c r="G782" s="677" t="s">
        <v>2738</v>
      </c>
    </row>
    <row r="783" spans="1:7" s="628" customFormat="1" ht="18" hidden="1" customHeight="1">
      <c r="A783" s="682"/>
      <c r="B783" s="742"/>
      <c r="C783" s="685"/>
      <c r="D783" s="685"/>
      <c r="E783" s="677" t="s">
        <v>2568</v>
      </c>
      <c r="F783" s="677" t="s">
        <v>24</v>
      </c>
      <c r="G783" s="677" t="s">
        <v>25</v>
      </c>
    </row>
    <row r="784" spans="1:7" s="628" customFormat="1" ht="17.25" hidden="1" customHeight="1">
      <c r="A784" s="682"/>
      <c r="B784" s="652" t="s">
        <v>2737</v>
      </c>
      <c r="C784" s="651" t="s">
        <v>2736</v>
      </c>
      <c r="D784" s="735" t="s">
        <v>2647</v>
      </c>
      <c r="E784" s="677">
        <f>F784-5</f>
        <v>44923</v>
      </c>
      <c r="F784" s="719">
        <v>44928</v>
      </c>
      <c r="G784" s="719">
        <f>F784+9</f>
        <v>44937</v>
      </c>
    </row>
    <row r="785" spans="1:7" s="628" customFormat="1" ht="17.25" hidden="1" customHeight="1">
      <c r="A785" s="682"/>
      <c r="B785" s="652" t="s">
        <v>2735</v>
      </c>
      <c r="C785" s="651" t="s">
        <v>2734</v>
      </c>
      <c r="D785" s="734"/>
      <c r="E785" s="677">
        <f>F785-5</f>
        <v>44930</v>
      </c>
      <c r="F785" s="719">
        <f>F784+7</f>
        <v>44935</v>
      </c>
      <c r="G785" s="719">
        <f>F785+9</f>
        <v>44944</v>
      </c>
    </row>
    <row r="786" spans="1:7" s="628" customFormat="1" ht="17.25" hidden="1" customHeight="1">
      <c r="A786" s="682"/>
      <c r="B786" s="652" t="s">
        <v>2599</v>
      </c>
      <c r="C786" s="651" t="s">
        <v>2638</v>
      </c>
      <c r="D786" s="734"/>
      <c r="E786" s="677">
        <f>F786-5</f>
        <v>44937</v>
      </c>
      <c r="F786" s="719">
        <f>F785+7</f>
        <v>44942</v>
      </c>
      <c r="G786" s="719">
        <f>F786+9</f>
        <v>44951</v>
      </c>
    </row>
    <row r="787" spans="1:7" s="628" customFormat="1" ht="17.25" hidden="1" customHeight="1">
      <c r="A787" s="682"/>
      <c r="B787" s="652" t="s">
        <v>2599</v>
      </c>
      <c r="C787" s="651" t="s">
        <v>2638</v>
      </c>
      <c r="D787" s="734"/>
      <c r="E787" s="677">
        <f>F787-5</f>
        <v>44944</v>
      </c>
      <c r="F787" s="719">
        <f>F786+7</f>
        <v>44949</v>
      </c>
      <c r="G787" s="719">
        <f>F787+9</f>
        <v>44958</v>
      </c>
    </row>
    <row r="788" spans="1:7" s="628" customFormat="1" ht="17.25" hidden="1" customHeight="1">
      <c r="A788" s="682"/>
      <c r="B788" s="652" t="s">
        <v>2599</v>
      </c>
      <c r="C788" s="651" t="s">
        <v>2733</v>
      </c>
      <c r="D788" s="733"/>
      <c r="E788" s="677">
        <f>F788-5</f>
        <v>44951</v>
      </c>
      <c r="F788" s="719">
        <f>F787+7</f>
        <v>44956</v>
      </c>
      <c r="G788" s="719">
        <f>F788+9</f>
        <v>44965</v>
      </c>
    </row>
    <row r="789" spans="1:7" s="711" customFormat="1" ht="15">
      <c r="A789" s="702" t="s">
        <v>2732</v>
      </c>
      <c r="B789" s="741"/>
      <c r="E789" s="740"/>
      <c r="F789" s="739"/>
      <c r="G789" s="739"/>
    </row>
    <row r="790" spans="1:7" s="628" customFormat="1" ht="15" customHeight="1">
      <c r="A790" s="618"/>
      <c r="B790" s="640" t="s">
        <v>1142</v>
      </c>
      <c r="C790" s="657" t="s">
        <v>21</v>
      </c>
      <c r="D790" s="657" t="s">
        <v>5</v>
      </c>
      <c r="E790" s="655" t="s">
        <v>2731</v>
      </c>
      <c r="F790" s="655" t="s">
        <v>6</v>
      </c>
      <c r="G790" s="655" t="s">
        <v>162</v>
      </c>
    </row>
    <row r="791" spans="1:7" s="628" customFormat="1" ht="15">
      <c r="A791" s="618"/>
      <c r="B791" s="640"/>
      <c r="C791" s="685"/>
      <c r="D791" s="685"/>
      <c r="E791" s="736" t="s">
        <v>2568</v>
      </c>
      <c r="F791" s="736" t="s">
        <v>24</v>
      </c>
      <c r="G791" s="736" t="s">
        <v>25</v>
      </c>
    </row>
    <row r="792" spans="1:7" s="628" customFormat="1" ht="15">
      <c r="A792" s="618"/>
      <c r="B792" s="652" t="s">
        <v>2730</v>
      </c>
      <c r="C792" s="651" t="s">
        <v>2729</v>
      </c>
      <c r="D792" s="735" t="s">
        <v>2701</v>
      </c>
      <c r="E792" s="677">
        <f>F792-3</f>
        <v>45411</v>
      </c>
      <c r="F792" s="732">
        <v>45414</v>
      </c>
      <c r="G792" s="732">
        <f>F792+21</f>
        <v>45435</v>
      </c>
    </row>
    <row r="793" spans="1:7" s="628" customFormat="1" ht="15">
      <c r="A793" s="618"/>
      <c r="B793" s="652" t="s">
        <v>2662</v>
      </c>
      <c r="C793" s="651" t="s">
        <v>2662</v>
      </c>
      <c r="D793" s="734"/>
      <c r="E793" s="677">
        <f>F793-3</f>
        <v>45418</v>
      </c>
      <c r="F793" s="732">
        <f>F792+7</f>
        <v>45421</v>
      </c>
      <c r="G793" s="732">
        <f>F793+21</f>
        <v>45442</v>
      </c>
    </row>
    <row r="794" spans="1:7" s="628" customFormat="1" ht="15">
      <c r="A794" s="618"/>
      <c r="B794" s="652" t="s">
        <v>2728</v>
      </c>
      <c r="C794" s="651" t="s">
        <v>2727</v>
      </c>
      <c r="D794" s="734"/>
      <c r="E794" s="677">
        <f>F794-3</f>
        <v>45425</v>
      </c>
      <c r="F794" s="732">
        <f>F793+7</f>
        <v>45428</v>
      </c>
      <c r="G794" s="732">
        <f>F794+21</f>
        <v>45449</v>
      </c>
    </row>
    <row r="795" spans="1:7" s="628" customFormat="1" ht="15">
      <c r="A795" s="618"/>
      <c r="B795" s="652" t="s">
        <v>2726</v>
      </c>
      <c r="C795" s="651" t="s">
        <v>2725</v>
      </c>
      <c r="D795" s="734"/>
      <c r="E795" s="677">
        <f>F795-3</f>
        <v>45432</v>
      </c>
      <c r="F795" s="732">
        <f>F794+7</f>
        <v>45435</v>
      </c>
      <c r="G795" s="732">
        <f>F795+21</f>
        <v>45456</v>
      </c>
    </row>
    <row r="796" spans="1:7" s="628" customFormat="1" ht="15">
      <c r="A796" s="618"/>
      <c r="B796" s="652" t="s">
        <v>2724</v>
      </c>
      <c r="C796" s="651" t="s">
        <v>2723</v>
      </c>
      <c r="D796" s="733"/>
      <c r="E796" s="677">
        <f>F796-3</f>
        <v>45439</v>
      </c>
      <c r="F796" s="732">
        <f>F795+7</f>
        <v>45442</v>
      </c>
      <c r="G796" s="732">
        <f>F796+21</f>
        <v>45463</v>
      </c>
    </row>
    <row r="797" spans="1:7" s="628" customFormat="1" ht="15" customHeight="1">
      <c r="A797" s="618"/>
      <c r="B797" s="718" t="s">
        <v>1142</v>
      </c>
      <c r="C797" s="657" t="s">
        <v>21</v>
      </c>
      <c r="D797" s="657" t="s">
        <v>5</v>
      </c>
      <c r="E797" s="655" t="s">
        <v>2569</v>
      </c>
      <c r="F797" s="655" t="s">
        <v>6</v>
      </c>
      <c r="G797" s="655" t="s">
        <v>162</v>
      </c>
    </row>
    <row r="798" spans="1:7" s="628" customFormat="1" ht="15">
      <c r="A798" s="618"/>
      <c r="B798" s="717"/>
      <c r="C798" s="707"/>
      <c r="D798" s="707"/>
      <c r="E798" s="736" t="s">
        <v>2568</v>
      </c>
      <c r="F798" s="736" t="s">
        <v>24</v>
      </c>
      <c r="G798" s="736" t="s">
        <v>25</v>
      </c>
    </row>
    <row r="799" spans="1:7" s="628" customFormat="1" ht="15">
      <c r="A799" s="618"/>
      <c r="B799" s="652" t="s">
        <v>2722</v>
      </c>
      <c r="C799" s="651" t="s">
        <v>2721</v>
      </c>
      <c r="D799" s="735" t="s">
        <v>2669</v>
      </c>
      <c r="E799" s="677">
        <f>F799-5</f>
        <v>45414</v>
      </c>
      <c r="F799" s="732">
        <v>45419</v>
      </c>
      <c r="G799" s="732">
        <f>F799+21</f>
        <v>45440</v>
      </c>
    </row>
    <row r="800" spans="1:7" s="628" customFormat="1" ht="15">
      <c r="A800" s="618"/>
      <c r="B800" s="696" t="s">
        <v>2720</v>
      </c>
      <c r="C800" s="692" t="s">
        <v>2719</v>
      </c>
      <c r="D800" s="734"/>
      <c r="E800" s="677">
        <f>F800-5</f>
        <v>45421</v>
      </c>
      <c r="F800" s="732">
        <f>F799+7</f>
        <v>45426</v>
      </c>
      <c r="G800" s="732">
        <f>F800+21</f>
        <v>45447</v>
      </c>
    </row>
    <row r="801" spans="1:7" s="628" customFormat="1" ht="15">
      <c r="A801" s="618"/>
      <c r="B801" s="652" t="s">
        <v>2715</v>
      </c>
      <c r="C801" s="651" t="s">
        <v>2718</v>
      </c>
      <c r="D801" s="734"/>
      <c r="E801" s="677">
        <f>F801-5</f>
        <v>45428</v>
      </c>
      <c r="F801" s="732">
        <f>F800+7</f>
        <v>45433</v>
      </c>
      <c r="G801" s="732">
        <f>F801+21</f>
        <v>45454</v>
      </c>
    </row>
    <row r="802" spans="1:7" s="628" customFormat="1" ht="15">
      <c r="A802" s="618"/>
      <c r="B802" s="652" t="s">
        <v>2717</v>
      </c>
      <c r="C802" s="651" t="s">
        <v>2716</v>
      </c>
      <c r="D802" s="734"/>
      <c r="E802" s="677">
        <f>F802-5</f>
        <v>45435</v>
      </c>
      <c r="F802" s="732">
        <f>F801+7</f>
        <v>45440</v>
      </c>
      <c r="G802" s="732">
        <f>F802+21</f>
        <v>45461</v>
      </c>
    </row>
    <row r="803" spans="1:7" s="628" customFormat="1" ht="15">
      <c r="A803" s="618"/>
      <c r="B803" s="652" t="s">
        <v>2711</v>
      </c>
      <c r="C803" s="651" t="s">
        <v>2684</v>
      </c>
      <c r="D803" s="733"/>
      <c r="E803" s="677">
        <f>F803-5</f>
        <v>45442</v>
      </c>
      <c r="F803" s="732">
        <f>F802+7</f>
        <v>45447</v>
      </c>
      <c r="G803" s="732">
        <f>F803+21</f>
        <v>45468</v>
      </c>
    </row>
    <row r="804" spans="1:7" s="628" customFormat="1" ht="15" hidden="1" customHeight="1">
      <c r="A804" s="618"/>
      <c r="B804" s="738" t="s">
        <v>1142</v>
      </c>
      <c r="C804" s="657" t="s">
        <v>21</v>
      </c>
      <c r="D804" s="657" t="s">
        <v>5</v>
      </c>
      <c r="E804" s="655" t="s">
        <v>2569</v>
      </c>
      <c r="F804" s="655" t="s">
        <v>6</v>
      </c>
      <c r="G804" s="655" t="s">
        <v>162</v>
      </c>
    </row>
    <row r="805" spans="1:7" s="628" customFormat="1" ht="15" hidden="1">
      <c r="A805" s="618"/>
      <c r="B805" s="737"/>
      <c r="C805" s="707"/>
      <c r="D805" s="707"/>
      <c r="E805" s="736" t="s">
        <v>2568</v>
      </c>
      <c r="F805" s="736" t="s">
        <v>24</v>
      </c>
      <c r="G805" s="736" t="s">
        <v>25</v>
      </c>
    </row>
    <row r="806" spans="1:7" s="628" customFormat="1" ht="15" hidden="1">
      <c r="A806" s="618"/>
      <c r="B806" s="652" t="s">
        <v>2715</v>
      </c>
      <c r="C806" s="651" t="s">
        <v>2714</v>
      </c>
      <c r="D806" s="735" t="s">
        <v>2705</v>
      </c>
      <c r="E806" s="677">
        <f>F806-3</f>
        <v>45381</v>
      </c>
      <c r="F806" s="732">
        <v>45384</v>
      </c>
      <c r="G806" s="732">
        <f>F806+21</f>
        <v>45405</v>
      </c>
    </row>
    <row r="807" spans="1:7" s="628" customFormat="1" ht="15" hidden="1">
      <c r="A807" s="618"/>
      <c r="B807" s="696" t="s">
        <v>2713</v>
      </c>
      <c r="C807" s="692" t="s">
        <v>2712</v>
      </c>
      <c r="D807" s="734"/>
      <c r="E807" s="677">
        <f>F807-3</f>
        <v>45388</v>
      </c>
      <c r="F807" s="732">
        <f>F806+7</f>
        <v>45391</v>
      </c>
      <c r="G807" s="732">
        <f>F807+21</f>
        <v>45412</v>
      </c>
    </row>
    <row r="808" spans="1:7" s="628" customFormat="1" ht="15" hidden="1">
      <c r="A808" s="618"/>
      <c r="B808" s="652" t="s">
        <v>2711</v>
      </c>
      <c r="C808" s="651" t="s">
        <v>2710</v>
      </c>
      <c r="D808" s="734"/>
      <c r="E808" s="677">
        <f>F808-3</f>
        <v>45395</v>
      </c>
      <c r="F808" s="732">
        <f>F807+7</f>
        <v>45398</v>
      </c>
      <c r="G808" s="732">
        <f>F808+21</f>
        <v>45419</v>
      </c>
    </row>
    <row r="809" spans="1:7" s="628" customFormat="1" ht="15" hidden="1">
      <c r="A809" s="618"/>
      <c r="B809" s="652" t="s">
        <v>2709</v>
      </c>
      <c r="C809" s="651" t="s">
        <v>2708</v>
      </c>
      <c r="D809" s="734"/>
      <c r="E809" s="677">
        <f>F809-3</f>
        <v>45402</v>
      </c>
      <c r="F809" s="732">
        <f>F808+7</f>
        <v>45405</v>
      </c>
      <c r="G809" s="732">
        <f>F809+21</f>
        <v>45426</v>
      </c>
    </row>
    <row r="810" spans="1:7" s="628" customFormat="1" ht="15" hidden="1">
      <c r="A810" s="618"/>
      <c r="B810" s="652" t="s">
        <v>2636</v>
      </c>
      <c r="C810" s="651" t="s">
        <v>2707</v>
      </c>
      <c r="D810" s="733"/>
      <c r="E810" s="677">
        <f>F810-3</f>
        <v>45409</v>
      </c>
      <c r="F810" s="732">
        <f>F809+7</f>
        <v>45412</v>
      </c>
      <c r="G810" s="732">
        <f>F810+21</f>
        <v>45433</v>
      </c>
    </row>
    <row r="811" spans="1:7" s="628" customFormat="1" ht="15">
      <c r="A811" s="618"/>
      <c r="B811" s="731"/>
      <c r="C811" s="730"/>
      <c r="D811" s="729"/>
      <c r="E811" s="728"/>
      <c r="F811" s="727"/>
      <c r="G811" s="727"/>
    </row>
    <row r="812" spans="1:7" s="723" customFormat="1" ht="18" customHeight="1">
      <c r="A812" s="691" t="s">
        <v>2706</v>
      </c>
      <c r="B812" s="691"/>
      <c r="C812" s="726"/>
      <c r="D812" s="725"/>
      <c r="E812" s="724"/>
      <c r="F812" s="724"/>
      <c r="G812" s="724"/>
    </row>
    <row r="813" spans="1:7" s="628" customFormat="1" ht="18" hidden="1" customHeight="1">
      <c r="A813" s="682"/>
      <c r="B813" s="722" t="s">
        <v>20</v>
      </c>
      <c r="C813" s="657" t="s">
        <v>21</v>
      </c>
      <c r="D813" s="657" t="s">
        <v>5</v>
      </c>
      <c r="E813" s="677" t="s">
        <v>2569</v>
      </c>
      <c r="F813" s="677" t="s">
        <v>6</v>
      </c>
      <c r="G813" s="677" t="s">
        <v>1</v>
      </c>
    </row>
    <row r="814" spans="1:7" s="628" customFormat="1" ht="18" hidden="1" customHeight="1">
      <c r="A814" s="682"/>
      <c r="B814" s="721"/>
      <c r="C814" s="685"/>
      <c r="D814" s="685"/>
      <c r="E814" s="677" t="s">
        <v>2568</v>
      </c>
      <c r="F814" s="677" t="s">
        <v>24</v>
      </c>
      <c r="G814" s="677" t="s">
        <v>25</v>
      </c>
    </row>
    <row r="815" spans="1:7" s="628" customFormat="1" ht="17.25" hidden="1" customHeight="1">
      <c r="A815" s="682"/>
      <c r="B815" s="651"/>
      <c r="C815" s="651"/>
      <c r="D815" s="679" t="s">
        <v>2705</v>
      </c>
      <c r="E815" s="677">
        <f>F815-5</f>
        <v>43739</v>
      </c>
      <c r="F815" s="719">
        <v>43744</v>
      </c>
      <c r="G815" s="719">
        <f>F815+18</f>
        <v>43762</v>
      </c>
    </row>
    <row r="816" spans="1:7" s="628" customFormat="1" ht="17.25" hidden="1" customHeight="1">
      <c r="A816" s="682"/>
      <c r="B816" s="651"/>
      <c r="C816" s="651"/>
      <c r="D816" s="679"/>
      <c r="E816" s="677">
        <f>F816-5</f>
        <v>43746</v>
      </c>
      <c r="F816" s="719">
        <f>F815+7</f>
        <v>43751</v>
      </c>
      <c r="G816" s="719">
        <f>F816+18</f>
        <v>43769</v>
      </c>
    </row>
    <row r="817" spans="1:8" s="628" customFormat="1" ht="17.25" hidden="1" customHeight="1">
      <c r="A817" s="682"/>
      <c r="B817" s="651"/>
      <c r="C817" s="651"/>
      <c r="D817" s="679"/>
      <c r="E817" s="677">
        <f>F817-5</f>
        <v>43753</v>
      </c>
      <c r="F817" s="719">
        <f>F816+7</f>
        <v>43758</v>
      </c>
      <c r="G817" s="719">
        <f>F817+18</f>
        <v>43776</v>
      </c>
    </row>
    <row r="818" spans="1:8" s="628" customFormat="1" ht="17.25" hidden="1" customHeight="1">
      <c r="A818" s="682"/>
      <c r="B818" s="651"/>
      <c r="C818" s="651"/>
      <c r="D818" s="679"/>
      <c r="E818" s="677">
        <f>F818-5</f>
        <v>43760</v>
      </c>
      <c r="F818" s="719">
        <f>F817+7</f>
        <v>43765</v>
      </c>
      <c r="G818" s="719">
        <f>F818+18</f>
        <v>43783</v>
      </c>
    </row>
    <row r="819" spans="1:8" s="628" customFormat="1" ht="17.25" hidden="1" customHeight="1">
      <c r="B819" s="651"/>
      <c r="C819" s="692"/>
      <c r="D819" s="679"/>
      <c r="E819" s="677">
        <f>F819-5</f>
        <v>43767</v>
      </c>
      <c r="F819" s="719">
        <f>F818+7</f>
        <v>43772</v>
      </c>
      <c r="G819" s="719">
        <f>F819+18</f>
        <v>43790</v>
      </c>
    </row>
    <row r="820" spans="1:8" s="628" customFormat="1" ht="18" customHeight="1">
      <c r="A820" s="682"/>
      <c r="B820" s="640" t="s">
        <v>1142</v>
      </c>
      <c r="C820" s="657" t="s">
        <v>2704</v>
      </c>
      <c r="D820" s="657" t="s">
        <v>5</v>
      </c>
      <c r="E820" s="677" t="s">
        <v>2569</v>
      </c>
      <c r="F820" s="677" t="s">
        <v>6</v>
      </c>
      <c r="G820" s="677" t="s">
        <v>1</v>
      </c>
    </row>
    <row r="821" spans="1:8" s="628" customFormat="1" ht="20.25" customHeight="1">
      <c r="A821" s="682"/>
      <c r="B821" s="640"/>
      <c r="C821" s="685"/>
      <c r="D821" s="685"/>
      <c r="E821" s="677" t="s">
        <v>2568</v>
      </c>
      <c r="F821" s="677" t="s">
        <v>24</v>
      </c>
      <c r="G821" s="677" t="s">
        <v>25</v>
      </c>
    </row>
    <row r="822" spans="1:8" s="628" customFormat="1" ht="17.25" customHeight="1">
      <c r="A822" s="682"/>
      <c r="B822" s="651" t="s">
        <v>2703</v>
      </c>
      <c r="C822" s="692" t="s">
        <v>2702</v>
      </c>
      <c r="D822" s="679" t="s">
        <v>2701</v>
      </c>
      <c r="E822" s="677">
        <f>F822-4</f>
        <v>45414</v>
      </c>
      <c r="F822" s="719">
        <v>45418</v>
      </c>
      <c r="G822" s="719">
        <f>F822+18</f>
        <v>45436</v>
      </c>
    </row>
    <row r="823" spans="1:8" s="628" customFormat="1" ht="17.25" customHeight="1">
      <c r="A823" s="682"/>
      <c r="B823" s="652" t="s">
        <v>2700</v>
      </c>
      <c r="C823" s="651" t="s">
        <v>2699</v>
      </c>
      <c r="D823" s="679"/>
      <c r="E823" s="677">
        <f>F823-4</f>
        <v>45421</v>
      </c>
      <c r="F823" s="719">
        <f>F822+7</f>
        <v>45425</v>
      </c>
      <c r="G823" s="719">
        <f>F823+18</f>
        <v>45443</v>
      </c>
    </row>
    <row r="824" spans="1:8" s="628" customFormat="1" ht="17.25" customHeight="1">
      <c r="A824" s="682"/>
      <c r="B824" s="652" t="s">
        <v>2698</v>
      </c>
      <c r="C824" s="651" t="s">
        <v>2697</v>
      </c>
      <c r="D824" s="679"/>
      <c r="E824" s="677">
        <f>F824-4</f>
        <v>45428</v>
      </c>
      <c r="F824" s="719">
        <f>F823+7</f>
        <v>45432</v>
      </c>
      <c r="G824" s="719">
        <f>F824+18</f>
        <v>45450</v>
      </c>
      <c r="H824" s="720"/>
    </row>
    <row r="825" spans="1:8" s="628" customFormat="1" ht="17.25" customHeight="1">
      <c r="A825" s="682"/>
      <c r="B825" s="652" t="s">
        <v>2696</v>
      </c>
      <c r="C825" s="651" t="s">
        <v>2695</v>
      </c>
      <c r="D825" s="679"/>
      <c r="E825" s="677">
        <f>F825-4</f>
        <v>45435</v>
      </c>
      <c r="F825" s="719">
        <f>F824+7</f>
        <v>45439</v>
      </c>
      <c r="G825" s="719">
        <f>F825+18</f>
        <v>45457</v>
      </c>
    </row>
    <row r="826" spans="1:8" s="628" customFormat="1" ht="17.25" customHeight="1">
      <c r="B826" s="651" t="s">
        <v>2694</v>
      </c>
      <c r="C826" s="692" t="s">
        <v>2693</v>
      </c>
      <c r="D826" s="679"/>
      <c r="E826" s="677">
        <f>F826-4</f>
        <v>45442</v>
      </c>
      <c r="F826" s="719">
        <f>F825+7</f>
        <v>45446</v>
      </c>
      <c r="G826" s="719">
        <f>F826+18</f>
        <v>45464</v>
      </c>
    </row>
    <row r="827" spans="1:8" s="628" customFormat="1" ht="18" customHeight="1">
      <c r="A827" s="682"/>
      <c r="B827" s="718" t="s">
        <v>1142</v>
      </c>
      <c r="C827" s="657" t="s">
        <v>2692</v>
      </c>
      <c r="D827" s="657" t="s">
        <v>5</v>
      </c>
      <c r="E827" s="677" t="s">
        <v>2569</v>
      </c>
      <c r="F827" s="677" t="s">
        <v>6</v>
      </c>
      <c r="G827" s="677" t="s">
        <v>1</v>
      </c>
    </row>
    <row r="828" spans="1:8" s="628" customFormat="1" ht="20.25" customHeight="1">
      <c r="A828" s="682"/>
      <c r="B828" s="717"/>
      <c r="C828" s="685"/>
      <c r="D828" s="685"/>
      <c r="E828" s="677" t="s">
        <v>2568</v>
      </c>
      <c r="F828" s="677" t="s">
        <v>24</v>
      </c>
      <c r="G828" s="677" t="s">
        <v>25</v>
      </c>
    </row>
    <row r="829" spans="1:8" s="628" customFormat="1" ht="17.25" customHeight="1">
      <c r="A829" s="682"/>
      <c r="B829" s="651" t="s">
        <v>2691</v>
      </c>
      <c r="C829" s="692" t="s">
        <v>2690</v>
      </c>
      <c r="D829" s="679" t="s">
        <v>2689</v>
      </c>
      <c r="E829" s="677">
        <f>F829-3</f>
        <v>45414</v>
      </c>
      <c r="F829" s="719">
        <v>45417</v>
      </c>
      <c r="G829" s="719">
        <f>F829+18</f>
        <v>45435</v>
      </c>
    </row>
    <row r="830" spans="1:8" s="628" customFormat="1" ht="17.25" customHeight="1">
      <c r="A830" s="682"/>
      <c r="B830" s="652" t="s">
        <v>2646</v>
      </c>
      <c r="C830" s="651" t="s">
        <v>2688</v>
      </c>
      <c r="D830" s="679"/>
      <c r="E830" s="677">
        <f>F830-3</f>
        <v>45421</v>
      </c>
      <c r="F830" s="719">
        <f>F829+7</f>
        <v>45424</v>
      </c>
      <c r="G830" s="719">
        <f>F830+18</f>
        <v>45442</v>
      </c>
    </row>
    <row r="831" spans="1:8" s="628" customFormat="1" ht="17.25" customHeight="1">
      <c r="A831" s="682"/>
      <c r="B831" s="652" t="s">
        <v>2687</v>
      </c>
      <c r="C831" s="651" t="s">
        <v>2686</v>
      </c>
      <c r="D831" s="679"/>
      <c r="E831" s="677">
        <f>F831-3</f>
        <v>45428</v>
      </c>
      <c r="F831" s="719">
        <f>F830+7</f>
        <v>45431</v>
      </c>
      <c r="G831" s="719">
        <f>F831+18</f>
        <v>45449</v>
      </c>
      <c r="H831" s="720"/>
    </row>
    <row r="832" spans="1:8" s="628" customFormat="1" ht="17.25" customHeight="1">
      <c r="A832" s="682"/>
      <c r="B832" s="652" t="s">
        <v>2685</v>
      </c>
      <c r="C832" s="651" t="s">
        <v>2684</v>
      </c>
      <c r="D832" s="679"/>
      <c r="E832" s="677">
        <f>F832-3</f>
        <v>45435</v>
      </c>
      <c r="F832" s="719">
        <f>F831+7</f>
        <v>45438</v>
      </c>
      <c r="G832" s="719">
        <f>F832+18</f>
        <v>45456</v>
      </c>
    </row>
    <row r="833" spans="1:7" s="628" customFormat="1" ht="17.25" customHeight="1">
      <c r="B833" s="651" t="s">
        <v>2683</v>
      </c>
      <c r="C833" s="692" t="s">
        <v>2682</v>
      </c>
      <c r="D833" s="679"/>
      <c r="E833" s="677">
        <f>F833-3</f>
        <v>45442</v>
      </c>
      <c r="F833" s="719">
        <f>F832+7</f>
        <v>45445</v>
      </c>
      <c r="G833" s="719">
        <f>F833+18</f>
        <v>45463</v>
      </c>
    </row>
    <row r="834" spans="1:7" s="711" customFormat="1">
      <c r="A834" s="702" t="s">
        <v>2681</v>
      </c>
      <c r="B834" s="702"/>
      <c r="C834" s="715"/>
      <c r="D834" s="714"/>
      <c r="E834" s="713"/>
      <c r="F834" s="712"/>
      <c r="G834" s="712"/>
    </row>
    <row r="835" spans="1:7" s="628" customFormat="1" ht="15" hidden="1">
      <c r="A835" s="693"/>
      <c r="B835" s="708" t="s">
        <v>2660</v>
      </c>
      <c r="C835" s="657" t="s">
        <v>21</v>
      </c>
      <c r="D835" s="709" t="s">
        <v>5</v>
      </c>
      <c r="E835" s="677" t="s">
        <v>2569</v>
      </c>
      <c r="F835" s="677" t="s">
        <v>6</v>
      </c>
      <c r="G835" s="677" t="s">
        <v>164</v>
      </c>
    </row>
    <row r="836" spans="1:7" s="628" customFormat="1" ht="15" hidden="1">
      <c r="A836" s="693"/>
      <c r="B836" s="708"/>
      <c r="C836" s="707"/>
      <c r="D836" s="706"/>
      <c r="E836" s="677" t="s">
        <v>2568</v>
      </c>
      <c r="F836" s="677" t="s">
        <v>24</v>
      </c>
      <c r="G836" s="677" t="s">
        <v>25</v>
      </c>
    </row>
    <row r="837" spans="1:7" s="628" customFormat="1" ht="15" hidden="1">
      <c r="A837" s="693"/>
      <c r="B837" s="692" t="s">
        <v>2680</v>
      </c>
      <c r="C837" s="692" t="s">
        <v>2679</v>
      </c>
      <c r="D837" s="705" t="s">
        <v>2678</v>
      </c>
      <c r="E837" s="678">
        <f>F837-5</f>
        <v>45075</v>
      </c>
      <c r="F837" s="634">
        <v>45080</v>
      </c>
      <c r="G837" s="677">
        <f>F837+21</f>
        <v>45101</v>
      </c>
    </row>
    <row r="838" spans="1:7" s="628" customFormat="1" ht="15" hidden="1">
      <c r="A838" s="693"/>
      <c r="B838" s="692" t="s">
        <v>2662</v>
      </c>
      <c r="C838" s="692" t="s">
        <v>2662</v>
      </c>
      <c r="D838" s="704"/>
      <c r="E838" s="678">
        <f>F838-5</f>
        <v>45082</v>
      </c>
      <c r="F838" s="677">
        <f>F837+7</f>
        <v>45087</v>
      </c>
      <c r="G838" s="677">
        <f>F838+17</f>
        <v>45104</v>
      </c>
    </row>
    <row r="839" spans="1:7" s="628" customFormat="1" ht="15" hidden="1">
      <c r="A839" s="693"/>
      <c r="B839" s="692" t="s">
        <v>2677</v>
      </c>
      <c r="C839" s="692" t="s">
        <v>2676</v>
      </c>
      <c r="D839" s="704"/>
      <c r="E839" s="678">
        <f>F839-5</f>
        <v>45089</v>
      </c>
      <c r="F839" s="677">
        <f>F838+7</f>
        <v>45094</v>
      </c>
      <c r="G839" s="677">
        <f>F839+17</f>
        <v>45111</v>
      </c>
    </row>
    <row r="840" spans="1:7" s="628" customFormat="1" ht="15" hidden="1">
      <c r="A840" s="693"/>
      <c r="B840" s="692" t="s">
        <v>2675</v>
      </c>
      <c r="C840" s="692" t="s">
        <v>2674</v>
      </c>
      <c r="D840" s="704"/>
      <c r="E840" s="678">
        <f>F840-5</f>
        <v>45096</v>
      </c>
      <c r="F840" s="677">
        <f>F839+7</f>
        <v>45101</v>
      </c>
      <c r="G840" s="677">
        <f>F840+17</f>
        <v>45118</v>
      </c>
    </row>
    <row r="841" spans="1:7" s="628" customFormat="1" ht="15.75" hidden="1" customHeight="1">
      <c r="A841" s="693"/>
      <c r="B841" s="692" t="s">
        <v>2673</v>
      </c>
      <c r="C841" s="692" t="s">
        <v>2672</v>
      </c>
      <c r="D841" s="703"/>
      <c r="E841" s="678">
        <f>F841-5</f>
        <v>45103</v>
      </c>
      <c r="F841" s="677">
        <f>F840+7</f>
        <v>45108</v>
      </c>
      <c r="G841" s="677">
        <f>F841+17</f>
        <v>45125</v>
      </c>
    </row>
    <row r="842" spans="1:7" s="628" customFormat="1" ht="15">
      <c r="A842" s="693"/>
      <c r="B842" s="718" t="s">
        <v>1142</v>
      </c>
      <c r="C842" s="657" t="s">
        <v>21</v>
      </c>
      <c r="D842" s="709" t="s">
        <v>5</v>
      </c>
      <c r="E842" s="677" t="s">
        <v>2569</v>
      </c>
      <c r="F842" s="677" t="s">
        <v>6</v>
      </c>
      <c r="G842" s="677" t="s">
        <v>164</v>
      </c>
    </row>
    <row r="843" spans="1:7" s="628" customFormat="1" ht="15">
      <c r="A843" s="693"/>
      <c r="B843" s="717"/>
      <c r="C843" s="707"/>
      <c r="D843" s="706"/>
      <c r="E843" s="677" t="s">
        <v>2568</v>
      </c>
      <c r="F843" s="677" t="s">
        <v>24</v>
      </c>
      <c r="G843" s="677" t="s">
        <v>25</v>
      </c>
    </row>
    <row r="844" spans="1:7" s="628" customFormat="1" ht="15">
      <c r="A844" s="693"/>
      <c r="B844" s="652" t="s">
        <v>2671</v>
      </c>
      <c r="C844" s="651" t="s">
        <v>2670</v>
      </c>
      <c r="D844" s="705" t="s">
        <v>2669</v>
      </c>
      <c r="E844" s="678">
        <f>F844-5</f>
        <v>45408</v>
      </c>
      <c r="F844" s="634">
        <v>45413</v>
      </c>
      <c r="G844" s="677">
        <f>F844+21</f>
        <v>45434</v>
      </c>
    </row>
    <row r="845" spans="1:7" s="628" customFormat="1" ht="15">
      <c r="A845" s="693"/>
      <c r="B845" s="652" t="s">
        <v>2668</v>
      </c>
      <c r="C845" s="716" t="s">
        <v>2667</v>
      </c>
      <c r="D845" s="704"/>
      <c r="E845" s="678">
        <f>F845-5</f>
        <v>45415</v>
      </c>
      <c r="F845" s="677">
        <f>F844+7</f>
        <v>45420</v>
      </c>
      <c r="G845" s="677">
        <f>F845+17</f>
        <v>45437</v>
      </c>
    </row>
    <row r="846" spans="1:7" s="628" customFormat="1" ht="15">
      <c r="A846" s="693"/>
      <c r="B846" s="651" t="s">
        <v>2666</v>
      </c>
      <c r="C846" s="716" t="s">
        <v>2665</v>
      </c>
      <c r="D846" s="704"/>
      <c r="E846" s="678">
        <f>F846-5</f>
        <v>45422</v>
      </c>
      <c r="F846" s="677">
        <f>F845+7</f>
        <v>45427</v>
      </c>
      <c r="G846" s="677">
        <f>F846+17</f>
        <v>45444</v>
      </c>
    </row>
    <row r="847" spans="1:7" s="628" customFormat="1" ht="15">
      <c r="A847" s="693"/>
      <c r="B847" s="652" t="s">
        <v>2664</v>
      </c>
      <c r="C847" s="716" t="s">
        <v>2663</v>
      </c>
      <c r="D847" s="704"/>
      <c r="E847" s="678">
        <f>F847-5</f>
        <v>45429</v>
      </c>
      <c r="F847" s="677">
        <f>F846+7</f>
        <v>45434</v>
      </c>
      <c r="G847" s="677">
        <f>F847+17</f>
        <v>45451</v>
      </c>
    </row>
    <row r="848" spans="1:7" s="628" customFormat="1" ht="15.95" customHeight="1">
      <c r="A848" s="693"/>
      <c r="B848" s="696" t="s">
        <v>2662</v>
      </c>
      <c r="C848" s="692" t="s">
        <v>2661</v>
      </c>
      <c r="D848" s="703"/>
      <c r="E848" s="678">
        <f>F848-5</f>
        <v>45436</v>
      </c>
      <c r="F848" s="677">
        <f>F847+7</f>
        <v>45441</v>
      </c>
      <c r="G848" s="677">
        <f>F848+17</f>
        <v>45458</v>
      </c>
    </row>
    <row r="849" spans="1:7" s="711" customFormat="1">
      <c r="A849" s="702" t="s">
        <v>2637</v>
      </c>
      <c r="B849" s="702"/>
      <c r="C849" s="715"/>
      <c r="D849" s="714"/>
      <c r="E849" s="713"/>
      <c r="F849" s="712"/>
      <c r="G849" s="712"/>
    </row>
    <row r="850" spans="1:7" s="628" customFormat="1" ht="15" hidden="1">
      <c r="A850" s="693"/>
      <c r="B850" s="710" t="s">
        <v>2660</v>
      </c>
      <c r="C850" s="657" t="s">
        <v>21</v>
      </c>
      <c r="D850" s="709" t="s">
        <v>5</v>
      </c>
      <c r="E850" s="677" t="s">
        <v>2569</v>
      </c>
      <c r="F850" s="677" t="s">
        <v>6</v>
      </c>
      <c r="G850" s="677" t="s">
        <v>2659</v>
      </c>
    </row>
    <row r="851" spans="1:7" s="628" customFormat="1" ht="15" hidden="1">
      <c r="A851" s="693"/>
      <c r="B851" s="710"/>
      <c r="C851" s="707"/>
      <c r="D851" s="706"/>
      <c r="E851" s="677" t="s">
        <v>2568</v>
      </c>
      <c r="F851" s="677" t="s">
        <v>24</v>
      </c>
      <c r="G851" s="677" t="s">
        <v>25</v>
      </c>
    </row>
    <row r="852" spans="1:7" s="628" customFormat="1" ht="15" hidden="1">
      <c r="A852" s="693"/>
      <c r="B852" s="652" t="s">
        <v>2599</v>
      </c>
      <c r="C852" s="651" t="s">
        <v>2638</v>
      </c>
      <c r="D852" s="705" t="s">
        <v>2658</v>
      </c>
      <c r="E852" s="678">
        <f>F852-6</f>
        <v>44834</v>
      </c>
      <c r="F852" s="677">
        <v>44840</v>
      </c>
      <c r="G852" s="677">
        <f>F852+20</f>
        <v>44860</v>
      </c>
    </row>
    <row r="853" spans="1:7" s="628" customFormat="1" ht="15" hidden="1">
      <c r="A853" s="693"/>
      <c r="B853" s="696" t="s">
        <v>2657</v>
      </c>
      <c r="C853" s="692" t="s">
        <v>2656</v>
      </c>
      <c r="D853" s="704"/>
      <c r="E853" s="678">
        <f>F853-6</f>
        <v>44841</v>
      </c>
      <c r="F853" s="677">
        <f>F852+7</f>
        <v>44847</v>
      </c>
      <c r="G853" s="677">
        <f>F853+20</f>
        <v>44867</v>
      </c>
    </row>
    <row r="854" spans="1:7" s="628" customFormat="1" ht="15" hidden="1">
      <c r="A854" s="693"/>
      <c r="B854" s="651" t="s">
        <v>2655</v>
      </c>
      <c r="C854" s="692" t="s">
        <v>2654</v>
      </c>
      <c r="D854" s="704"/>
      <c r="E854" s="678">
        <f>F854-6</f>
        <v>44848</v>
      </c>
      <c r="F854" s="677">
        <f>F853+7</f>
        <v>44854</v>
      </c>
      <c r="G854" s="677">
        <f>F854+20</f>
        <v>44874</v>
      </c>
    </row>
    <row r="855" spans="1:7" s="628" customFormat="1" ht="15" hidden="1">
      <c r="A855" s="693"/>
      <c r="B855" s="696" t="s">
        <v>2653</v>
      </c>
      <c r="C855" s="692" t="s">
        <v>2652</v>
      </c>
      <c r="D855" s="704"/>
      <c r="E855" s="678">
        <f>F855-6</f>
        <v>44855</v>
      </c>
      <c r="F855" s="677">
        <f>F854+7</f>
        <v>44861</v>
      </c>
      <c r="G855" s="677">
        <f>F855+20</f>
        <v>44881</v>
      </c>
    </row>
    <row r="856" spans="1:7" s="628" customFormat="1" ht="15.95" hidden="1" customHeight="1">
      <c r="A856" s="693"/>
      <c r="B856" s="696" t="s">
        <v>2651</v>
      </c>
      <c r="C856" s="692" t="s">
        <v>2650</v>
      </c>
      <c r="D856" s="703"/>
      <c r="E856" s="678">
        <f>F856-6</f>
        <v>44862</v>
      </c>
      <c r="F856" s="677">
        <f>F855+7</f>
        <v>44868</v>
      </c>
      <c r="G856" s="677">
        <f>F856+20</f>
        <v>44888</v>
      </c>
    </row>
    <row r="857" spans="1:7" s="628" customFormat="1" ht="15" hidden="1">
      <c r="A857" s="693"/>
      <c r="B857" s="697" t="s">
        <v>1142</v>
      </c>
      <c r="C857" s="657" t="s">
        <v>21</v>
      </c>
      <c r="D857" s="709" t="s">
        <v>5</v>
      </c>
      <c r="E857" s="677" t="s">
        <v>2569</v>
      </c>
      <c r="F857" s="677" t="s">
        <v>6</v>
      </c>
      <c r="G857" s="677" t="s">
        <v>2637</v>
      </c>
    </row>
    <row r="858" spans="1:7" s="628" customFormat="1" ht="15" hidden="1">
      <c r="A858" s="693"/>
      <c r="B858" s="697"/>
      <c r="C858" s="707"/>
      <c r="D858" s="706"/>
      <c r="E858" s="677" t="s">
        <v>2568</v>
      </c>
      <c r="F858" s="677" t="s">
        <v>24</v>
      </c>
      <c r="G858" s="677" t="s">
        <v>25</v>
      </c>
    </row>
    <row r="859" spans="1:7" s="628" customFormat="1" ht="15" hidden="1">
      <c r="A859" s="693"/>
      <c r="B859" s="696" t="s">
        <v>2649</v>
      </c>
      <c r="C859" s="692" t="s">
        <v>2648</v>
      </c>
      <c r="D859" s="705" t="s">
        <v>2647</v>
      </c>
      <c r="E859" s="678">
        <f>F859-6</f>
        <v>44862</v>
      </c>
      <c r="F859" s="677">
        <v>44868</v>
      </c>
      <c r="G859" s="677">
        <f>F859+23</f>
        <v>44891</v>
      </c>
    </row>
    <row r="860" spans="1:7" s="628" customFormat="1" ht="15" hidden="1">
      <c r="A860" s="693"/>
      <c r="B860" s="696" t="s">
        <v>2646</v>
      </c>
      <c r="C860" s="692" t="s">
        <v>2645</v>
      </c>
      <c r="D860" s="704"/>
      <c r="E860" s="678">
        <f>F860-6</f>
        <v>44869</v>
      </c>
      <c r="F860" s="677">
        <f>F859+7</f>
        <v>44875</v>
      </c>
      <c r="G860" s="677">
        <f>F860+23</f>
        <v>44898</v>
      </c>
    </row>
    <row r="861" spans="1:7" s="628" customFormat="1" ht="15" hidden="1">
      <c r="A861" s="693"/>
      <c r="B861" s="696" t="s">
        <v>2599</v>
      </c>
      <c r="C861" s="692" t="s">
        <v>2638</v>
      </c>
      <c r="D861" s="704"/>
      <c r="E861" s="678">
        <f>F861-6</f>
        <v>44876</v>
      </c>
      <c r="F861" s="677">
        <f>F860+7</f>
        <v>44882</v>
      </c>
      <c r="G861" s="677">
        <f>F861+23</f>
        <v>44905</v>
      </c>
    </row>
    <row r="862" spans="1:7" s="628" customFormat="1" ht="15" hidden="1">
      <c r="A862" s="693"/>
      <c r="B862" s="696" t="s">
        <v>2599</v>
      </c>
      <c r="C862" s="692" t="s">
        <v>2638</v>
      </c>
      <c r="D862" s="704"/>
      <c r="E862" s="678">
        <f>F862-6</f>
        <v>44883</v>
      </c>
      <c r="F862" s="677">
        <f>F861+7</f>
        <v>44889</v>
      </c>
      <c r="G862" s="677">
        <f>F862+23</f>
        <v>44912</v>
      </c>
    </row>
    <row r="863" spans="1:7" s="628" customFormat="1" ht="15.95" hidden="1" customHeight="1">
      <c r="A863" s="693"/>
      <c r="B863" s="696" t="s">
        <v>2639</v>
      </c>
      <c r="C863" s="692" t="s">
        <v>2638</v>
      </c>
      <c r="D863" s="703"/>
      <c r="E863" s="678">
        <f>F863-6</f>
        <v>44890</v>
      </c>
      <c r="F863" s="677">
        <f>F862+7</f>
        <v>44896</v>
      </c>
      <c r="G863" s="677">
        <f>F863+23</f>
        <v>44919</v>
      </c>
    </row>
    <row r="864" spans="1:7" s="628" customFormat="1" ht="15">
      <c r="A864" s="693"/>
      <c r="B864" s="640" t="s">
        <v>1142</v>
      </c>
      <c r="C864" s="657" t="s">
        <v>21</v>
      </c>
      <c r="D864" s="709" t="s">
        <v>5</v>
      </c>
      <c r="E864" s="677" t="s">
        <v>2569</v>
      </c>
      <c r="F864" s="677" t="s">
        <v>6</v>
      </c>
      <c r="G864" s="677" t="s">
        <v>2637</v>
      </c>
    </row>
    <row r="865" spans="1:7" s="628" customFormat="1" ht="15">
      <c r="A865" s="693"/>
      <c r="B865" s="640"/>
      <c r="C865" s="707"/>
      <c r="D865" s="706"/>
      <c r="E865" s="677" t="s">
        <v>2568</v>
      </c>
      <c r="F865" s="677" t="s">
        <v>24</v>
      </c>
      <c r="G865" s="677" t="s">
        <v>25</v>
      </c>
    </row>
    <row r="866" spans="1:7" s="628" customFormat="1" ht="15">
      <c r="A866" s="693"/>
      <c r="B866" s="696" t="s">
        <v>2644</v>
      </c>
      <c r="C866" s="696" t="s">
        <v>2643</v>
      </c>
      <c r="D866" s="705" t="s">
        <v>2642</v>
      </c>
      <c r="E866" s="678">
        <f>F866-5</f>
        <v>45414</v>
      </c>
      <c r="F866" s="677">
        <v>45419</v>
      </c>
      <c r="G866" s="677">
        <f>F866+22</f>
        <v>45441</v>
      </c>
    </row>
    <row r="867" spans="1:7" s="628" customFormat="1" ht="15">
      <c r="A867" s="693"/>
      <c r="B867" s="696" t="s">
        <v>2641</v>
      </c>
      <c r="C867" s="696" t="s">
        <v>2640</v>
      </c>
      <c r="D867" s="704"/>
      <c r="E867" s="678">
        <f>F867-5</f>
        <v>45421</v>
      </c>
      <c r="F867" s="677">
        <f>F866+7</f>
        <v>45426</v>
      </c>
      <c r="G867" s="677">
        <f>F867+22</f>
        <v>45448</v>
      </c>
    </row>
    <row r="868" spans="1:7" s="628" customFormat="1" ht="15">
      <c r="A868" s="693"/>
      <c r="B868" s="696" t="s">
        <v>2639</v>
      </c>
      <c r="C868" s="696" t="s">
        <v>2638</v>
      </c>
      <c r="D868" s="704"/>
      <c r="E868" s="678">
        <f>F868-5</f>
        <v>45428</v>
      </c>
      <c r="F868" s="677">
        <f>F867+7</f>
        <v>45433</v>
      </c>
      <c r="G868" s="677">
        <f>F868+22</f>
        <v>45455</v>
      </c>
    </row>
    <row r="869" spans="1:7" s="628" customFormat="1" ht="15">
      <c r="A869" s="693"/>
      <c r="B869" s="696" t="s">
        <v>2599</v>
      </c>
      <c r="C869" s="696" t="s">
        <v>2638</v>
      </c>
      <c r="D869" s="704"/>
      <c r="E869" s="678">
        <f>F869-5</f>
        <v>45435</v>
      </c>
      <c r="F869" s="677">
        <f>F868+7</f>
        <v>45440</v>
      </c>
      <c r="G869" s="677">
        <f>F869+22</f>
        <v>45462</v>
      </c>
    </row>
    <row r="870" spans="1:7" s="628" customFormat="1" ht="15.95" customHeight="1">
      <c r="A870" s="693"/>
      <c r="B870" s="696" t="s">
        <v>2599</v>
      </c>
      <c r="C870" s="696" t="s">
        <v>2638</v>
      </c>
      <c r="D870" s="704"/>
      <c r="E870" s="678">
        <f>F870-5</f>
        <v>45442</v>
      </c>
      <c r="F870" s="677">
        <f>F869+7</f>
        <v>45447</v>
      </c>
      <c r="G870" s="677">
        <f>F870+22</f>
        <v>45469</v>
      </c>
    </row>
    <row r="871" spans="1:7" s="628" customFormat="1" ht="15" hidden="1">
      <c r="A871" s="693"/>
      <c r="B871" s="708" t="s">
        <v>1142</v>
      </c>
      <c r="C871" s="657" t="s">
        <v>21</v>
      </c>
      <c r="D871" s="709" t="s">
        <v>5</v>
      </c>
      <c r="E871" s="677" t="s">
        <v>2569</v>
      </c>
      <c r="F871" s="677" t="s">
        <v>6</v>
      </c>
      <c r="G871" s="677" t="s">
        <v>2637</v>
      </c>
    </row>
    <row r="872" spans="1:7" s="628" customFormat="1" ht="15" hidden="1">
      <c r="A872" s="693"/>
      <c r="B872" s="708"/>
      <c r="C872" s="707"/>
      <c r="D872" s="706"/>
      <c r="E872" s="677" t="s">
        <v>2568</v>
      </c>
      <c r="F872" s="677" t="s">
        <v>24</v>
      </c>
      <c r="G872" s="677" t="s">
        <v>25</v>
      </c>
    </row>
    <row r="873" spans="1:7" s="628" customFormat="1" ht="15" hidden="1">
      <c r="A873" s="693"/>
      <c r="B873" s="652" t="s">
        <v>2636</v>
      </c>
      <c r="C873" s="651" t="s">
        <v>2635</v>
      </c>
      <c r="D873" s="705" t="s">
        <v>2513</v>
      </c>
      <c r="E873" s="678">
        <f>F873-6</f>
        <v>45014</v>
      </c>
      <c r="F873" s="677">
        <v>45020</v>
      </c>
      <c r="G873" s="677">
        <f>F873+23</f>
        <v>45043</v>
      </c>
    </row>
    <row r="874" spans="1:7" s="628" customFormat="1" ht="15" hidden="1">
      <c r="A874" s="693"/>
      <c r="B874" s="696" t="s">
        <v>2634</v>
      </c>
      <c r="C874" s="692" t="s">
        <v>2633</v>
      </c>
      <c r="D874" s="704"/>
      <c r="E874" s="678">
        <f>F874-6</f>
        <v>45021</v>
      </c>
      <c r="F874" s="677">
        <f>F873+7</f>
        <v>45027</v>
      </c>
      <c r="G874" s="677">
        <f>F874+23</f>
        <v>45050</v>
      </c>
    </row>
    <row r="875" spans="1:7" s="628" customFormat="1" ht="15" hidden="1">
      <c r="A875" s="693"/>
      <c r="B875" s="652" t="s">
        <v>2632</v>
      </c>
      <c r="C875" s="651" t="s">
        <v>2631</v>
      </c>
      <c r="D875" s="704"/>
      <c r="E875" s="678">
        <f>F875-6</f>
        <v>45028</v>
      </c>
      <c r="F875" s="677">
        <f>F874+7</f>
        <v>45034</v>
      </c>
      <c r="G875" s="677">
        <f>F875+23</f>
        <v>45057</v>
      </c>
    </row>
    <row r="876" spans="1:7" s="628" customFormat="1" ht="15" hidden="1">
      <c r="A876" s="693"/>
      <c r="B876" s="696" t="s">
        <v>2630</v>
      </c>
      <c r="C876" s="692" t="s">
        <v>2629</v>
      </c>
      <c r="D876" s="704"/>
      <c r="E876" s="678">
        <f>F876-6</f>
        <v>45035</v>
      </c>
      <c r="F876" s="677">
        <f>F875+7</f>
        <v>45041</v>
      </c>
      <c r="G876" s="677">
        <f>F876+23</f>
        <v>45064</v>
      </c>
    </row>
    <row r="877" spans="1:7" s="628" customFormat="1" ht="15.95" hidden="1" customHeight="1">
      <c r="A877" s="693"/>
      <c r="B877" s="652" t="s">
        <v>2628</v>
      </c>
      <c r="C877" s="651" t="s">
        <v>2627</v>
      </c>
      <c r="D877" s="703"/>
      <c r="E877" s="678">
        <f>F877-6</f>
        <v>45042</v>
      </c>
      <c r="F877" s="677">
        <f>F876+7</f>
        <v>45048</v>
      </c>
      <c r="G877" s="677">
        <f>F877+23</f>
        <v>45071</v>
      </c>
    </row>
    <row r="878" spans="1:7" s="642" customFormat="1">
      <c r="A878" s="702" t="s">
        <v>2626</v>
      </c>
      <c r="B878" s="702"/>
      <c r="C878" s="701"/>
      <c r="D878" s="700"/>
      <c r="E878" s="699"/>
      <c r="F878" s="698"/>
      <c r="G878" s="698"/>
    </row>
    <row r="879" spans="1:7" s="628" customFormat="1" ht="15">
      <c r="A879" s="693"/>
      <c r="B879" s="640" t="s">
        <v>1142</v>
      </c>
      <c r="C879" s="657" t="s">
        <v>21</v>
      </c>
      <c r="D879" s="657" t="s">
        <v>5</v>
      </c>
      <c r="E879" s="677" t="s">
        <v>2569</v>
      </c>
      <c r="F879" s="677" t="s">
        <v>6</v>
      </c>
      <c r="G879" s="677" t="s">
        <v>95</v>
      </c>
    </row>
    <row r="880" spans="1:7" s="628" customFormat="1" ht="15">
      <c r="A880" s="693"/>
      <c r="B880" s="640"/>
      <c r="C880" s="685"/>
      <c r="D880" s="685"/>
      <c r="E880" s="677" t="s">
        <v>2568</v>
      </c>
      <c r="F880" s="677" t="s">
        <v>24</v>
      </c>
      <c r="G880" s="677" t="s">
        <v>25</v>
      </c>
    </row>
    <row r="881" spans="1:7" s="628" customFormat="1" ht="15">
      <c r="A881" s="693"/>
      <c r="B881" s="696" t="s">
        <v>2625</v>
      </c>
      <c r="C881" s="696" t="s">
        <v>2624</v>
      </c>
      <c r="D881" s="679" t="s">
        <v>2623</v>
      </c>
      <c r="E881" s="678">
        <f>F881-6</f>
        <v>45413</v>
      </c>
      <c r="F881" s="677">
        <v>45419</v>
      </c>
      <c r="G881" s="677">
        <f>F881+13</f>
        <v>45432</v>
      </c>
    </row>
    <row r="882" spans="1:7" s="628" customFormat="1" ht="15">
      <c r="A882" s="693"/>
      <c r="B882" s="696" t="s">
        <v>2622</v>
      </c>
      <c r="C882" s="696" t="s">
        <v>2618</v>
      </c>
      <c r="D882" s="679"/>
      <c r="E882" s="678">
        <f>F882-6</f>
        <v>45420</v>
      </c>
      <c r="F882" s="677">
        <f>F881+7</f>
        <v>45426</v>
      </c>
      <c r="G882" s="677">
        <f>F882+13</f>
        <v>45439</v>
      </c>
    </row>
    <row r="883" spans="1:7" s="628" customFormat="1" ht="15">
      <c r="A883" s="693"/>
      <c r="B883" s="696" t="s">
        <v>2621</v>
      </c>
      <c r="C883" s="696" t="s">
        <v>2618</v>
      </c>
      <c r="D883" s="679"/>
      <c r="E883" s="678">
        <f>F883-6</f>
        <v>45427</v>
      </c>
      <c r="F883" s="677">
        <f>F882+7</f>
        <v>45433</v>
      </c>
      <c r="G883" s="677">
        <f>F883+13</f>
        <v>45446</v>
      </c>
    </row>
    <row r="884" spans="1:7" s="628" customFormat="1" ht="15">
      <c r="A884" s="693"/>
      <c r="B884" s="696" t="s">
        <v>2620</v>
      </c>
      <c r="C884" s="696" t="s">
        <v>2618</v>
      </c>
      <c r="D884" s="679"/>
      <c r="E884" s="678">
        <f>F884-6</f>
        <v>45434</v>
      </c>
      <c r="F884" s="677">
        <f>F883+7</f>
        <v>45440</v>
      </c>
      <c r="G884" s="677">
        <f>F884+13</f>
        <v>45453</v>
      </c>
    </row>
    <row r="885" spans="1:7" s="628" customFormat="1" ht="15">
      <c r="A885" s="693"/>
      <c r="B885" s="696" t="s">
        <v>2619</v>
      </c>
      <c r="C885" s="696" t="s">
        <v>2618</v>
      </c>
      <c r="D885" s="679"/>
      <c r="E885" s="678">
        <f>F885-6</f>
        <v>45441</v>
      </c>
      <c r="F885" s="677">
        <f>F884+7</f>
        <v>45447</v>
      </c>
      <c r="G885" s="677">
        <f>F885+13</f>
        <v>45460</v>
      </c>
    </row>
    <row r="886" spans="1:7" s="628" customFormat="1" ht="15" hidden="1">
      <c r="A886" s="693"/>
      <c r="B886" s="697" t="s">
        <v>1142</v>
      </c>
      <c r="C886" s="657" t="s">
        <v>21</v>
      </c>
      <c r="D886" s="657" t="s">
        <v>5</v>
      </c>
      <c r="E886" s="677" t="s">
        <v>2569</v>
      </c>
      <c r="F886" s="677" t="s">
        <v>6</v>
      </c>
      <c r="G886" s="677" t="e">
        <f>F886+13</f>
        <v>#VALUE!</v>
      </c>
    </row>
    <row r="887" spans="1:7" s="628" customFormat="1" ht="15" hidden="1">
      <c r="A887" s="693"/>
      <c r="B887" s="697"/>
      <c r="C887" s="685"/>
      <c r="D887" s="685"/>
      <c r="E887" s="677" t="s">
        <v>2568</v>
      </c>
      <c r="F887" s="677" t="s">
        <v>24</v>
      </c>
      <c r="G887" s="677" t="e">
        <f>F887+13</f>
        <v>#VALUE!</v>
      </c>
    </row>
    <row r="888" spans="1:7" s="628" customFormat="1" ht="15" hidden="1">
      <c r="A888" s="693"/>
      <c r="B888" s="652" t="s">
        <v>2603</v>
      </c>
      <c r="C888" s="651" t="s">
        <v>2617</v>
      </c>
      <c r="D888" s="679" t="s">
        <v>2471</v>
      </c>
      <c r="E888" s="678">
        <f>F888-6</f>
        <v>44860</v>
      </c>
      <c r="F888" s="677">
        <v>44866</v>
      </c>
      <c r="G888" s="677">
        <f>F888+13</f>
        <v>44879</v>
      </c>
    </row>
    <row r="889" spans="1:7" s="628" customFormat="1" ht="15" hidden="1">
      <c r="A889" s="693"/>
      <c r="B889" s="652" t="s">
        <v>2616</v>
      </c>
      <c r="C889" s="651" t="s">
        <v>2615</v>
      </c>
      <c r="D889" s="679"/>
      <c r="E889" s="678">
        <f>F889-6</f>
        <v>44867</v>
      </c>
      <c r="F889" s="677">
        <f>F888+7</f>
        <v>44873</v>
      </c>
      <c r="G889" s="677">
        <f>F889+13</f>
        <v>44886</v>
      </c>
    </row>
    <row r="890" spans="1:7" s="628" customFormat="1" ht="15" hidden="1">
      <c r="A890" s="693"/>
      <c r="B890" s="652" t="s">
        <v>2614</v>
      </c>
      <c r="C890" s="651" t="s">
        <v>2613</v>
      </c>
      <c r="D890" s="679"/>
      <c r="E890" s="678">
        <f>F890-6</f>
        <v>44874</v>
      </c>
      <c r="F890" s="677">
        <f>F889+7</f>
        <v>44880</v>
      </c>
      <c r="G890" s="677">
        <f>F890+13</f>
        <v>44893</v>
      </c>
    </row>
    <row r="891" spans="1:7" s="628" customFormat="1" ht="15" hidden="1">
      <c r="A891" s="693"/>
      <c r="B891" s="696" t="s">
        <v>2612</v>
      </c>
      <c r="C891" s="692" t="s">
        <v>2611</v>
      </c>
      <c r="D891" s="679"/>
      <c r="E891" s="678">
        <f>F891-6</f>
        <v>44881</v>
      </c>
      <c r="F891" s="677">
        <f>F890+7</f>
        <v>44887</v>
      </c>
      <c r="G891" s="677">
        <f>F891+13</f>
        <v>44900</v>
      </c>
    </row>
    <row r="892" spans="1:7" s="628" customFormat="1" ht="15" hidden="1">
      <c r="A892" s="693"/>
      <c r="B892" s="696" t="s">
        <v>2610</v>
      </c>
      <c r="C892" s="692" t="s">
        <v>2609</v>
      </c>
      <c r="D892" s="679"/>
      <c r="E892" s="678">
        <f>F892-6</f>
        <v>44888</v>
      </c>
      <c r="F892" s="677">
        <f>F891+7</f>
        <v>44894</v>
      </c>
      <c r="G892" s="677">
        <f>F892+13</f>
        <v>44907</v>
      </c>
    </row>
    <row r="893" spans="1:7" s="628" customFormat="1" ht="15" hidden="1">
      <c r="A893" s="693"/>
      <c r="B893" s="695" t="s">
        <v>1142</v>
      </c>
      <c r="C893" s="657" t="s">
        <v>21</v>
      </c>
      <c r="D893" s="657" t="s">
        <v>5</v>
      </c>
      <c r="E893" s="677" t="s">
        <v>2569</v>
      </c>
      <c r="F893" s="677" t="s">
        <v>6</v>
      </c>
      <c r="G893" s="677" t="e">
        <f>F893+13</f>
        <v>#VALUE!</v>
      </c>
    </row>
    <row r="894" spans="1:7" s="628" customFormat="1" ht="15" hidden="1">
      <c r="A894" s="693"/>
      <c r="B894" s="694"/>
      <c r="C894" s="685"/>
      <c r="D894" s="685"/>
      <c r="E894" s="677" t="s">
        <v>2568</v>
      </c>
      <c r="F894" s="677" t="s">
        <v>24</v>
      </c>
      <c r="G894" s="677" t="e">
        <f>F894+13</f>
        <v>#VALUE!</v>
      </c>
    </row>
    <row r="895" spans="1:7" s="628" customFormat="1" ht="15" hidden="1">
      <c r="A895" s="693"/>
      <c r="B895" s="652"/>
      <c r="C895" s="651"/>
      <c r="D895" s="679" t="s">
        <v>120</v>
      </c>
      <c r="E895" s="678">
        <f>F895-5</f>
        <v>44621</v>
      </c>
      <c r="F895" s="677">
        <v>44626</v>
      </c>
      <c r="G895" s="677">
        <f>F895+13</f>
        <v>44639</v>
      </c>
    </row>
    <row r="896" spans="1:7" s="628" customFormat="1" ht="15" hidden="1">
      <c r="A896" s="693"/>
      <c r="B896" s="652"/>
      <c r="C896" s="651"/>
      <c r="D896" s="679"/>
      <c r="E896" s="678">
        <f>F896-5</f>
        <v>44628</v>
      </c>
      <c r="F896" s="677">
        <f>F895+7</f>
        <v>44633</v>
      </c>
      <c r="G896" s="677">
        <f>F896+13</f>
        <v>44646</v>
      </c>
    </row>
    <row r="897" spans="1:7" s="628" customFormat="1" ht="15" hidden="1">
      <c r="A897" s="693"/>
      <c r="B897" s="652"/>
      <c r="C897" s="651"/>
      <c r="D897" s="679"/>
      <c r="E897" s="678">
        <f>F897-5</f>
        <v>44635</v>
      </c>
      <c r="F897" s="677">
        <f>F896+7</f>
        <v>44640</v>
      </c>
      <c r="G897" s="677">
        <f>F897+13</f>
        <v>44653</v>
      </c>
    </row>
    <row r="898" spans="1:7" s="628" customFormat="1" ht="15" hidden="1">
      <c r="A898" s="693"/>
      <c r="B898" s="652"/>
      <c r="C898" s="651"/>
      <c r="D898" s="679"/>
      <c r="E898" s="678">
        <f>F898-5</f>
        <v>44642</v>
      </c>
      <c r="F898" s="677">
        <f>F897+7</f>
        <v>44647</v>
      </c>
      <c r="G898" s="677">
        <f>F898+13</f>
        <v>44660</v>
      </c>
    </row>
    <row r="899" spans="1:7" s="628" customFormat="1" ht="15" hidden="1">
      <c r="A899" s="693"/>
      <c r="B899" s="652"/>
      <c r="C899" s="651"/>
      <c r="D899" s="679"/>
      <c r="E899" s="678">
        <f>F899-5</f>
        <v>44649</v>
      </c>
      <c r="F899" s="677">
        <f>F898+7</f>
        <v>44654</v>
      </c>
      <c r="G899" s="677">
        <f>F899+13</f>
        <v>44667</v>
      </c>
    </row>
    <row r="900" spans="1:7" s="642" customFormat="1" ht="15" hidden="1" customHeight="1">
      <c r="A900" s="691" t="s">
        <v>2206</v>
      </c>
      <c r="B900" s="691"/>
      <c r="C900" s="690"/>
      <c r="D900" s="689"/>
      <c r="E900" s="688"/>
      <c r="F900" s="688"/>
      <c r="G900" s="677">
        <f>F900+13</f>
        <v>13</v>
      </c>
    </row>
    <row r="901" spans="1:7" s="628" customFormat="1" ht="15.75" hidden="1" customHeight="1">
      <c r="A901" s="682"/>
      <c r="B901" s="687" t="s">
        <v>20</v>
      </c>
      <c r="C901" s="657" t="s">
        <v>21</v>
      </c>
      <c r="D901" s="657" t="s">
        <v>5</v>
      </c>
      <c r="E901" s="677" t="s">
        <v>2569</v>
      </c>
      <c r="F901" s="677" t="s">
        <v>6</v>
      </c>
      <c r="G901" s="677" t="e">
        <f>F901+13</f>
        <v>#VALUE!</v>
      </c>
    </row>
    <row r="902" spans="1:7" s="628" customFormat="1" ht="15.75" hidden="1" customHeight="1">
      <c r="A902" s="682"/>
      <c r="B902" s="686"/>
      <c r="C902" s="685"/>
      <c r="D902" s="685"/>
      <c r="E902" s="677" t="s">
        <v>2568</v>
      </c>
      <c r="F902" s="677" t="s">
        <v>24</v>
      </c>
      <c r="G902" s="677" t="e">
        <f>F902+13</f>
        <v>#VALUE!</v>
      </c>
    </row>
    <row r="903" spans="1:7" s="628" customFormat="1" ht="15.75" hidden="1" customHeight="1">
      <c r="A903" s="682"/>
      <c r="B903" s="651" t="s">
        <v>2608</v>
      </c>
      <c r="C903" s="692" t="s">
        <v>2607</v>
      </c>
      <c r="D903" s="679" t="s">
        <v>2606</v>
      </c>
      <c r="E903" s="678">
        <f>F903-4</f>
        <v>44252</v>
      </c>
      <c r="F903" s="677">
        <v>44256</v>
      </c>
      <c r="G903" s="677">
        <f>F903+13</f>
        <v>44269</v>
      </c>
    </row>
    <row r="904" spans="1:7" s="628" customFormat="1" ht="15.75" hidden="1" customHeight="1">
      <c r="A904" s="682"/>
      <c r="B904" s="651" t="s">
        <v>2605</v>
      </c>
      <c r="C904" s="692" t="s">
        <v>2604</v>
      </c>
      <c r="D904" s="679"/>
      <c r="E904" s="678">
        <f>F904-4</f>
        <v>44259</v>
      </c>
      <c r="F904" s="677">
        <f>F903+7</f>
        <v>44263</v>
      </c>
      <c r="G904" s="677">
        <f>F904+13</f>
        <v>44276</v>
      </c>
    </row>
    <row r="905" spans="1:7" s="628" customFormat="1" ht="15.75" hidden="1" customHeight="1">
      <c r="A905" s="682"/>
      <c r="B905" s="651" t="s">
        <v>2603</v>
      </c>
      <c r="C905" s="692" t="s">
        <v>2602</v>
      </c>
      <c r="D905" s="679"/>
      <c r="E905" s="678">
        <f>F905-4</f>
        <v>44266</v>
      </c>
      <c r="F905" s="677">
        <f>F904+7</f>
        <v>44270</v>
      </c>
      <c r="G905" s="677">
        <f>F905+13</f>
        <v>44283</v>
      </c>
    </row>
    <row r="906" spans="1:7" s="628" customFormat="1" ht="15.75" hidden="1" customHeight="1">
      <c r="A906" s="682"/>
      <c r="B906" s="651" t="s">
        <v>2601</v>
      </c>
      <c r="C906" s="692" t="s">
        <v>2600</v>
      </c>
      <c r="D906" s="679"/>
      <c r="E906" s="678">
        <f>F906-4</f>
        <v>44273</v>
      </c>
      <c r="F906" s="677">
        <f>F905+7</f>
        <v>44277</v>
      </c>
      <c r="G906" s="677">
        <f>F906+13</f>
        <v>44290</v>
      </c>
    </row>
    <row r="907" spans="1:7" s="628" customFormat="1" ht="15.75" hidden="1" customHeight="1">
      <c r="A907" s="682"/>
      <c r="B907" s="652" t="s">
        <v>2599</v>
      </c>
      <c r="C907" s="651" t="s">
        <v>2598</v>
      </c>
      <c r="D907" s="679"/>
      <c r="E907" s="678">
        <f>F907-4</f>
        <v>44280</v>
      </c>
      <c r="F907" s="677">
        <f>F906+7</f>
        <v>44284</v>
      </c>
      <c r="G907" s="677">
        <f>F907+13</f>
        <v>44297</v>
      </c>
    </row>
    <row r="908" spans="1:7" s="642" customFormat="1" ht="15" hidden="1" customHeight="1">
      <c r="A908" s="691" t="s">
        <v>2597</v>
      </c>
      <c r="B908" s="691"/>
      <c r="C908" s="690"/>
      <c r="D908" s="689"/>
      <c r="E908" s="688"/>
      <c r="F908" s="688"/>
      <c r="G908" s="677">
        <f>F908+13</f>
        <v>13</v>
      </c>
    </row>
    <row r="909" spans="1:7" s="628" customFormat="1" ht="15" hidden="1" customHeight="1">
      <c r="A909" s="682"/>
      <c r="B909" s="687" t="s">
        <v>20</v>
      </c>
      <c r="C909" s="657" t="s">
        <v>21</v>
      </c>
      <c r="D909" s="657" t="s">
        <v>5</v>
      </c>
      <c r="E909" s="677" t="s">
        <v>2569</v>
      </c>
      <c r="F909" s="677" t="s">
        <v>6</v>
      </c>
      <c r="G909" s="677" t="e">
        <f>F909+13</f>
        <v>#VALUE!</v>
      </c>
    </row>
    <row r="910" spans="1:7" s="628" customFormat="1" ht="15" hidden="1" customHeight="1">
      <c r="A910" s="682"/>
      <c r="B910" s="686"/>
      <c r="C910" s="685"/>
      <c r="D910" s="685"/>
      <c r="E910" s="677" t="s">
        <v>2568</v>
      </c>
      <c r="F910" s="677" t="s">
        <v>24</v>
      </c>
      <c r="G910" s="677" t="e">
        <f>F910+13</f>
        <v>#VALUE!</v>
      </c>
    </row>
    <row r="911" spans="1:7" s="628" customFormat="1" ht="15" hidden="1" customHeight="1">
      <c r="A911" s="682"/>
      <c r="B911" s="651"/>
      <c r="C911" s="692"/>
      <c r="D911" s="679" t="s">
        <v>2596</v>
      </c>
      <c r="E911" s="678">
        <f>F911-4</f>
        <v>44075</v>
      </c>
      <c r="F911" s="677">
        <v>44079</v>
      </c>
      <c r="G911" s="677">
        <f>F911+13</f>
        <v>44092</v>
      </c>
    </row>
    <row r="912" spans="1:7" s="628" customFormat="1" ht="15" hidden="1" customHeight="1">
      <c r="A912" s="682"/>
      <c r="B912" s="651"/>
      <c r="C912" s="692"/>
      <c r="D912" s="679"/>
      <c r="E912" s="678">
        <f>F912-4</f>
        <v>44082</v>
      </c>
      <c r="F912" s="677">
        <f>F911+7</f>
        <v>44086</v>
      </c>
      <c r="G912" s="677">
        <f>F912+13</f>
        <v>44099</v>
      </c>
    </row>
    <row r="913" spans="1:7" s="628" customFormat="1" ht="18" hidden="1" customHeight="1">
      <c r="A913" s="682"/>
      <c r="B913" s="651"/>
      <c r="C913" s="692"/>
      <c r="D913" s="679"/>
      <c r="E913" s="678">
        <f>F913-4</f>
        <v>44089</v>
      </c>
      <c r="F913" s="677">
        <f>F912+7</f>
        <v>44093</v>
      </c>
      <c r="G913" s="677">
        <f>F913+13</f>
        <v>44106</v>
      </c>
    </row>
    <row r="914" spans="1:7" s="628" customFormat="1" ht="18" hidden="1" customHeight="1">
      <c r="A914" s="682"/>
      <c r="B914" s="651"/>
      <c r="C914" s="692"/>
      <c r="D914" s="679"/>
      <c r="E914" s="678">
        <f>F914-4</f>
        <v>44096</v>
      </c>
      <c r="F914" s="677">
        <f>F913+7</f>
        <v>44100</v>
      </c>
      <c r="G914" s="677">
        <f>F914+13</f>
        <v>44113</v>
      </c>
    </row>
    <row r="915" spans="1:7" s="628" customFormat="1" ht="17.25" hidden="1" customHeight="1">
      <c r="A915" s="682"/>
      <c r="B915" s="652"/>
      <c r="C915" s="651"/>
      <c r="D915" s="679"/>
      <c r="E915" s="678">
        <f>F915-4</f>
        <v>44103</v>
      </c>
      <c r="F915" s="677">
        <f>F914+7</f>
        <v>44107</v>
      </c>
      <c r="G915" s="677">
        <f>F915+13</f>
        <v>44120</v>
      </c>
    </row>
    <row r="916" spans="1:7" s="642" customFormat="1" ht="15" hidden="1" customHeight="1">
      <c r="A916" s="691" t="s">
        <v>2594</v>
      </c>
      <c r="B916" s="691"/>
      <c r="C916" s="690"/>
      <c r="D916" s="689"/>
      <c r="E916" s="688"/>
      <c r="F916" s="688"/>
      <c r="G916" s="677">
        <f>F916+13</f>
        <v>13</v>
      </c>
    </row>
    <row r="917" spans="1:7" s="628" customFormat="1" ht="15" hidden="1" customHeight="1">
      <c r="A917" s="682"/>
      <c r="B917" s="687" t="s">
        <v>20</v>
      </c>
      <c r="C917" s="657" t="s">
        <v>21</v>
      </c>
      <c r="D917" s="657" t="s">
        <v>5</v>
      </c>
      <c r="E917" s="677" t="s">
        <v>2569</v>
      </c>
      <c r="F917" s="677" t="s">
        <v>6</v>
      </c>
      <c r="G917" s="677" t="e">
        <f>F917+13</f>
        <v>#VALUE!</v>
      </c>
    </row>
    <row r="918" spans="1:7" s="628" customFormat="1" ht="15" hidden="1" customHeight="1">
      <c r="A918" s="682"/>
      <c r="B918" s="686"/>
      <c r="C918" s="685"/>
      <c r="D918" s="685"/>
      <c r="E918" s="677" t="s">
        <v>2568</v>
      </c>
      <c r="F918" s="677" t="s">
        <v>24</v>
      </c>
      <c r="G918" s="677" t="e">
        <f>F918+13</f>
        <v>#VALUE!</v>
      </c>
    </row>
    <row r="919" spans="1:7" s="628" customFormat="1" ht="16.5" hidden="1" customHeight="1">
      <c r="A919" s="682"/>
      <c r="B919" s="651"/>
      <c r="C919" s="692"/>
      <c r="D919" s="679" t="s">
        <v>2595</v>
      </c>
      <c r="E919" s="678">
        <f>F919-4</f>
        <v>44252</v>
      </c>
      <c r="F919" s="677">
        <v>44256</v>
      </c>
      <c r="G919" s="677">
        <f>F919+13</f>
        <v>44269</v>
      </c>
    </row>
    <row r="920" spans="1:7" s="628" customFormat="1" ht="15" hidden="1" customHeight="1">
      <c r="A920" s="682"/>
      <c r="B920" s="651"/>
      <c r="C920" s="692"/>
      <c r="D920" s="679"/>
      <c r="E920" s="678">
        <f>F920-4</f>
        <v>44259</v>
      </c>
      <c r="F920" s="677">
        <f>F919+7</f>
        <v>44263</v>
      </c>
      <c r="G920" s="677">
        <f>F920+13</f>
        <v>44276</v>
      </c>
    </row>
    <row r="921" spans="1:7" s="628" customFormat="1" ht="18" hidden="1" customHeight="1">
      <c r="A921" s="682"/>
      <c r="B921" s="651"/>
      <c r="C921" s="692"/>
      <c r="D921" s="679"/>
      <c r="E921" s="678">
        <f>F921-4</f>
        <v>44266</v>
      </c>
      <c r="F921" s="677">
        <f>F920+7</f>
        <v>44270</v>
      </c>
      <c r="G921" s="677">
        <f>F921+13</f>
        <v>44283</v>
      </c>
    </row>
    <row r="922" spans="1:7" s="628" customFormat="1" ht="18" hidden="1" customHeight="1">
      <c r="A922" s="682"/>
      <c r="B922" s="651"/>
      <c r="C922" s="692"/>
      <c r="D922" s="679"/>
      <c r="E922" s="678">
        <f>F922-4</f>
        <v>44273</v>
      </c>
      <c r="F922" s="677">
        <f>F921+7</f>
        <v>44277</v>
      </c>
      <c r="G922" s="677">
        <f>F922+13</f>
        <v>44290</v>
      </c>
    </row>
    <row r="923" spans="1:7" s="628" customFormat="1" ht="17.25" hidden="1" customHeight="1">
      <c r="A923" s="682"/>
      <c r="B923" s="652"/>
      <c r="C923" s="651"/>
      <c r="D923" s="679"/>
      <c r="E923" s="678">
        <f>F923-4</f>
        <v>44280</v>
      </c>
      <c r="F923" s="677">
        <f>F922+7</f>
        <v>44284</v>
      </c>
      <c r="G923" s="677">
        <f>F923+13</f>
        <v>44297</v>
      </c>
    </row>
    <row r="924" spans="1:7" s="642" customFormat="1" ht="15" hidden="1" customHeight="1">
      <c r="A924" s="691" t="s">
        <v>2594</v>
      </c>
      <c r="B924" s="691"/>
      <c r="C924" s="690"/>
      <c r="D924" s="689"/>
      <c r="E924" s="688"/>
      <c r="F924" s="688"/>
      <c r="G924" s="677">
        <f>F924+13</f>
        <v>13</v>
      </c>
    </row>
    <row r="925" spans="1:7" s="628" customFormat="1" ht="15" hidden="1" customHeight="1">
      <c r="A925" s="682"/>
      <c r="B925" s="687" t="s">
        <v>20</v>
      </c>
      <c r="C925" s="657" t="s">
        <v>21</v>
      </c>
      <c r="D925" s="657" t="s">
        <v>5</v>
      </c>
      <c r="E925" s="677" t="s">
        <v>2569</v>
      </c>
      <c r="F925" s="677" t="s">
        <v>6</v>
      </c>
      <c r="G925" s="677" t="e">
        <f>F925+13</f>
        <v>#VALUE!</v>
      </c>
    </row>
    <row r="926" spans="1:7" s="628" customFormat="1" ht="15" hidden="1" customHeight="1">
      <c r="A926" s="682"/>
      <c r="B926" s="686"/>
      <c r="C926" s="685"/>
      <c r="D926" s="685"/>
      <c r="E926" s="677" t="s">
        <v>2568</v>
      </c>
      <c r="F926" s="677" t="s">
        <v>24</v>
      </c>
      <c r="G926" s="677" t="e">
        <f>F926+13</f>
        <v>#VALUE!</v>
      </c>
    </row>
    <row r="927" spans="1:7" s="628" customFormat="1" ht="15" hidden="1" customHeight="1">
      <c r="A927" s="682"/>
      <c r="B927" s="651" t="s">
        <v>2591</v>
      </c>
      <c r="C927" s="651" t="s">
        <v>2588</v>
      </c>
      <c r="D927" s="679" t="s">
        <v>130</v>
      </c>
      <c r="E927" s="678">
        <f>F927-5</f>
        <v>43767</v>
      </c>
      <c r="F927" s="677">
        <v>43772</v>
      </c>
      <c r="G927" s="677">
        <f>F927+13</f>
        <v>43785</v>
      </c>
    </row>
    <row r="928" spans="1:7" s="628" customFormat="1" ht="15" hidden="1" customHeight="1">
      <c r="A928" s="682"/>
      <c r="B928" s="651" t="s">
        <v>2593</v>
      </c>
      <c r="C928" s="651" t="s">
        <v>2592</v>
      </c>
      <c r="D928" s="679"/>
      <c r="E928" s="678">
        <f>F928-5</f>
        <v>43774</v>
      </c>
      <c r="F928" s="677">
        <f>F927+7</f>
        <v>43779</v>
      </c>
      <c r="G928" s="677">
        <f>F928+13</f>
        <v>43792</v>
      </c>
    </row>
    <row r="929" spans="1:8" s="628" customFormat="1" ht="18" hidden="1" customHeight="1">
      <c r="A929" s="682"/>
      <c r="B929" s="651" t="s">
        <v>2588</v>
      </c>
      <c r="C929" s="683" t="s">
        <v>2591</v>
      </c>
      <c r="D929" s="679"/>
      <c r="E929" s="678">
        <f>F929-5</f>
        <v>43781</v>
      </c>
      <c r="F929" s="677">
        <f>F928+7</f>
        <v>43786</v>
      </c>
      <c r="G929" s="677">
        <f>F929+13</f>
        <v>43799</v>
      </c>
    </row>
    <row r="930" spans="1:8" s="628" customFormat="1" ht="18" hidden="1" customHeight="1">
      <c r="A930" s="682"/>
      <c r="B930" s="684" t="s">
        <v>2590</v>
      </c>
      <c r="C930" s="683" t="s">
        <v>2589</v>
      </c>
      <c r="D930" s="679"/>
      <c r="E930" s="678">
        <f>F930-5</f>
        <v>43788</v>
      </c>
      <c r="F930" s="677">
        <f>F929+7</f>
        <v>43793</v>
      </c>
      <c r="G930" s="677">
        <f>F930+13</f>
        <v>43806</v>
      </c>
    </row>
    <row r="931" spans="1:8" s="628" customFormat="1" ht="19.5" hidden="1" customHeight="1">
      <c r="A931" s="682"/>
      <c r="B931" s="681" t="s">
        <v>2588</v>
      </c>
      <c r="C931" s="680" t="s">
        <v>2588</v>
      </c>
      <c r="D931" s="679"/>
      <c r="E931" s="678">
        <f>F931-5</f>
        <v>43795</v>
      </c>
      <c r="F931" s="677">
        <f>F930+7</f>
        <v>43800</v>
      </c>
      <c r="G931" s="677">
        <f>F931+13</f>
        <v>43813</v>
      </c>
    </row>
    <row r="932" spans="1:8" s="618" customFormat="1" ht="18" customHeight="1">
      <c r="A932" s="676" t="s">
        <v>2587</v>
      </c>
      <c r="B932" s="675"/>
      <c r="C932" s="674"/>
      <c r="D932" s="674"/>
      <c r="E932" s="674"/>
      <c r="F932" s="674"/>
      <c r="G932" s="674"/>
      <c r="H932" s="628"/>
    </row>
    <row r="933" spans="1:8" s="642" customFormat="1" ht="15.75" customHeight="1">
      <c r="A933" s="673" t="s">
        <v>2586</v>
      </c>
      <c r="B933" s="673"/>
      <c r="C933" s="672"/>
      <c r="D933" s="644"/>
      <c r="E933" s="644"/>
      <c r="F933" s="643"/>
      <c r="G933" s="643"/>
    </row>
    <row r="934" spans="1:8" s="628" customFormat="1" ht="15">
      <c r="A934" s="631"/>
      <c r="B934" s="640" t="s">
        <v>2570</v>
      </c>
      <c r="C934" s="671" t="s">
        <v>21</v>
      </c>
      <c r="D934" s="670" t="s">
        <v>5</v>
      </c>
      <c r="E934" s="637" t="s">
        <v>2569</v>
      </c>
      <c r="F934" s="636" t="s">
        <v>6</v>
      </c>
      <c r="G934" s="635" t="s">
        <v>85</v>
      </c>
    </row>
    <row r="935" spans="1:8" s="628" customFormat="1" ht="15">
      <c r="A935" s="631"/>
      <c r="B935" s="640"/>
      <c r="C935" s="669"/>
      <c r="D935" s="668"/>
      <c r="E935" s="637" t="s">
        <v>2568</v>
      </c>
      <c r="F935" s="636" t="s">
        <v>24</v>
      </c>
      <c r="G935" s="635" t="s">
        <v>25</v>
      </c>
    </row>
    <row r="936" spans="1:8" s="628" customFormat="1" ht="15">
      <c r="A936" s="631"/>
      <c r="B936" s="624" t="s">
        <v>2583</v>
      </c>
      <c r="C936" s="664" t="s">
        <v>2585</v>
      </c>
      <c r="D936" s="667" t="s">
        <v>2584</v>
      </c>
      <c r="E936" s="633">
        <f>F936-5</f>
        <v>45408</v>
      </c>
      <c r="F936" s="632">
        <v>45413</v>
      </c>
      <c r="G936" s="632">
        <f>F936+2</f>
        <v>45415</v>
      </c>
    </row>
    <row r="937" spans="1:8" s="628" customFormat="1" ht="15">
      <c r="A937" s="631"/>
      <c r="B937" s="624" t="s">
        <v>2582</v>
      </c>
      <c r="C937" s="664" t="s">
        <v>212</v>
      </c>
      <c r="D937" s="653"/>
      <c r="E937" s="649">
        <f>F937-5</f>
        <v>45415</v>
      </c>
      <c r="F937" s="666">
        <f>F936+7</f>
        <v>45420</v>
      </c>
      <c r="G937" s="632">
        <f>F937+2</f>
        <v>45422</v>
      </c>
    </row>
    <row r="938" spans="1:8" s="628" customFormat="1" ht="15">
      <c r="A938" s="631"/>
      <c r="B938" s="624" t="s">
        <v>2582</v>
      </c>
      <c r="C938" s="664" t="s">
        <v>213</v>
      </c>
      <c r="D938" s="653"/>
      <c r="E938" s="649">
        <f>F938-5</f>
        <v>45422</v>
      </c>
      <c r="F938" s="665">
        <f>F937+7</f>
        <v>45427</v>
      </c>
      <c r="G938" s="629">
        <f>F938+2</f>
        <v>45429</v>
      </c>
    </row>
    <row r="939" spans="1:8" s="628" customFormat="1" ht="15">
      <c r="A939" s="631"/>
      <c r="B939" s="624" t="s">
        <v>2583</v>
      </c>
      <c r="C939" s="664" t="s">
        <v>816</v>
      </c>
      <c r="D939" s="653"/>
      <c r="E939" s="649">
        <f>F939-5</f>
        <v>45429</v>
      </c>
      <c r="F939" s="663">
        <f>F938+7</f>
        <v>45434</v>
      </c>
      <c r="G939" s="648">
        <f>F939+2</f>
        <v>45436</v>
      </c>
    </row>
    <row r="940" spans="1:8" s="628" customFormat="1" ht="15">
      <c r="A940" s="631"/>
      <c r="B940" s="624" t="s">
        <v>2582</v>
      </c>
      <c r="C940" s="664" t="s">
        <v>1448</v>
      </c>
      <c r="D940" s="650"/>
      <c r="E940" s="649">
        <f>F940-5</f>
        <v>45436</v>
      </c>
      <c r="F940" s="663">
        <f>F939+7</f>
        <v>45441</v>
      </c>
      <c r="G940" s="648">
        <f>F940+2</f>
        <v>45443</v>
      </c>
    </row>
    <row r="941" spans="1:8" s="628" customFormat="1" ht="15">
      <c r="A941" s="631"/>
      <c r="B941" s="643"/>
      <c r="C941" s="662"/>
      <c r="D941" s="661"/>
      <c r="E941" s="660"/>
      <c r="F941" s="659"/>
      <c r="G941" s="658"/>
    </row>
    <row r="942" spans="1:8" s="628" customFormat="1" ht="15">
      <c r="A942" s="631"/>
      <c r="B942" s="640" t="s">
        <v>2570</v>
      </c>
      <c r="C942" s="657" t="s">
        <v>2581</v>
      </c>
      <c r="D942" s="657" t="s">
        <v>5</v>
      </c>
      <c r="E942" s="655" t="s">
        <v>2569</v>
      </c>
      <c r="F942" s="655" t="s">
        <v>6</v>
      </c>
      <c r="G942" s="655" t="s">
        <v>85</v>
      </c>
    </row>
    <row r="943" spans="1:8" s="628" customFormat="1" ht="15">
      <c r="A943" s="631"/>
      <c r="B943" s="640"/>
      <c r="C943" s="656"/>
      <c r="D943" s="656"/>
      <c r="E943" s="655" t="s">
        <v>2568</v>
      </c>
      <c r="F943" s="655" t="s">
        <v>24</v>
      </c>
      <c r="G943" s="655" t="s">
        <v>25</v>
      </c>
    </row>
    <row r="944" spans="1:8" s="628" customFormat="1" ht="15">
      <c r="A944" s="631"/>
      <c r="B944" s="652" t="s">
        <v>2577</v>
      </c>
      <c r="C944" s="651" t="s">
        <v>2580</v>
      </c>
      <c r="D944" s="654" t="s">
        <v>2579</v>
      </c>
      <c r="E944" s="649">
        <f>F944-5</f>
        <v>45412</v>
      </c>
      <c r="F944" s="632">
        <v>45417</v>
      </c>
      <c r="G944" s="632">
        <f>F944+2</f>
        <v>45419</v>
      </c>
    </row>
    <row r="945" spans="1:7" s="628" customFormat="1" ht="15">
      <c r="A945" s="631"/>
      <c r="B945" s="652" t="s">
        <v>2577</v>
      </c>
      <c r="C945" s="651" t="s">
        <v>2578</v>
      </c>
      <c r="D945" s="653"/>
      <c r="E945" s="649">
        <f>F945-5</f>
        <v>45419</v>
      </c>
      <c r="F945" s="632">
        <f>F944+7</f>
        <v>45424</v>
      </c>
      <c r="G945" s="632">
        <f>F945+2</f>
        <v>45426</v>
      </c>
    </row>
    <row r="946" spans="1:7" s="628" customFormat="1" ht="15">
      <c r="A946" s="631"/>
      <c r="B946" s="652" t="s">
        <v>2577</v>
      </c>
      <c r="C946" s="651" t="s">
        <v>2576</v>
      </c>
      <c r="D946" s="653"/>
      <c r="E946" s="649">
        <f>F946-5</f>
        <v>45426</v>
      </c>
      <c r="F946" s="629">
        <f>F945+7</f>
        <v>45431</v>
      </c>
      <c r="G946" s="629">
        <f>F946+2</f>
        <v>45433</v>
      </c>
    </row>
    <row r="947" spans="1:7" s="628" customFormat="1" ht="15">
      <c r="A947" s="631"/>
      <c r="B947" s="652" t="s">
        <v>2575</v>
      </c>
      <c r="C947" s="651" t="s">
        <v>2574</v>
      </c>
      <c r="D947" s="653"/>
      <c r="E947" s="649">
        <f>F947-5</f>
        <v>45433</v>
      </c>
      <c r="F947" s="648">
        <f>F946+7</f>
        <v>45438</v>
      </c>
      <c r="G947" s="648">
        <f>F947+2</f>
        <v>45440</v>
      </c>
    </row>
    <row r="948" spans="1:7" s="628" customFormat="1" ht="15">
      <c r="A948" s="631"/>
      <c r="B948" s="652" t="s">
        <v>2573</v>
      </c>
      <c r="C948" s="651" t="s">
        <v>2572</v>
      </c>
      <c r="D948" s="650"/>
      <c r="E948" s="649">
        <f>F948-5</f>
        <v>45440</v>
      </c>
      <c r="F948" s="648">
        <f>F947+7</f>
        <v>45445</v>
      </c>
      <c r="G948" s="648">
        <f>F948+2</f>
        <v>45447</v>
      </c>
    </row>
    <row r="949" spans="1:7" s="642" customFormat="1" ht="15">
      <c r="A949" s="647" t="s">
        <v>2571</v>
      </c>
      <c r="B949" s="647"/>
      <c r="C949" s="646"/>
      <c r="D949" s="645"/>
      <c r="E949" s="644"/>
      <c r="F949" s="643"/>
      <c r="G949" s="643"/>
    </row>
    <row r="950" spans="1:7" s="628" customFormat="1" ht="15">
      <c r="A950" s="631"/>
      <c r="B950" s="640" t="s">
        <v>2570</v>
      </c>
      <c r="C950" s="641" t="s">
        <v>21</v>
      </c>
      <c r="D950" s="638" t="s">
        <v>5</v>
      </c>
      <c r="E950" s="637" t="s">
        <v>2569</v>
      </c>
      <c r="F950" s="636" t="s">
        <v>6</v>
      </c>
      <c r="G950" s="635" t="s">
        <v>87</v>
      </c>
    </row>
    <row r="951" spans="1:7" s="628" customFormat="1" ht="15">
      <c r="A951" s="631"/>
      <c r="B951" s="640"/>
      <c r="C951" s="639"/>
      <c r="D951" s="638"/>
      <c r="E951" s="637" t="s">
        <v>2568</v>
      </c>
      <c r="F951" s="636" t="s">
        <v>24</v>
      </c>
      <c r="G951" s="635" t="s">
        <v>25</v>
      </c>
    </row>
    <row r="952" spans="1:7" s="628" customFormat="1" ht="15">
      <c r="A952" s="631"/>
      <c r="B952" s="624" t="s">
        <v>2560</v>
      </c>
      <c r="C952" s="623" t="s">
        <v>2567</v>
      </c>
      <c r="D952" s="622" t="s">
        <v>2566</v>
      </c>
      <c r="E952" s="633">
        <f>F952-5</f>
        <v>45409</v>
      </c>
      <c r="F952" s="634">
        <v>45414</v>
      </c>
      <c r="G952" s="632">
        <f>F952+1</f>
        <v>45415</v>
      </c>
    </row>
    <row r="953" spans="1:7" s="628" customFormat="1" ht="15" customHeight="1">
      <c r="A953" s="631"/>
      <c r="B953" s="624" t="s">
        <v>2558</v>
      </c>
      <c r="C953" s="623" t="s">
        <v>2565</v>
      </c>
      <c r="D953" s="622"/>
      <c r="E953" s="633">
        <f>F953-5</f>
        <v>45412</v>
      </c>
      <c r="F953" s="634">
        <v>45417</v>
      </c>
      <c r="G953" s="632">
        <f>F953+1</f>
        <v>45418</v>
      </c>
    </row>
    <row r="954" spans="1:7" s="628" customFormat="1" ht="15">
      <c r="A954" s="631"/>
      <c r="B954" s="624" t="s">
        <v>2560</v>
      </c>
      <c r="C954" s="623" t="s">
        <v>2564</v>
      </c>
      <c r="D954" s="622"/>
      <c r="E954" s="633">
        <f>F954-5</f>
        <v>45416</v>
      </c>
      <c r="F954" s="632">
        <f>F952+7</f>
        <v>45421</v>
      </c>
      <c r="G954" s="632">
        <f>F954+1</f>
        <v>45422</v>
      </c>
    </row>
    <row r="955" spans="1:7" s="628" customFormat="1" ht="15" customHeight="1">
      <c r="A955" s="631"/>
      <c r="B955" s="624" t="s">
        <v>2560</v>
      </c>
      <c r="C955" s="623" t="s">
        <v>2563</v>
      </c>
      <c r="D955" s="622"/>
      <c r="E955" s="633">
        <f>F955-5</f>
        <v>45419</v>
      </c>
      <c r="F955" s="632">
        <f>F953+7</f>
        <v>45424</v>
      </c>
      <c r="G955" s="632">
        <f>F955+1</f>
        <v>45425</v>
      </c>
    </row>
    <row r="956" spans="1:7" s="628" customFormat="1" ht="15">
      <c r="A956" s="631"/>
      <c r="B956" s="624" t="s">
        <v>2556</v>
      </c>
      <c r="C956" s="623" t="s">
        <v>2562</v>
      </c>
      <c r="D956" s="622"/>
      <c r="E956" s="633">
        <f>F956-5</f>
        <v>45423</v>
      </c>
      <c r="F956" s="632">
        <f>F954+7</f>
        <v>45428</v>
      </c>
      <c r="G956" s="632">
        <f>F956+1</f>
        <v>45429</v>
      </c>
    </row>
    <row r="957" spans="1:7" s="628" customFormat="1" ht="15" customHeight="1">
      <c r="A957" s="631"/>
      <c r="B957" s="624" t="s">
        <v>2558</v>
      </c>
      <c r="C957" s="623" t="s">
        <v>2561</v>
      </c>
      <c r="D957" s="622"/>
      <c r="E957" s="630">
        <f>F957-5</f>
        <v>45426</v>
      </c>
      <c r="F957" s="626">
        <f>F955+7</f>
        <v>45431</v>
      </c>
      <c r="G957" s="629">
        <f>F957+1</f>
        <v>45432</v>
      </c>
    </row>
    <row r="958" spans="1:7">
      <c r="B958" s="624" t="s">
        <v>2560</v>
      </c>
      <c r="C958" s="623" t="s">
        <v>2559</v>
      </c>
      <c r="D958" s="622"/>
      <c r="E958" s="627">
        <f>F958-5</f>
        <v>45430</v>
      </c>
      <c r="F958" s="626">
        <f>F956+7</f>
        <v>45435</v>
      </c>
      <c r="G958" s="625">
        <f>F958+1</f>
        <v>45436</v>
      </c>
    </row>
    <row r="959" spans="1:7">
      <c r="B959" s="624" t="s">
        <v>2558</v>
      </c>
      <c r="C959" s="623" t="s">
        <v>2557</v>
      </c>
      <c r="D959" s="622"/>
      <c r="E959" s="621">
        <f>F959-5</f>
        <v>45433</v>
      </c>
      <c r="F959" s="621">
        <f>F957+7</f>
        <v>45438</v>
      </c>
      <c r="G959" s="621">
        <f>F959+1</f>
        <v>45439</v>
      </c>
    </row>
    <row r="960" spans="1:7">
      <c r="B960" s="624" t="s">
        <v>2556</v>
      </c>
      <c r="C960" s="623" t="s">
        <v>2555</v>
      </c>
      <c r="D960" s="622"/>
      <c r="E960" s="621">
        <f>F960-5</f>
        <v>45437</v>
      </c>
      <c r="F960" s="621">
        <f>F958+7</f>
        <v>45442</v>
      </c>
      <c r="G960" s="621">
        <f>F960+1</f>
        <v>45443</v>
      </c>
    </row>
  </sheetData>
  <mergeCells count="570">
    <mergeCell ref="D702:D706"/>
    <mergeCell ref="D687:D691"/>
    <mergeCell ref="B692:B693"/>
    <mergeCell ref="C692:C693"/>
    <mergeCell ref="D692:D693"/>
    <mergeCell ref="D694:D698"/>
    <mergeCell ref="C660:C661"/>
    <mergeCell ref="D660:D661"/>
    <mergeCell ref="D662:D666"/>
    <mergeCell ref="A699:B699"/>
    <mergeCell ref="B700:B701"/>
    <mergeCell ref="C700:C701"/>
    <mergeCell ref="D700:D701"/>
    <mergeCell ref="D952:D960"/>
    <mergeCell ref="A651:G651"/>
    <mergeCell ref="A652:A657"/>
    <mergeCell ref="B652:B653"/>
    <mergeCell ref="C652:C653"/>
    <mergeCell ref="D652:D653"/>
    <mergeCell ref="D654:D658"/>
    <mergeCell ref="A659:G659"/>
    <mergeCell ref="A660:A665"/>
    <mergeCell ref="B660:B661"/>
    <mergeCell ref="B636:B637"/>
    <mergeCell ref="C636:C637"/>
    <mergeCell ref="D636:D637"/>
    <mergeCell ref="D638:D642"/>
    <mergeCell ref="A643:G643"/>
    <mergeCell ref="A644:A649"/>
    <mergeCell ref="B644:B645"/>
    <mergeCell ref="C644:C645"/>
    <mergeCell ref="D644:D645"/>
    <mergeCell ref="D646:D650"/>
    <mergeCell ref="D623:D627"/>
    <mergeCell ref="A628:B628"/>
    <mergeCell ref="B629:B630"/>
    <mergeCell ref="C629:C630"/>
    <mergeCell ref="D629:D630"/>
    <mergeCell ref="D631:D635"/>
    <mergeCell ref="C600:C601"/>
    <mergeCell ref="D600:D601"/>
    <mergeCell ref="D616:D620"/>
    <mergeCell ref="B621:B622"/>
    <mergeCell ref="C621:C622"/>
    <mergeCell ref="D621:D622"/>
    <mergeCell ref="D609:D613"/>
    <mergeCell ref="B614:B615"/>
    <mergeCell ref="C614:C615"/>
    <mergeCell ref="D614:D615"/>
    <mergeCell ref="D586:D590"/>
    <mergeCell ref="A591:B591"/>
    <mergeCell ref="B592:B593"/>
    <mergeCell ref="C592:C593"/>
    <mergeCell ref="D592:D593"/>
    <mergeCell ref="D594:D598"/>
    <mergeCell ref="D579:D583"/>
    <mergeCell ref="B584:B585"/>
    <mergeCell ref="C584:C585"/>
    <mergeCell ref="D584:D585"/>
    <mergeCell ref="D602:D606"/>
    <mergeCell ref="B607:B608"/>
    <mergeCell ref="C607:C608"/>
    <mergeCell ref="D607:D608"/>
    <mergeCell ref="A599:B599"/>
    <mergeCell ref="B600:B601"/>
    <mergeCell ref="B569:B570"/>
    <mergeCell ref="C569:C570"/>
    <mergeCell ref="D569:D570"/>
    <mergeCell ref="D571:D575"/>
    <mergeCell ref="A576:B576"/>
    <mergeCell ref="B577:B578"/>
    <mergeCell ref="C577:C578"/>
    <mergeCell ref="D577:D578"/>
    <mergeCell ref="D556:D560"/>
    <mergeCell ref="A561:B561"/>
    <mergeCell ref="B562:B563"/>
    <mergeCell ref="C562:C563"/>
    <mergeCell ref="D562:D563"/>
    <mergeCell ref="D564:D568"/>
    <mergeCell ref="B546:B547"/>
    <mergeCell ref="C546:C547"/>
    <mergeCell ref="D546:D547"/>
    <mergeCell ref="D548:D552"/>
    <mergeCell ref="A553:B553"/>
    <mergeCell ref="B554:B555"/>
    <mergeCell ref="C554:C555"/>
    <mergeCell ref="D554:D555"/>
    <mergeCell ref="D533:D537"/>
    <mergeCell ref="B538:B539"/>
    <mergeCell ref="C538:C539"/>
    <mergeCell ref="D538:D539"/>
    <mergeCell ref="D540:D544"/>
    <mergeCell ref="A545:B545"/>
    <mergeCell ref="B524:B525"/>
    <mergeCell ref="C524:C525"/>
    <mergeCell ref="D524:D525"/>
    <mergeCell ref="D526:D530"/>
    <mergeCell ref="B531:B532"/>
    <mergeCell ref="C531:C532"/>
    <mergeCell ref="D531:D532"/>
    <mergeCell ref="B515:B516"/>
    <mergeCell ref="C515:C516"/>
    <mergeCell ref="D515:D516"/>
    <mergeCell ref="D517:D521"/>
    <mergeCell ref="A522:G522"/>
    <mergeCell ref="A523:B523"/>
    <mergeCell ref="D502:D506"/>
    <mergeCell ref="B507:B508"/>
    <mergeCell ref="C507:C508"/>
    <mergeCell ref="D507:D508"/>
    <mergeCell ref="D509:D513"/>
    <mergeCell ref="A514:G514"/>
    <mergeCell ref="B493:B494"/>
    <mergeCell ref="C493:C494"/>
    <mergeCell ref="D493:D494"/>
    <mergeCell ref="D495:D499"/>
    <mergeCell ref="B500:B501"/>
    <mergeCell ref="C500:C501"/>
    <mergeCell ref="D500:D501"/>
    <mergeCell ref="D480:D484"/>
    <mergeCell ref="A485:B485"/>
    <mergeCell ref="B486:B487"/>
    <mergeCell ref="C486:C487"/>
    <mergeCell ref="D486:D487"/>
    <mergeCell ref="D488:D492"/>
    <mergeCell ref="D466:D470"/>
    <mergeCell ref="B471:B472"/>
    <mergeCell ref="C471:C472"/>
    <mergeCell ref="D471:D472"/>
    <mergeCell ref="D473:D477"/>
    <mergeCell ref="B478:B479"/>
    <mergeCell ref="C478:C479"/>
    <mergeCell ref="D478:D479"/>
    <mergeCell ref="A456:B456"/>
    <mergeCell ref="B457:B458"/>
    <mergeCell ref="C457:C458"/>
    <mergeCell ref="D457:D458"/>
    <mergeCell ref="D459:D463"/>
    <mergeCell ref="B464:B465"/>
    <mergeCell ref="C464:C465"/>
    <mergeCell ref="D464:D465"/>
    <mergeCell ref="D443:D447"/>
    <mergeCell ref="A448:B448"/>
    <mergeCell ref="B449:B450"/>
    <mergeCell ref="C449:C450"/>
    <mergeCell ref="D449:D450"/>
    <mergeCell ref="D451:D455"/>
    <mergeCell ref="D428:D432"/>
    <mergeCell ref="B434:B435"/>
    <mergeCell ref="C434:C435"/>
    <mergeCell ref="D434:D435"/>
    <mergeCell ref="D436:D440"/>
    <mergeCell ref="B441:B442"/>
    <mergeCell ref="C441:C442"/>
    <mergeCell ref="D441:D442"/>
    <mergeCell ref="B419:B420"/>
    <mergeCell ref="C419:C420"/>
    <mergeCell ref="D419:D420"/>
    <mergeCell ref="D421:D425"/>
    <mergeCell ref="B426:B427"/>
    <mergeCell ref="C426:C427"/>
    <mergeCell ref="D426:D427"/>
    <mergeCell ref="D405:D409"/>
    <mergeCell ref="B411:B412"/>
    <mergeCell ref="C411:C412"/>
    <mergeCell ref="D411:D412"/>
    <mergeCell ref="D413:D417"/>
    <mergeCell ref="A418:B418"/>
    <mergeCell ref="B396:B397"/>
    <mergeCell ref="C396:C397"/>
    <mergeCell ref="D396:D397"/>
    <mergeCell ref="D398:D402"/>
    <mergeCell ref="B403:B404"/>
    <mergeCell ref="C403:C404"/>
    <mergeCell ref="D403:D404"/>
    <mergeCell ref="D382:D386"/>
    <mergeCell ref="A387:B387"/>
    <mergeCell ref="B388:B389"/>
    <mergeCell ref="C388:C389"/>
    <mergeCell ref="D388:D389"/>
    <mergeCell ref="D390:D394"/>
    <mergeCell ref="A372:B372"/>
    <mergeCell ref="B373:B374"/>
    <mergeCell ref="C373:C374"/>
    <mergeCell ref="D373:D374"/>
    <mergeCell ref="D375:D379"/>
    <mergeCell ref="B380:B381"/>
    <mergeCell ref="C380:C381"/>
    <mergeCell ref="D380:D381"/>
    <mergeCell ref="D359:D363"/>
    <mergeCell ref="A364:B364"/>
    <mergeCell ref="B365:B366"/>
    <mergeCell ref="C365:C366"/>
    <mergeCell ref="D365:D366"/>
    <mergeCell ref="D367:D371"/>
    <mergeCell ref="D345:D349"/>
    <mergeCell ref="B350:B351"/>
    <mergeCell ref="C350:C351"/>
    <mergeCell ref="D350:D351"/>
    <mergeCell ref="D352:D356"/>
    <mergeCell ref="B357:B358"/>
    <mergeCell ref="C357:C358"/>
    <mergeCell ref="D357:D358"/>
    <mergeCell ref="D331:D335"/>
    <mergeCell ref="B336:B337"/>
    <mergeCell ref="C336:C337"/>
    <mergeCell ref="D336:D337"/>
    <mergeCell ref="D338:D342"/>
    <mergeCell ref="B343:B344"/>
    <mergeCell ref="C343:C344"/>
    <mergeCell ref="D343:D344"/>
    <mergeCell ref="B321:B322"/>
    <mergeCell ref="C321:C322"/>
    <mergeCell ref="D321:D322"/>
    <mergeCell ref="D323:D327"/>
    <mergeCell ref="A328:G328"/>
    <mergeCell ref="B329:B330"/>
    <mergeCell ref="C329:C330"/>
    <mergeCell ref="D329:D330"/>
    <mergeCell ref="D308:D312"/>
    <mergeCell ref="A313:G313"/>
    <mergeCell ref="B314:B315"/>
    <mergeCell ref="C314:C315"/>
    <mergeCell ref="D314:D315"/>
    <mergeCell ref="D316:D320"/>
    <mergeCell ref="D293:D297"/>
    <mergeCell ref="B299:B300"/>
    <mergeCell ref="C299:C300"/>
    <mergeCell ref="D299:D300"/>
    <mergeCell ref="D301:D305"/>
    <mergeCell ref="B306:B307"/>
    <mergeCell ref="C306:C307"/>
    <mergeCell ref="D306:D307"/>
    <mergeCell ref="D279:D283"/>
    <mergeCell ref="B284:B285"/>
    <mergeCell ref="C284:C285"/>
    <mergeCell ref="D284:D285"/>
    <mergeCell ref="D286:D290"/>
    <mergeCell ref="B291:B292"/>
    <mergeCell ref="C291:C292"/>
    <mergeCell ref="D291:D292"/>
    <mergeCell ref="D265:D269"/>
    <mergeCell ref="B270:B271"/>
    <mergeCell ref="C270:C271"/>
    <mergeCell ref="D270:D271"/>
    <mergeCell ref="D272:D276"/>
    <mergeCell ref="B277:B278"/>
    <mergeCell ref="C277:C278"/>
    <mergeCell ref="D277:D278"/>
    <mergeCell ref="C256:C257"/>
    <mergeCell ref="D256:D257"/>
    <mergeCell ref="D258:D262"/>
    <mergeCell ref="B263:B264"/>
    <mergeCell ref="C263:C264"/>
    <mergeCell ref="D263:D264"/>
    <mergeCell ref="B28:B29"/>
    <mergeCell ref="C28:C29"/>
    <mergeCell ref="D28:D29"/>
    <mergeCell ref="A5:B5"/>
    <mergeCell ref="D249:D250"/>
    <mergeCell ref="D251:D255"/>
    <mergeCell ref="D16:D20"/>
    <mergeCell ref="B21:B22"/>
    <mergeCell ref="C21:C22"/>
    <mergeCell ref="D21:D22"/>
    <mergeCell ref="D23:D26"/>
    <mergeCell ref="A27:B27"/>
    <mergeCell ref="C195:C196"/>
    <mergeCell ref="D195:D196"/>
    <mergeCell ref="D197:D201"/>
    <mergeCell ref="D30:D34"/>
    <mergeCell ref="A35:B35"/>
    <mergeCell ref="B36:B37"/>
    <mergeCell ref="C36:C37"/>
    <mergeCell ref="D36:D37"/>
    <mergeCell ref="B209:B210"/>
    <mergeCell ref="C209:C210"/>
    <mergeCell ref="D209:D210"/>
    <mergeCell ref="D211:D215"/>
    <mergeCell ref="A1:G1"/>
    <mergeCell ref="A2:B2"/>
    <mergeCell ref="B3:G3"/>
    <mergeCell ref="A193:G193"/>
    <mergeCell ref="A194:B194"/>
    <mergeCell ref="B195:B196"/>
    <mergeCell ref="D14:D15"/>
    <mergeCell ref="D38:D42"/>
    <mergeCell ref="B226:B227"/>
    <mergeCell ref="C226:C227"/>
    <mergeCell ref="D226:D227"/>
    <mergeCell ref="D228:D232"/>
    <mergeCell ref="B202:B203"/>
    <mergeCell ref="C202:C203"/>
    <mergeCell ref="D202:D203"/>
    <mergeCell ref="D204:D208"/>
    <mergeCell ref="B52:B53"/>
    <mergeCell ref="C52:C53"/>
    <mergeCell ref="D52:D53"/>
    <mergeCell ref="B6:B7"/>
    <mergeCell ref="C6:C7"/>
    <mergeCell ref="D6:D7"/>
    <mergeCell ref="D8:D12"/>
    <mergeCell ref="A13:B13"/>
    <mergeCell ref="B14:B15"/>
    <mergeCell ref="C14:C15"/>
    <mergeCell ref="A43:B43"/>
    <mergeCell ref="B44:B45"/>
    <mergeCell ref="C44:C45"/>
    <mergeCell ref="D44:D45"/>
    <mergeCell ref="D46:D50"/>
    <mergeCell ref="A51:B51"/>
    <mergeCell ref="D82:D83"/>
    <mergeCell ref="D54:D58"/>
    <mergeCell ref="A59:B59"/>
    <mergeCell ref="B60:B61"/>
    <mergeCell ref="C60:C61"/>
    <mergeCell ref="D60:D61"/>
    <mergeCell ref="D62:D66"/>
    <mergeCell ref="B67:B68"/>
    <mergeCell ref="C67:C68"/>
    <mergeCell ref="D67:D68"/>
    <mergeCell ref="D96:D97"/>
    <mergeCell ref="D98:D102"/>
    <mergeCell ref="D69:D73"/>
    <mergeCell ref="B74:B75"/>
    <mergeCell ref="C74:C75"/>
    <mergeCell ref="D74:D75"/>
    <mergeCell ref="D76:D80"/>
    <mergeCell ref="A81:B81"/>
    <mergeCell ref="B82:B83"/>
    <mergeCell ref="C82:C83"/>
    <mergeCell ref="B112:B113"/>
    <mergeCell ref="C112:C113"/>
    <mergeCell ref="D112:D113"/>
    <mergeCell ref="D84:D88"/>
    <mergeCell ref="B89:B90"/>
    <mergeCell ref="C89:C90"/>
    <mergeCell ref="D89:D90"/>
    <mergeCell ref="D91:D95"/>
    <mergeCell ref="B96:B97"/>
    <mergeCell ref="C96:C97"/>
    <mergeCell ref="A103:B103"/>
    <mergeCell ref="B104:B105"/>
    <mergeCell ref="C104:C105"/>
    <mergeCell ref="D104:D105"/>
    <mergeCell ref="D106:D110"/>
    <mergeCell ref="A111:B111"/>
    <mergeCell ref="D143:D147"/>
    <mergeCell ref="D114:D118"/>
    <mergeCell ref="A119:B119"/>
    <mergeCell ref="B120:B121"/>
    <mergeCell ref="C120:C121"/>
    <mergeCell ref="D120:D121"/>
    <mergeCell ref="D122:D126"/>
    <mergeCell ref="B127:B128"/>
    <mergeCell ref="C127:C128"/>
    <mergeCell ref="D127:D128"/>
    <mergeCell ref="D156:D157"/>
    <mergeCell ref="D158:D162"/>
    <mergeCell ref="D129:D133"/>
    <mergeCell ref="B134:B135"/>
    <mergeCell ref="C134:C135"/>
    <mergeCell ref="D134:D135"/>
    <mergeCell ref="D136:D140"/>
    <mergeCell ref="B141:B142"/>
    <mergeCell ref="C141:C142"/>
    <mergeCell ref="D141:D142"/>
    <mergeCell ref="B186:B187"/>
    <mergeCell ref="C186:C187"/>
    <mergeCell ref="D186:D187"/>
    <mergeCell ref="A148:B148"/>
    <mergeCell ref="B149:B150"/>
    <mergeCell ref="C149:C150"/>
    <mergeCell ref="D149:D150"/>
    <mergeCell ref="D151:D155"/>
    <mergeCell ref="B156:B157"/>
    <mergeCell ref="C156:C157"/>
    <mergeCell ref="A225:B225"/>
    <mergeCell ref="B217:B218"/>
    <mergeCell ref="C217:C218"/>
    <mergeCell ref="D217:D218"/>
    <mergeCell ref="D219:D223"/>
    <mergeCell ref="B163:B164"/>
    <mergeCell ref="C163:C164"/>
    <mergeCell ref="D163:D164"/>
    <mergeCell ref="D165:D169"/>
    <mergeCell ref="A170:B170"/>
    <mergeCell ref="D188:D192"/>
    <mergeCell ref="B171:B172"/>
    <mergeCell ref="C171:C172"/>
    <mergeCell ref="D171:D172"/>
    <mergeCell ref="D173:D177"/>
    <mergeCell ref="B178:B179"/>
    <mergeCell ref="C178:C179"/>
    <mergeCell ref="D178:D179"/>
    <mergeCell ref="D180:D184"/>
    <mergeCell ref="A185:B185"/>
    <mergeCell ref="A676:B676"/>
    <mergeCell ref="B677:B678"/>
    <mergeCell ref="C677:C678"/>
    <mergeCell ref="D677:D678"/>
    <mergeCell ref="C241:C242"/>
    <mergeCell ref="D241:D242"/>
    <mergeCell ref="D243:D247"/>
    <mergeCell ref="B249:B250"/>
    <mergeCell ref="C249:C250"/>
    <mergeCell ref="B256:B257"/>
    <mergeCell ref="B241:B242"/>
    <mergeCell ref="D679:D683"/>
    <mergeCell ref="B685:B686"/>
    <mergeCell ref="C685:C686"/>
    <mergeCell ref="D685:D686"/>
    <mergeCell ref="A668:B668"/>
    <mergeCell ref="B669:B670"/>
    <mergeCell ref="C669:C670"/>
    <mergeCell ref="D669:D670"/>
    <mergeCell ref="D671:D675"/>
    <mergeCell ref="D716:D720"/>
    <mergeCell ref="A721:B721"/>
    <mergeCell ref="B722:B723"/>
    <mergeCell ref="C722:C723"/>
    <mergeCell ref="D722:D723"/>
    <mergeCell ref="B233:B234"/>
    <mergeCell ref="C233:C234"/>
    <mergeCell ref="D233:D234"/>
    <mergeCell ref="D235:D239"/>
    <mergeCell ref="A240:G240"/>
    <mergeCell ref="C707:C708"/>
    <mergeCell ref="D707:D708"/>
    <mergeCell ref="D709:D713"/>
    <mergeCell ref="B714:B715"/>
    <mergeCell ref="C714:C715"/>
    <mergeCell ref="D714:D715"/>
    <mergeCell ref="B707:B708"/>
    <mergeCell ref="D753:D757"/>
    <mergeCell ref="D724:D728"/>
    <mergeCell ref="B729:B730"/>
    <mergeCell ref="C729:C730"/>
    <mergeCell ref="D729:D730"/>
    <mergeCell ref="D731:D735"/>
    <mergeCell ref="B736:B737"/>
    <mergeCell ref="C736:C737"/>
    <mergeCell ref="D736:D739"/>
    <mergeCell ref="D740:D742"/>
    <mergeCell ref="C767:C768"/>
    <mergeCell ref="D767:D768"/>
    <mergeCell ref="A743:B743"/>
    <mergeCell ref="B744:B745"/>
    <mergeCell ref="C744:C745"/>
    <mergeCell ref="D744:D745"/>
    <mergeCell ref="D746:D750"/>
    <mergeCell ref="B751:B752"/>
    <mergeCell ref="C751:C752"/>
    <mergeCell ref="D751:D752"/>
    <mergeCell ref="B782:B783"/>
    <mergeCell ref="C782:C783"/>
    <mergeCell ref="D782:D783"/>
    <mergeCell ref="A758:B758"/>
    <mergeCell ref="B759:B760"/>
    <mergeCell ref="C759:C760"/>
    <mergeCell ref="D759:D760"/>
    <mergeCell ref="D761:D765"/>
    <mergeCell ref="A766:B766"/>
    <mergeCell ref="B767:B768"/>
    <mergeCell ref="D769:D773"/>
    <mergeCell ref="B774:B775"/>
    <mergeCell ref="C774:C775"/>
    <mergeCell ref="D774:D775"/>
    <mergeCell ref="D776:D780"/>
    <mergeCell ref="A781:B781"/>
    <mergeCell ref="D813:D814"/>
    <mergeCell ref="D784:D788"/>
    <mergeCell ref="A789:B789"/>
    <mergeCell ref="B790:B791"/>
    <mergeCell ref="C790:C791"/>
    <mergeCell ref="D790:D791"/>
    <mergeCell ref="D792:D796"/>
    <mergeCell ref="B797:B798"/>
    <mergeCell ref="C797:C798"/>
    <mergeCell ref="D797:D798"/>
    <mergeCell ref="D827:D828"/>
    <mergeCell ref="D829:D833"/>
    <mergeCell ref="D799:D803"/>
    <mergeCell ref="B804:B805"/>
    <mergeCell ref="C804:C805"/>
    <mergeCell ref="D804:D805"/>
    <mergeCell ref="D806:D810"/>
    <mergeCell ref="A812:B812"/>
    <mergeCell ref="B813:B814"/>
    <mergeCell ref="C813:C814"/>
    <mergeCell ref="C842:C843"/>
    <mergeCell ref="D842:D843"/>
    <mergeCell ref="D844:D848"/>
    <mergeCell ref="D815:D819"/>
    <mergeCell ref="B820:B821"/>
    <mergeCell ref="C820:C821"/>
    <mergeCell ref="D820:D821"/>
    <mergeCell ref="D822:D826"/>
    <mergeCell ref="B827:B828"/>
    <mergeCell ref="C827:C828"/>
    <mergeCell ref="A878:B878"/>
    <mergeCell ref="D866:D870"/>
    <mergeCell ref="B879:B880"/>
    <mergeCell ref="C879:C880"/>
    <mergeCell ref="A834:B834"/>
    <mergeCell ref="B835:B836"/>
    <mergeCell ref="C835:C836"/>
    <mergeCell ref="D835:D836"/>
    <mergeCell ref="D837:D841"/>
    <mergeCell ref="B842:B843"/>
    <mergeCell ref="D895:D899"/>
    <mergeCell ref="A900:B900"/>
    <mergeCell ref="B857:B858"/>
    <mergeCell ref="C857:C858"/>
    <mergeCell ref="D857:D858"/>
    <mergeCell ref="D859:D863"/>
    <mergeCell ref="B871:B872"/>
    <mergeCell ref="C871:C872"/>
    <mergeCell ref="D871:D872"/>
    <mergeCell ref="D873:D877"/>
    <mergeCell ref="A849:B849"/>
    <mergeCell ref="B850:B851"/>
    <mergeCell ref="C850:C851"/>
    <mergeCell ref="D850:D851"/>
    <mergeCell ref="D852:D856"/>
    <mergeCell ref="D950:D951"/>
    <mergeCell ref="D888:D892"/>
    <mergeCell ref="B893:B894"/>
    <mergeCell ref="C893:C894"/>
    <mergeCell ref="D893:D894"/>
    <mergeCell ref="D942:D943"/>
    <mergeCell ref="B886:B887"/>
    <mergeCell ref="C886:C887"/>
    <mergeCell ref="D886:D887"/>
    <mergeCell ref="D903:D907"/>
    <mergeCell ref="A908:B908"/>
    <mergeCell ref="B909:B910"/>
    <mergeCell ref="C909:C910"/>
    <mergeCell ref="D909:D910"/>
    <mergeCell ref="D911:D915"/>
    <mergeCell ref="C934:C935"/>
    <mergeCell ref="D934:D935"/>
    <mergeCell ref="D936:D940"/>
    <mergeCell ref="B942:B943"/>
    <mergeCell ref="D879:D880"/>
    <mergeCell ref="D881:D885"/>
    <mergeCell ref="D927:D931"/>
    <mergeCell ref="A932:B932"/>
    <mergeCell ref="A933:B933"/>
    <mergeCell ref="C942:C943"/>
    <mergeCell ref="B864:B865"/>
    <mergeCell ref="C864:C865"/>
    <mergeCell ref="D864:D865"/>
    <mergeCell ref="D944:D948"/>
    <mergeCell ref="A916:B916"/>
    <mergeCell ref="B917:B918"/>
    <mergeCell ref="C917:C918"/>
    <mergeCell ref="D917:D918"/>
    <mergeCell ref="D919:D923"/>
    <mergeCell ref="A924:B924"/>
    <mergeCell ref="A949:B949"/>
    <mergeCell ref="B950:B951"/>
    <mergeCell ref="C950:C951"/>
    <mergeCell ref="B901:B902"/>
    <mergeCell ref="C901:C902"/>
    <mergeCell ref="D901:D902"/>
    <mergeCell ref="B925:B926"/>
    <mergeCell ref="C925:C926"/>
    <mergeCell ref="D925:D926"/>
    <mergeCell ref="B934:B935"/>
  </mergeCells>
  <phoneticPr fontId="12" type="noConversion"/>
  <hyperlinks>
    <hyperlink ref="B92" r:id="rId1" tooltip="Please click here for Schedule details." display="javascript:void(0);"/>
    <hyperlink ref="C92" r:id="rId2" tooltip="Please click here for Schedule details." display="javascript:void(0);"/>
  </hyperlinks>
  <pageMargins left="0.7" right="0.7" top="0.75" bottom="0.75" header="0.3" footer="0.3"/>
  <pageSetup paperSize="9" orientation="portrait" r:id="rId3"/>
  <headerFooter scaleWithDoc="0" alignWithMargins="0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7"/>
  <sheetViews>
    <sheetView workbookViewId="0">
      <selection activeCell="L5" sqref="L5"/>
    </sheetView>
  </sheetViews>
  <sheetFormatPr defaultColWidth="9" defaultRowHeight="14.25"/>
  <cols>
    <col min="1" max="1" width="5.25" style="1018" customWidth="1"/>
    <col min="2" max="2" width="35.25" style="1017" customWidth="1"/>
    <col min="3" max="3" width="13.125" style="1017" customWidth="1"/>
    <col min="4" max="5" width="11" style="1017" customWidth="1"/>
    <col min="6" max="6" width="12.625" style="1017" customWidth="1"/>
    <col min="7" max="7" width="12" style="1017" customWidth="1"/>
    <col min="8" max="8" width="15" style="1017" customWidth="1"/>
    <col min="9" max="9" width="14.5" style="1016" customWidth="1"/>
    <col min="10" max="10" width="13.875" style="1016" customWidth="1"/>
    <col min="11" max="16384" width="9" style="1016"/>
  </cols>
  <sheetData>
    <row r="1" spans="1:8" ht="67.5" customHeight="1">
      <c r="A1" s="1093" t="s">
        <v>3779</v>
      </c>
      <c r="B1" s="1093"/>
      <c r="C1" s="1093"/>
      <c r="D1" s="1093"/>
      <c r="E1" s="1093"/>
      <c r="F1" s="1093"/>
      <c r="G1" s="1093"/>
      <c r="H1" s="1093"/>
    </row>
    <row r="2" spans="1:8" ht="24.75" customHeight="1">
      <c r="A2" s="1089"/>
      <c r="B2" s="1092" t="s">
        <v>3778</v>
      </c>
      <c r="C2" s="1092"/>
      <c r="D2" s="1092"/>
      <c r="E2" s="1092"/>
      <c r="F2" s="1092"/>
      <c r="G2" s="1091"/>
      <c r="H2" s="1090" t="s">
        <v>3918</v>
      </c>
    </row>
    <row r="3" spans="1:8" ht="30.75" customHeight="1">
      <c r="A3" s="1089"/>
      <c r="B3" s="1088" t="s">
        <v>3777</v>
      </c>
      <c r="C3" s="1088"/>
      <c r="D3" s="1088"/>
      <c r="E3" s="1088"/>
      <c r="F3" s="1088"/>
      <c r="G3" s="1088"/>
      <c r="H3" s="1088"/>
    </row>
    <row r="4" spans="1:8" ht="30.75" customHeight="1">
      <c r="A4" s="1087" t="s">
        <v>3776</v>
      </c>
      <c r="B4" s="1087"/>
      <c r="C4" s="1086"/>
      <c r="D4" s="1086"/>
      <c r="E4" s="1086"/>
      <c r="F4" s="1086"/>
      <c r="G4" s="1086"/>
      <c r="H4" s="1086"/>
    </row>
    <row r="5" spans="1:8" s="1070" customFormat="1">
      <c r="A5" s="1080" t="s">
        <v>3775</v>
      </c>
      <c r="B5" s="1080"/>
      <c r="C5" s="1080"/>
      <c r="D5" s="1080"/>
      <c r="E5" s="1080"/>
      <c r="F5" s="1080"/>
      <c r="G5" s="1080"/>
      <c r="H5" s="1080"/>
    </row>
    <row r="6" spans="1:8">
      <c r="A6" s="1038"/>
      <c r="B6" s="1052" t="s">
        <v>20</v>
      </c>
      <c r="C6" s="1052" t="s">
        <v>21</v>
      </c>
      <c r="D6" s="1031" t="s">
        <v>5</v>
      </c>
      <c r="E6" s="1030" t="s">
        <v>3646</v>
      </c>
      <c r="F6" s="1030"/>
      <c r="G6" s="1030" t="s">
        <v>3755</v>
      </c>
      <c r="H6" s="1030" t="s">
        <v>98</v>
      </c>
    </row>
    <row r="7" spans="1:8">
      <c r="A7" s="1038"/>
      <c r="B7" s="1048"/>
      <c r="C7" s="1052"/>
      <c r="D7" s="1031"/>
      <c r="E7" s="1030" t="s">
        <v>3643</v>
      </c>
      <c r="F7" s="1030"/>
      <c r="G7" s="1030" t="s">
        <v>24</v>
      </c>
      <c r="H7" s="1030" t="s">
        <v>25</v>
      </c>
    </row>
    <row r="8" spans="1:8">
      <c r="A8" s="1038"/>
      <c r="B8" s="1027" t="s">
        <v>3642</v>
      </c>
      <c r="C8" s="1023"/>
      <c r="D8" s="1026" t="s">
        <v>3722</v>
      </c>
      <c r="E8" s="1019"/>
      <c r="F8" s="1030"/>
      <c r="G8" s="1019"/>
      <c r="H8" s="1019"/>
    </row>
    <row r="9" spans="1:8" ht="16.5" customHeight="1">
      <c r="A9" s="1038"/>
      <c r="B9" s="1020" t="s">
        <v>3774</v>
      </c>
      <c r="C9" s="1020" t="s">
        <v>3773</v>
      </c>
      <c r="D9" s="1024"/>
      <c r="E9" s="1019">
        <v>45419</v>
      </c>
      <c r="F9" s="1019"/>
      <c r="G9" s="1019">
        <v>45426</v>
      </c>
      <c r="H9" s="1019">
        <v>45443</v>
      </c>
    </row>
    <row r="10" spans="1:8" ht="16.5" customHeight="1">
      <c r="A10" s="1038"/>
      <c r="B10" s="1030" t="s">
        <v>3772</v>
      </c>
      <c r="C10" s="1030" t="s">
        <v>3771</v>
      </c>
      <c r="D10" s="1024"/>
      <c r="E10" s="1019">
        <v>45426</v>
      </c>
      <c r="F10" s="1019"/>
      <c r="G10" s="1019">
        <v>45437</v>
      </c>
      <c r="H10" s="1019">
        <v>45450</v>
      </c>
    </row>
    <row r="11" spans="1:8" ht="16.5" customHeight="1">
      <c r="A11" s="1038"/>
      <c r="B11" s="1030" t="s">
        <v>3770</v>
      </c>
      <c r="C11" s="1030" t="s">
        <v>3769</v>
      </c>
      <c r="D11" s="1024"/>
      <c r="E11" s="1019">
        <v>45433</v>
      </c>
      <c r="F11" s="1019"/>
      <c r="G11" s="1019">
        <v>45440</v>
      </c>
      <c r="H11" s="1019">
        <v>45457</v>
      </c>
    </row>
    <row r="12" spans="1:8" ht="16.5" customHeight="1">
      <c r="A12" s="1038"/>
      <c r="B12" s="1030" t="s">
        <v>3768</v>
      </c>
      <c r="C12" s="1030" t="s">
        <v>3767</v>
      </c>
      <c r="D12" s="1039"/>
      <c r="E12" s="1019">
        <v>45440</v>
      </c>
      <c r="F12" s="1019"/>
      <c r="G12" s="1019">
        <v>45447</v>
      </c>
      <c r="H12" s="1019">
        <v>45464</v>
      </c>
    </row>
    <row r="13" spans="1:8">
      <c r="A13" s="1038"/>
      <c r="B13" s="1060"/>
      <c r="C13" s="1060"/>
      <c r="D13" s="1085"/>
      <c r="E13" s="1085"/>
      <c r="F13" s="1053"/>
      <c r="G13" s="1053"/>
      <c r="H13" s="1053"/>
    </row>
    <row r="14" spans="1:8" ht="16.149999999999999" customHeight="1">
      <c r="A14" s="1084" t="s">
        <v>3766</v>
      </c>
      <c r="B14" s="1084"/>
      <c r="C14" s="1084"/>
      <c r="D14" s="1084"/>
      <c r="E14" s="1084"/>
      <c r="F14" s="1084"/>
      <c r="G14" s="1084"/>
      <c r="H14" s="1084"/>
    </row>
    <row r="15" spans="1:8" s="1070" customFormat="1">
      <c r="A15" s="1083"/>
      <c r="B15" s="1052" t="s">
        <v>20</v>
      </c>
      <c r="C15" s="1052" t="s">
        <v>21</v>
      </c>
      <c r="D15" s="1052" t="s">
        <v>5</v>
      </c>
      <c r="E15" s="1030" t="s">
        <v>3646</v>
      </c>
      <c r="F15" s="1023"/>
      <c r="G15" s="1023" t="s">
        <v>3755</v>
      </c>
      <c r="H15" s="1023" t="s">
        <v>162</v>
      </c>
    </row>
    <row r="16" spans="1:8">
      <c r="A16" s="1083"/>
      <c r="B16" s="1043"/>
      <c r="C16" s="1052"/>
      <c r="D16" s="1052"/>
      <c r="E16" s="1030" t="s">
        <v>3643</v>
      </c>
      <c r="F16" s="1019"/>
      <c r="G16" s="1019" t="s">
        <v>24</v>
      </c>
      <c r="H16" s="1019" t="s">
        <v>25</v>
      </c>
    </row>
    <row r="17" spans="1:9" ht="15.75" customHeight="1">
      <c r="B17" s="1027" t="s">
        <v>3642</v>
      </c>
      <c r="C17" s="1020"/>
      <c r="D17" s="1082" t="s">
        <v>3765</v>
      </c>
      <c r="E17" s="1019"/>
      <c r="F17" s="1019"/>
      <c r="G17" s="1019"/>
      <c r="H17" s="1019"/>
    </row>
    <row r="18" spans="1:9" ht="15.75" customHeight="1">
      <c r="A18" s="1038"/>
      <c r="B18" s="1020" t="s">
        <v>3764</v>
      </c>
      <c r="C18" s="1020" t="s">
        <v>3763</v>
      </c>
      <c r="D18" s="1024"/>
      <c r="E18" s="1019">
        <v>45420</v>
      </c>
      <c r="F18" s="1019"/>
      <c r="G18" s="1019">
        <v>45426</v>
      </c>
      <c r="H18" s="1019">
        <v>45440</v>
      </c>
      <c r="I18" s="1081"/>
    </row>
    <row r="19" spans="1:9" ht="15.75" customHeight="1">
      <c r="A19" s="1038"/>
      <c r="B19" s="1020" t="s">
        <v>3762</v>
      </c>
      <c r="C19" s="1020" t="s">
        <v>3761</v>
      </c>
      <c r="D19" s="1024"/>
      <c r="E19" s="1019">
        <v>45427</v>
      </c>
      <c r="F19" s="1019"/>
      <c r="G19" s="1019">
        <v>45433</v>
      </c>
      <c r="H19" s="1019">
        <v>45447</v>
      </c>
      <c r="I19" s="1081"/>
    </row>
    <row r="20" spans="1:9" ht="15.75" customHeight="1">
      <c r="A20" s="1038"/>
      <c r="B20" s="1020" t="s">
        <v>3760</v>
      </c>
      <c r="C20" s="1020" t="s">
        <v>3759</v>
      </c>
      <c r="D20" s="1024"/>
      <c r="E20" s="1019">
        <v>45434</v>
      </c>
      <c r="F20" s="1019"/>
      <c r="G20" s="1019">
        <v>45440</v>
      </c>
      <c r="H20" s="1019">
        <v>45454</v>
      </c>
      <c r="I20" s="1081"/>
    </row>
    <row r="21" spans="1:9" ht="15.75" customHeight="1">
      <c r="A21" s="1038"/>
      <c r="B21" s="1020" t="s">
        <v>3758</v>
      </c>
      <c r="C21" s="1020" t="s">
        <v>3757</v>
      </c>
      <c r="D21" s="1039"/>
      <c r="E21" s="1019">
        <v>45441</v>
      </c>
      <c r="F21" s="1019"/>
      <c r="G21" s="1019">
        <v>45447</v>
      </c>
      <c r="H21" s="1019">
        <v>45461</v>
      </c>
      <c r="I21" s="1081"/>
    </row>
    <row r="22" spans="1:9" ht="15.75" customHeight="1">
      <c r="A22" s="1038"/>
      <c r="B22" s="1056"/>
      <c r="C22" s="1056"/>
      <c r="D22" s="1067"/>
      <c r="E22" s="1067"/>
      <c r="F22" s="1053"/>
      <c r="G22" s="1053"/>
      <c r="H22" s="1053"/>
      <c r="I22" s="1081"/>
    </row>
    <row r="23" spans="1:9" ht="21" customHeight="1">
      <c r="A23" s="1080" t="s">
        <v>3756</v>
      </c>
      <c r="B23" s="1080"/>
      <c r="C23" s="1080"/>
      <c r="D23" s="1080"/>
      <c r="E23" s="1080"/>
      <c r="F23" s="1080"/>
      <c r="G23" s="1080"/>
      <c r="H23" s="1080"/>
    </row>
    <row r="24" spans="1:9" s="1079" customFormat="1">
      <c r="A24" s="1038"/>
      <c r="B24" s="1078" t="s">
        <v>20</v>
      </c>
      <c r="C24" s="1078" t="s">
        <v>21</v>
      </c>
      <c r="D24" s="1078" t="s">
        <v>5</v>
      </c>
      <c r="E24" s="1030" t="s">
        <v>3646</v>
      </c>
      <c r="F24" s="1077"/>
      <c r="G24" s="1077" t="s">
        <v>3755</v>
      </c>
      <c r="H24" s="1077" t="s">
        <v>163</v>
      </c>
    </row>
    <row r="25" spans="1:9" s="1070" customFormat="1">
      <c r="A25" s="1038"/>
      <c r="B25" s="1043"/>
      <c r="C25" s="1078"/>
      <c r="D25" s="1078"/>
      <c r="E25" s="1030" t="s">
        <v>3643</v>
      </c>
      <c r="F25" s="1077"/>
      <c r="G25" s="1077" t="s">
        <v>24</v>
      </c>
      <c r="H25" s="1077" t="s">
        <v>25</v>
      </c>
    </row>
    <row r="26" spans="1:9" ht="18.75" customHeight="1">
      <c r="A26" s="1038"/>
      <c r="B26" s="1027" t="s">
        <v>3642</v>
      </c>
      <c r="C26" s="1025"/>
      <c r="D26" s="1076" t="s">
        <v>3754</v>
      </c>
      <c r="E26" s="1019"/>
      <c r="F26" s="1019"/>
      <c r="G26" s="1019"/>
      <c r="H26" s="1019"/>
    </row>
    <row r="27" spans="1:9" ht="18.75" customHeight="1">
      <c r="A27" s="1038"/>
      <c r="B27" s="1025" t="s">
        <v>3753</v>
      </c>
      <c r="C27" s="1025" t="s">
        <v>3752</v>
      </c>
      <c r="D27" s="1065"/>
      <c r="E27" s="1019">
        <v>45419</v>
      </c>
      <c r="F27" s="1019"/>
      <c r="G27" s="1019">
        <v>45424</v>
      </c>
      <c r="H27" s="1019">
        <v>45435</v>
      </c>
    </row>
    <row r="28" spans="1:9" ht="18.75" customHeight="1">
      <c r="A28" s="1038"/>
      <c r="B28" s="1025" t="s">
        <v>3751</v>
      </c>
      <c r="C28" s="1025" t="s">
        <v>3750</v>
      </c>
      <c r="D28" s="1065"/>
      <c r="E28" s="1019">
        <v>45426</v>
      </c>
      <c r="F28" s="1019"/>
      <c r="G28" s="1019">
        <v>45433</v>
      </c>
      <c r="H28" s="1019">
        <v>45442</v>
      </c>
    </row>
    <row r="29" spans="1:9" ht="18.75" customHeight="1">
      <c r="A29" s="1038"/>
      <c r="B29" s="1025" t="s">
        <v>3749</v>
      </c>
      <c r="C29" s="1025" t="s">
        <v>3748</v>
      </c>
      <c r="D29" s="1065"/>
      <c r="E29" s="1019">
        <v>45433</v>
      </c>
      <c r="F29" s="1019"/>
      <c r="G29" s="1019">
        <v>45438</v>
      </c>
      <c r="H29" s="1019">
        <v>45449</v>
      </c>
    </row>
    <row r="30" spans="1:9" ht="18.75" customHeight="1">
      <c r="A30" s="1038"/>
      <c r="B30" s="1025" t="s">
        <v>3747</v>
      </c>
      <c r="C30" s="1025" t="s">
        <v>3746</v>
      </c>
      <c r="D30" s="1064"/>
      <c r="E30" s="1019">
        <v>45440</v>
      </c>
      <c r="F30" s="1019"/>
      <c r="G30" s="1019">
        <v>45446</v>
      </c>
      <c r="H30" s="1019">
        <v>45456</v>
      </c>
    </row>
    <row r="31" spans="1:9" ht="20.100000000000001" customHeight="1">
      <c r="A31" s="1038"/>
      <c r="B31" s="1075"/>
      <c r="C31" s="1075"/>
      <c r="D31" s="1074"/>
      <c r="E31" s="1074"/>
    </row>
    <row r="32" spans="1:9">
      <c r="A32" s="1033" t="s">
        <v>3745</v>
      </c>
      <c r="B32" s="1033"/>
      <c r="C32" s="1033"/>
      <c r="D32" s="1033"/>
      <c r="E32" s="1033"/>
      <c r="F32" s="1033"/>
      <c r="G32" s="1033"/>
      <c r="H32" s="1033"/>
    </row>
    <row r="33" spans="1:9" ht="21" customHeight="1">
      <c r="A33" s="1038"/>
      <c r="B33" s="1061" t="s">
        <v>20</v>
      </c>
      <c r="C33" s="1061" t="s">
        <v>21</v>
      </c>
      <c r="D33" s="1073" t="s">
        <v>5</v>
      </c>
      <c r="E33" s="1030" t="s">
        <v>3646</v>
      </c>
      <c r="F33" s="1023" t="s">
        <v>3744</v>
      </c>
      <c r="G33" s="1030" t="s">
        <v>3743</v>
      </c>
      <c r="H33" s="1072" t="s">
        <v>164</v>
      </c>
    </row>
    <row r="34" spans="1:9" s="1070" customFormat="1">
      <c r="A34" s="1038"/>
      <c r="B34" s="1061"/>
      <c r="C34" s="1061"/>
      <c r="D34" s="1073"/>
      <c r="E34" s="1030" t="s">
        <v>3643</v>
      </c>
      <c r="F34" s="1030" t="s">
        <v>24</v>
      </c>
      <c r="G34" s="1030" t="s">
        <v>24</v>
      </c>
      <c r="H34" s="1072" t="s">
        <v>25</v>
      </c>
    </row>
    <row r="35" spans="1:9" ht="16.5" customHeight="1">
      <c r="A35" s="1038"/>
      <c r="B35" s="1027" t="s">
        <v>3642</v>
      </c>
      <c r="C35" s="1069"/>
      <c r="D35" s="1071" t="s">
        <v>3742</v>
      </c>
      <c r="E35" s="1019"/>
      <c r="F35" s="1019"/>
      <c r="G35" s="1019"/>
      <c r="H35" s="1019"/>
    </row>
    <row r="36" spans="1:9" ht="16.5" customHeight="1">
      <c r="A36" s="1038"/>
      <c r="B36" s="1069" t="s">
        <v>3741</v>
      </c>
      <c r="C36" s="1069" t="s">
        <v>3740</v>
      </c>
      <c r="D36" s="1068"/>
      <c r="E36" s="1019">
        <v>45419</v>
      </c>
      <c r="F36" s="1019">
        <v>45422</v>
      </c>
      <c r="G36" s="1019">
        <v>45427</v>
      </c>
      <c r="H36" s="1019">
        <v>45440</v>
      </c>
    </row>
    <row r="37" spans="1:9" ht="16.5" customHeight="1">
      <c r="A37" s="1038"/>
      <c r="B37" s="1025" t="s">
        <v>3739</v>
      </c>
      <c r="C37" s="1069" t="s">
        <v>3738</v>
      </c>
      <c r="D37" s="1068"/>
      <c r="E37" s="1019">
        <v>45426</v>
      </c>
      <c r="F37" s="1019">
        <v>45429</v>
      </c>
      <c r="G37" s="1019">
        <v>45434</v>
      </c>
      <c r="H37" s="1019">
        <v>45447</v>
      </c>
      <c r="I37" s="1070"/>
    </row>
    <row r="38" spans="1:9" ht="16.5" customHeight="1">
      <c r="A38" s="1038"/>
      <c r="B38" s="1069" t="s">
        <v>3737</v>
      </c>
      <c r="C38" s="1069" t="s">
        <v>3736</v>
      </c>
      <c r="D38" s="1068"/>
      <c r="E38" s="1019">
        <v>45433</v>
      </c>
      <c r="F38" s="1019">
        <v>45436</v>
      </c>
      <c r="G38" s="1019">
        <v>45441</v>
      </c>
      <c r="H38" s="1019">
        <v>45454</v>
      </c>
    </row>
    <row r="39" spans="1:9" ht="16.5" customHeight="1">
      <c r="A39" s="1038"/>
      <c r="B39" s="1069" t="s">
        <v>3735</v>
      </c>
      <c r="C39" s="1069" t="s">
        <v>3734</v>
      </c>
      <c r="D39" s="1068"/>
      <c r="E39" s="1019">
        <v>45440</v>
      </c>
      <c r="F39" s="1019">
        <v>45443</v>
      </c>
      <c r="G39" s="1019">
        <v>45448</v>
      </c>
      <c r="H39" s="1019">
        <v>45461</v>
      </c>
    </row>
    <row r="40" spans="1:9">
      <c r="A40" s="1038"/>
      <c r="B40" s="1055"/>
      <c r="C40" s="1055"/>
      <c r="D40" s="1067"/>
      <c r="E40" s="1066"/>
      <c r="F40" s="1053"/>
      <c r="G40" s="1053"/>
      <c r="H40" s="1053"/>
    </row>
    <row r="41" spans="1:9">
      <c r="A41" s="1033" t="s">
        <v>3733</v>
      </c>
      <c r="B41" s="1033"/>
      <c r="C41" s="1033"/>
      <c r="D41" s="1033"/>
      <c r="E41" s="1033"/>
      <c r="F41" s="1033"/>
      <c r="G41" s="1033"/>
      <c r="H41" s="1033"/>
    </row>
    <row r="42" spans="1:9" ht="15" customHeight="1">
      <c r="A42" s="1038"/>
      <c r="B42" s="1061" t="s">
        <v>20</v>
      </c>
      <c r="C42" s="1061" t="s">
        <v>21</v>
      </c>
      <c r="D42" s="1061" t="s">
        <v>5</v>
      </c>
      <c r="E42" s="1030" t="s">
        <v>3646</v>
      </c>
      <c r="F42" s="1030"/>
      <c r="G42" s="1030" t="s">
        <v>3645</v>
      </c>
      <c r="H42" s="1030" t="s">
        <v>95</v>
      </c>
    </row>
    <row r="43" spans="1:9" ht="15" customHeight="1">
      <c r="A43" s="1038"/>
      <c r="B43" s="1061"/>
      <c r="C43" s="1061"/>
      <c r="D43" s="1061"/>
      <c r="E43" s="1030" t="s">
        <v>3643</v>
      </c>
      <c r="F43" s="1030"/>
      <c r="G43" s="1030" t="s">
        <v>24</v>
      </c>
      <c r="H43" s="1030" t="s">
        <v>25</v>
      </c>
    </row>
    <row r="44" spans="1:9" ht="15" customHeight="1">
      <c r="A44" s="1038"/>
      <c r="B44" s="1027" t="s">
        <v>3642</v>
      </c>
      <c r="C44" s="1023"/>
      <c r="D44" s="1035" t="s">
        <v>3732</v>
      </c>
      <c r="E44" s="1019"/>
      <c r="F44" s="1019"/>
      <c r="G44" s="1019"/>
      <c r="H44" s="1019"/>
    </row>
    <row r="45" spans="1:9" ht="15" customHeight="1">
      <c r="A45" s="1038"/>
      <c r="B45" s="1023" t="s">
        <v>3731</v>
      </c>
      <c r="C45" s="1023" t="s">
        <v>3730</v>
      </c>
      <c r="D45" s="1065"/>
      <c r="E45" s="1019">
        <v>45420</v>
      </c>
      <c r="F45" s="1019"/>
      <c r="G45" s="1019">
        <v>45424</v>
      </c>
      <c r="H45" s="1019">
        <v>45433</v>
      </c>
    </row>
    <row r="46" spans="1:9" ht="15" customHeight="1">
      <c r="A46" s="1038"/>
      <c r="B46" s="1025" t="s">
        <v>3729</v>
      </c>
      <c r="C46" s="1023" t="s">
        <v>3654</v>
      </c>
      <c r="D46" s="1065"/>
      <c r="E46" s="1019">
        <v>45427</v>
      </c>
      <c r="F46" s="1019"/>
      <c r="G46" s="1019">
        <v>45431</v>
      </c>
      <c r="H46" s="1019">
        <v>45440</v>
      </c>
    </row>
    <row r="47" spans="1:9" ht="15" customHeight="1">
      <c r="A47" s="1038"/>
      <c r="B47" s="1023" t="s">
        <v>3728</v>
      </c>
      <c r="C47" s="1023" t="s">
        <v>3648</v>
      </c>
      <c r="D47" s="1065"/>
      <c r="E47" s="1019">
        <v>45434</v>
      </c>
      <c r="F47" s="1019"/>
      <c r="G47" s="1019">
        <v>45438</v>
      </c>
      <c r="H47" s="1019">
        <v>45447</v>
      </c>
      <c r="I47" s="1063"/>
    </row>
    <row r="48" spans="1:9" ht="15" customHeight="1">
      <c r="A48" s="1038"/>
      <c r="B48" s="1023" t="s">
        <v>3727</v>
      </c>
      <c r="C48" s="1023" t="s">
        <v>3726</v>
      </c>
      <c r="D48" s="1064"/>
      <c r="E48" s="1019">
        <v>45441</v>
      </c>
      <c r="F48" s="1019"/>
      <c r="G48" s="1019">
        <v>45445</v>
      </c>
      <c r="H48" s="1019">
        <v>45454</v>
      </c>
      <c r="I48" s="1063"/>
    </row>
    <row r="49" spans="1:8">
      <c r="A49" s="1062" t="s">
        <v>3725</v>
      </c>
      <c r="B49" s="1062"/>
    </row>
    <row r="50" spans="1:8">
      <c r="A50" s="1033" t="s">
        <v>3724</v>
      </c>
      <c r="B50" s="1033"/>
      <c r="C50" s="1033"/>
      <c r="D50" s="1033"/>
      <c r="E50" s="1033"/>
      <c r="F50" s="1033"/>
      <c r="G50" s="1033"/>
      <c r="H50" s="1033"/>
    </row>
    <row r="51" spans="1:8">
      <c r="A51" s="1038"/>
      <c r="B51" s="1061" t="s">
        <v>20</v>
      </c>
      <c r="C51" s="1061" t="s">
        <v>21</v>
      </c>
      <c r="D51" s="1043" t="s">
        <v>5</v>
      </c>
      <c r="E51" s="1030" t="s">
        <v>3646</v>
      </c>
      <c r="F51" s="1030"/>
      <c r="G51" s="1030" t="s">
        <v>3723</v>
      </c>
      <c r="H51" s="1030" t="s">
        <v>174</v>
      </c>
    </row>
    <row r="52" spans="1:8">
      <c r="A52" s="1038"/>
      <c r="B52" s="1061"/>
      <c r="C52" s="1061"/>
      <c r="D52" s="1043"/>
      <c r="E52" s="1030" t="s">
        <v>3643</v>
      </c>
      <c r="F52" s="1030"/>
      <c r="G52" s="1030" t="s">
        <v>24</v>
      </c>
      <c r="H52" s="1030" t="s">
        <v>25</v>
      </c>
    </row>
    <row r="53" spans="1:8">
      <c r="A53" s="1038"/>
      <c r="B53" s="1027" t="s">
        <v>3642</v>
      </c>
      <c r="C53" s="1020"/>
      <c r="D53" s="1042" t="s">
        <v>3722</v>
      </c>
      <c r="E53" s="1019"/>
      <c r="F53" s="1030"/>
      <c r="G53" s="1019"/>
      <c r="H53" s="1019"/>
    </row>
    <row r="54" spans="1:8">
      <c r="A54" s="1038"/>
      <c r="B54" s="1030" t="s">
        <v>3721</v>
      </c>
      <c r="C54" s="1030" t="s">
        <v>3720</v>
      </c>
      <c r="D54" s="1022"/>
      <c r="E54" s="1019">
        <v>45419</v>
      </c>
      <c r="F54" s="1019"/>
      <c r="G54" s="1019">
        <v>45425</v>
      </c>
      <c r="H54" s="1019">
        <v>45446</v>
      </c>
    </row>
    <row r="55" spans="1:8">
      <c r="A55" s="1038"/>
      <c r="B55" s="1025" t="s">
        <v>3719</v>
      </c>
      <c r="C55" s="1030" t="s">
        <v>3718</v>
      </c>
      <c r="D55" s="1022"/>
      <c r="E55" s="1019">
        <v>45426</v>
      </c>
      <c r="F55" s="1019"/>
      <c r="G55" s="1019">
        <v>45431</v>
      </c>
      <c r="H55" s="1019">
        <v>45453</v>
      </c>
    </row>
    <row r="56" spans="1:8">
      <c r="A56" s="1038"/>
      <c r="B56" s="1030" t="s">
        <v>3717</v>
      </c>
      <c r="C56" s="1030" t="s">
        <v>3716</v>
      </c>
      <c r="D56" s="1022"/>
      <c r="E56" s="1019">
        <v>45433</v>
      </c>
      <c r="F56" s="1019"/>
      <c r="G56" s="1019">
        <v>45438</v>
      </c>
      <c r="H56" s="1019">
        <v>45460</v>
      </c>
    </row>
    <row r="57" spans="1:8">
      <c r="A57" s="1038"/>
      <c r="B57" s="1030" t="s">
        <v>3715</v>
      </c>
      <c r="C57" s="1030" t="s">
        <v>3714</v>
      </c>
      <c r="D57" s="1021"/>
      <c r="E57" s="1019">
        <v>45440</v>
      </c>
      <c r="F57" s="1019"/>
      <c r="G57" s="1019">
        <v>45445</v>
      </c>
      <c r="H57" s="1019">
        <v>45467</v>
      </c>
    </row>
    <row r="58" spans="1:8">
      <c r="A58" s="1038"/>
      <c r="B58" s="1060"/>
      <c r="C58" s="1060"/>
      <c r="D58" s="1059"/>
      <c r="E58" s="1059"/>
      <c r="F58" s="1053"/>
      <c r="G58" s="1053"/>
      <c r="H58" s="1053"/>
    </row>
    <row r="59" spans="1:8">
      <c r="A59" s="1033" t="s">
        <v>3713</v>
      </c>
      <c r="B59" s="1033"/>
      <c r="C59" s="1033"/>
      <c r="D59" s="1033"/>
      <c r="E59" s="1033"/>
      <c r="F59" s="1033"/>
      <c r="G59" s="1033"/>
      <c r="H59" s="1033"/>
    </row>
    <row r="60" spans="1:8">
      <c r="A60" s="1038"/>
      <c r="B60" s="1058" t="s">
        <v>20</v>
      </c>
      <c r="C60" s="1058" t="s">
        <v>21</v>
      </c>
      <c r="D60" s="1031" t="s">
        <v>5</v>
      </c>
      <c r="E60" s="1030" t="s">
        <v>3646</v>
      </c>
      <c r="F60" s="1020"/>
      <c r="G60" s="1030" t="s">
        <v>3712</v>
      </c>
      <c r="H60" s="1030" t="s">
        <v>3711</v>
      </c>
    </row>
    <row r="61" spans="1:8">
      <c r="A61" s="1038"/>
      <c r="B61" s="1058"/>
      <c r="C61" s="1058"/>
      <c r="D61" s="1031"/>
      <c r="E61" s="1030" t="s">
        <v>3643</v>
      </c>
      <c r="F61" s="1020"/>
      <c r="G61" s="1030" t="s">
        <v>24</v>
      </c>
      <c r="H61" s="1030" t="s">
        <v>25</v>
      </c>
    </row>
    <row r="62" spans="1:8">
      <c r="A62" s="1038"/>
      <c r="B62" s="1027" t="s">
        <v>3642</v>
      </c>
      <c r="C62" s="1020"/>
      <c r="D62" s="1057" t="s">
        <v>3658</v>
      </c>
      <c r="E62" s="1019"/>
      <c r="F62" s="1020"/>
      <c r="G62" s="1019"/>
      <c r="H62" s="1019"/>
    </row>
    <row r="63" spans="1:8">
      <c r="A63" s="1038"/>
      <c r="B63" s="1050" t="s">
        <v>3710</v>
      </c>
      <c r="C63" s="1050" t="s">
        <v>3709</v>
      </c>
      <c r="D63" s="1024"/>
      <c r="E63" s="1019">
        <v>45420</v>
      </c>
      <c r="F63" s="1019"/>
      <c r="G63" s="1019">
        <v>45427</v>
      </c>
      <c r="H63" s="1019">
        <v>45474</v>
      </c>
    </row>
    <row r="64" spans="1:8" ht="15.75" customHeight="1">
      <c r="A64" s="1038"/>
      <c r="B64" s="1025" t="s">
        <v>3708</v>
      </c>
      <c r="C64" s="1030" t="s">
        <v>3707</v>
      </c>
      <c r="D64" s="1024"/>
      <c r="E64" s="1019">
        <v>45427</v>
      </c>
      <c r="F64" s="1019"/>
      <c r="G64" s="1019">
        <v>45434</v>
      </c>
      <c r="H64" s="1019">
        <v>45481</v>
      </c>
    </row>
    <row r="65" spans="1:8" ht="15.75" customHeight="1">
      <c r="A65" s="1038"/>
      <c r="B65" s="1030" t="s">
        <v>3706</v>
      </c>
      <c r="C65" s="1030" t="s">
        <v>3705</v>
      </c>
      <c r="D65" s="1024"/>
      <c r="E65" s="1019">
        <v>45434</v>
      </c>
      <c r="F65" s="1019"/>
      <c r="G65" s="1019">
        <v>45441</v>
      </c>
      <c r="H65" s="1019">
        <v>45488</v>
      </c>
    </row>
    <row r="66" spans="1:8" ht="15.75" customHeight="1">
      <c r="A66" s="1038"/>
      <c r="B66" s="1030" t="s">
        <v>3704</v>
      </c>
      <c r="C66" s="1030" t="s">
        <v>3703</v>
      </c>
      <c r="D66" s="1039"/>
      <c r="E66" s="1019">
        <v>45441</v>
      </c>
      <c r="F66" s="1019"/>
      <c r="G66" s="1019">
        <v>45448</v>
      </c>
      <c r="H66" s="1019">
        <v>45495</v>
      </c>
    </row>
    <row r="67" spans="1:8">
      <c r="A67" s="1038"/>
      <c r="B67" s="1056"/>
      <c r="C67" s="1055"/>
      <c r="D67" s="1054"/>
      <c r="E67" s="1054"/>
      <c r="F67" s="1053"/>
      <c r="G67" s="1053"/>
      <c r="H67" s="1053"/>
    </row>
    <row r="68" spans="1:8">
      <c r="A68" s="1033" t="s">
        <v>3702</v>
      </c>
      <c r="B68" s="1033"/>
      <c r="C68" s="1033"/>
      <c r="D68" s="1033"/>
      <c r="E68" s="1033"/>
      <c r="F68" s="1033"/>
      <c r="G68" s="1033"/>
      <c r="H68" s="1033"/>
    </row>
    <row r="69" spans="1:8">
      <c r="A69" s="1038"/>
      <c r="B69" s="1052" t="s">
        <v>20</v>
      </c>
      <c r="C69" s="1052" t="s">
        <v>21</v>
      </c>
      <c r="D69" s="1052" t="s">
        <v>5</v>
      </c>
      <c r="E69" s="1030" t="s">
        <v>3646</v>
      </c>
      <c r="F69" s="1023"/>
      <c r="G69" s="1023" t="s">
        <v>3686</v>
      </c>
      <c r="H69" s="1023" t="s">
        <v>108</v>
      </c>
    </row>
    <row r="70" spans="1:8">
      <c r="A70" s="1038"/>
      <c r="B70" s="1043"/>
      <c r="C70" s="1052"/>
      <c r="D70" s="1052"/>
      <c r="E70" s="1030" t="s">
        <v>3643</v>
      </c>
      <c r="F70" s="1023"/>
      <c r="G70" s="1023" t="s">
        <v>24</v>
      </c>
      <c r="H70" s="1023" t="s">
        <v>3701</v>
      </c>
    </row>
    <row r="71" spans="1:8" ht="16.5" customHeight="1">
      <c r="A71" s="1038"/>
      <c r="B71" s="1027" t="s">
        <v>3642</v>
      </c>
      <c r="C71" s="1047"/>
      <c r="D71" s="1051" t="s">
        <v>3641</v>
      </c>
      <c r="E71" s="1019"/>
      <c r="F71" s="1019"/>
      <c r="G71" s="1019"/>
      <c r="H71" s="1019"/>
    </row>
    <row r="72" spans="1:8" ht="16.5" customHeight="1">
      <c r="A72" s="1038"/>
      <c r="B72" s="1050" t="s">
        <v>3700</v>
      </c>
      <c r="C72" s="1050" t="s">
        <v>3638</v>
      </c>
      <c r="D72" s="1024"/>
      <c r="E72" s="1019">
        <v>45418</v>
      </c>
      <c r="F72" s="1019"/>
      <c r="G72" s="1019">
        <v>45423</v>
      </c>
      <c r="H72" s="1019">
        <v>45462</v>
      </c>
    </row>
    <row r="73" spans="1:8" ht="16.5" customHeight="1">
      <c r="A73" s="1038"/>
      <c r="B73" s="1025" t="s">
        <v>3699</v>
      </c>
      <c r="C73" s="1023" t="s">
        <v>3698</v>
      </c>
      <c r="D73" s="1024"/>
      <c r="E73" s="1019">
        <v>45425</v>
      </c>
      <c r="F73" s="1019"/>
      <c r="G73" s="1019">
        <v>45430</v>
      </c>
      <c r="H73" s="1019">
        <v>45469</v>
      </c>
    </row>
    <row r="74" spans="1:8" ht="16.5" customHeight="1">
      <c r="A74" s="1038"/>
      <c r="B74" s="1030" t="s">
        <v>3697</v>
      </c>
      <c r="C74" s="1023" t="s">
        <v>3654</v>
      </c>
      <c r="D74" s="1024"/>
      <c r="E74" s="1019">
        <v>45432</v>
      </c>
      <c r="F74" s="1019"/>
      <c r="G74" s="1019">
        <v>45437</v>
      </c>
      <c r="H74" s="1019">
        <v>45476</v>
      </c>
    </row>
    <row r="75" spans="1:8" ht="16.5" customHeight="1">
      <c r="A75" s="1038"/>
      <c r="B75" s="1030" t="s">
        <v>3696</v>
      </c>
      <c r="C75" s="1023" t="s">
        <v>3648</v>
      </c>
      <c r="D75" s="1039"/>
      <c r="E75" s="1019">
        <v>45439</v>
      </c>
      <c r="F75" s="1019"/>
      <c r="G75" s="1019">
        <v>45444</v>
      </c>
      <c r="H75" s="1019">
        <v>45483</v>
      </c>
    </row>
    <row r="76" spans="1:8">
      <c r="A76" s="1038"/>
      <c r="D76" s="1049"/>
      <c r="E76" s="1049"/>
    </row>
    <row r="77" spans="1:8">
      <c r="A77" s="1033" t="s">
        <v>3695</v>
      </c>
      <c r="B77" s="1033"/>
      <c r="C77" s="1033"/>
      <c r="D77" s="1033"/>
      <c r="E77" s="1033"/>
      <c r="F77" s="1033"/>
      <c r="G77" s="1033"/>
      <c r="H77" s="1033"/>
    </row>
    <row r="78" spans="1:8">
      <c r="A78" s="1038"/>
      <c r="B78" s="1031" t="s">
        <v>20</v>
      </c>
      <c r="C78" s="1031" t="s">
        <v>21</v>
      </c>
      <c r="D78" s="1030" t="s">
        <v>5</v>
      </c>
      <c r="E78" s="1030" t="s">
        <v>3646</v>
      </c>
      <c r="F78" s="1023"/>
      <c r="G78" s="1030" t="s">
        <v>3686</v>
      </c>
      <c r="H78" s="1030" t="s">
        <v>3241</v>
      </c>
    </row>
    <row r="79" spans="1:8" ht="16.5" customHeight="1">
      <c r="A79" s="1038"/>
      <c r="B79" s="1048"/>
      <c r="C79" s="1031"/>
      <c r="D79" s="1030"/>
      <c r="E79" s="1030" t="s">
        <v>3643</v>
      </c>
      <c r="F79" s="1030"/>
      <c r="G79" s="1030" t="s">
        <v>24</v>
      </c>
      <c r="H79" s="1030" t="s">
        <v>25</v>
      </c>
    </row>
    <row r="80" spans="1:8" ht="16.5" customHeight="1">
      <c r="A80" s="1038"/>
      <c r="B80" s="1027" t="s">
        <v>3642</v>
      </c>
      <c r="C80" s="1047"/>
      <c r="D80" s="1046" t="s">
        <v>3685</v>
      </c>
      <c r="E80" s="1019"/>
      <c r="F80" s="1019"/>
      <c r="G80" s="1019"/>
      <c r="H80" s="1019"/>
    </row>
    <row r="81" spans="1:8" ht="16.5" customHeight="1">
      <c r="A81" s="1045"/>
      <c r="B81" s="1041" t="s">
        <v>3694</v>
      </c>
      <c r="C81" s="1041" t="s">
        <v>3688</v>
      </c>
      <c r="D81" s="1024"/>
      <c r="E81" s="1019">
        <v>45419</v>
      </c>
      <c r="F81" s="1019"/>
      <c r="G81" s="1019">
        <v>45428</v>
      </c>
      <c r="H81" s="1019">
        <v>45442</v>
      </c>
    </row>
    <row r="82" spans="1:8" ht="16.5" customHeight="1">
      <c r="A82" s="1045"/>
      <c r="B82" s="1025" t="s">
        <v>3693</v>
      </c>
      <c r="C82" s="1041" t="s">
        <v>3692</v>
      </c>
      <c r="D82" s="1024"/>
      <c r="E82" s="1019">
        <v>45426</v>
      </c>
      <c r="F82" s="1019"/>
      <c r="G82" s="1019">
        <v>45435</v>
      </c>
      <c r="H82" s="1019">
        <v>45449</v>
      </c>
    </row>
    <row r="83" spans="1:8" ht="16.5" customHeight="1">
      <c r="A83" s="1045"/>
      <c r="B83" s="1041" t="s">
        <v>3691</v>
      </c>
      <c r="C83" s="1041" t="s">
        <v>3690</v>
      </c>
      <c r="D83" s="1024"/>
      <c r="E83" s="1019">
        <v>45433</v>
      </c>
      <c r="F83" s="1019"/>
      <c r="G83" s="1019">
        <v>45442</v>
      </c>
      <c r="H83" s="1019">
        <v>45456</v>
      </c>
    </row>
    <row r="84" spans="1:8" ht="16.5" customHeight="1">
      <c r="A84" s="1045"/>
      <c r="B84" s="1041" t="s">
        <v>3689</v>
      </c>
      <c r="C84" s="1041" t="s">
        <v>3688</v>
      </c>
      <c r="D84" s="1039"/>
      <c r="E84" s="1019">
        <v>45440</v>
      </c>
      <c r="F84" s="1019"/>
      <c r="G84" s="1019">
        <v>45449</v>
      </c>
      <c r="H84" s="1019">
        <v>45463</v>
      </c>
    </row>
    <row r="85" spans="1:8">
      <c r="A85" s="1038"/>
      <c r="B85" s="1036"/>
      <c r="C85" s="1036"/>
      <c r="D85" s="1037"/>
      <c r="E85" s="1037"/>
      <c r="F85" s="1044"/>
      <c r="G85" s="1044"/>
      <c r="H85" s="1044"/>
    </row>
    <row r="86" spans="1:8">
      <c r="A86" s="1033" t="s">
        <v>3687</v>
      </c>
      <c r="B86" s="1033"/>
      <c r="C86" s="1033"/>
      <c r="D86" s="1033"/>
      <c r="E86" s="1033"/>
      <c r="F86" s="1033"/>
      <c r="G86" s="1033"/>
      <c r="H86" s="1033"/>
    </row>
    <row r="87" spans="1:8">
      <c r="A87" s="1038"/>
      <c r="B87" s="1031" t="s">
        <v>20</v>
      </c>
      <c r="C87" s="1031" t="s">
        <v>21</v>
      </c>
      <c r="D87" s="1031" t="s">
        <v>5</v>
      </c>
      <c r="E87" s="1030" t="s">
        <v>3646</v>
      </c>
      <c r="F87" s="1023"/>
      <c r="G87" s="1030" t="s">
        <v>3686</v>
      </c>
      <c r="H87" s="1030" t="s">
        <v>3402</v>
      </c>
    </row>
    <row r="88" spans="1:8">
      <c r="A88" s="1038"/>
      <c r="B88" s="1043"/>
      <c r="C88" s="1031"/>
      <c r="D88" s="1031"/>
      <c r="E88" s="1030" t="s">
        <v>3643</v>
      </c>
      <c r="F88" s="1030"/>
      <c r="G88" s="1030" t="s">
        <v>24</v>
      </c>
      <c r="H88" s="1030" t="s">
        <v>25</v>
      </c>
    </row>
    <row r="89" spans="1:8" ht="16.5" customHeight="1">
      <c r="A89" s="1038"/>
      <c r="B89" s="1027" t="s">
        <v>3642</v>
      </c>
      <c r="C89" s="1040"/>
      <c r="D89" s="1042" t="s">
        <v>3685</v>
      </c>
      <c r="E89" s="1019"/>
      <c r="F89" s="1034"/>
      <c r="G89" s="1019"/>
      <c r="H89" s="1019"/>
    </row>
    <row r="90" spans="1:8" ht="16.5" customHeight="1">
      <c r="A90" s="1038"/>
      <c r="B90" s="1041" t="s">
        <v>3684</v>
      </c>
      <c r="C90" s="1041" t="s">
        <v>3683</v>
      </c>
      <c r="D90" s="1024"/>
      <c r="E90" s="1019">
        <v>45419</v>
      </c>
      <c r="F90" s="1034"/>
      <c r="G90" s="1019">
        <v>45430</v>
      </c>
      <c r="H90" s="1019">
        <v>45462</v>
      </c>
    </row>
    <row r="91" spans="1:8" ht="16.5" customHeight="1">
      <c r="A91" s="1038"/>
      <c r="B91" s="1025" t="s">
        <v>3682</v>
      </c>
      <c r="C91" s="1040" t="s">
        <v>3681</v>
      </c>
      <c r="D91" s="1024"/>
      <c r="E91" s="1019">
        <v>45426</v>
      </c>
      <c r="F91" s="1034"/>
      <c r="G91" s="1019">
        <v>45436</v>
      </c>
      <c r="H91" s="1019">
        <v>45469</v>
      </c>
    </row>
    <row r="92" spans="1:8" ht="16.5" customHeight="1">
      <c r="A92" s="1038"/>
      <c r="B92" s="1040" t="s">
        <v>3680</v>
      </c>
      <c r="C92" s="1040" t="s">
        <v>3679</v>
      </c>
      <c r="D92" s="1024"/>
      <c r="E92" s="1019">
        <v>45433</v>
      </c>
      <c r="F92" s="1034"/>
      <c r="G92" s="1019">
        <v>45444</v>
      </c>
      <c r="H92" s="1019">
        <v>45476</v>
      </c>
    </row>
    <row r="93" spans="1:8" ht="16.5" customHeight="1">
      <c r="A93" s="1038"/>
      <c r="B93" s="1040" t="s">
        <v>3678</v>
      </c>
      <c r="C93" s="1040" t="s">
        <v>3677</v>
      </c>
      <c r="D93" s="1039"/>
      <c r="E93" s="1019">
        <v>45440</v>
      </c>
      <c r="F93" s="1034"/>
      <c r="G93" s="1019">
        <v>45450</v>
      </c>
      <c r="H93" s="1019">
        <v>45483</v>
      </c>
    </row>
    <row r="94" spans="1:8">
      <c r="A94" s="1038"/>
      <c r="B94" s="1036"/>
      <c r="C94" s="1036"/>
      <c r="D94" s="1037"/>
      <c r="E94" s="1037"/>
      <c r="F94" s="1036"/>
      <c r="G94" s="1036"/>
      <c r="H94" s="1036"/>
    </row>
    <row r="95" spans="1:8">
      <c r="A95" s="1033" t="s">
        <v>3676</v>
      </c>
      <c r="B95" s="1033"/>
      <c r="C95" s="1033"/>
      <c r="D95" s="1033"/>
      <c r="E95" s="1033"/>
      <c r="F95" s="1033"/>
      <c r="G95" s="1033"/>
      <c r="H95" s="1033"/>
    </row>
    <row r="96" spans="1:8">
      <c r="A96" s="1028"/>
      <c r="B96" s="1031" t="s">
        <v>20</v>
      </c>
      <c r="C96" s="1032" t="s">
        <v>21</v>
      </c>
      <c r="D96" s="1031" t="s">
        <v>5</v>
      </c>
      <c r="E96" s="1030" t="s">
        <v>3646</v>
      </c>
      <c r="F96" s="1030"/>
      <c r="G96" s="1030" t="s">
        <v>3670</v>
      </c>
      <c r="H96" s="1030" t="s">
        <v>3669</v>
      </c>
    </row>
    <row r="97" spans="1:8">
      <c r="A97" s="1028"/>
      <c r="B97" s="1031"/>
      <c r="C97" s="1032"/>
      <c r="D97" s="1031"/>
      <c r="E97" s="1030" t="s">
        <v>3643</v>
      </c>
      <c r="F97" s="1030"/>
      <c r="G97" s="1030" t="s">
        <v>24</v>
      </c>
      <c r="H97" s="1029" t="s">
        <v>25</v>
      </c>
    </row>
    <row r="98" spans="1:8" ht="15.75" customHeight="1">
      <c r="A98" s="1028"/>
      <c r="B98" s="1027" t="s">
        <v>3642</v>
      </c>
      <c r="C98" s="1023"/>
      <c r="D98" s="1035" t="s">
        <v>3658</v>
      </c>
      <c r="E98" s="1019"/>
      <c r="F98" s="1034"/>
      <c r="G98" s="1019"/>
      <c r="H98" s="1019"/>
    </row>
    <row r="99" spans="1:8" ht="15.75" customHeight="1">
      <c r="A99" s="1028"/>
      <c r="B99" s="1023" t="s">
        <v>3640</v>
      </c>
      <c r="C99" s="1023"/>
      <c r="D99" s="1022"/>
      <c r="E99" s="1019">
        <v>45419</v>
      </c>
      <c r="F99" s="1034"/>
      <c r="G99" s="1019"/>
      <c r="H99" s="1019"/>
    </row>
    <row r="100" spans="1:8" ht="15.75" customHeight="1">
      <c r="B100" s="1023" t="s">
        <v>3675</v>
      </c>
      <c r="C100" s="1020" t="s">
        <v>3674</v>
      </c>
      <c r="D100" s="1022"/>
      <c r="E100" s="1019">
        <v>45426</v>
      </c>
      <c r="F100" s="1034"/>
      <c r="G100" s="1019">
        <v>45435</v>
      </c>
      <c r="H100" s="1019">
        <v>45484</v>
      </c>
    </row>
    <row r="101" spans="1:8" ht="15.75" customHeight="1">
      <c r="B101" s="1023" t="s">
        <v>3673</v>
      </c>
      <c r="C101" s="1020" t="s">
        <v>3672</v>
      </c>
      <c r="D101" s="1021"/>
      <c r="E101" s="1019">
        <v>45433</v>
      </c>
      <c r="F101" s="1020"/>
      <c r="G101" s="1019">
        <v>45445</v>
      </c>
      <c r="H101" s="1019">
        <v>45491</v>
      </c>
    </row>
    <row r="103" spans="1:8">
      <c r="A103" s="1033" t="s">
        <v>3671</v>
      </c>
      <c r="B103" s="1033"/>
      <c r="C103" s="1033"/>
      <c r="D103" s="1033"/>
      <c r="E103" s="1033"/>
      <c r="F103" s="1033"/>
      <c r="G103" s="1033"/>
      <c r="H103" s="1033"/>
    </row>
    <row r="104" spans="1:8">
      <c r="A104" s="1028"/>
      <c r="B104" s="1031" t="s">
        <v>20</v>
      </c>
      <c r="C104" s="1032" t="s">
        <v>21</v>
      </c>
      <c r="D104" s="1031" t="s">
        <v>5</v>
      </c>
      <c r="E104" s="1030" t="s">
        <v>3646</v>
      </c>
      <c r="F104" s="1030"/>
      <c r="G104" s="1030" t="s">
        <v>3670</v>
      </c>
      <c r="H104" s="1030" t="s">
        <v>3669</v>
      </c>
    </row>
    <row r="105" spans="1:8">
      <c r="A105" s="1028"/>
      <c r="B105" s="1031"/>
      <c r="C105" s="1032"/>
      <c r="D105" s="1031"/>
      <c r="E105" s="1030" t="s">
        <v>3643</v>
      </c>
      <c r="F105" s="1030"/>
      <c r="G105" s="1030" t="s">
        <v>24</v>
      </c>
      <c r="H105" s="1029" t="s">
        <v>25</v>
      </c>
    </row>
    <row r="106" spans="1:8">
      <c r="A106" s="1028"/>
      <c r="B106" s="1027" t="s">
        <v>3642</v>
      </c>
      <c r="C106" s="1023"/>
      <c r="D106" s="1035" t="s">
        <v>3668</v>
      </c>
      <c r="E106" s="1019"/>
      <c r="F106" s="1034"/>
      <c r="G106" s="1019"/>
      <c r="H106" s="1019"/>
    </row>
    <row r="107" spans="1:8">
      <c r="A107" s="1028"/>
      <c r="B107" s="1023" t="s">
        <v>3667</v>
      </c>
      <c r="C107" s="1023" t="s">
        <v>3666</v>
      </c>
      <c r="D107" s="1022"/>
      <c r="E107" s="1019">
        <v>45418</v>
      </c>
      <c r="F107" s="1034"/>
      <c r="G107" s="1019">
        <v>45423</v>
      </c>
      <c r="H107" s="1019">
        <v>45467</v>
      </c>
    </row>
    <row r="108" spans="1:8">
      <c r="B108" s="1023" t="s">
        <v>3665</v>
      </c>
      <c r="C108" s="1020" t="s">
        <v>3664</v>
      </c>
      <c r="D108" s="1022"/>
      <c r="E108" s="1019">
        <v>45425</v>
      </c>
      <c r="F108" s="1034"/>
      <c r="G108" s="1019">
        <v>45434</v>
      </c>
      <c r="H108" s="1019">
        <v>45475</v>
      </c>
    </row>
    <row r="109" spans="1:8">
      <c r="B109" s="1025" t="s">
        <v>3663</v>
      </c>
      <c r="C109" s="1020" t="s">
        <v>3662</v>
      </c>
      <c r="D109" s="1022"/>
      <c r="E109" s="1019">
        <v>45432</v>
      </c>
      <c r="F109" s="1020"/>
      <c r="G109" s="1019">
        <v>45437</v>
      </c>
      <c r="H109" s="1019">
        <v>45481</v>
      </c>
    </row>
    <row r="110" spans="1:8">
      <c r="B110" s="1025" t="s">
        <v>3661</v>
      </c>
      <c r="C110" s="1020" t="s">
        <v>3660</v>
      </c>
      <c r="D110" s="1021"/>
      <c r="E110" s="1019">
        <v>45439</v>
      </c>
      <c r="F110" s="1020"/>
      <c r="G110" s="1019">
        <v>45444</v>
      </c>
      <c r="H110" s="1019">
        <v>45488</v>
      </c>
    </row>
    <row r="112" spans="1:8">
      <c r="A112" s="1033" t="s">
        <v>3659</v>
      </c>
      <c r="B112" s="1033"/>
      <c r="C112" s="1033"/>
      <c r="D112" s="1033"/>
      <c r="E112" s="1033"/>
      <c r="F112" s="1033"/>
      <c r="G112" s="1033"/>
      <c r="H112" s="1033"/>
    </row>
    <row r="113" spans="1:8">
      <c r="A113" s="1028"/>
      <c r="B113" s="1031" t="s">
        <v>20</v>
      </c>
      <c r="C113" s="1032" t="s">
        <v>21</v>
      </c>
      <c r="D113" s="1031" t="s">
        <v>5</v>
      </c>
      <c r="E113" s="1030" t="s">
        <v>3646</v>
      </c>
      <c r="F113" s="1030"/>
      <c r="G113" s="1030" t="s">
        <v>3645</v>
      </c>
      <c r="H113" s="1030" t="s">
        <v>3644</v>
      </c>
    </row>
    <row r="114" spans="1:8">
      <c r="A114" s="1028"/>
      <c r="B114" s="1031"/>
      <c r="C114" s="1032"/>
      <c r="D114" s="1031"/>
      <c r="E114" s="1030" t="s">
        <v>3643</v>
      </c>
      <c r="F114" s="1030"/>
      <c r="G114" s="1030" t="s">
        <v>24</v>
      </c>
      <c r="H114" s="1029" t="s">
        <v>25</v>
      </c>
    </row>
    <row r="115" spans="1:8" ht="15" customHeight="1">
      <c r="A115" s="1028"/>
      <c r="B115" s="1027" t="s">
        <v>3642</v>
      </c>
      <c r="C115" s="1023"/>
      <c r="D115" s="1026" t="s">
        <v>3658</v>
      </c>
      <c r="E115" s="1019"/>
      <c r="F115" s="1019"/>
      <c r="G115" s="1019"/>
      <c r="H115" s="1019"/>
    </row>
    <row r="116" spans="1:8" ht="15" customHeight="1">
      <c r="B116" s="1025" t="s">
        <v>3657</v>
      </c>
      <c r="C116" s="1020" t="s">
        <v>3656</v>
      </c>
      <c r="D116" s="1024"/>
      <c r="E116" s="1019">
        <v>45420</v>
      </c>
      <c r="F116" s="1019"/>
      <c r="G116" s="1019">
        <v>45426</v>
      </c>
      <c r="H116" s="1019">
        <v>45444</v>
      </c>
    </row>
    <row r="117" spans="1:8" ht="15" customHeight="1">
      <c r="B117" s="1023" t="s">
        <v>3655</v>
      </c>
      <c r="C117" s="1020" t="s">
        <v>3654</v>
      </c>
      <c r="D117" s="1024"/>
      <c r="E117" s="1019">
        <v>45427</v>
      </c>
      <c r="F117" s="1019"/>
      <c r="G117" s="1019">
        <v>45433</v>
      </c>
      <c r="H117" s="1019">
        <v>45451</v>
      </c>
    </row>
    <row r="118" spans="1:8" ht="15" customHeight="1">
      <c r="B118" s="1020" t="s">
        <v>3653</v>
      </c>
      <c r="C118" s="1020" t="s">
        <v>3652</v>
      </c>
      <c r="D118" s="1022"/>
      <c r="E118" s="1019">
        <v>45434</v>
      </c>
      <c r="F118" s="1020"/>
      <c r="G118" s="1019">
        <v>45440</v>
      </c>
      <c r="H118" s="1019">
        <v>45458</v>
      </c>
    </row>
    <row r="119" spans="1:8" ht="15" customHeight="1">
      <c r="B119" s="1020" t="s">
        <v>3651</v>
      </c>
      <c r="C119" s="1020" t="s">
        <v>3650</v>
      </c>
      <c r="D119" s="1021"/>
      <c r="E119" s="1019">
        <v>45441</v>
      </c>
      <c r="F119" s="1020"/>
      <c r="G119" s="1019">
        <v>45447</v>
      </c>
      <c r="H119" s="1019">
        <v>45466</v>
      </c>
    </row>
    <row r="121" spans="1:8">
      <c r="A121" s="1033" t="s">
        <v>3649</v>
      </c>
      <c r="B121" s="1033"/>
      <c r="C121" s="1033"/>
      <c r="D121" s="1033"/>
      <c r="E121" s="1033"/>
      <c r="F121" s="1033"/>
      <c r="G121" s="1033"/>
      <c r="H121" s="1033"/>
    </row>
    <row r="122" spans="1:8">
      <c r="A122" s="1028"/>
      <c r="B122" s="1031" t="s">
        <v>20</v>
      </c>
      <c r="C122" s="1032" t="s">
        <v>21</v>
      </c>
      <c r="D122" s="1031" t="s">
        <v>5</v>
      </c>
      <c r="E122" s="1030" t="s">
        <v>3646</v>
      </c>
      <c r="F122" s="1030"/>
      <c r="G122" s="1030" t="s">
        <v>3645</v>
      </c>
      <c r="H122" s="1030" t="s">
        <v>3644</v>
      </c>
    </row>
    <row r="123" spans="1:8">
      <c r="A123" s="1028"/>
      <c r="B123" s="1031"/>
      <c r="C123" s="1032"/>
      <c r="D123" s="1031"/>
      <c r="E123" s="1030" t="s">
        <v>3643</v>
      </c>
      <c r="F123" s="1030"/>
      <c r="G123" s="1030" t="s">
        <v>24</v>
      </c>
      <c r="H123" s="1029" t="s">
        <v>25</v>
      </c>
    </row>
    <row r="124" spans="1:8">
      <c r="A124" s="1028"/>
      <c r="B124" s="1027" t="s">
        <v>3642</v>
      </c>
      <c r="C124" s="1023"/>
      <c r="D124" s="1026" t="s">
        <v>3641</v>
      </c>
      <c r="E124" s="1019"/>
      <c r="F124" s="1019"/>
      <c r="G124" s="1019"/>
      <c r="H124" s="1019"/>
    </row>
    <row r="125" spans="1:8">
      <c r="B125" s="1025" t="s">
        <v>3640</v>
      </c>
      <c r="C125" s="1020"/>
      <c r="D125" s="1024"/>
      <c r="E125" s="1019"/>
      <c r="F125" s="1019"/>
      <c r="G125" s="1019"/>
      <c r="H125" s="1019"/>
    </row>
    <row r="126" spans="1:8">
      <c r="B126" s="1023" t="s">
        <v>3639</v>
      </c>
      <c r="C126" s="1020" t="s">
        <v>3638</v>
      </c>
      <c r="D126" s="1024"/>
      <c r="E126" s="1019">
        <v>45422</v>
      </c>
      <c r="F126" s="1019"/>
      <c r="G126" s="1019">
        <v>45432</v>
      </c>
      <c r="H126" s="1019">
        <v>45469</v>
      </c>
    </row>
    <row r="127" spans="1:8">
      <c r="B127" s="1023" t="s">
        <v>3637</v>
      </c>
      <c r="C127" s="1020" t="s">
        <v>3635</v>
      </c>
      <c r="D127" s="1022"/>
      <c r="E127" s="1019">
        <v>45429</v>
      </c>
      <c r="F127" s="1020"/>
      <c r="G127" s="1019">
        <v>45440</v>
      </c>
      <c r="H127" s="1019">
        <v>45477</v>
      </c>
    </row>
    <row r="128" spans="1:8">
      <c r="B128" s="1020" t="s">
        <v>3636</v>
      </c>
      <c r="C128" s="1020" t="s">
        <v>3648</v>
      </c>
      <c r="D128" s="1021"/>
      <c r="E128" s="1019">
        <v>45436</v>
      </c>
      <c r="F128" s="1020"/>
      <c r="G128" s="1019">
        <v>45445</v>
      </c>
      <c r="H128" s="1019">
        <v>45486</v>
      </c>
    </row>
    <row r="130" spans="1:8">
      <c r="A130" s="1033" t="s">
        <v>3647</v>
      </c>
      <c r="B130" s="1033"/>
      <c r="C130" s="1033"/>
      <c r="D130" s="1033"/>
      <c r="E130" s="1033"/>
      <c r="F130" s="1033"/>
      <c r="G130" s="1033"/>
      <c r="H130" s="1033"/>
    </row>
    <row r="131" spans="1:8">
      <c r="A131" s="1028"/>
      <c r="B131" s="1031" t="s">
        <v>20</v>
      </c>
      <c r="C131" s="1032" t="s">
        <v>21</v>
      </c>
      <c r="D131" s="1031" t="s">
        <v>5</v>
      </c>
      <c r="E131" s="1030" t="s">
        <v>3646</v>
      </c>
      <c r="F131" s="1030"/>
      <c r="G131" s="1030" t="s">
        <v>3645</v>
      </c>
      <c r="H131" s="1030" t="s">
        <v>3644</v>
      </c>
    </row>
    <row r="132" spans="1:8">
      <c r="A132" s="1028"/>
      <c r="B132" s="1031"/>
      <c r="C132" s="1032"/>
      <c r="D132" s="1031"/>
      <c r="E132" s="1030" t="s">
        <v>3643</v>
      </c>
      <c r="F132" s="1030"/>
      <c r="G132" s="1030" t="s">
        <v>24</v>
      </c>
      <c r="H132" s="1029" t="s">
        <v>25</v>
      </c>
    </row>
    <row r="133" spans="1:8">
      <c r="A133" s="1028"/>
      <c r="B133" s="1027" t="s">
        <v>3642</v>
      </c>
      <c r="C133" s="1023"/>
      <c r="D133" s="1026" t="s">
        <v>3641</v>
      </c>
      <c r="E133" s="1019"/>
      <c r="F133" s="1019"/>
      <c r="G133" s="1019"/>
      <c r="H133" s="1019"/>
    </row>
    <row r="134" spans="1:8">
      <c r="B134" s="1025" t="s">
        <v>3640</v>
      </c>
      <c r="C134" s="1020"/>
      <c r="D134" s="1024"/>
      <c r="E134" s="1019"/>
      <c r="F134" s="1019"/>
      <c r="G134" s="1019"/>
      <c r="H134" s="1019"/>
    </row>
    <row r="135" spans="1:8">
      <c r="B135" s="1023" t="s">
        <v>3639</v>
      </c>
      <c r="C135" s="1020" t="s">
        <v>3638</v>
      </c>
      <c r="D135" s="1024"/>
      <c r="E135" s="1019">
        <v>45422</v>
      </c>
      <c r="F135" s="1019"/>
      <c r="G135" s="1019">
        <v>45432</v>
      </c>
      <c r="H135" s="1019">
        <v>45472</v>
      </c>
    </row>
    <row r="136" spans="1:8">
      <c r="B136" s="1023" t="s">
        <v>3637</v>
      </c>
      <c r="C136" s="1020" t="s">
        <v>3635</v>
      </c>
      <c r="D136" s="1022"/>
      <c r="E136" s="1019">
        <v>45429</v>
      </c>
      <c r="F136" s="1020"/>
      <c r="G136" s="1019">
        <v>45440</v>
      </c>
      <c r="H136" s="1019">
        <v>45480</v>
      </c>
    </row>
    <row r="137" spans="1:8">
      <c r="B137" s="1020" t="s">
        <v>3636</v>
      </c>
      <c r="C137" s="1020" t="s">
        <v>3635</v>
      </c>
      <c r="D137" s="1021"/>
      <c r="E137" s="1019">
        <v>45436</v>
      </c>
      <c r="F137" s="1020"/>
      <c r="G137" s="1019">
        <v>45445</v>
      </c>
      <c r="H137" s="1019">
        <v>45489</v>
      </c>
    </row>
  </sheetData>
  <mergeCells count="79">
    <mergeCell ref="B131:B132"/>
    <mergeCell ref="C131:C132"/>
    <mergeCell ref="D131:D132"/>
    <mergeCell ref="D133:D137"/>
    <mergeCell ref="A121:H121"/>
    <mergeCell ref="B122:B123"/>
    <mergeCell ref="C122:C123"/>
    <mergeCell ref="D122:D123"/>
    <mergeCell ref="D124:D128"/>
    <mergeCell ref="A130:H130"/>
    <mergeCell ref="A49:B49"/>
    <mergeCell ref="B51:B52"/>
    <mergeCell ref="D51:D52"/>
    <mergeCell ref="A59:H59"/>
    <mergeCell ref="B60:B61"/>
    <mergeCell ref="D53:D57"/>
    <mergeCell ref="D115:D119"/>
    <mergeCell ref="A68:H68"/>
    <mergeCell ref="C69:C70"/>
    <mergeCell ref="B69:B70"/>
    <mergeCell ref="C33:C34"/>
    <mergeCell ref="D33:D34"/>
    <mergeCell ref="D69:D70"/>
    <mergeCell ref="A50:H50"/>
    <mergeCell ref="C51:C52"/>
    <mergeCell ref="C60:C61"/>
    <mergeCell ref="D15:D16"/>
    <mergeCell ref="A23:H23"/>
    <mergeCell ref="C6:C7"/>
    <mergeCell ref="B6:B7"/>
    <mergeCell ref="B15:B16"/>
    <mergeCell ref="C15:C16"/>
    <mergeCell ref="A14:H14"/>
    <mergeCell ref="D8:D12"/>
    <mergeCell ref="D17:D21"/>
    <mergeCell ref="A1:H1"/>
    <mergeCell ref="B2:F2"/>
    <mergeCell ref="B3:H3"/>
    <mergeCell ref="A4:B4"/>
    <mergeCell ref="A5:H5"/>
    <mergeCell ref="D6:D7"/>
    <mergeCell ref="B24:B25"/>
    <mergeCell ref="A41:H41"/>
    <mergeCell ref="A32:H32"/>
    <mergeCell ref="B33:B34"/>
    <mergeCell ref="D26:D30"/>
    <mergeCell ref="D24:D25"/>
    <mergeCell ref="C24:C25"/>
    <mergeCell ref="D35:D39"/>
    <mergeCell ref="B42:B43"/>
    <mergeCell ref="D42:D43"/>
    <mergeCell ref="C42:C43"/>
    <mergeCell ref="D60:D61"/>
    <mergeCell ref="D87:D88"/>
    <mergeCell ref="C87:C88"/>
    <mergeCell ref="A86:H86"/>
    <mergeCell ref="D62:D66"/>
    <mergeCell ref="D80:D84"/>
    <mergeCell ref="A77:H77"/>
    <mergeCell ref="B104:B105"/>
    <mergeCell ref="C104:C105"/>
    <mergeCell ref="D104:D105"/>
    <mergeCell ref="D98:D101"/>
    <mergeCell ref="A112:H112"/>
    <mergeCell ref="D44:D48"/>
    <mergeCell ref="D89:D93"/>
    <mergeCell ref="D71:D75"/>
    <mergeCell ref="B78:B79"/>
    <mergeCell ref="C78:C79"/>
    <mergeCell ref="B87:B88"/>
    <mergeCell ref="D106:D110"/>
    <mergeCell ref="B113:B114"/>
    <mergeCell ref="C113:C114"/>
    <mergeCell ref="D113:D114"/>
    <mergeCell ref="A95:H95"/>
    <mergeCell ref="B96:B97"/>
    <mergeCell ref="C96:C97"/>
    <mergeCell ref="D96:D97"/>
    <mergeCell ref="A103:H103"/>
  </mergeCells>
  <phoneticPr fontId="12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workbookViewId="0">
      <selection activeCell="I1" sqref="I1"/>
    </sheetView>
  </sheetViews>
  <sheetFormatPr defaultRowHeight="16.5"/>
  <cols>
    <col min="1" max="1" width="15.25" style="1094" customWidth="1"/>
    <col min="2" max="2" width="22.25" style="1094" customWidth="1"/>
    <col min="3" max="3" width="18.5" style="1095" customWidth="1"/>
    <col min="4" max="4" width="19.375" style="1094" customWidth="1"/>
    <col min="5" max="5" width="19.625" style="1094" customWidth="1"/>
    <col min="6" max="6" width="20.125" style="1094" customWidth="1"/>
    <col min="7" max="7" width="17.75" style="1094" customWidth="1"/>
    <col min="8" max="8" width="11.75" style="1094" customWidth="1"/>
    <col min="9" max="16384" width="9" style="1094"/>
  </cols>
  <sheetData>
    <row r="1" spans="1:8" ht="62.25" customHeight="1">
      <c r="A1" s="1146" t="s">
        <v>3856</v>
      </c>
      <c r="B1" s="1146"/>
      <c r="C1" s="1146"/>
      <c r="D1" s="1146"/>
      <c r="E1" s="1146"/>
      <c r="F1" s="1147"/>
      <c r="G1" s="1146"/>
      <c r="H1" s="1141"/>
    </row>
    <row r="2" spans="1:8" ht="36" customHeight="1">
      <c r="A2" s="1142" t="s">
        <v>3855</v>
      </c>
      <c r="B2" s="1142"/>
      <c r="C2" s="1145"/>
      <c r="D2" s="1144"/>
      <c r="E2" s="1144"/>
      <c r="F2" s="1144"/>
      <c r="G2" s="1143">
        <v>45435</v>
      </c>
      <c r="H2" s="1141"/>
    </row>
    <row r="3" spans="1:8" ht="23.25" customHeight="1">
      <c r="A3" s="1142" t="s">
        <v>3854</v>
      </c>
      <c r="B3" s="1142"/>
      <c r="C3" s="1142"/>
      <c r="D3" s="1142"/>
      <c r="E3" s="1142"/>
      <c r="F3" s="1142"/>
      <c r="G3" s="1142"/>
      <c r="H3" s="1141"/>
    </row>
    <row r="4" spans="1:8">
      <c r="A4" s="1135" t="s">
        <v>127</v>
      </c>
      <c r="B4" s="1135"/>
      <c r="C4" s="1136"/>
      <c r="D4" s="1135"/>
      <c r="E4" s="1135"/>
      <c r="F4" s="1135"/>
      <c r="G4" s="1135"/>
      <c r="H4" s="1121"/>
    </row>
    <row r="5" spans="1:8">
      <c r="A5" s="1134" t="s">
        <v>3853</v>
      </c>
      <c r="B5" s="1140"/>
      <c r="C5" s="1139"/>
      <c r="D5" s="1138"/>
      <c r="E5" s="1138"/>
      <c r="F5" s="1137"/>
      <c r="G5" s="1137"/>
    </row>
    <row r="6" spans="1:8">
      <c r="B6" s="1128" t="s">
        <v>3795</v>
      </c>
      <c r="C6" s="1129" t="s">
        <v>3794</v>
      </c>
      <c r="D6" s="1128" t="s">
        <v>3806</v>
      </c>
      <c r="E6" s="401" t="s">
        <v>3793</v>
      </c>
      <c r="F6" s="401" t="s">
        <v>3793</v>
      </c>
      <c r="G6" s="401" t="s">
        <v>3852</v>
      </c>
    </row>
    <row r="7" spans="1:8">
      <c r="B7" s="1126"/>
      <c r="C7" s="1127"/>
      <c r="D7" s="1126"/>
      <c r="E7" s="401" t="s">
        <v>3791</v>
      </c>
      <c r="F7" s="401" t="s">
        <v>3804</v>
      </c>
      <c r="G7" s="401" t="s">
        <v>3851</v>
      </c>
    </row>
    <row r="8" spans="1:8">
      <c r="B8" s="1100" t="s">
        <v>3850</v>
      </c>
      <c r="C8" s="1100" t="s">
        <v>3849</v>
      </c>
      <c r="D8" s="1103" t="s">
        <v>3848</v>
      </c>
      <c r="E8" s="324">
        <f>F8-4</f>
        <v>45412</v>
      </c>
      <c r="F8" s="324">
        <v>45416</v>
      </c>
      <c r="G8" s="324">
        <f>F8+35</f>
        <v>45451</v>
      </c>
    </row>
    <row r="9" spans="1:8">
      <c r="B9" s="1102" t="s">
        <v>3847</v>
      </c>
      <c r="C9" s="1100" t="s">
        <v>3846</v>
      </c>
      <c r="D9" s="1101"/>
      <c r="E9" s="324">
        <f>E8+7</f>
        <v>45419</v>
      </c>
      <c r="F9" s="324">
        <f>F8+7</f>
        <v>45423</v>
      </c>
      <c r="G9" s="324">
        <f>F9+35</f>
        <v>45458</v>
      </c>
    </row>
    <row r="10" spans="1:8">
      <c r="B10" s="1102" t="s">
        <v>3845</v>
      </c>
      <c r="C10" s="1100" t="s">
        <v>3844</v>
      </c>
      <c r="D10" s="1101"/>
      <c r="E10" s="324">
        <f>E9+7</f>
        <v>45426</v>
      </c>
      <c r="F10" s="324">
        <f>F9+7</f>
        <v>45430</v>
      </c>
      <c r="G10" s="324">
        <f>F10+35</f>
        <v>45465</v>
      </c>
    </row>
    <row r="11" spans="1:8">
      <c r="B11" s="1102" t="s">
        <v>3843</v>
      </c>
      <c r="C11" s="1100" t="s">
        <v>3842</v>
      </c>
      <c r="D11" s="1101"/>
      <c r="E11" s="324">
        <f>E10+7</f>
        <v>45433</v>
      </c>
      <c r="F11" s="324">
        <f>F10+7</f>
        <v>45437</v>
      </c>
      <c r="G11" s="324">
        <f>F11+35</f>
        <v>45472</v>
      </c>
    </row>
    <row r="12" spans="1:8">
      <c r="B12" s="1100" t="s">
        <v>3841</v>
      </c>
      <c r="C12" s="1100" t="s">
        <v>3840</v>
      </c>
      <c r="D12" s="1099"/>
      <c r="E12" s="324">
        <f>E11+7</f>
        <v>45440</v>
      </c>
      <c r="F12" s="324">
        <f>F11+7</f>
        <v>45444</v>
      </c>
      <c r="G12" s="324">
        <f>F12+35</f>
        <v>45479</v>
      </c>
    </row>
    <row r="13" spans="1:8">
      <c r="B13" s="1133"/>
      <c r="C13" s="1132"/>
      <c r="D13" s="1123"/>
      <c r="E13" s="339"/>
      <c r="F13" s="339"/>
      <c r="G13" s="1131"/>
    </row>
    <row r="14" spans="1:8">
      <c r="A14" s="1135" t="s">
        <v>141</v>
      </c>
      <c r="B14" s="1135"/>
      <c r="C14" s="1136"/>
      <c r="D14" s="1135"/>
      <c r="E14" s="1135"/>
      <c r="F14" s="1135"/>
      <c r="G14" s="1135"/>
      <c r="H14" s="1121"/>
    </row>
    <row r="15" spans="1:8">
      <c r="A15" s="1134" t="s">
        <v>3839</v>
      </c>
    </row>
    <row r="16" spans="1:8">
      <c r="B16" s="1128" t="s">
        <v>3838</v>
      </c>
      <c r="C16" s="1129" t="s">
        <v>3794</v>
      </c>
      <c r="D16" s="1128" t="s">
        <v>1748</v>
      </c>
      <c r="E16" s="401" t="s">
        <v>3815</v>
      </c>
      <c r="F16" s="401" t="s">
        <v>3793</v>
      </c>
      <c r="G16" s="401" t="s">
        <v>3837</v>
      </c>
    </row>
    <row r="17" spans="1:8">
      <c r="B17" s="1126"/>
      <c r="C17" s="1127"/>
      <c r="D17" s="1126"/>
      <c r="E17" s="401" t="s">
        <v>3791</v>
      </c>
      <c r="F17" s="401" t="s">
        <v>3812</v>
      </c>
      <c r="G17" s="401" t="s">
        <v>3836</v>
      </c>
    </row>
    <row r="18" spans="1:8">
      <c r="B18" s="1100" t="s">
        <v>3830</v>
      </c>
      <c r="C18" s="1100" t="s">
        <v>3835</v>
      </c>
      <c r="D18" s="1103" t="s">
        <v>3834</v>
      </c>
      <c r="E18" s="1098">
        <f>F18-3</f>
        <v>45411</v>
      </c>
      <c r="F18" s="1098">
        <v>45414</v>
      </c>
      <c r="G18" s="1098">
        <f>F18+36</f>
        <v>45450</v>
      </c>
    </row>
    <row r="19" spans="1:8" ht="17.25" customHeight="1">
      <c r="B19" s="1100" t="s">
        <v>3833</v>
      </c>
      <c r="C19" s="1100" t="s">
        <v>3832</v>
      </c>
      <c r="D19" s="1101"/>
      <c r="E19" s="1098">
        <f>F19-3</f>
        <v>45418</v>
      </c>
      <c r="F19" s="1098">
        <f>F18+7</f>
        <v>45421</v>
      </c>
      <c r="G19" s="1098">
        <f>G18+7</f>
        <v>45457</v>
      </c>
    </row>
    <row r="20" spans="1:8" ht="18.75" customHeight="1">
      <c r="B20" s="1100" t="s">
        <v>3830</v>
      </c>
      <c r="C20" s="1100" t="s">
        <v>3831</v>
      </c>
      <c r="D20" s="1101"/>
      <c r="E20" s="1098">
        <f>F20-3</f>
        <v>45425</v>
      </c>
      <c r="F20" s="1098">
        <f>F19+7</f>
        <v>45428</v>
      </c>
      <c r="G20" s="1098">
        <f>G19+7</f>
        <v>45464</v>
      </c>
    </row>
    <row r="21" spans="1:8" ht="17.25" customHeight="1">
      <c r="B21" s="1100" t="s">
        <v>3830</v>
      </c>
      <c r="C21" s="1100" t="s">
        <v>3829</v>
      </c>
      <c r="D21" s="1101"/>
      <c r="E21" s="1098">
        <f>F21-3</f>
        <v>45432</v>
      </c>
      <c r="F21" s="1098">
        <f>F20+7</f>
        <v>45435</v>
      </c>
      <c r="G21" s="1098">
        <f>G20+7</f>
        <v>45471</v>
      </c>
    </row>
    <row r="22" spans="1:8" ht="15.75" customHeight="1">
      <c r="B22" s="1100" t="s">
        <v>3828</v>
      </c>
      <c r="C22" s="1100" t="s">
        <v>3827</v>
      </c>
      <c r="D22" s="1099"/>
      <c r="E22" s="1098">
        <f>F22-3</f>
        <v>45439</v>
      </c>
      <c r="F22" s="1098">
        <f>F21+7</f>
        <v>45442</v>
      </c>
      <c r="G22" s="1098">
        <f>G21+7</f>
        <v>45478</v>
      </c>
    </row>
    <row r="23" spans="1:8">
      <c r="B23" s="1133"/>
      <c r="C23" s="1132"/>
      <c r="D23" s="1123"/>
      <c r="E23" s="339"/>
      <c r="F23" s="339"/>
      <c r="G23" s="1131"/>
    </row>
    <row r="24" spans="1:8" s="1120" customFormat="1">
      <c r="A24" s="1122" t="s">
        <v>3826</v>
      </c>
      <c r="B24" s="1122"/>
      <c r="C24" s="1122"/>
      <c r="D24" s="1122"/>
      <c r="E24" s="1122"/>
      <c r="F24" s="1122"/>
      <c r="G24" s="1122"/>
      <c r="H24" s="1121"/>
    </row>
    <row r="25" spans="1:8">
      <c r="A25" s="1130" t="s">
        <v>3825</v>
      </c>
    </row>
    <row r="26" spans="1:8">
      <c r="B26" s="1128" t="s">
        <v>1142</v>
      </c>
      <c r="C26" s="1129" t="s">
        <v>2692</v>
      </c>
      <c r="D26" s="1128" t="s">
        <v>22</v>
      </c>
      <c r="E26" s="401" t="s">
        <v>3814</v>
      </c>
      <c r="F26" s="401" t="s">
        <v>3793</v>
      </c>
      <c r="G26" s="401" t="s">
        <v>3825</v>
      </c>
    </row>
    <row r="27" spans="1:8">
      <c r="B27" s="1126"/>
      <c r="C27" s="1127"/>
      <c r="D27" s="1126"/>
      <c r="E27" s="401" t="s">
        <v>3791</v>
      </c>
      <c r="F27" s="401" t="s">
        <v>3812</v>
      </c>
      <c r="G27" s="401" t="s">
        <v>25</v>
      </c>
    </row>
    <row r="28" spans="1:8">
      <c r="B28" s="1100" t="s">
        <v>3824</v>
      </c>
      <c r="C28" s="1100" t="s">
        <v>3823</v>
      </c>
      <c r="D28" s="1103" t="s">
        <v>3822</v>
      </c>
      <c r="E28" s="324">
        <f>F28-4</f>
        <v>45413</v>
      </c>
      <c r="F28" s="324">
        <v>45417</v>
      </c>
      <c r="G28" s="324">
        <f>F28+3</f>
        <v>45420</v>
      </c>
    </row>
    <row r="29" spans="1:8">
      <c r="B29" s="1100" t="s">
        <v>3821</v>
      </c>
      <c r="C29" s="1100" t="s">
        <v>3820</v>
      </c>
      <c r="D29" s="1101"/>
      <c r="E29" s="324">
        <f>E28+7</f>
        <v>45420</v>
      </c>
      <c r="F29" s="324">
        <f>F28+7</f>
        <v>45424</v>
      </c>
      <c r="G29" s="324">
        <f>G28+7</f>
        <v>45427</v>
      </c>
    </row>
    <row r="30" spans="1:8">
      <c r="B30" s="1100" t="s">
        <v>3819</v>
      </c>
      <c r="C30" s="1100" t="s">
        <v>3817</v>
      </c>
      <c r="D30" s="1101"/>
      <c r="E30" s="324">
        <f>E29+7</f>
        <v>45427</v>
      </c>
      <c r="F30" s="324">
        <f>F29+7</f>
        <v>45431</v>
      </c>
      <c r="G30" s="324">
        <f>G29+7</f>
        <v>45434</v>
      </c>
    </row>
    <row r="31" spans="1:8">
      <c r="B31" s="1100" t="s">
        <v>3818</v>
      </c>
      <c r="C31" s="1100" t="s">
        <v>3817</v>
      </c>
      <c r="D31" s="1101"/>
      <c r="E31" s="324">
        <f>E30+7</f>
        <v>45434</v>
      </c>
      <c r="F31" s="324">
        <f>F30+7</f>
        <v>45438</v>
      </c>
      <c r="G31" s="324">
        <f>G30+7</f>
        <v>45441</v>
      </c>
    </row>
    <row r="32" spans="1:8">
      <c r="B32" s="1125" t="s">
        <v>3816</v>
      </c>
      <c r="C32" s="1100"/>
      <c r="D32" s="1099"/>
      <c r="E32" s="324">
        <f>E31+7</f>
        <v>45441</v>
      </c>
      <c r="F32" s="324">
        <f>F31+7</f>
        <v>45445</v>
      </c>
      <c r="G32" s="324">
        <f>G31+7</f>
        <v>45448</v>
      </c>
    </row>
    <row r="33" spans="1:11">
      <c r="C33" s="1094"/>
    </row>
    <row r="34" spans="1:11" s="1096" customFormat="1">
      <c r="B34" s="1124"/>
      <c r="C34" s="409"/>
      <c r="D34" s="1123"/>
      <c r="E34" s="339"/>
      <c r="F34" s="339"/>
      <c r="G34" s="339"/>
    </row>
    <row r="35" spans="1:11" s="1120" customFormat="1">
      <c r="A35" s="1122" t="s">
        <v>103</v>
      </c>
      <c r="B35" s="1122"/>
      <c r="C35" s="1122"/>
      <c r="D35" s="1122"/>
      <c r="E35" s="1122"/>
      <c r="F35" s="1122"/>
      <c r="G35" s="1122"/>
      <c r="H35" s="1121"/>
    </row>
    <row r="36" spans="1:11" s="1117" customFormat="1">
      <c r="A36" s="1108" t="s">
        <v>3813</v>
      </c>
      <c r="B36" s="1119"/>
      <c r="C36" s="432"/>
      <c r="D36" s="431"/>
      <c r="E36" s="431"/>
      <c r="F36" s="339"/>
      <c r="G36" s="339"/>
      <c r="H36" s="1113"/>
    </row>
    <row r="37" spans="1:11" s="1117" customFormat="1">
      <c r="A37" s="1097"/>
      <c r="B37" s="1106" t="s">
        <v>3795</v>
      </c>
      <c r="C37" s="335" t="s">
        <v>3794</v>
      </c>
      <c r="D37" s="1106" t="s">
        <v>1748</v>
      </c>
      <c r="E37" s="401" t="s">
        <v>3815</v>
      </c>
      <c r="F37" s="401" t="s">
        <v>3814</v>
      </c>
      <c r="G37" s="331" t="s">
        <v>3813</v>
      </c>
      <c r="H37" s="1097"/>
    </row>
    <row r="38" spans="1:11" s="1117" customFormat="1">
      <c r="A38" s="1097"/>
      <c r="B38" s="1104"/>
      <c r="C38" s="1105"/>
      <c r="D38" s="1104"/>
      <c r="E38" s="331" t="s">
        <v>3791</v>
      </c>
      <c r="F38" s="331" t="s">
        <v>3812</v>
      </c>
      <c r="G38" s="331" t="s">
        <v>3803</v>
      </c>
      <c r="H38" s="1097"/>
    </row>
    <row r="39" spans="1:11" s="1117" customFormat="1">
      <c r="A39" s="1097"/>
      <c r="B39" s="1102" t="s">
        <v>3790</v>
      </c>
      <c r="C39" s="1100" t="s">
        <v>3811</v>
      </c>
      <c r="D39" s="1103" t="s">
        <v>3810</v>
      </c>
      <c r="E39" s="324">
        <f>F39-5</f>
        <v>45408</v>
      </c>
      <c r="F39" s="324">
        <v>45413</v>
      </c>
      <c r="G39" s="324">
        <f>F39+39</f>
        <v>45452</v>
      </c>
      <c r="H39" s="1097"/>
    </row>
    <row r="40" spans="1:11" s="1117" customFormat="1">
      <c r="A40" s="1097"/>
      <c r="B40" s="1102" t="s">
        <v>3800</v>
      </c>
      <c r="C40" s="1100" t="s">
        <v>3799</v>
      </c>
      <c r="D40" s="1101"/>
      <c r="E40" s="324">
        <f>F40-5</f>
        <v>45415</v>
      </c>
      <c r="F40" s="324">
        <f>F39+7</f>
        <v>45420</v>
      </c>
      <c r="G40" s="324">
        <f>G39+7</f>
        <v>45459</v>
      </c>
      <c r="H40" s="1097"/>
      <c r="K40" s="1118"/>
    </row>
    <row r="41" spans="1:11" s="1117" customFormat="1">
      <c r="A41" s="1097"/>
      <c r="B41" s="1100" t="s">
        <v>3798</v>
      </c>
      <c r="C41" s="1100" t="s">
        <v>3784</v>
      </c>
      <c r="D41" s="1101"/>
      <c r="E41" s="324">
        <f>F41-5</f>
        <v>45422</v>
      </c>
      <c r="F41" s="324">
        <f>F40+7</f>
        <v>45427</v>
      </c>
      <c r="G41" s="324">
        <f>G40+7</f>
        <v>45466</v>
      </c>
      <c r="H41" s="1097"/>
    </row>
    <row r="42" spans="1:11" s="1117" customFormat="1">
      <c r="A42" s="1097"/>
      <c r="B42" s="1100" t="s">
        <v>3783</v>
      </c>
      <c r="C42" s="1100" t="s">
        <v>3782</v>
      </c>
      <c r="D42" s="1101"/>
      <c r="E42" s="324">
        <f>F42-5</f>
        <v>45429</v>
      </c>
      <c r="F42" s="324">
        <f>F41+7</f>
        <v>45434</v>
      </c>
      <c r="G42" s="324">
        <f>G41+7</f>
        <v>45473</v>
      </c>
      <c r="H42" s="1097"/>
    </row>
    <row r="43" spans="1:11" s="1117" customFormat="1">
      <c r="A43" s="1097"/>
      <c r="B43" s="1100" t="s">
        <v>3809</v>
      </c>
      <c r="C43" s="1100" t="s">
        <v>3808</v>
      </c>
      <c r="D43" s="1099"/>
      <c r="E43" s="324">
        <f>F43-5</f>
        <v>45436</v>
      </c>
      <c r="F43" s="324">
        <f>F42+7</f>
        <v>45441</v>
      </c>
      <c r="G43" s="324">
        <f>G42+7</f>
        <v>45480</v>
      </c>
      <c r="H43" s="1097"/>
    </row>
    <row r="44" spans="1:11" s="1096" customFormat="1">
      <c r="A44" s="1097"/>
      <c r="B44" s="1116"/>
      <c r="C44" s="1097"/>
      <c r="D44" s="1097"/>
      <c r="E44" s="1097"/>
      <c r="F44" s="1097"/>
      <c r="G44" s="1097"/>
      <c r="H44" s="1097"/>
    </row>
    <row r="45" spans="1:11" s="1096" customFormat="1">
      <c r="A45" s="1108" t="s">
        <v>3807</v>
      </c>
      <c r="B45" s="1115"/>
      <c r="C45" s="1114"/>
      <c r="D45" s="1108"/>
      <c r="E45" s="1108"/>
      <c r="F45" s="1108"/>
      <c r="G45" s="1113"/>
      <c r="H45" s="1097"/>
    </row>
    <row r="46" spans="1:11" s="1096" customFormat="1">
      <c r="A46" s="1097"/>
      <c r="B46" s="1106" t="s">
        <v>3795</v>
      </c>
      <c r="C46" s="335" t="s">
        <v>3794</v>
      </c>
      <c r="D46" s="1106" t="s">
        <v>3806</v>
      </c>
      <c r="E46" s="401" t="s">
        <v>3793</v>
      </c>
      <c r="F46" s="401" t="s">
        <v>3793</v>
      </c>
      <c r="G46" s="331" t="s">
        <v>3805</v>
      </c>
      <c r="H46" s="1097"/>
    </row>
    <row r="47" spans="1:11" s="1096" customFormat="1">
      <c r="A47" s="1097"/>
      <c r="B47" s="1104"/>
      <c r="C47" s="1105"/>
      <c r="D47" s="1104"/>
      <c r="E47" s="331" t="s">
        <v>3791</v>
      </c>
      <c r="F47" s="331" t="s">
        <v>3804</v>
      </c>
      <c r="G47" s="331" t="s">
        <v>3803</v>
      </c>
      <c r="H47" s="1097"/>
    </row>
    <row r="48" spans="1:11" s="1096" customFormat="1">
      <c r="A48" s="1097"/>
      <c r="B48" s="1102" t="s">
        <v>3790</v>
      </c>
      <c r="C48" s="1100" t="s">
        <v>3802</v>
      </c>
      <c r="D48" s="1103" t="s">
        <v>3801</v>
      </c>
      <c r="E48" s="324">
        <f>F48-5</f>
        <v>45408</v>
      </c>
      <c r="F48" s="324">
        <v>45413</v>
      </c>
      <c r="G48" s="324">
        <f>F48+26</f>
        <v>45439</v>
      </c>
      <c r="H48" s="1097"/>
    </row>
    <row r="49" spans="1:8" s="1096" customFormat="1">
      <c r="A49" s="1097"/>
      <c r="B49" s="1102" t="s">
        <v>3800</v>
      </c>
      <c r="C49" s="1100" t="s">
        <v>3799</v>
      </c>
      <c r="D49" s="1101"/>
      <c r="E49" s="324">
        <f>F49-5</f>
        <v>45415</v>
      </c>
      <c r="F49" s="324">
        <f>F48+7</f>
        <v>45420</v>
      </c>
      <c r="G49" s="324">
        <f>G48+7</f>
        <v>45446</v>
      </c>
      <c r="H49" s="1097"/>
    </row>
    <row r="50" spans="1:8" s="1096" customFormat="1">
      <c r="A50" s="1097"/>
      <c r="B50" s="1100" t="s">
        <v>3798</v>
      </c>
      <c r="C50" s="1100" t="s">
        <v>3784</v>
      </c>
      <c r="D50" s="1101"/>
      <c r="E50" s="324">
        <f>F50-5</f>
        <v>45422</v>
      </c>
      <c r="F50" s="324">
        <f>F49+7</f>
        <v>45427</v>
      </c>
      <c r="G50" s="324">
        <f>G49+7</f>
        <v>45453</v>
      </c>
      <c r="H50" s="1097"/>
    </row>
    <row r="51" spans="1:8" s="1096" customFormat="1">
      <c r="A51" s="1097"/>
      <c r="B51" s="1100" t="s">
        <v>3783</v>
      </c>
      <c r="C51" s="1100" t="s">
        <v>3782</v>
      </c>
      <c r="D51" s="1101"/>
      <c r="E51" s="324">
        <f>F51-5</f>
        <v>45429</v>
      </c>
      <c r="F51" s="324">
        <f>F50+7</f>
        <v>45434</v>
      </c>
      <c r="G51" s="324">
        <f>G50+7</f>
        <v>45460</v>
      </c>
      <c r="H51" s="1097"/>
    </row>
    <row r="52" spans="1:8" s="1096" customFormat="1">
      <c r="A52" s="1097"/>
      <c r="B52" s="1100" t="s">
        <v>3797</v>
      </c>
      <c r="C52" s="1100" t="s">
        <v>3780</v>
      </c>
      <c r="D52" s="1099"/>
      <c r="E52" s="324">
        <f>F52-5</f>
        <v>45436</v>
      </c>
      <c r="F52" s="324">
        <f>F51+7</f>
        <v>45441</v>
      </c>
      <c r="G52" s="324">
        <f>G51+7</f>
        <v>45467</v>
      </c>
      <c r="H52" s="1097"/>
    </row>
    <row r="53" spans="1:8" s="1096" customFormat="1">
      <c r="A53" s="1097"/>
      <c r="B53" s="1112"/>
      <c r="C53" s="1107"/>
      <c r="D53" s="1097"/>
      <c r="E53" s="1097"/>
      <c r="F53" s="1097"/>
      <c r="G53" s="1097"/>
      <c r="H53" s="1097"/>
    </row>
    <row r="54" spans="1:8" s="1096" customFormat="1">
      <c r="A54" s="1108"/>
      <c r="B54" s="1109"/>
      <c r="C54" s="1111"/>
      <c r="D54" s="1110"/>
      <c r="E54" s="1110"/>
      <c r="F54" s="1109"/>
      <c r="G54" s="1097"/>
      <c r="H54" s="1097"/>
    </row>
    <row r="55" spans="1:8" s="1096" customFormat="1">
      <c r="A55" s="1108" t="s">
        <v>3796</v>
      </c>
      <c r="B55" s="1097"/>
      <c r="C55" s="1107"/>
      <c r="D55" s="1097"/>
      <c r="E55" s="1097"/>
      <c r="F55" s="1097"/>
      <c r="G55" s="1097"/>
      <c r="H55" s="1097"/>
    </row>
    <row r="56" spans="1:8" s="1096" customFormat="1">
      <c r="A56" s="1097"/>
      <c r="B56" s="1106" t="s">
        <v>3795</v>
      </c>
      <c r="C56" s="335" t="s">
        <v>3794</v>
      </c>
      <c r="D56" s="1106" t="s">
        <v>22</v>
      </c>
      <c r="E56" s="401" t="s">
        <v>3793</v>
      </c>
      <c r="F56" s="401" t="s">
        <v>3793</v>
      </c>
      <c r="G56" s="331" t="s">
        <v>3792</v>
      </c>
      <c r="H56" s="1097"/>
    </row>
    <row r="57" spans="1:8" s="1096" customFormat="1" ht="13.5" customHeight="1">
      <c r="A57" s="1097"/>
      <c r="B57" s="1104"/>
      <c r="C57" s="1105"/>
      <c r="D57" s="1104"/>
      <c r="E57" s="331" t="s">
        <v>3791</v>
      </c>
      <c r="F57" s="331" t="s">
        <v>24</v>
      </c>
      <c r="G57" s="331" t="s">
        <v>25</v>
      </c>
      <c r="H57" s="1097"/>
    </row>
    <row r="58" spans="1:8" s="1096" customFormat="1" ht="19.5" customHeight="1">
      <c r="A58" s="1097"/>
      <c r="B58" s="1102" t="s">
        <v>3790</v>
      </c>
      <c r="C58" s="1100" t="s">
        <v>3789</v>
      </c>
      <c r="D58" s="1103" t="s">
        <v>3788</v>
      </c>
      <c r="E58" s="324">
        <f>F58-4</f>
        <v>45409</v>
      </c>
      <c r="F58" s="324">
        <v>45413</v>
      </c>
      <c r="G58" s="324">
        <f>F58+44</f>
        <v>45457</v>
      </c>
      <c r="H58" s="1097"/>
    </row>
    <row r="59" spans="1:8" s="1096" customFormat="1" ht="18.75" customHeight="1">
      <c r="A59" s="1097"/>
      <c r="B59" s="1102" t="s">
        <v>3787</v>
      </c>
      <c r="C59" s="1100" t="s">
        <v>3786</v>
      </c>
      <c r="D59" s="1101"/>
      <c r="E59" s="324">
        <f>E58+7</f>
        <v>45416</v>
      </c>
      <c r="F59" s="324">
        <f>F58+7</f>
        <v>45420</v>
      </c>
      <c r="G59" s="1098">
        <f>G58+7</f>
        <v>45464</v>
      </c>
      <c r="H59" s="1097"/>
    </row>
    <row r="60" spans="1:8" s="1096" customFormat="1" ht="19.5" customHeight="1">
      <c r="A60" s="1097"/>
      <c r="B60" s="1100" t="s">
        <v>3785</v>
      </c>
      <c r="C60" s="1100" t="s">
        <v>3784</v>
      </c>
      <c r="D60" s="1101"/>
      <c r="E60" s="324">
        <f>E59+7</f>
        <v>45423</v>
      </c>
      <c r="F60" s="324">
        <f>F59+7</f>
        <v>45427</v>
      </c>
      <c r="G60" s="1098">
        <f>G59+7</f>
        <v>45471</v>
      </c>
      <c r="H60" s="1097"/>
    </row>
    <row r="61" spans="1:8" s="1096" customFormat="1">
      <c r="A61" s="1097"/>
      <c r="B61" s="1100" t="s">
        <v>3783</v>
      </c>
      <c r="C61" s="1100" t="s">
        <v>3782</v>
      </c>
      <c r="D61" s="1101"/>
      <c r="E61" s="324">
        <f>E60+7</f>
        <v>45430</v>
      </c>
      <c r="F61" s="324">
        <f>F60+7</f>
        <v>45434</v>
      </c>
      <c r="G61" s="1098">
        <f>G60+7</f>
        <v>45478</v>
      </c>
      <c r="H61" s="1097"/>
    </row>
    <row r="62" spans="1:8" s="1096" customFormat="1" ht="19.5" customHeight="1">
      <c r="A62" s="1097"/>
      <c r="B62" s="1100" t="s">
        <v>3781</v>
      </c>
      <c r="C62" s="1100" t="s">
        <v>3780</v>
      </c>
      <c r="D62" s="1099"/>
      <c r="E62" s="324">
        <f>E61+7</f>
        <v>45437</v>
      </c>
      <c r="F62" s="324">
        <f>F61+7</f>
        <v>45441</v>
      </c>
      <c r="G62" s="1098">
        <f>G61+7</f>
        <v>45485</v>
      </c>
      <c r="H62" s="1097"/>
    </row>
    <row r="63" spans="1:8">
      <c r="C63" s="1094"/>
    </row>
  </sheetData>
  <mergeCells count="29">
    <mergeCell ref="D18:D22"/>
    <mergeCell ref="A1:G1"/>
    <mergeCell ref="A2:B2"/>
    <mergeCell ref="A3:G3"/>
    <mergeCell ref="D16:D17"/>
    <mergeCell ref="C16:C17"/>
    <mergeCell ref="B16:B17"/>
    <mergeCell ref="C6:C7"/>
    <mergeCell ref="B6:B7"/>
    <mergeCell ref="D6:D7"/>
    <mergeCell ref="D8:D12"/>
    <mergeCell ref="C56:C57"/>
    <mergeCell ref="D56:D57"/>
    <mergeCell ref="B46:B47"/>
    <mergeCell ref="C46:C47"/>
    <mergeCell ref="D46:D47"/>
    <mergeCell ref="D26:D27"/>
    <mergeCell ref="B26:B27"/>
    <mergeCell ref="D39:D43"/>
    <mergeCell ref="D48:D52"/>
    <mergeCell ref="D58:D62"/>
    <mergeCell ref="A24:G24"/>
    <mergeCell ref="A35:G35"/>
    <mergeCell ref="C26:C27"/>
    <mergeCell ref="D28:D32"/>
    <mergeCell ref="B37:B38"/>
    <mergeCell ref="C37:C38"/>
    <mergeCell ref="D37:D38"/>
    <mergeCell ref="B56:B57"/>
  </mergeCells>
  <phoneticPr fontId="12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workbookViewId="0">
      <selection activeCell="F2" sqref="F2"/>
    </sheetView>
  </sheetViews>
  <sheetFormatPr defaultColWidth="9" defaultRowHeight="14.25"/>
  <cols>
    <col min="1" max="1" width="22.125" style="1148" customWidth="1"/>
    <col min="2" max="2" width="26.125" style="1148" customWidth="1"/>
    <col min="3" max="3" width="9" style="1148"/>
    <col min="4" max="4" width="11.625" style="1148" customWidth="1"/>
    <col min="5" max="5" width="20.25" style="1148" customWidth="1"/>
    <col min="6" max="6" width="34" style="1148" customWidth="1"/>
    <col min="7" max="7" width="11.625" style="1148" customWidth="1"/>
    <col min="8" max="16384" width="9" style="1148"/>
  </cols>
  <sheetData>
    <row r="1" spans="1:6" ht="42.75" customHeight="1">
      <c r="A1" s="1230" t="s">
        <v>3916</v>
      </c>
      <c r="B1" s="1230"/>
      <c r="C1" s="1230"/>
      <c r="D1" s="1230"/>
      <c r="E1" s="1230"/>
      <c r="F1" s="1230"/>
    </row>
    <row r="2" spans="1:6" ht="36.75" customHeight="1">
      <c r="A2" s="1222"/>
      <c r="B2" s="1227" t="s">
        <v>3778</v>
      </c>
      <c r="C2" s="1227"/>
      <c r="D2" s="1227"/>
      <c r="E2" s="1227"/>
      <c r="F2" s="1229" t="s">
        <v>3917</v>
      </c>
    </row>
    <row r="3" spans="1:6" ht="36.75" customHeight="1">
      <c r="A3" s="1222"/>
      <c r="B3" s="1228" t="s">
        <v>3777</v>
      </c>
      <c r="C3" s="1227"/>
      <c r="D3" s="1227"/>
      <c r="E3" s="1227"/>
      <c r="F3" s="1227"/>
    </row>
    <row r="4" spans="1:6">
      <c r="A4" s="1202" t="s">
        <v>3915</v>
      </c>
      <c r="B4" s="1202"/>
      <c r="C4" s="1226"/>
      <c r="D4" s="1225"/>
      <c r="E4" s="1225"/>
      <c r="F4" s="1224"/>
    </row>
    <row r="5" spans="1:6">
      <c r="A5" s="1202" t="s">
        <v>19</v>
      </c>
      <c r="B5" s="1202"/>
      <c r="C5" s="1200"/>
      <c r="D5" s="1221"/>
      <c r="E5" s="1221"/>
      <c r="F5" s="1223"/>
    </row>
    <row r="6" spans="1:6">
      <c r="A6" s="1222"/>
      <c r="B6" s="1160" t="s">
        <v>20</v>
      </c>
      <c r="C6" s="1160" t="s">
        <v>21</v>
      </c>
      <c r="D6" s="1160" t="s">
        <v>5</v>
      </c>
      <c r="E6" s="1159" t="s">
        <v>3864</v>
      </c>
      <c r="F6" s="1151" t="s">
        <v>19</v>
      </c>
    </row>
    <row r="7" spans="1:6">
      <c r="A7" s="1222"/>
      <c r="B7" s="1156"/>
      <c r="C7" s="1156"/>
      <c r="D7" s="1156"/>
      <c r="E7" s="1199" t="s">
        <v>24</v>
      </c>
      <c r="F7" s="1199" t="s">
        <v>25</v>
      </c>
    </row>
    <row r="8" spans="1:6">
      <c r="A8" s="1154"/>
      <c r="B8" s="1218" t="s">
        <v>3914</v>
      </c>
      <c r="C8" s="1218" t="s">
        <v>99</v>
      </c>
      <c r="D8" s="1155" t="s">
        <v>82</v>
      </c>
      <c r="E8" s="1193">
        <v>45420</v>
      </c>
      <c r="F8" s="1193">
        <f>E8+40</f>
        <v>45460</v>
      </c>
    </row>
    <row r="9" spans="1:6">
      <c r="A9" s="1154"/>
      <c r="B9" s="1218" t="s">
        <v>2030</v>
      </c>
      <c r="C9" s="1218" t="s">
        <v>189</v>
      </c>
      <c r="D9" s="1153"/>
      <c r="E9" s="1193">
        <f>E8+4</f>
        <v>45424</v>
      </c>
      <c r="F9" s="1193">
        <f>E9+40</f>
        <v>45464</v>
      </c>
    </row>
    <row r="10" spans="1:6">
      <c r="A10" s="1154"/>
      <c r="B10" s="1218" t="s">
        <v>2029</v>
      </c>
      <c r="C10" s="1220" t="s">
        <v>149</v>
      </c>
      <c r="D10" s="1153"/>
      <c r="E10" s="1193">
        <f>E9+7</f>
        <v>45431</v>
      </c>
      <c r="F10" s="1193">
        <f>E10+40</f>
        <v>45471</v>
      </c>
    </row>
    <row r="11" spans="1:6">
      <c r="A11" s="1154"/>
      <c r="B11" s="1219" t="s">
        <v>3913</v>
      </c>
      <c r="C11" s="1218" t="s">
        <v>99</v>
      </c>
      <c r="D11" s="1153"/>
      <c r="E11" s="1193">
        <f>E10+7</f>
        <v>45438</v>
      </c>
      <c r="F11" s="1193">
        <f>E11+40</f>
        <v>45478</v>
      </c>
    </row>
    <row r="12" spans="1:6">
      <c r="A12" s="1154"/>
      <c r="B12" s="1218"/>
      <c r="C12" s="1218"/>
      <c r="D12" s="1153"/>
      <c r="E12" s="1193"/>
      <c r="F12" s="1193"/>
    </row>
    <row r="13" spans="1:6">
      <c r="A13" s="1154"/>
      <c r="B13" s="1218"/>
      <c r="C13" s="1218"/>
      <c r="D13" s="1217"/>
      <c r="E13" s="1193"/>
      <c r="F13" s="1193"/>
    </row>
    <row r="14" spans="1:6">
      <c r="A14" s="1202" t="s">
        <v>34</v>
      </c>
      <c r="B14" s="1202"/>
      <c r="C14" s="1206"/>
      <c r="D14" s="1200"/>
      <c r="E14" s="1200"/>
      <c r="F14" s="1221"/>
    </row>
    <row r="15" spans="1:6">
      <c r="A15" s="1154"/>
      <c r="B15" s="1160" t="s">
        <v>20</v>
      </c>
      <c r="C15" s="1156" t="s">
        <v>21</v>
      </c>
      <c r="D15" s="1160" t="s">
        <v>5</v>
      </c>
      <c r="E15" s="1159" t="s">
        <v>3864</v>
      </c>
      <c r="F15" s="1151" t="s">
        <v>137</v>
      </c>
    </row>
    <row r="16" spans="1:6">
      <c r="A16" s="1154"/>
      <c r="B16" s="1160"/>
      <c r="C16" s="1167"/>
      <c r="D16" s="1160"/>
      <c r="E16" s="1151" t="s">
        <v>24</v>
      </c>
      <c r="F16" s="1151" t="s">
        <v>25</v>
      </c>
    </row>
    <row r="17" spans="1:6">
      <c r="A17" s="1154"/>
      <c r="B17" s="1218" t="s">
        <v>3914</v>
      </c>
      <c r="C17" s="1218" t="s">
        <v>99</v>
      </c>
      <c r="D17" s="1155" t="s">
        <v>82</v>
      </c>
      <c r="E17" s="1193">
        <v>45420</v>
      </c>
      <c r="F17" s="1193">
        <f>E17+40</f>
        <v>45460</v>
      </c>
    </row>
    <row r="18" spans="1:6">
      <c r="A18" s="1154"/>
      <c r="B18" s="1218" t="s">
        <v>2030</v>
      </c>
      <c r="C18" s="1218" t="s">
        <v>189</v>
      </c>
      <c r="D18" s="1153"/>
      <c r="E18" s="1193">
        <f>E17+4</f>
        <v>45424</v>
      </c>
      <c r="F18" s="1193">
        <f>E18+40</f>
        <v>45464</v>
      </c>
    </row>
    <row r="19" spans="1:6">
      <c r="A19" s="1154"/>
      <c r="B19" s="1218" t="s">
        <v>2029</v>
      </c>
      <c r="C19" s="1220" t="s">
        <v>149</v>
      </c>
      <c r="D19" s="1153"/>
      <c r="E19" s="1193">
        <f>E18+7</f>
        <v>45431</v>
      </c>
      <c r="F19" s="1193">
        <f>E19+40</f>
        <v>45471</v>
      </c>
    </row>
    <row r="20" spans="1:6">
      <c r="A20" s="1154"/>
      <c r="B20" s="1219" t="s">
        <v>3913</v>
      </c>
      <c r="C20" s="1218" t="s">
        <v>99</v>
      </c>
      <c r="D20" s="1153"/>
      <c r="E20" s="1193">
        <f>E19+7</f>
        <v>45438</v>
      </c>
      <c r="F20" s="1193">
        <f>E20+40</f>
        <v>45478</v>
      </c>
    </row>
    <row r="21" spans="1:6">
      <c r="A21" s="1154"/>
      <c r="B21" s="1218"/>
      <c r="C21" s="1218"/>
      <c r="D21" s="1217"/>
      <c r="E21" s="1193"/>
      <c r="F21" s="1193"/>
    </row>
    <row r="22" spans="1:6">
      <c r="A22" s="1215" t="s">
        <v>159</v>
      </c>
      <c r="B22" s="1216"/>
      <c r="C22" s="1216"/>
      <c r="D22" s="1215"/>
      <c r="E22" s="1215"/>
      <c r="F22" s="1214"/>
    </row>
    <row r="23" spans="1:6">
      <c r="A23" s="1215" t="s">
        <v>162</v>
      </c>
      <c r="B23" s="1216"/>
      <c r="C23" s="1216"/>
      <c r="D23" s="1215"/>
      <c r="E23" s="1215"/>
      <c r="F23" s="1214"/>
    </row>
    <row r="24" spans="1:6">
      <c r="A24" s="1213"/>
      <c r="B24" s="1155" t="s">
        <v>20</v>
      </c>
      <c r="C24" s="1155" t="s">
        <v>21</v>
      </c>
      <c r="D24" s="1155" t="s">
        <v>5</v>
      </c>
      <c r="E24" s="1159" t="s">
        <v>3864</v>
      </c>
      <c r="F24" s="1211" t="s">
        <v>162</v>
      </c>
    </row>
    <row r="25" spans="1:6">
      <c r="A25" s="1213"/>
      <c r="B25" s="1153"/>
      <c r="C25" s="1153"/>
      <c r="D25" s="1150"/>
      <c r="E25" s="1211" t="s">
        <v>24</v>
      </c>
      <c r="F25" s="1211" t="s">
        <v>25</v>
      </c>
    </row>
    <row r="26" spans="1:6">
      <c r="A26" s="1213"/>
      <c r="B26" s="1188" t="s">
        <v>3909</v>
      </c>
      <c r="C26" s="1188" t="s">
        <v>3908</v>
      </c>
      <c r="D26" s="1155" t="s">
        <v>3194</v>
      </c>
      <c r="E26" s="1149">
        <v>45417</v>
      </c>
      <c r="F26" s="1149">
        <f>E26+27</f>
        <v>45444</v>
      </c>
    </row>
    <row r="27" spans="1:6" ht="15.75">
      <c r="A27" s="1213"/>
      <c r="B27" s="1188" t="s">
        <v>3907</v>
      </c>
      <c r="C27" s="1204" t="s">
        <v>3906</v>
      </c>
      <c r="D27" s="1153"/>
      <c r="E27" s="1149">
        <f>E26+7</f>
        <v>45424</v>
      </c>
      <c r="F27" s="1149">
        <f>E27+27</f>
        <v>45451</v>
      </c>
    </row>
    <row r="28" spans="1:6" ht="15.75">
      <c r="A28" s="1213"/>
      <c r="B28" s="1204" t="s">
        <v>3905</v>
      </c>
      <c r="C28" s="1188" t="s">
        <v>3904</v>
      </c>
      <c r="D28" s="1153"/>
      <c r="E28" s="1149">
        <f>E27+7</f>
        <v>45431</v>
      </c>
      <c r="F28" s="1149">
        <f>E28+27</f>
        <v>45458</v>
      </c>
    </row>
    <row r="29" spans="1:6" ht="15.75">
      <c r="A29" s="1213"/>
      <c r="B29" s="1188" t="s">
        <v>3903</v>
      </c>
      <c r="C29" s="1204" t="s">
        <v>3902</v>
      </c>
      <c r="D29" s="1150"/>
      <c r="E29" s="1208">
        <v>45438</v>
      </c>
      <c r="F29" s="1208">
        <v>45465</v>
      </c>
    </row>
    <row r="30" spans="1:6">
      <c r="A30" s="1171" t="s">
        <v>64</v>
      </c>
      <c r="B30" s="1171"/>
      <c r="C30" s="1171"/>
      <c r="D30" s="1171"/>
      <c r="E30" s="1212"/>
      <c r="F30" s="1212"/>
    </row>
    <row r="31" spans="1:6">
      <c r="A31" s="1212" t="s">
        <v>163</v>
      </c>
      <c r="B31" s="1212"/>
      <c r="C31" s="1212"/>
      <c r="D31" s="1212"/>
      <c r="E31" s="1212"/>
      <c r="F31" s="1212"/>
    </row>
    <row r="32" spans="1:6">
      <c r="A32" s="1154"/>
      <c r="B32" s="1155" t="s">
        <v>3912</v>
      </c>
      <c r="C32" s="1155" t="s">
        <v>21</v>
      </c>
      <c r="D32" s="1155" t="s">
        <v>5</v>
      </c>
      <c r="E32" s="1159" t="s">
        <v>3864</v>
      </c>
      <c r="F32" s="1211" t="s">
        <v>163</v>
      </c>
    </row>
    <row r="33" spans="1:6">
      <c r="A33" s="1154"/>
      <c r="B33" s="1153"/>
      <c r="C33" s="1153"/>
      <c r="D33" s="1150"/>
      <c r="E33" s="1211" t="s">
        <v>24</v>
      </c>
      <c r="F33" s="1211" t="s">
        <v>25</v>
      </c>
    </row>
    <row r="34" spans="1:6" ht="15.75">
      <c r="A34" s="1154"/>
      <c r="B34" s="1188" t="s">
        <v>3911</v>
      </c>
      <c r="C34" s="1204" t="s">
        <v>2417</v>
      </c>
      <c r="D34" s="1155" t="s">
        <v>120</v>
      </c>
      <c r="E34" s="1149">
        <v>45413</v>
      </c>
      <c r="F34" s="1149">
        <f>E34+27</f>
        <v>45440</v>
      </c>
    </row>
    <row r="35" spans="1:6">
      <c r="A35" s="1154"/>
      <c r="D35" s="1153"/>
      <c r="E35" s="1149">
        <f>E34+7</f>
        <v>45420</v>
      </c>
      <c r="F35" s="1149">
        <f>E35+27</f>
        <v>45447</v>
      </c>
    </row>
    <row r="36" spans="1:6" ht="15.75">
      <c r="A36" s="1154"/>
      <c r="B36" s="1188" t="s">
        <v>136</v>
      </c>
      <c r="C36" s="1204" t="s">
        <v>2413</v>
      </c>
      <c r="D36" s="1153"/>
      <c r="E36" s="1149">
        <f>E35+7</f>
        <v>45427</v>
      </c>
      <c r="F36" s="1149">
        <f>E36+27</f>
        <v>45454</v>
      </c>
    </row>
    <row r="37" spans="1:6">
      <c r="A37" s="1154"/>
      <c r="B37" s="1188" t="s">
        <v>1358</v>
      </c>
      <c r="C37" s="1188" t="s">
        <v>1357</v>
      </c>
      <c r="D37" s="1150"/>
      <c r="E37" s="1208">
        <v>45441</v>
      </c>
      <c r="F37" s="1208">
        <v>45464</v>
      </c>
    </row>
    <row r="38" spans="1:6">
      <c r="A38" s="1162" t="s">
        <v>164</v>
      </c>
      <c r="B38" s="1210"/>
      <c r="C38" s="1162"/>
      <c r="D38" s="1162"/>
      <c r="E38" s="1162"/>
      <c r="F38" s="1162"/>
    </row>
    <row r="39" spans="1:6">
      <c r="A39" s="1154"/>
      <c r="B39" s="1160" t="s">
        <v>20</v>
      </c>
      <c r="C39" s="1160" t="s">
        <v>21</v>
      </c>
      <c r="D39" s="1160" t="s">
        <v>5</v>
      </c>
      <c r="E39" s="1159" t="s">
        <v>3864</v>
      </c>
      <c r="F39" s="1199" t="s">
        <v>164</v>
      </c>
    </row>
    <row r="40" spans="1:6">
      <c r="A40" s="1154"/>
      <c r="B40" s="1156"/>
      <c r="C40" s="1156"/>
      <c r="D40" s="1160"/>
      <c r="E40" s="1205" t="s">
        <v>24</v>
      </c>
      <c r="F40" s="1151" t="s">
        <v>25</v>
      </c>
    </row>
    <row r="41" spans="1:6">
      <c r="A41" s="1154"/>
      <c r="B41" s="1188" t="s">
        <v>3909</v>
      </c>
      <c r="C41" s="1188" t="s">
        <v>3908</v>
      </c>
      <c r="D41" s="1155" t="s">
        <v>3194</v>
      </c>
      <c r="E41" s="1149">
        <v>45417</v>
      </c>
      <c r="F41" s="1149">
        <f>E41+27</f>
        <v>45444</v>
      </c>
    </row>
    <row r="42" spans="1:6" ht="15.75">
      <c r="A42" s="1154"/>
      <c r="B42" s="1188" t="s">
        <v>3907</v>
      </c>
      <c r="C42" s="1204" t="s">
        <v>3906</v>
      </c>
      <c r="D42" s="1153"/>
      <c r="E42" s="1149">
        <f>E41+7</f>
        <v>45424</v>
      </c>
      <c r="F42" s="1149">
        <f>E42+27</f>
        <v>45451</v>
      </c>
    </row>
    <row r="43" spans="1:6" ht="15.75">
      <c r="A43" s="1154"/>
      <c r="B43" s="1204" t="s">
        <v>3905</v>
      </c>
      <c r="C43" s="1188" t="s">
        <v>3904</v>
      </c>
      <c r="D43" s="1153"/>
      <c r="E43" s="1149">
        <f>E42+7</f>
        <v>45431</v>
      </c>
      <c r="F43" s="1149">
        <f>E43+27</f>
        <v>45458</v>
      </c>
    </row>
    <row r="44" spans="1:6" ht="15.75">
      <c r="A44" s="1154"/>
      <c r="B44" s="1188" t="s">
        <v>3903</v>
      </c>
      <c r="C44" s="1204" t="s">
        <v>3902</v>
      </c>
      <c r="D44" s="1150"/>
      <c r="E44" s="1208">
        <v>45438</v>
      </c>
      <c r="F44" s="1208">
        <v>45465</v>
      </c>
    </row>
    <row r="45" spans="1:6">
      <c r="A45" s="1202" t="s">
        <v>175</v>
      </c>
      <c r="B45" s="1202"/>
      <c r="C45" s="1206"/>
      <c r="D45" s="1200"/>
      <c r="E45" s="1200"/>
      <c r="F45" s="1200"/>
    </row>
    <row r="46" spans="1:6">
      <c r="A46" s="1152"/>
      <c r="B46" s="1160" t="s">
        <v>20</v>
      </c>
      <c r="C46" s="1160" t="s">
        <v>21</v>
      </c>
      <c r="D46" s="1160" t="s">
        <v>5</v>
      </c>
      <c r="E46" s="1159" t="s">
        <v>3864</v>
      </c>
      <c r="F46" s="1199" t="s">
        <v>3910</v>
      </c>
    </row>
    <row r="47" spans="1:6">
      <c r="A47" s="1152"/>
      <c r="B47" s="1156"/>
      <c r="C47" s="1156"/>
      <c r="D47" s="1160"/>
      <c r="E47" s="1205" t="s">
        <v>24</v>
      </c>
      <c r="F47" s="1151" t="s">
        <v>25</v>
      </c>
    </row>
    <row r="48" spans="1:6">
      <c r="A48" s="1152"/>
      <c r="B48" s="1188" t="s">
        <v>3909</v>
      </c>
      <c r="C48" s="1188" t="s">
        <v>3908</v>
      </c>
      <c r="D48" s="1155" t="s">
        <v>3194</v>
      </c>
      <c r="E48" s="1176">
        <v>45417</v>
      </c>
      <c r="F48" s="1174">
        <f>E48+10</f>
        <v>45427</v>
      </c>
    </row>
    <row r="49" spans="1:6" ht="15.75">
      <c r="A49" s="1152"/>
      <c r="B49" s="1188" t="s">
        <v>3907</v>
      </c>
      <c r="C49" s="1204" t="s">
        <v>3906</v>
      </c>
      <c r="D49" s="1153"/>
      <c r="E49" s="1176">
        <f>E48+7</f>
        <v>45424</v>
      </c>
      <c r="F49" s="1177">
        <f>E49+10</f>
        <v>45434</v>
      </c>
    </row>
    <row r="50" spans="1:6" ht="15.75">
      <c r="A50" s="1152"/>
      <c r="B50" s="1204" t="s">
        <v>3905</v>
      </c>
      <c r="C50" s="1188" t="s">
        <v>3904</v>
      </c>
      <c r="D50" s="1153"/>
      <c r="E50" s="1176">
        <f>E49+7</f>
        <v>45431</v>
      </c>
      <c r="F50" s="1177">
        <f>E50+10</f>
        <v>45441</v>
      </c>
    </row>
    <row r="51" spans="1:6" ht="15.75">
      <c r="A51" s="1152"/>
      <c r="B51" s="1188" t="s">
        <v>3903</v>
      </c>
      <c r="C51" s="1204" t="s">
        <v>3902</v>
      </c>
      <c r="D51" s="1150"/>
      <c r="E51" s="1208">
        <v>45438</v>
      </c>
      <c r="F51" s="1208">
        <v>45465</v>
      </c>
    </row>
    <row r="52" spans="1:6">
      <c r="A52" s="1202" t="s">
        <v>153</v>
      </c>
      <c r="B52" s="1202"/>
      <c r="C52" s="1206"/>
      <c r="D52" s="1200"/>
      <c r="E52" s="1200"/>
      <c r="F52" s="1200"/>
    </row>
    <row r="53" spans="1:6">
      <c r="A53" s="1152"/>
      <c r="B53" s="1160" t="s">
        <v>20</v>
      </c>
      <c r="C53" s="1160" t="s">
        <v>21</v>
      </c>
      <c r="D53" s="1160" t="s">
        <v>5</v>
      </c>
      <c r="E53" s="1159" t="s">
        <v>3864</v>
      </c>
      <c r="F53" s="1199" t="s">
        <v>153</v>
      </c>
    </row>
    <row r="54" spans="1:6">
      <c r="A54" s="1152"/>
      <c r="B54" s="1156"/>
      <c r="C54" s="1156"/>
      <c r="D54" s="1160"/>
      <c r="E54" s="1205" t="s">
        <v>24</v>
      </c>
      <c r="F54" s="1151" t="s">
        <v>25</v>
      </c>
    </row>
    <row r="55" spans="1:6" ht="15.75">
      <c r="A55" s="1152"/>
      <c r="B55" s="1175" t="s">
        <v>3901</v>
      </c>
      <c r="C55" s="1209" t="s">
        <v>1931</v>
      </c>
      <c r="D55" s="1191" t="s">
        <v>72</v>
      </c>
      <c r="E55" s="1176">
        <v>45417</v>
      </c>
      <c r="F55" s="1177">
        <f>E55+10</f>
        <v>45427</v>
      </c>
    </row>
    <row r="56" spans="1:6" ht="15.75">
      <c r="A56" s="1152"/>
      <c r="B56" s="1175" t="s">
        <v>3900</v>
      </c>
      <c r="C56" s="1209" t="s">
        <v>3897</v>
      </c>
      <c r="D56" s="1190"/>
      <c r="E56" s="1176">
        <f>E55+7</f>
        <v>45424</v>
      </c>
      <c r="F56" s="1177">
        <f>E56+10</f>
        <v>45434</v>
      </c>
    </row>
    <row r="57" spans="1:6" ht="15.75">
      <c r="A57" s="1152"/>
      <c r="B57" s="1175" t="s">
        <v>3899</v>
      </c>
      <c r="C57" s="1209" t="s">
        <v>3897</v>
      </c>
      <c r="D57" s="1190"/>
      <c r="E57" s="1176">
        <f>E56+7</f>
        <v>45431</v>
      </c>
      <c r="F57" s="1177">
        <f>E57+10</f>
        <v>45441</v>
      </c>
    </row>
    <row r="58" spans="1:6" ht="15.75">
      <c r="A58" s="1152"/>
      <c r="B58" s="1175" t="s">
        <v>3898</v>
      </c>
      <c r="C58" s="1209" t="s">
        <v>3897</v>
      </c>
      <c r="D58" s="1190"/>
      <c r="E58" s="1208">
        <v>45438</v>
      </c>
      <c r="F58" s="1208">
        <v>45446</v>
      </c>
    </row>
    <row r="59" spans="1:6">
      <c r="A59" s="1202" t="s">
        <v>3896</v>
      </c>
      <c r="B59" s="1202"/>
      <c r="C59" s="1206"/>
      <c r="D59" s="1200"/>
      <c r="E59" s="1200"/>
      <c r="F59" s="1200"/>
    </row>
    <row r="60" spans="1:6">
      <c r="A60" s="1152"/>
      <c r="B60" s="1160" t="s">
        <v>20</v>
      </c>
      <c r="C60" s="1160" t="s">
        <v>21</v>
      </c>
      <c r="D60" s="1160" t="s">
        <v>5</v>
      </c>
      <c r="E60" s="1159" t="s">
        <v>3864</v>
      </c>
      <c r="F60" s="1199" t="s">
        <v>153</v>
      </c>
    </row>
    <row r="61" spans="1:6">
      <c r="A61" s="1152"/>
      <c r="B61" s="1156"/>
      <c r="C61" s="1156"/>
      <c r="D61" s="1160"/>
      <c r="E61" s="1205" t="s">
        <v>24</v>
      </c>
      <c r="F61" s="1151" t="s">
        <v>25</v>
      </c>
    </row>
    <row r="62" spans="1:6" ht="15.75">
      <c r="A62" s="1152"/>
      <c r="B62" s="1175" t="s">
        <v>3867</v>
      </c>
      <c r="C62" s="1209" t="s">
        <v>3872</v>
      </c>
      <c r="D62" s="1156" t="s">
        <v>120</v>
      </c>
      <c r="E62" s="1176">
        <v>45417</v>
      </c>
      <c r="F62" s="1177">
        <f>E62+10</f>
        <v>45427</v>
      </c>
    </row>
    <row r="63" spans="1:6" ht="15.75">
      <c r="A63" s="1152"/>
      <c r="B63" s="1175" t="s">
        <v>3871</v>
      </c>
      <c r="C63" s="1209" t="s">
        <v>3870</v>
      </c>
      <c r="D63" s="1172"/>
      <c r="E63" s="1176">
        <f>E62+7</f>
        <v>45424</v>
      </c>
      <c r="F63" s="1177">
        <f>E63+10</f>
        <v>45434</v>
      </c>
    </row>
    <row r="64" spans="1:6" ht="15.75">
      <c r="A64" s="1152"/>
      <c r="B64" s="1175" t="s">
        <v>3895</v>
      </c>
      <c r="C64" s="1209" t="s">
        <v>3868</v>
      </c>
      <c r="D64" s="1172"/>
      <c r="E64" s="1176">
        <f>E63+7</f>
        <v>45431</v>
      </c>
      <c r="F64" s="1177">
        <f>E64+10</f>
        <v>45441</v>
      </c>
    </row>
    <row r="65" spans="1:6" ht="15.75">
      <c r="A65" s="1152"/>
      <c r="B65" s="1175" t="s">
        <v>3867</v>
      </c>
      <c r="C65" s="1209" t="s">
        <v>3866</v>
      </c>
      <c r="D65" s="1167"/>
      <c r="E65" s="1208">
        <v>45438</v>
      </c>
      <c r="F65" s="1208">
        <v>45446</v>
      </c>
    </row>
    <row r="66" spans="1:6">
      <c r="A66" s="1202" t="s">
        <v>2436</v>
      </c>
      <c r="B66" s="1202"/>
      <c r="C66" s="1206"/>
      <c r="D66" s="1200"/>
      <c r="E66" s="1200"/>
      <c r="F66" s="1200"/>
    </row>
    <row r="67" spans="1:6">
      <c r="A67" s="1207"/>
      <c r="B67" s="1160" t="s">
        <v>20</v>
      </c>
      <c r="C67" s="1160" t="s">
        <v>21</v>
      </c>
      <c r="D67" s="1160" t="s">
        <v>5</v>
      </c>
      <c r="E67" s="1159" t="s">
        <v>3864</v>
      </c>
      <c r="F67" s="1199" t="s">
        <v>2436</v>
      </c>
    </row>
    <row r="68" spans="1:6">
      <c r="A68" s="1207"/>
      <c r="B68" s="1156"/>
      <c r="C68" s="1156"/>
      <c r="D68" s="1160"/>
      <c r="E68" s="1205" t="s">
        <v>24</v>
      </c>
      <c r="F68" s="1151" t="s">
        <v>25</v>
      </c>
    </row>
    <row r="69" spans="1:6" ht="15.75">
      <c r="A69" s="1207"/>
      <c r="B69" s="1188" t="s">
        <v>3894</v>
      </c>
      <c r="C69" s="1204" t="s">
        <v>3893</v>
      </c>
      <c r="D69" s="1156" t="s">
        <v>120</v>
      </c>
      <c r="E69" s="1176">
        <v>45420</v>
      </c>
      <c r="F69" s="1177">
        <f>E69+17</f>
        <v>45437</v>
      </c>
    </row>
    <row r="70" spans="1:6" ht="15.75">
      <c r="A70" s="1207"/>
      <c r="B70" s="1188" t="s">
        <v>3892</v>
      </c>
      <c r="C70" s="1204" t="s">
        <v>1667</v>
      </c>
      <c r="D70" s="1172"/>
      <c r="E70" s="1176">
        <f>E69+7</f>
        <v>45427</v>
      </c>
      <c r="F70" s="1177">
        <f>E70+17</f>
        <v>45444</v>
      </c>
    </row>
    <row r="71" spans="1:6" ht="15.75">
      <c r="A71" s="1152"/>
      <c r="B71" s="1188" t="s">
        <v>3891</v>
      </c>
      <c r="C71" s="1204" t="s">
        <v>3890</v>
      </c>
      <c r="D71" s="1172"/>
      <c r="E71" s="1176">
        <f>E70+7</f>
        <v>45434</v>
      </c>
      <c r="F71" s="1177">
        <f>E71+17</f>
        <v>45451</v>
      </c>
    </row>
    <row r="72" spans="1:6">
      <c r="A72" s="1202" t="s">
        <v>188</v>
      </c>
      <c r="B72" s="1202"/>
      <c r="C72" s="1206"/>
      <c r="D72" s="1200"/>
      <c r="E72" s="1206"/>
      <c r="F72" s="1200"/>
    </row>
    <row r="73" spans="1:6">
      <c r="A73" s="1154"/>
      <c r="B73" s="1160" t="s">
        <v>20</v>
      </c>
      <c r="C73" s="1160" t="s">
        <v>21</v>
      </c>
      <c r="D73" s="1160" t="s">
        <v>5</v>
      </c>
      <c r="E73" s="1159" t="s">
        <v>3864</v>
      </c>
      <c r="F73" s="1199" t="s">
        <v>188</v>
      </c>
    </row>
    <row r="74" spans="1:6">
      <c r="A74" s="1154"/>
      <c r="B74" s="1156"/>
      <c r="C74" s="1156"/>
      <c r="D74" s="1160"/>
      <c r="E74" s="1205" t="s">
        <v>24</v>
      </c>
      <c r="F74" s="1151" t="s">
        <v>25</v>
      </c>
    </row>
    <row r="75" spans="1:6" ht="15.75">
      <c r="A75" s="1154"/>
      <c r="B75" s="1204" t="s">
        <v>3889</v>
      </c>
      <c r="C75" s="1204" t="s">
        <v>3888</v>
      </c>
      <c r="D75" s="1156" t="s">
        <v>120</v>
      </c>
      <c r="E75" s="1176">
        <v>45424</v>
      </c>
      <c r="F75" s="1177">
        <f>E75+10</f>
        <v>45434</v>
      </c>
    </row>
    <row r="76" spans="1:6" ht="15.75">
      <c r="A76" s="1154"/>
      <c r="B76" s="1204" t="s">
        <v>171</v>
      </c>
      <c r="C76" s="1204" t="s">
        <v>3887</v>
      </c>
      <c r="D76" s="1172"/>
      <c r="E76" s="1176">
        <f>E75+7</f>
        <v>45431</v>
      </c>
      <c r="F76" s="1177">
        <f>E76+10</f>
        <v>45441</v>
      </c>
    </row>
    <row r="77" spans="1:6" ht="15.75">
      <c r="A77" s="1154"/>
      <c r="B77" s="1204" t="s">
        <v>3886</v>
      </c>
      <c r="C77" s="1188" t="s">
        <v>3885</v>
      </c>
      <c r="D77" s="1172"/>
      <c r="E77" s="1176">
        <f>E76+7</f>
        <v>45438</v>
      </c>
      <c r="F77" s="1177">
        <f>E77+10</f>
        <v>45448</v>
      </c>
    </row>
    <row r="78" spans="1:6">
      <c r="A78" s="1171" t="s">
        <v>96</v>
      </c>
      <c r="B78" s="1203"/>
      <c r="C78" s="1203"/>
      <c r="D78" s="1171"/>
      <c r="E78" s="1171"/>
      <c r="F78" s="1171"/>
    </row>
    <row r="79" spans="1:6">
      <c r="A79" s="1202" t="s">
        <v>97</v>
      </c>
      <c r="B79" s="1202"/>
      <c r="C79" s="1201"/>
      <c r="D79" s="1200"/>
      <c r="E79" s="1171"/>
      <c r="F79" s="1171"/>
    </row>
    <row r="80" spans="1:6">
      <c r="A80" s="1154"/>
      <c r="B80" s="1160" t="s">
        <v>20</v>
      </c>
      <c r="C80" s="1160" t="s">
        <v>21</v>
      </c>
      <c r="D80" s="1160" t="s">
        <v>5</v>
      </c>
      <c r="E80" s="1159" t="s">
        <v>3864</v>
      </c>
      <c r="F80" s="1199" t="s">
        <v>98</v>
      </c>
    </row>
    <row r="81" spans="1:6">
      <c r="A81" s="1154"/>
      <c r="B81" s="1156"/>
      <c r="C81" s="1156"/>
      <c r="D81" s="1156"/>
      <c r="E81" s="1159" t="s">
        <v>24</v>
      </c>
      <c r="F81" s="1199" t="s">
        <v>25</v>
      </c>
    </row>
    <row r="82" spans="1:6" ht="15.75">
      <c r="A82" s="1154"/>
      <c r="B82" s="1188" t="s">
        <v>3884</v>
      </c>
      <c r="C82" s="1188" t="s">
        <v>3883</v>
      </c>
      <c r="D82" s="1198" t="s">
        <v>124</v>
      </c>
      <c r="E82" s="1174">
        <v>45414</v>
      </c>
      <c r="F82" s="1193">
        <f>E82+31</f>
        <v>45445</v>
      </c>
    </row>
    <row r="83" spans="1:6" ht="15.75">
      <c r="A83" s="1154"/>
      <c r="B83" s="1188" t="s">
        <v>140</v>
      </c>
      <c r="C83" s="1188" t="s">
        <v>3882</v>
      </c>
      <c r="D83" s="1197"/>
      <c r="E83" s="1174">
        <f>E82+9</f>
        <v>45423</v>
      </c>
      <c r="F83" s="1193">
        <f>E83+31</f>
        <v>45454</v>
      </c>
    </row>
    <row r="84" spans="1:6" ht="15.75">
      <c r="A84" s="1154"/>
      <c r="B84" s="1188" t="s">
        <v>3881</v>
      </c>
      <c r="C84" s="1188" t="s">
        <v>3880</v>
      </c>
      <c r="D84" s="1197"/>
      <c r="E84" s="1196">
        <f>E83+6</f>
        <v>45429</v>
      </c>
      <c r="F84" s="1195">
        <f>E84+31</f>
        <v>45460</v>
      </c>
    </row>
    <row r="85" spans="1:6" ht="15.75">
      <c r="A85" s="1154"/>
      <c r="B85" s="1188" t="s">
        <v>63</v>
      </c>
      <c r="C85" s="1188" t="s">
        <v>3879</v>
      </c>
      <c r="D85" s="1194"/>
      <c r="E85" s="1174">
        <f>E84+12</f>
        <v>45441</v>
      </c>
      <c r="F85" s="1193">
        <f>E85+31</f>
        <v>45472</v>
      </c>
    </row>
    <row r="86" spans="1:6">
      <c r="A86" s="1154"/>
      <c r="B86" s="1188"/>
      <c r="C86" s="1188"/>
      <c r="D86" s="1194"/>
      <c r="E86" s="1174"/>
      <c r="F86" s="1193"/>
    </row>
    <row r="87" spans="1:6">
      <c r="A87" s="1186" t="s">
        <v>185</v>
      </c>
      <c r="B87" s="1184"/>
      <c r="C87" s="1192"/>
      <c r="D87" s="1161"/>
      <c r="E87" s="1171"/>
      <c r="F87" s="1171"/>
    </row>
    <row r="88" spans="1:6">
      <c r="A88" s="1152"/>
      <c r="B88" s="1160" t="s">
        <v>20</v>
      </c>
      <c r="C88" s="1160" t="s">
        <v>21</v>
      </c>
      <c r="D88" s="1160" t="s">
        <v>5</v>
      </c>
      <c r="E88" s="1181" t="s">
        <v>3864</v>
      </c>
      <c r="F88" s="1180" t="s">
        <v>185</v>
      </c>
    </row>
    <row r="89" spans="1:6">
      <c r="A89" s="1152"/>
      <c r="B89" s="1156"/>
      <c r="C89" s="1156"/>
      <c r="D89" s="1160"/>
      <c r="E89" s="1178" t="s">
        <v>24</v>
      </c>
      <c r="F89" s="1177" t="s">
        <v>25</v>
      </c>
    </row>
    <row r="90" spans="1:6">
      <c r="A90" s="1152"/>
      <c r="B90" s="1151" t="s">
        <v>3877</v>
      </c>
      <c r="C90" s="1188" t="s">
        <v>816</v>
      </c>
      <c r="D90" s="1191" t="s">
        <v>3878</v>
      </c>
      <c r="E90" s="1174">
        <v>45424</v>
      </c>
      <c r="F90" s="1177">
        <f>E90+2</f>
        <v>45426</v>
      </c>
    </row>
    <row r="91" spans="1:6">
      <c r="A91" s="1152"/>
      <c r="B91" s="1151" t="s">
        <v>3877</v>
      </c>
      <c r="C91" s="1188" t="s">
        <v>1448</v>
      </c>
      <c r="D91" s="1190"/>
      <c r="E91" s="1174">
        <f>E90+7</f>
        <v>45431</v>
      </c>
      <c r="F91" s="1177">
        <f>E91+2</f>
        <v>45433</v>
      </c>
    </row>
    <row r="92" spans="1:6">
      <c r="A92" s="1152"/>
      <c r="B92" s="1151" t="s">
        <v>3877</v>
      </c>
      <c r="C92" s="1188" t="s">
        <v>819</v>
      </c>
      <c r="D92" s="1190"/>
      <c r="E92" s="1174">
        <f>E91+7</f>
        <v>45438</v>
      </c>
      <c r="F92" s="1177">
        <f>E92+2</f>
        <v>45440</v>
      </c>
    </row>
    <row r="93" spans="1:6">
      <c r="A93" s="1186" t="s">
        <v>186</v>
      </c>
      <c r="B93" s="1184"/>
      <c r="C93" s="1184"/>
      <c r="D93" s="1161"/>
      <c r="E93" s="1183"/>
      <c r="F93" s="1183"/>
    </row>
    <row r="94" spans="1:6">
      <c r="A94" s="1152"/>
      <c r="B94" s="1160" t="s">
        <v>20</v>
      </c>
      <c r="C94" s="1160" t="s">
        <v>21</v>
      </c>
      <c r="D94" s="1160" t="s">
        <v>5</v>
      </c>
      <c r="E94" s="1181" t="s">
        <v>3864</v>
      </c>
      <c r="F94" s="1180" t="s">
        <v>186</v>
      </c>
    </row>
    <row r="95" spans="1:6">
      <c r="A95" s="1152"/>
      <c r="B95" s="1156"/>
      <c r="C95" s="1156"/>
      <c r="D95" s="1160"/>
      <c r="E95" s="1178" t="s">
        <v>24</v>
      </c>
      <c r="F95" s="1177" t="s">
        <v>25</v>
      </c>
    </row>
    <row r="96" spans="1:6" ht="15.75">
      <c r="A96" s="1152"/>
      <c r="B96" s="1151" t="s">
        <v>3874</v>
      </c>
      <c r="C96" s="1188" t="s">
        <v>3876</v>
      </c>
      <c r="D96" s="1189" t="s">
        <v>86</v>
      </c>
      <c r="E96" s="1174">
        <v>45423</v>
      </c>
      <c r="F96" s="1174">
        <f>E96+2</f>
        <v>45425</v>
      </c>
    </row>
    <row r="97" spans="1:8" ht="15.75">
      <c r="A97" s="1152"/>
      <c r="B97" s="1151" t="s">
        <v>3874</v>
      </c>
      <c r="C97" s="1188" t="s">
        <v>3875</v>
      </c>
      <c r="D97" s="1189"/>
      <c r="E97" s="1174">
        <f>E96+7</f>
        <v>45430</v>
      </c>
      <c r="F97" s="1174">
        <f>E97+2</f>
        <v>45432</v>
      </c>
    </row>
    <row r="98" spans="1:8" ht="15.75">
      <c r="A98" s="1152"/>
      <c r="B98" s="1151" t="s">
        <v>3874</v>
      </c>
      <c r="C98" s="1188" t="s">
        <v>3873</v>
      </c>
      <c r="D98" s="1189"/>
      <c r="E98" s="1174">
        <f>E97+7</f>
        <v>45437</v>
      </c>
      <c r="F98" s="1174">
        <f>E98+2</f>
        <v>45439</v>
      </c>
    </row>
    <row r="99" spans="1:8">
      <c r="A99" s="1152"/>
      <c r="B99" s="1151"/>
      <c r="C99" s="1188"/>
      <c r="D99" s="1189"/>
      <c r="E99" s="1174"/>
      <c r="F99" s="1174"/>
    </row>
    <row r="100" spans="1:8">
      <c r="A100" s="1152"/>
      <c r="B100" s="1151"/>
      <c r="C100" s="1188"/>
      <c r="D100" s="1187"/>
      <c r="E100" s="1174"/>
      <c r="F100" s="1174"/>
      <c r="H100" s="1174">
        <f>G100+7</f>
        <v>7</v>
      </c>
    </row>
    <row r="101" spans="1:8">
      <c r="A101" s="1186" t="s">
        <v>2855</v>
      </c>
      <c r="B101" s="1185"/>
      <c r="C101" s="1184"/>
      <c r="D101" s="1161"/>
      <c r="E101" s="1183"/>
      <c r="F101" s="1183"/>
    </row>
    <row r="102" spans="1:8">
      <c r="A102" s="1152"/>
      <c r="B102" s="1160" t="s">
        <v>20</v>
      </c>
      <c r="C102" s="1156" t="s">
        <v>21</v>
      </c>
      <c r="D102" s="1182" t="s">
        <v>5</v>
      </c>
      <c r="E102" s="1181" t="s">
        <v>3864</v>
      </c>
      <c r="F102" s="1180" t="s">
        <v>2855</v>
      </c>
    </row>
    <row r="103" spans="1:8">
      <c r="A103" s="1152"/>
      <c r="B103" s="1156"/>
      <c r="C103" s="1172"/>
      <c r="D103" s="1179"/>
      <c r="E103" s="1178" t="s">
        <v>24</v>
      </c>
      <c r="F103" s="1177" t="s">
        <v>25</v>
      </c>
    </row>
    <row r="104" spans="1:8">
      <c r="A104" s="1152"/>
      <c r="B104" s="1175" t="s">
        <v>3867</v>
      </c>
      <c r="C104" s="1175" t="s">
        <v>3872</v>
      </c>
      <c r="D104" s="1156" t="s">
        <v>120</v>
      </c>
      <c r="E104" s="1176">
        <v>45417</v>
      </c>
      <c r="F104" s="1174">
        <f>E104+7</f>
        <v>45424</v>
      </c>
    </row>
    <row r="105" spans="1:8">
      <c r="A105" s="1152"/>
      <c r="B105" s="1175" t="s">
        <v>3871</v>
      </c>
      <c r="C105" s="1175" t="s">
        <v>3870</v>
      </c>
      <c r="D105" s="1172"/>
      <c r="E105" s="1176">
        <f>E104+7</f>
        <v>45424</v>
      </c>
      <c r="F105" s="1174">
        <f>E105+7</f>
        <v>45431</v>
      </c>
    </row>
    <row r="106" spans="1:8">
      <c r="A106" s="1152"/>
      <c r="B106" s="1175" t="s">
        <v>3869</v>
      </c>
      <c r="C106" s="1175" t="s">
        <v>3868</v>
      </c>
      <c r="D106" s="1172"/>
      <c r="E106" s="1176">
        <f>E105+7</f>
        <v>45431</v>
      </c>
      <c r="F106" s="1174">
        <f>E106+7</f>
        <v>45438</v>
      </c>
    </row>
    <row r="107" spans="1:8">
      <c r="A107" s="1152"/>
      <c r="B107" s="1175" t="s">
        <v>3867</v>
      </c>
      <c r="C107" s="1175" t="s">
        <v>3866</v>
      </c>
      <c r="D107" s="1167"/>
      <c r="E107" s="1174">
        <f>E106+7</f>
        <v>45438</v>
      </c>
      <c r="F107" s="1174">
        <f>E107+7</f>
        <v>45445</v>
      </c>
    </row>
    <row r="108" spans="1:8">
      <c r="A108" s="1171" t="s">
        <v>103</v>
      </c>
      <c r="B108" s="1171"/>
      <c r="C108" s="1171"/>
      <c r="D108" s="1171"/>
      <c r="E108" s="1171"/>
      <c r="F108" s="1173"/>
    </row>
    <row r="109" spans="1:8">
      <c r="A109" s="1171" t="s">
        <v>2</v>
      </c>
      <c r="B109" s="1171"/>
      <c r="C109" s="1171"/>
      <c r="D109" s="1171"/>
      <c r="E109" s="1171"/>
      <c r="F109" s="1173"/>
    </row>
    <row r="110" spans="1:8">
      <c r="A110" s="1154"/>
      <c r="B110" s="1169" t="s">
        <v>20</v>
      </c>
      <c r="C110" s="1169" t="s">
        <v>21</v>
      </c>
      <c r="D110" s="1156" t="s">
        <v>5</v>
      </c>
      <c r="E110" s="1159" t="s">
        <v>3864</v>
      </c>
      <c r="F110" s="1151" t="s">
        <v>114</v>
      </c>
    </row>
    <row r="111" spans="1:8">
      <c r="A111" s="1154"/>
      <c r="B111" s="1168"/>
      <c r="C111" s="1168"/>
      <c r="D111" s="1167"/>
      <c r="E111" s="1151" t="s">
        <v>24</v>
      </c>
      <c r="F111" s="1151" t="s">
        <v>25</v>
      </c>
    </row>
    <row r="112" spans="1:8">
      <c r="A112" s="1154"/>
      <c r="B112" s="1151" t="s">
        <v>3858</v>
      </c>
      <c r="C112" s="1151" t="s">
        <v>3861</v>
      </c>
      <c r="D112" s="1156" t="s">
        <v>3194</v>
      </c>
      <c r="E112" s="1149">
        <v>45416</v>
      </c>
      <c r="F112" s="1164">
        <f>E112+40</f>
        <v>45456</v>
      </c>
    </row>
    <row r="113" spans="1:7">
      <c r="A113" s="1154"/>
      <c r="B113" s="1151" t="s">
        <v>3858</v>
      </c>
      <c r="C113" s="1151" t="s">
        <v>3860</v>
      </c>
      <c r="D113" s="1172"/>
      <c r="E113" s="1149">
        <f>E112+10</f>
        <v>45426</v>
      </c>
      <c r="F113" s="1164">
        <f>E113+40</f>
        <v>45466</v>
      </c>
    </row>
    <row r="114" spans="1:7">
      <c r="A114" s="1154"/>
      <c r="B114" s="1151" t="s">
        <v>3858</v>
      </c>
      <c r="C114" s="1151" t="s">
        <v>3859</v>
      </c>
      <c r="D114" s="1172"/>
      <c r="E114" s="1149">
        <f>E113+7</f>
        <v>45433</v>
      </c>
      <c r="F114" s="1164">
        <f>E114+40</f>
        <v>45473</v>
      </c>
    </row>
    <row r="115" spans="1:7">
      <c r="A115" s="1154"/>
      <c r="B115" s="1151" t="s">
        <v>3858</v>
      </c>
      <c r="C115" s="1151" t="s">
        <v>3857</v>
      </c>
      <c r="D115" s="1167"/>
      <c r="E115" s="1149">
        <f>E114+7</f>
        <v>45440</v>
      </c>
      <c r="F115" s="1164">
        <f>E115+40</f>
        <v>45480</v>
      </c>
    </row>
    <row r="116" spans="1:7">
      <c r="A116" s="1171" t="s">
        <v>108</v>
      </c>
      <c r="B116" s="1171"/>
      <c r="C116" s="1171"/>
      <c r="D116" s="1171"/>
      <c r="E116" s="1171" t="s">
        <v>2134</v>
      </c>
      <c r="F116" s="1170"/>
    </row>
    <row r="117" spans="1:7">
      <c r="A117" s="1154"/>
      <c r="B117" s="1169" t="s">
        <v>20</v>
      </c>
      <c r="C117" s="1169" t="s">
        <v>21</v>
      </c>
      <c r="D117" s="1156" t="s">
        <v>5</v>
      </c>
      <c r="E117" s="1159" t="s">
        <v>3864</v>
      </c>
      <c r="F117" s="1151" t="s">
        <v>108</v>
      </c>
    </row>
    <row r="118" spans="1:7">
      <c r="A118" s="1154"/>
      <c r="B118" s="1168"/>
      <c r="C118" s="1168"/>
      <c r="D118" s="1167"/>
      <c r="E118" s="1151" t="s">
        <v>24</v>
      </c>
      <c r="F118" s="1151" t="s">
        <v>25</v>
      </c>
    </row>
    <row r="119" spans="1:7">
      <c r="A119" s="1154"/>
      <c r="B119" s="1151" t="s">
        <v>3858</v>
      </c>
      <c r="C119" s="1151" t="s">
        <v>3861</v>
      </c>
      <c r="D119" s="1166" t="s">
        <v>3194</v>
      </c>
      <c r="E119" s="1149">
        <v>45416</v>
      </c>
      <c r="F119" s="1164">
        <f>E119+40</f>
        <v>45456</v>
      </c>
    </row>
    <row r="120" spans="1:7">
      <c r="A120" s="1154"/>
      <c r="B120" s="1151" t="s">
        <v>3858</v>
      </c>
      <c r="C120" s="1151" t="s">
        <v>3860</v>
      </c>
      <c r="D120" s="1165"/>
      <c r="E120" s="1149">
        <f>E119+10</f>
        <v>45426</v>
      </c>
      <c r="F120" s="1164">
        <f>E120+40</f>
        <v>45466</v>
      </c>
    </row>
    <row r="121" spans="1:7">
      <c r="A121" s="1154"/>
      <c r="B121" s="1151" t="s">
        <v>3858</v>
      </c>
      <c r="C121" s="1151" t="s">
        <v>3859</v>
      </c>
      <c r="D121" s="1165"/>
      <c r="E121" s="1149">
        <f>E120+7</f>
        <v>45433</v>
      </c>
      <c r="F121" s="1164">
        <f>E121+40</f>
        <v>45473</v>
      </c>
    </row>
    <row r="122" spans="1:7">
      <c r="A122" s="1154"/>
      <c r="B122" s="1151" t="s">
        <v>3858</v>
      </c>
      <c r="C122" s="1151" t="s">
        <v>3857</v>
      </c>
      <c r="D122" s="1165"/>
      <c r="E122" s="1149">
        <f>E121+7</f>
        <v>45440</v>
      </c>
      <c r="F122" s="1164">
        <f>E122+40</f>
        <v>45480</v>
      </c>
    </row>
    <row r="123" spans="1:7">
      <c r="A123" s="1163" t="s">
        <v>117</v>
      </c>
      <c r="B123" s="1163"/>
      <c r="C123" s="1163"/>
      <c r="D123" s="1163"/>
      <c r="E123" s="1163"/>
      <c r="F123" s="1163"/>
      <c r="G123" s="1161"/>
    </row>
    <row r="124" spans="1:7">
      <c r="A124" s="1162" t="s">
        <v>3865</v>
      </c>
      <c r="B124" s="1162"/>
      <c r="C124" s="1162"/>
      <c r="D124" s="1162"/>
      <c r="E124" s="1162"/>
      <c r="F124" s="1162"/>
      <c r="G124" s="1161"/>
    </row>
    <row r="125" spans="1:7">
      <c r="A125" s="1154"/>
      <c r="B125" s="1157" t="s">
        <v>20</v>
      </c>
      <c r="C125" s="1157" t="s">
        <v>21</v>
      </c>
      <c r="D125" s="1160" t="s">
        <v>5</v>
      </c>
      <c r="E125" s="1159" t="s">
        <v>3864</v>
      </c>
      <c r="F125" s="1158" t="s">
        <v>119</v>
      </c>
      <c r="G125" s="1158"/>
    </row>
    <row r="126" spans="1:7">
      <c r="A126" s="1154"/>
      <c r="B126" s="1157"/>
      <c r="C126" s="1157"/>
      <c r="D126" s="1156"/>
      <c r="E126" s="1151" t="s">
        <v>24</v>
      </c>
      <c r="F126" s="1151" t="s">
        <v>3863</v>
      </c>
      <c r="G126" s="1151" t="s">
        <v>3862</v>
      </c>
    </row>
    <row r="127" spans="1:7">
      <c r="A127" s="1154"/>
      <c r="B127" s="1151" t="s">
        <v>3858</v>
      </c>
      <c r="C127" s="1151" t="s">
        <v>3861</v>
      </c>
      <c r="D127" s="1155" t="s">
        <v>3194</v>
      </c>
      <c r="E127" s="1149">
        <v>45416</v>
      </c>
      <c r="F127" s="1149">
        <f>E127+30</f>
        <v>45446</v>
      </c>
      <c r="G127" s="1149">
        <f>E127+40</f>
        <v>45456</v>
      </c>
    </row>
    <row r="128" spans="1:7">
      <c r="A128" s="1154"/>
      <c r="B128" s="1151" t="s">
        <v>3858</v>
      </c>
      <c r="C128" s="1151" t="s">
        <v>3860</v>
      </c>
      <c r="D128" s="1153"/>
      <c r="E128" s="1149">
        <f>E127+10</f>
        <v>45426</v>
      </c>
      <c r="F128" s="1149">
        <f>F127+7</f>
        <v>45453</v>
      </c>
      <c r="G128" s="1149">
        <f>G127+7</f>
        <v>45463</v>
      </c>
    </row>
    <row r="129" spans="1:7">
      <c r="A129" s="1154"/>
      <c r="B129" s="1151" t="s">
        <v>3858</v>
      </c>
      <c r="C129" s="1151" t="s">
        <v>3859</v>
      </c>
      <c r="D129" s="1153"/>
      <c r="E129" s="1149">
        <f>E128+7</f>
        <v>45433</v>
      </c>
      <c r="F129" s="1149">
        <f>F128+7</f>
        <v>45460</v>
      </c>
      <c r="G129" s="1149">
        <f>G128+7</f>
        <v>45470</v>
      </c>
    </row>
    <row r="130" spans="1:7">
      <c r="A130" s="1152"/>
      <c r="B130" s="1151" t="s">
        <v>3858</v>
      </c>
      <c r="C130" s="1151" t="s">
        <v>3857</v>
      </c>
      <c r="D130" s="1153"/>
      <c r="E130" s="1149">
        <f>E129+7</f>
        <v>45440</v>
      </c>
      <c r="F130" s="1149">
        <f>F129+7</f>
        <v>45467</v>
      </c>
      <c r="G130" s="1149">
        <f>G129+7</f>
        <v>45477</v>
      </c>
    </row>
    <row r="131" spans="1:7">
      <c r="A131" s="1152"/>
      <c r="B131" s="1151"/>
      <c r="C131" s="1151"/>
      <c r="D131" s="1150"/>
      <c r="E131" s="1149"/>
      <c r="F131" s="1149"/>
      <c r="G131" s="1149">
        <v>3</v>
      </c>
    </row>
  </sheetData>
  <mergeCells count="82">
    <mergeCell ref="B46:B47"/>
    <mergeCell ref="B53:B54"/>
    <mergeCell ref="A1:F1"/>
    <mergeCell ref="B2:E2"/>
    <mergeCell ref="B3:F3"/>
    <mergeCell ref="A4:B4"/>
    <mergeCell ref="A5:B5"/>
    <mergeCell ref="D82:D84"/>
    <mergeCell ref="D88:D89"/>
    <mergeCell ref="D90:D92"/>
    <mergeCell ref="D94:D95"/>
    <mergeCell ref="D96:D99"/>
    <mergeCell ref="A14:B14"/>
    <mergeCell ref="A38:F38"/>
    <mergeCell ref="A45:B45"/>
    <mergeCell ref="A52:B52"/>
    <mergeCell ref="A59:B59"/>
    <mergeCell ref="A66:B66"/>
    <mergeCell ref="A72:B72"/>
    <mergeCell ref="A79:B79"/>
    <mergeCell ref="A123:F123"/>
    <mergeCell ref="A124:F124"/>
    <mergeCell ref="B94:B95"/>
    <mergeCell ref="B102:B103"/>
    <mergeCell ref="B110:B111"/>
    <mergeCell ref="B117:B118"/>
    <mergeCell ref="C117:C118"/>
    <mergeCell ref="B60:B61"/>
    <mergeCell ref="B67:B68"/>
    <mergeCell ref="B73:B74"/>
    <mergeCell ref="B80:B81"/>
    <mergeCell ref="B88:B89"/>
    <mergeCell ref="B6:B7"/>
    <mergeCell ref="B15:B16"/>
    <mergeCell ref="B24:B25"/>
    <mergeCell ref="B32:B33"/>
    <mergeCell ref="B39:B40"/>
    <mergeCell ref="C53:C54"/>
    <mergeCell ref="C60:C61"/>
    <mergeCell ref="C67:C68"/>
    <mergeCell ref="C73:C74"/>
    <mergeCell ref="C80:C81"/>
    <mergeCell ref="C88:C89"/>
    <mergeCell ref="D53:D54"/>
    <mergeCell ref="D55:D58"/>
    <mergeCell ref="D60:D61"/>
    <mergeCell ref="B125:B126"/>
    <mergeCell ref="C6:C7"/>
    <mergeCell ref="C15:C16"/>
    <mergeCell ref="C24:C25"/>
    <mergeCell ref="C32:C33"/>
    <mergeCell ref="C39:C40"/>
    <mergeCell ref="C46:C47"/>
    <mergeCell ref="D32:D33"/>
    <mergeCell ref="D34:D37"/>
    <mergeCell ref="D39:D40"/>
    <mergeCell ref="D41:D44"/>
    <mergeCell ref="D46:D47"/>
    <mergeCell ref="D48:D51"/>
    <mergeCell ref="D6:D7"/>
    <mergeCell ref="D8:D12"/>
    <mergeCell ref="D15:D16"/>
    <mergeCell ref="D17:D20"/>
    <mergeCell ref="D24:D25"/>
    <mergeCell ref="D26:D29"/>
    <mergeCell ref="D62:D65"/>
    <mergeCell ref="D67:D68"/>
    <mergeCell ref="D69:D71"/>
    <mergeCell ref="D73:D74"/>
    <mergeCell ref="D75:D77"/>
    <mergeCell ref="C125:C126"/>
    <mergeCell ref="C94:C95"/>
    <mergeCell ref="C102:C103"/>
    <mergeCell ref="C110:C111"/>
    <mergeCell ref="D80:D81"/>
    <mergeCell ref="D125:D126"/>
    <mergeCell ref="D127:D131"/>
    <mergeCell ref="D104:D107"/>
    <mergeCell ref="D110:D111"/>
    <mergeCell ref="D112:D115"/>
    <mergeCell ref="D117:D118"/>
    <mergeCell ref="D119:D122"/>
  </mergeCells>
  <phoneticPr fontId="12" type="noConversion"/>
  <pageMargins left="0.69930555555555596" right="0.69930555555555596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NINGBO</vt:lpstr>
      <vt:lpstr>SHANGHAI</vt:lpstr>
      <vt:lpstr>SHENZHEN</vt:lpstr>
      <vt:lpstr>QINGDAO</vt:lpstr>
      <vt:lpstr>GUANGZHOU</vt:lpstr>
      <vt:lpstr>XIAMEN</vt:lpstr>
      <vt:lpstr>TIANJIN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kypx</dc:creator>
  <cp:lastModifiedBy>ky</cp:lastModifiedBy>
  <cp:revision/>
  <cp:lastPrinted>2012-06-27T03:21:03Z</cp:lastPrinted>
  <dcterms:created xsi:type="dcterms:W3CDTF">1996-12-17T01:32:42Z</dcterms:created>
  <dcterms:modified xsi:type="dcterms:W3CDTF">2024-04-28T08:23:40Z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2052-8.1.0.3281</vt:lpwstr>
  </property>
</Properties>
</file>