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emf" ContentType="image/x-emf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omments1.xml" ContentType="application/vnd.openxmlformats-officedocument.spreadsheetml.comments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F:\日常文件\船期表\2026年11月\"/>
    </mc:Choice>
  </mc:AlternateContent>
  <bookViews>
    <workbookView xWindow="0" yWindow="0" windowWidth="18345" windowHeight="8010"/>
  </bookViews>
  <sheets>
    <sheet name="NINGBO" sheetId="1" r:id="rId1"/>
    <sheet name="SHANGHAI" sheetId="11" r:id="rId2"/>
    <sheet name="SHENZHEN" sheetId="12" r:id="rId3"/>
    <sheet name="QINGDAO" sheetId="13" r:id="rId4"/>
    <sheet name="GUANGZHOU" sheetId="14" r:id="rId5"/>
    <sheet name="XIAMEN" sheetId="15" r:id="rId6"/>
  </sheets>
  <definedNames>
    <definedName name="OLE_LINK111" localSheetId="2">SHENZHEN!#REF!</definedName>
    <definedName name="OLE_LINK118" localSheetId="2">SHENZHEN!#REF!</definedName>
    <definedName name="OLE_LINK12" localSheetId="0">NINGBO!#REF!</definedName>
    <definedName name="OLE_LINK20" localSheetId="0">NINGBO!#REF!</definedName>
    <definedName name="vvd" localSheetId="2">SHENZHEN!#REF!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8" i="15" l="1"/>
  <c r="G8" i="15"/>
  <c r="F9" i="15"/>
  <c r="F10" i="15" s="1"/>
  <c r="G9" i="15"/>
  <c r="E17" i="15"/>
  <c r="E18" i="15" s="1"/>
  <c r="E19" i="15" s="1"/>
  <c r="E20" i="15" s="1"/>
  <c r="G17" i="15"/>
  <c r="F18" i="15"/>
  <c r="G18" i="15"/>
  <c r="G19" i="15" s="1"/>
  <c r="G20" i="15" s="1"/>
  <c r="F19" i="15"/>
  <c r="F20" i="15" s="1"/>
  <c r="E26" i="15"/>
  <c r="E27" i="15" s="1"/>
  <c r="E28" i="15" s="1"/>
  <c r="E29" i="15" s="1"/>
  <c r="G26" i="15"/>
  <c r="G27" i="15" s="1"/>
  <c r="G28" i="15" s="1"/>
  <c r="G29" i="15" s="1"/>
  <c r="F27" i="15"/>
  <c r="F28" i="15"/>
  <c r="F29" i="15" s="1"/>
  <c r="E36" i="15"/>
  <c r="G36" i="15"/>
  <c r="G37" i="15" s="1"/>
  <c r="G38" i="15" s="1"/>
  <c r="G39" i="15" s="1"/>
  <c r="E37" i="15"/>
  <c r="F37" i="15"/>
  <c r="F38" i="15"/>
  <c r="F39" i="15" s="1"/>
  <c r="E39" i="15" s="1"/>
  <c r="E44" i="15"/>
  <c r="G44" i="15"/>
  <c r="G45" i="15" s="1"/>
  <c r="G46" i="15" s="1"/>
  <c r="G47" i="15" s="1"/>
  <c r="F45" i="15"/>
  <c r="E45" i="15" s="1"/>
  <c r="E52" i="15"/>
  <c r="G52" i="15"/>
  <c r="F53" i="15"/>
  <c r="E53" i="15" s="1"/>
  <c r="G53" i="15"/>
  <c r="G54" i="15" s="1"/>
  <c r="G55" i="15" s="1"/>
  <c r="G10" i="15" l="1"/>
  <c r="F11" i="15"/>
  <c r="E10" i="15"/>
  <c r="F46" i="15"/>
  <c r="E38" i="15"/>
  <c r="E9" i="15"/>
  <c r="F54" i="15"/>
  <c r="E8" i="13"/>
  <c r="G8" i="13"/>
  <c r="F9" i="13"/>
  <c r="F10" i="13" s="1"/>
  <c r="G9" i="13"/>
  <c r="E10" i="13"/>
  <c r="E16" i="13"/>
  <c r="G16" i="13"/>
  <c r="F17" i="13"/>
  <c r="E23" i="13"/>
  <c r="G23" i="13"/>
  <c r="F24" i="13"/>
  <c r="E24" i="13" s="1"/>
  <c r="G24" i="13"/>
  <c r="F25" i="13"/>
  <c r="F26" i="13" s="1"/>
  <c r="G25" i="13"/>
  <c r="E30" i="13"/>
  <c r="G30" i="13"/>
  <c r="E31" i="13"/>
  <c r="F31" i="13"/>
  <c r="G31" i="13"/>
  <c r="F32" i="13"/>
  <c r="F33" i="13" s="1"/>
  <c r="G32" i="13"/>
  <c r="E33" i="13"/>
  <c r="E38" i="13"/>
  <c r="G38" i="13"/>
  <c r="F39" i="13"/>
  <c r="E39" i="13" s="1"/>
  <c r="G39" i="13"/>
  <c r="F40" i="13"/>
  <c r="E46" i="13"/>
  <c r="G46" i="13"/>
  <c r="F47" i="13"/>
  <c r="F48" i="13" s="1"/>
  <c r="G47" i="13"/>
  <c r="E54" i="13"/>
  <c r="G54" i="13"/>
  <c r="E55" i="13"/>
  <c r="F55" i="13"/>
  <c r="G55" i="13"/>
  <c r="F56" i="13"/>
  <c r="F57" i="13" s="1"/>
  <c r="G56" i="13"/>
  <c r="E62" i="13"/>
  <c r="G62" i="13"/>
  <c r="E63" i="13"/>
  <c r="F63" i="13"/>
  <c r="G63" i="13"/>
  <c r="F64" i="13"/>
  <c r="E69" i="13"/>
  <c r="G69" i="13"/>
  <c r="F70" i="13"/>
  <c r="F71" i="13" s="1"/>
  <c r="G70" i="13"/>
  <c r="E76" i="13"/>
  <c r="G76" i="13"/>
  <c r="E77" i="13"/>
  <c r="F77" i="13"/>
  <c r="G77" i="13"/>
  <c r="F78" i="13"/>
  <c r="F79" i="13" s="1"/>
  <c r="G78" i="13"/>
  <c r="E79" i="13"/>
  <c r="E84" i="13"/>
  <c r="G84" i="13"/>
  <c r="E85" i="13"/>
  <c r="F85" i="13"/>
  <c r="G85" i="13"/>
  <c r="F86" i="13"/>
  <c r="E91" i="13"/>
  <c r="G91" i="13"/>
  <c r="F92" i="13"/>
  <c r="F93" i="13" s="1"/>
  <c r="G92" i="13"/>
  <c r="E98" i="13"/>
  <c r="G98" i="13"/>
  <c r="E99" i="13"/>
  <c r="F99" i="13"/>
  <c r="G99" i="13" s="1"/>
  <c r="F100" i="13"/>
  <c r="F101" i="13" s="1"/>
  <c r="G100" i="13"/>
  <c r="E101" i="13"/>
  <c r="E106" i="13"/>
  <c r="G106" i="13"/>
  <c r="F107" i="13"/>
  <c r="E107" i="13" s="1"/>
  <c r="F108" i="13"/>
  <c r="E114" i="13"/>
  <c r="G114" i="13"/>
  <c r="F115" i="13"/>
  <c r="F116" i="13" s="1"/>
  <c r="G115" i="13"/>
  <c r="E122" i="13"/>
  <c r="G122" i="13"/>
  <c r="E123" i="13"/>
  <c r="F123" i="13"/>
  <c r="G123" i="13" s="1"/>
  <c r="F124" i="13"/>
  <c r="F125" i="13" s="1"/>
  <c r="G124" i="13"/>
  <c r="E125" i="13"/>
  <c r="E129" i="13"/>
  <c r="G129" i="13"/>
  <c r="E130" i="13"/>
  <c r="F130" i="13"/>
  <c r="G130" i="13"/>
  <c r="F131" i="13"/>
  <c r="E136" i="13"/>
  <c r="G136" i="13"/>
  <c r="F137" i="13"/>
  <c r="F138" i="13" s="1"/>
  <c r="G137" i="13"/>
  <c r="E143" i="13"/>
  <c r="G143" i="13"/>
  <c r="E144" i="13"/>
  <c r="F144" i="13"/>
  <c r="G144" i="13" s="1"/>
  <c r="F145" i="13"/>
  <c r="E145" i="13" s="1"/>
  <c r="G145" i="13"/>
  <c r="E146" i="13"/>
  <c r="F146" i="13"/>
  <c r="G146" i="13"/>
  <c r="F147" i="13"/>
  <c r="E147" i="13" s="1"/>
  <c r="G147" i="13"/>
  <c r="E151" i="13"/>
  <c r="G151" i="13"/>
  <c r="E152" i="13"/>
  <c r="F152" i="13"/>
  <c r="G152" i="13" s="1"/>
  <c r="F153" i="13"/>
  <c r="E158" i="13"/>
  <c r="G158" i="13"/>
  <c r="F159" i="13"/>
  <c r="F160" i="13" s="1"/>
  <c r="G159" i="13"/>
  <c r="E165" i="13"/>
  <c r="G165" i="13"/>
  <c r="E166" i="13"/>
  <c r="F166" i="13"/>
  <c r="G166" i="13" s="1"/>
  <c r="F167" i="13"/>
  <c r="E167" i="13" s="1"/>
  <c r="G167" i="13"/>
  <c r="E168" i="13"/>
  <c r="F168" i="13"/>
  <c r="G168" i="13" s="1"/>
  <c r="E173" i="13"/>
  <c r="G173" i="13"/>
  <c r="F174" i="13"/>
  <c r="E174" i="13" s="1"/>
  <c r="F175" i="13"/>
  <c r="E180" i="13"/>
  <c r="G180" i="13"/>
  <c r="F181" i="13"/>
  <c r="F182" i="13" s="1"/>
  <c r="G181" i="13"/>
  <c r="E188" i="13"/>
  <c r="G188" i="13"/>
  <c r="E189" i="13"/>
  <c r="F189" i="13"/>
  <c r="G189" i="13" s="1"/>
  <c r="F190" i="13"/>
  <c r="F191" i="13" s="1"/>
  <c r="E197" i="13"/>
  <c r="G197" i="13"/>
  <c r="F198" i="13"/>
  <c r="E198" i="13" s="1"/>
  <c r="F199" i="13"/>
  <c r="E204" i="13"/>
  <c r="G204" i="13"/>
  <c r="F205" i="13"/>
  <c r="E205" i="13" s="1"/>
  <c r="G205" i="13"/>
  <c r="F206" i="13"/>
  <c r="E206" i="13" s="1"/>
  <c r="F207" i="13"/>
  <c r="E207" i="13" s="1"/>
  <c r="G207" i="13"/>
  <c r="F208" i="13"/>
  <c r="E208" i="13" s="1"/>
  <c r="E211" i="13"/>
  <c r="G211" i="13"/>
  <c r="E212" i="13"/>
  <c r="F212" i="13"/>
  <c r="G212" i="13" s="1"/>
  <c r="F213" i="13"/>
  <c r="E213" i="13" s="1"/>
  <c r="E214" i="13"/>
  <c r="F214" i="13"/>
  <c r="G214" i="13"/>
  <c r="F215" i="13"/>
  <c r="E215" i="13" s="1"/>
  <c r="E218" i="13"/>
  <c r="G218" i="13"/>
  <c r="F219" i="13"/>
  <c r="E219" i="13" s="1"/>
  <c r="F220" i="13"/>
  <c r="E226" i="13"/>
  <c r="G226" i="13"/>
  <c r="E227" i="13"/>
  <c r="F227" i="13"/>
  <c r="G227" i="13"/>
  <c r="F228" i="13"/>
  <c r="E228" i="13" s="1"/>
  <c r="E233" i="13"/>
  <c r="G233" i="13"/>
  <c r="E234" i="13"/>
  <c r="F234" i="13"/>
  <c r="G234" i="13" s="1"/>
  <c r="F235" i="13"/>
  <c r="F236" i="13" s="1"/>
  <c r="E236" i="13"/>
  <c r="E241" i="13"/>
  <c r="G241" i="13"/>
  <c r="E242" i="13"/>
  <c r="F242" i="13"/>
  <c r="G242" i="13"/>
  <c r="F243" i="13"/>
  <c r="E249" i="13"/>
  <c r="G249" i="13"/>
  <c r="F250" i="13"/>
  <c r="E250" i="13" s="1"/>
  <c r="G250" i="13"/>
  <c r="F251" i="13"/>
  <c r="E251" i="13" s="1"/>
  <c r="E255" i="13"/>
  <c r="G255" i="13"/>
  <c r="F256" i="13"/>
  <c r="E256" i="13" s="1"/>
  <c r="G256" i="13"/>
  <c r="E257" i="13"/>
  <c r="F257" i="13"/>
  <c r="G257" i="13" s="1"/>
  <c r="E262" i="13"/>
  <c r="G262" i="13"/>
  <c r="F263" i="13"/>
  <c r="E269" i="13"/>
  <c r="G269" i="13"/>
  <c r="F270" i="13"/>
  <c r="E270" i="13" s="1"/>
  <c r="F271" i="13"/>
  <c r="F272" i="13" s="1"/>
  <c r="G271" i="13"/>
  <c r="E277" i="13"/>
  <c r="G277" i="13"/>
  <c r="F278" i="13"/>
  <c r="E278" i="13" s="1"/>
  <c r="E279" i="13"/>
  <c r="F279" i="13"/>
  <c r="G279" i="13" s="1"/>
  <c r="F280" i="13"/>
  <c r="F281" i="13" s="1"/>
  <c r="G281" i="13" s="1"/>
  <c r="E281" i="13"/>
  <c r="E284" i="13"/>
  <c r="G284" i="13"/>
  <c r="F285" i="13"/>
  <c r="E292" i="13"/>
  <c r="G292" i="13"/>
  <c r="F293" i="13"/>
  <c r="E293" i="13" s="1"/>
  <c r="F294" i="13"/>
  <c r="F295" i="13" s="1"/>
  <c r="G294" i="13"/>
  <c r="E299" i="13"/>
  <c r="G299" i="13"/>
  <c r="F300" i="13"/>
  <c r="E300" i="13" s="1"/>
  <c r="E301" i="13"/>
  <c r="F301" i="13"/>
  <c r="G301" i="13" s="1"/>
  <c r="F302" i="13"/>
  <c r="F303" i="13" s="1"/>
  <c r="G303" i="13" s="1"/>
  <c r="E303" i="13"/>
  <c r="E307" i="13"/>
  <c r="G307" i="13"/>
  <c r="F308" i="13"/>
  <c r="E314" i="13"/>
  <c r="G314" i="13"/>
  <c r="F315" i="13"/>
  <c r="E315" i="13" s="1"/>
  <c r="G315" i="13"/>
  <c r="F316" i="13"/>
  <c r="E316" i="13" s="1"/>
  <c r="G316" i="13"/>
  <c r="F317" i="13"/>
  <c r="E317" i="13" s="1"/>
  <c r="E321" i="13"/>
  <c r="G321" i="13"/>
  <c r="E322" i="13"/>
  <c r="F322" i="13"/>
  <c r="G322" i="13"/>
  <c r="E323" i="13"/>
  <c r="F323" i="13"/>
  <c r="G323" i="13" s="1"/>
  <c r="E328" i="13"/>
  <c r="G328" i="13"/>
  <c r="F329" i="13"/>
  <c r="E336" i="13"/>
  <c r="G336" i="13"/>
  <c r="E337" i="13"/>
  <c r="F337" i="13"/>
  <c r="G337" i="13"/>
  <c r="F338" i="13"/>
  <c r="E338" i="13" s="1"/>
  <c r="G338" i="13"/>
  <c r="E339" i="13"/>
  <c r="F339" i="13"/>
  <c r="G339" i="13"/>
  <c r="F340" i="13"/>
  <c r="E340" i="13" s="1"/>
  <c r="G340" i="13"/>
  <c r="E344" i="13"/>
  <c r="G344" i="13"/>
  <c r="F345" i="13"/>
  <c r="E345" i="13" s="1"/>
  <c r="E346" i="13"/>
  <c r="F346" i="13"/>
  <c r="G346" i="13" s="1"/>
  <c r="E351" i="13"/>
  <c r="G351" i="13"/>
  <c r="F352" i="13"/>
  <c r="E359" i="13"/>
  <c r="G359" i="13"/>
  <c r="F360" i="13"/>
  <c r="E360" i="13" s="1"/>
  <c r="F361" i="13"/>
  <c r="E361" i="13" s="1"/>
  <c r="G361" i="13"/>
  <c r="F362" i="13"/>
  <c r="E362" i="13" s="1"/>
  <c r="E367" i="13"/>
  <c r="G367" i="13"/>
  <c r="F368" i="13"/>
  <c r="E368" i="13" s="1"/>
  <c r="G368" i="13"/>
  <c r="E369" i="13"/>
  <c r="F369" i="13"/>
  <c r="G369" i="13"/>
  <c r="F370" i="13"/>
  <c r="F371" i="13" s="1"/>
  <c r="E374" i="13"/>
  <c r="G374" i="13"/>
  <c r="F375" i="13"/>
  <c r="E382" i="13"/>
  <c r="G382" i="13"/>
  <c r="F383" i="13"/>
  <c r="E383" i="13" s="1"/>
  <c r="F384" i="13"/>
  <c r="E384" i="13" s="1"/>
  <c r="G384" i="13"/>
  <c r="F385" i="13"/>
  <c r="E385" i="13" s="1"/>
  <c r="G385" i="13"/>
  <c r="F386" i="13"/>
  <c r="E386" i="13" s="1"/>
  <c r="E390" i="13"/>
  <c r="G390" i="13"/>
  <c r="F391" i="13"/>
  <c r="E397" i="13"/>
  <c r="G397" i="13"/>
  <c r="F398" i="13"/>
  <c r="E398" i="13" s="1"/>
  <c r="F399" i="13"/>
  <c r="F400" i="13" s="1"/>
  <c r="G399" i="13"/>
  <c r="E405" i="13"/>
  <c r="G405" i="13"/>
  <c r="F406" i="13"/>
  <c r="E406" i="13" s="1"/>
  <c r="G406" i="13"/>
  <c r="E407" i="13"/>
  <c r="F407" i="13"/>
  <c r="G407" i="13" s="1"/>
  <c r="E412" i="13"/>
  <c r="G412" i="13"/>
  <c r="F413" i="13"/>
  <c r="E420" i="13"/>
  <c r="G420" i="13"/>
  <c r="F421" i="13"/>
  <c r="E421" i="13" s="1"/>
  <c r="F422" i="13"/>
  <c r="F423" i="13" s="1"/>
  <c r="G422" i="13"/>
  <c r="E428" i="13"/>
  <c r="G428" i="13"/>
  <c r="F429" i="13"/>
  <c r="E429" i="13" s="1"/>
  <c r="G429" i="13"/>
  <c r="E430" i="13"/>
  <c r="F430" i="13"/>
  <c r="G430" i="13" s="1"/>
  <c r="E435" i="13"/>
  <c r="G435" i="13"/>
  <c r="F436" i="13"/>
  <c r="E442" i="13"/>
  <c r="G442" i="13"/>
  <c r="E443" i="13"/>
  <c r="F443" i="13"/>
  <c r="G443" i="13"/>
  <c r="F444" i="13"/>
  <c r="F445" i="13" s="1"/>
  <c r="G444" i="13"/>
  <c r="E449" i="13"/>
  <c r="G449" i="13"/>
  <c r="F450" i="13"/>
  <c r="E450" i="13" s="1"/>
  <c r="G450" i="13"/>
  <c r="E451" i="13"/>
  <c r="F451" i="13"/>
  <c r="G451" i="13" s="1"/>
  <c r="E457" i="13"/>
  <c r="G457" i="13"/>
  <c r="F458" i="13"/>
  <c r="E464" i="13"/>
  <c r="G464" i="13"/>
  <c r="F465" i="13"/>
  <c r="E465" i="13" s="1"/>
  <c r="G465" i="13"/>
  <c r="F466" i="13"/>
  <c r="F467" i="13" s="1"/>
  <c r="G466" i="13"/>
  <c r="E471" i="13"/>
  <c r="G471" i="13"/>
  <c r="F472" i="13"/>
  <c r="F473" i="13" s="1"/>
  <c r="E478" i="13"/>
  <c r="G478" i="13"/>
  <c r="F479" i="13"/>
  <c r="E486" i="13"/>
  <c r="G486" i="13"/>
  <c r="F487" i="13"/>
  <c r="E487" i="13" s="1"/>
  <c r="F488" i="13"/>
  <c r="E488" i="13" s="1"/>
  <c r="G488" i="13"/>
  <c r="F489" i="13"/>
  <c r="E489" i="13" s="1"/>
  <c r="E495" i="13"/>
  <c r="G495" i="13"/>
  <c r="F496" i="13"/>
  <c r="E496" i="13" s="1"/>
  <c r="G496" i="13"/>
  <c r="E497" i="13"/>
  <c r="F497" i="13"/>
  <c r="G497" i="13"/>
  <c r="F498" i="13"/>
  <c r="E498" i="13" s="1"/>
  <c r="G498" i="13"/>
  <c r="E499" i="13"/>
  <c r="F499" i="13"/>
  <c r="G499" i="13" s="1"/>
  <c r="E502" i="13"/>
  <c r="G502" i="13"/>
  <c r="F503" i="13"/>
  <c r="E509" i="13"/>
  <c r="G509" i="13"/>
  <c r="F510" i="13"/>
  <c r="E510" i="13" s="1"/>
  <c r="F511" i="13"/>
  <c r="F512" i="13" s="1"/>
  <c r="G511" i="13"/>
  <c r="E517" i="13"/>
  <c r="G517" i="13"/>
  <c r="F518" i="13"/>
  <c r="F519" i="13" s="1"/>
  <c r="E519" i="13"/>
  <c r="E525" i="13"/>
  <c r="G525" i="13"/>
  <c r="F526" i="13"/>
  <c r="E532" i="13"/>
  <c r="G532" i="13"/>
  <c r="F533" i="13"/>
  <c r="E533" i="13" s="1"/>
  <c r="F534" i="13"/>
  <c r="F535" i="13" s="1"/>
  <c r="G534" i="13"/>
  <c r="E539" i="13"/>
  <c r="G539" i="13"/>
  <c r="F540" i="13"/>
  <c r="E540" i="13" s="1"/>
  <c r="E541" i="13"/>
  <c r="F541" i="13"/>
  <c r="G541" i="13" s="1"/>
  <c r="E547" i="13"/>
  <c r="G547" i="13"/>
  <c r="F548" i="13"/>
  <c r="E555" i="13"/>
  <c r="G555" i="13"/>
  <c r="F556" i="13"/>
  <c r="E556" i="13" s="1"/>
  <c r="F557" i="13"/>
  <c r="F558" i="13" s="1"/>
  <c r="G557" i="13"/>
  <c r="E562" i="13"/>
  <c r="G562" i="13"/>
  <c r="F563" i="13"/>
  <c r="E563" i="13" s="1"/>
  <c r="G563" i="13"/>
  <c r="E564" i="13"/>
  <c r="F564" i="13"/>
  <c r="G564" i="13" s="1"/>
  <c r="F565" i="13"/>
  <c r="F566" i="13" s="1"/>
  <c r="G566" i="13" s="1"/>
  <c r="G565" i="13"/>
  <c r="E569" i="13"/>
  <c r="G569" i="13"/>
  <c r="F570" i="13"/>
  <c r="E576" i="13"/>
  <c r="G576" i="13"/>
  <c r="E577" i="13"/>
  <c r="F577" i="13"/>
  <c r="G577" i="13"/>
  <c r="F578" i="13"/>
  <c r="F579" i="13" s="1"/>
  <c r="G578" i="13"/>
  <c r="E584" i="13"/>
  <c r="G584" i="13"/>
  <c r="F585" i="13"/>
  <c r="F586" i="13" s="1"/>
  <c r="E586" i="13"/>
  <c r="E591" i="13"/>
  <c r="G591" i="13"/>
  <c r="F592" i="13"/>
  <c r="E599" i="13"/>
  <c r="G599" i="13"/>
  <c r="F600" i="13"/>
  <c r="E600" i="13" s="1"/>
  <c r="F601" i="13"/>
  <c r="F602" i="13" s="1"/>
  <c r="G601" i="13"/>
  <c r="E607" i="13"/>
  <c r="G607" i="13"/>
  <c r="F608" i="13"/>
  <c r="F609" i="13" s="1"/>
  <c r="G608" i="13"/>
  <c r="E609" i="13"/>
  <c r="E615" i="13"/>
  <c r="G615" i="13"/>
  <c r="F616" i="13"/>
  <c r="E624" i="13"/>
  <c r="G624" i="13"/>
  <c r="E625" i="13"/>
  <c r="F625" i="13"/>
  <c r="G625" i="13"/>
  <c r="F626" i="13"/>
  <c r="F627" i="13" s="1"/>
  <c r="G626" i="13"/>
  <c r="E632" i="13"/>
  <c r="G632" i="13"/>
  <c r="F633" i="13"/>
  <c r="E633" i="13" s="1"/>
  <c r="G633" i="13"/>
  <c r="E634" i="13"/>
  <c r="F634" i="13"/>
  <c r="G634" i="13" s="1"/>
  <c r="F635" i="13"/>
  <c r="E635" i="13" s="1"/>
  <c r="E636" i="13"/>
  <c r="F636" i="13"/>
  <c r="G636" i="13"/>
  <c r="E640" i="13"/>
  <c r="G640" i="13"/>
  <c r="F641" i="13"/>
  <c r="E647" i="13"/>
  <c r="G647" i="13"/>
  <c r="F648" i="13"/>
  <c r="E648" i="13" s="1"/>
  <c r="F649" i="13"/>
  <c r="E649" i="13" s="1"/>
  <c r="G649" i="13"/>
  <c r="F650" i="13"/>
  <c r="E650" i="13" s="1"/>
  <c r="E655" i="13"/>
  <c r="G655" i="13"/>
  <c r="F656" i="13"/>
  <c r="E656" i="13" s="1"/>
  <c r="G656" i="13"/>
  <c r="E657" i="13"/>
  <c r="F657" i="13"/>
  <c r="G657" i="13"/>
  <c r="F658" i="13"/>
  <c r="F659" i="13" s="1"/>
  <c r="G659" i="13" s="1"/>
  <c r="E659" i="13"/>
  <c r="E662" i="13"/>
  <c r="G662" i="13"/>
  <c r="F663" i="13"/>
  <c r="E670" i="13"/>
  <c r="G670" i="13"/>
  <c r="F671" i="13"/>
  <c r="E671" i="13" s="1"/>
  <c r="G671" i="13"/>
  <c r="E677" i="13"/>
  <c r="G677" i="13"/>
  <c r="F678" i="13"/>
  <c r="E678" i="13" s="1"/>
  <c r="E679" i="13"/>
  <c r="F679" i="13"/>
  <c r="G679" i="13" s="1"/>
  <c r="G682" i="13"/>
  <c r="G683" i="13"/>
  <c r="E684" i="13"/>
  <c r="G684" i="13"/>
  <c r="F685" i="13"/>
  <c r="E685" i="13" s="1"/>
  <c r="G685" i="13"/>
  <c r="E686" i="13"/>
  <c r="F686" i="13"/>
  <c r="G686" i="13"/>
  <c r="F687" i="13"/>
  <c r="E687" i="13" s="1"/>
  <c r="G687" i="13"/>
  <c r="E688" i="13"/>
  <c r="F688" i="13"/>
  <c r="G688" i="13"/>
  <c r="E692" i="13"/>
  <c r="G692" i="13"/>
  <c r="F693" i="13"/>
  <c r="E699" i="13"/>
  <c r="G699" i="13"/>
  <c r="F700" i="13"/>
  <c r="F701" i="13"/>
  <c r="E701" i="13" s="1"/>
  <c r="G701" i="13"/>
  <c r="E707" i="13"/>
  <c r="G707" i="13"/>
  <c r="F708" i="13"/>
  <c r="E708" i="13" s="1"/>
  <c r="G708" i="13"/>
  <c r="E709" i="13"/>
  <c r="F709" i="13"/>
  <c r="F710" i="13" s="1"/>
  <c r="G709" i="13"/>
  <c r="G710" i="13"/>
  <c r="E715" i="13"/>
  <c r="G715" i="13"/>
  <c r="F716" i="13"/>
  <c r="E722" i="13"/>
  <c r="G722" i="13"/>
  <c r="F723" i="13"/>
  <c r="E730" i="13"/>
  <c r="G730" i="13"/>
  <c r="F731" i="13"/>
  <c r="F732" i="13" s="1"/>
  <c r="G731" i="13"/>
  <c r="E738" i="13"/>
  <c r="G738" i="13"/>
  <c r="F739" i="13"/>
  <c r="G739" i="13" s="1"/>
  <c r="E745" i="13"/>
  <c r="G745" i="13"/>
  <c r="F746" i="13"/>
  <c r="E746" i="13" s="1"/>
  <c r="G746" i="13"/>
  <c r="F747" i="13"/>
  <c r="F748" i="13" s="1"/>
  <c r="G747" i="13"/>
  <c r="E752" i="13"/>
  <c r="G752" i="13"/>
  <c r="F753" i="13"/>
  <c r="F754" i="13" s="1"/>
  <c r="G753" i="13"/>
  <c r="E761" i="13"/>
  <c r="G761" i="13"/>
  <c r="F762" i="13"/>
  <c r="G762" i="13" s="1"/>
  <c r="E768" i="13"/>
  <c r="G768" i="13"/>
  <c r="E769" i="13"/>
  <c r="F769" i="13"/>
  <c r="G769" i="13"/>
  <c r="F770" i="13"/>
  <c r="F771" i="13" s="1"/>
  <c r="G770" i="13"/>
  <c r="E775" i="13"/>
  <c r="G775" i="13"/>
  <c r="F776" i="13"/>
  <c r="F777" i="13" s="1"/>
  <c r="G776" i="13"/>
  <c r="E783" i="13"/>
  <c r="G783" i="13"/>
  <c r="F784" i="13"/>
  <c r="G784" i="13" s="1"/>
  <c r="E790" i="13"/>
  <c r="G790" i="13"/>
  <c r="F791" i="13"/>
  <c r="E791" i="13" s="1"/>
  <c r="F792" i="13"/>
  <c r="F793" i="13" s="1"/>
  <c r="G792" i="13"/>
  <c r="E798" i="13"/>
  <c r="G798" i="13"/>
  <c r="F799" i="13"/>
  <c r="E799" i="13" s="1"/>
  <c r="G799" i="13"/>
  <c r="E800" i="13"/>
  <c r="F800" i="13"/>
  <c r="F801" i="13" s="1"/>
  <c r="G800" i="13"/>
  <c r="E805" i="13"/>
  <c r="G805" i="13"/>
  <c r="F806" i="13"/>
  <c r="G806" i="13" s="1"/>
  <c r="E812" i="13"/>
  <c r="G812" i="13"/>
  <c r="F813" i="13"/>
  <c r="E813" i="13" s="1"/>
  <c r="F814" i="13"/>
  <c r="F815" i="13" s="1"/>
  <c r="G814" i="13"/>
  <c r="E819" i="13"/>
  <c r="G819" i="13"/>
  <c r="F820" i="13"/>
  <c r="E820" i="13" s="1"/>
  <c r="G820" i="13"/>
  <c r="E821" i="13"/>
  <c r="F821" i="13"/>
  <c r="G821" i="13" s="1"/>
  <c r="E827" i="13"/>
  <c r="G827" i="13"/>
  <c r="F828" i="13"/>
  <c r="G828" i="13" s="1"/>
  <c r="G832" i="13"/>
  <c r="G833" i="13"/>
  <c r="E834" i="13"/>
  <c r="G834" i="13"/>
  <c r="F835" i="13"/>
  <c r="E835" i="13" s="1"/>
  <c r="G835" i="13"/>
  <c r="E836" i="13"/>
  <c r="F836" i="13"/>
  <c r="G836" i="13" s="1"/>
  <c r="G839" i="13"/>
  <c r="G840" i="13"/>
  <c r="E841" i="13"/>
  <c r="G841" i="13"/>
  <c r="F842" i="13"/>
  <c r="E842" i="13" s="1"/>
  <c r="G842" i="13"/>
  <c r="F843" i="13"/>
  <c r="F844" i="13" s="1"/>
  <c r="G843" i="13"/>
  <c r="G846" i="13"/>
  <c r="G847" i="13"/>
  <c r="G848" i="13"/>
  <c r="E849" i="13"/>
  <c r="G849" i="13"/>
  <c r="E850" i="13"/>
  <c r="F850" i="13"/>
  <c r="G850" i="13"/>
  <c r="E851" i="13"/>
  <c r="F851" i="13"/>
  <c r="F852" i="13" s="1"/>
  <c r="G851" i="13"/>
  <c r="G854" i="13"/>
  <c r="G855" i="13"/>
  <c r="G856" i="13"/>
  <c r="E857" i="13"/>
  <c r="G857" i="13"/>
  <c r="F858" i="13"/>
  <c r="G858" i="13" s="1"/>
  <c r="G862" i="13"/>
  <c r="G863" i="13"/>
  <c r="G864" i="13"/>
  <c r="E865" i="13"/>
  <c r="G865" i="13"/>
  <c r="F866" i="13"/>
  <c r="E866" i="13" s="1"/>
  <c r="G866" i="13"/>
  <c r="F867" i="13"/>
  <c r="E867" i="13" s="1"/>
  <c r="G870" i="13"/>
  <c r="G871" i="13"/>
  <c r="G872" i="13"/>
  <c r="E873" i="13"/>
  <c r="G873" i="13"/>
  <c r="E874" i="13"/>
  <c r="F874" i="13"/>
  <c r="G874" i="13"/>
  <c r="E875" i="13"/>
  <c r="F875" i="13"/>
  <c r="F876" i="13" s="1"/>
  <c r="G875" i="13"/>
  <c r="E882" i="13"/>
  <c r="G882" i="13"/>
  <c r="F883" i="13"/>
  <c r="G883" i="13" s="1"/>
  <c r="E890" i="13"/>
  <c r="G890" i="13"/>
  <c r="F891" i="13"/>
  <c r="E891" i="13" s="1"/>
  <c r="E898" i="13"/>
  <c r="G898" i="13"/>
  <c r="E899" i="13"/>
  <c r="G899" i="13"/>
  <c r="F900" i="13"/>
  <c r="G900" i="13" s="1"/>
  <c r="E901" i="13"/>
  <c r="F901" i="13"/>
  <c r="G901" i="13" s="1"/>
  <c r="E903" i="13"/>
  <c r="F903" i="13"/>
  <c r="G903" i="13" s="1"/>
  <c r="E905" i="13"/>
  <c r="F905" i="13"/>
  <c r="G905" i="13" s="1"/>
  <c r="F47" i="15" l="1"/>
  <c r="E47" i="15" s="1"/>
  <c r="E46" i="15"/>
  <c r="E11" i="15"/>
  <c r="G11" i="15"/>
  <c r="E54" i="15"/>
  <c r="F55" i="15"/>
  <c r="E55" i="15" s="1"/>
  <c r="F802" i="13"/>
  <c r="E801" i="13"/>
  <c r="G801" i="13"/>
  <c r="G732" i="13"/>
  <c r="F733" i="13"/>
  <c r="E732" i="13"/>
  <c r="E793" i="13"/>
  <c r="G793" i="13"/>
  <c r="F794" i="13"/>
  <c r="E771" i="13"/>
  <c r="G771" i="13"/>
  <c r="F772" i="13"/>
  <c r="G754" i="13"/>
  <c r="F755" i="13"/>
  <c r="E754" i="13"/>
  <c r="F877" i="13"/>
  <c r="E876" i="13"/>
  <c r="G876" i="13"/>
  <c r="E844" i="13"/>
  <c r="G844" i="13"/>
  <c r="F845" i="13"/>
  <c r="G777" i="13"/>
  <c r="F778" i="13"/>
  <c r="E777" i="13"/>
  <c r="E748" i="13"/>
  <c r="G748" i="13"/>
  <c r="F749" i="13"/>
  <c r="G852" i="13"/>
  <c r="F853" i="13"/>
  <c r="E852" i="13"/>
  <c r="E815" i="13"/>
  <c r="G815" i="13"/>
  <c r="F816" i="13"/>
  <c r="E423" i="13"/>
  <c r="G423" i="13"/>
  <c r="F424" i="13"/>
  <c r="F868" i="13"/>
  <c r="E858" i="13"/>
  <c r="E828" i="13"/>
  <c r="E806" i="13"/>
  <c r="E784" i="13"/>
  <c r="E762" i="13"/>
  <c r="E739" i="13"/>
  <c r="F717" i="13"/>
  <c r="G716" i="13"/>
  <c r="G586" i="13"/>
  <c r="F587" i="13"/>
  <c r="G570" i="13"/>
  <c r="F571" i="13"/>
  <c r="E570" i="13"/>
  <c r="E535" i="13"/>
  <c r="G535" i="13"/>
  <c r="F536" i="13"/>
  <c r="G479" i="13"/>
  <c r="F480" i="13"/>
  <c r="E479" i="13"/>
  <c r="G641" i="13"/>
  <c r="F642" i="13"/>
  <c r="E641" i="13"/>
  <c r="G526" i="13"/>
  <c r="F527" i="13"/>
  <c r="E526" i="13"/>
  <c r="G473" i="13"/>
  <c r="F474" i="13"/>
  <c r="E900" i="13"/>
  <c r="F892" i="13"/>
  <c r="E883" i="13"/>
  <c r="E843" i="13"/>
  <c r="F837" i="13"/>
  <c r="F822" i="13"/>
  <c r="E814" i="13"/>
  <c r="E792" i="13"/>
  <c r="E770" i="13"/>
  <c r="E747" i="13"/>
  <c r="E716" i="13"/>
  <c r="G700" i="13"/>
  <c r="E700" i="13"/>
  <c r="G592" i="13"/>
  <c r="F593" i="13"/>
  <c r="E592" i="13"/>
  <c r="G548" i="13"/>
  <c r="F549" i="13"/>
  <c r="E548" i="13"/>
  <c r="E116" i="13"/>
  <c r="G116" i="13"/>
  <c r="F117" i="13"/>
  <c r="G723" i="13"/>
  <c r="E723" i="13"/>
  <c r="E579" i="13"/>
  <c r="G579" i="13"/>
  <c r="F580" i="13"/>
  <c r="G436" i="13"/>
  <c r="F437" i="13"/>
  <c r="E436" i="13"/>
  <c r="G371" i="13"/>
  <c r="E371" i="13"/>
  <c r="G891" i="13"/>
  <c r="F884" i="13"/>
  <c r="G867" i="13"/>
  <c r="F859" i="13"/>
  <c r="F829" i="13"/>
  <c r="G813" i="13"/>
  <c r="F807" i="13"/>
  <c r="G791" i="13"/>
  <c r="F785" i="13"/>
  <c r="E776" i="13"/>
  <c r="F763" i="13"/>
  <c r="E753" i="13"/>
  <c r="F740" i="13"/>
  <c r="E731" i="13"/>
  <c r="E710" i="13"/>
  <c r="F711" i="13"/>
  <c r="F694" i="13"/>
  <c r="G693" i="13"/>
  <c r="E627" i="13"/>
  <c r="G627" i="13"/>
  <c r="F628" i="13"/>
  <c r="E602" i="13"/>
  <c r="G602" i="13"/>
  <c r="F603" i="13"/>
  <c r="E558" i="13"/>
  <c r="G558" i="13"/>
  <c r="F559" i="13"/>
  <c r="G503" i="13"/>
  <c r="F504" i="13"/>
  <c r="E503" i="13"/>
  <c r="G191" i="13"/>
  <c r="F192" i="13"/>
  <c r="E191" i="13"/>
  <c r="F902" i="13"/>
  <c r="E693" i="13"/>
  <c r="G663" i="13"/>
  <c r="F664" i="13"/>
  <c r="E663" i="13"/>
  <c r="G616" i="13"/>
  <c r="F617" i="13"/>
  <c r="E616" i="13"/>
  <c r="G609" i="13"/>
  <c r="F610" i="13"/>
  <c r="E566" i="13"/>
  <c r="E512" i="13"/>
  <c r="G512" i="13"/>
  <c r="F513" i="13"/>
  <c r="G391" i="13"/>
  <c r="F392" i="13"/>
  <c r="E391" i="13"/>
  <c r="F724" i="13"/>
  <c r="F702" i="13"/>
  <c r="G519" i="13"/>
  <c r="F520" i="13"/>
  <c r="E473" i="13"/>
  <c r="E467" i="13"/>
  <c r="G467" i="13"/>
  <c r="F468" i="13"/>
  <c r="G458" i="13"/>
  <c r="F459" i="13"/>
  <c r="E458" i="13"/>
  <c r="E445" i="13"/>
  <c r="G445" i="13"/>
  <c r="F446" i="13"/>
  <c r="G413" i="13"/>
  <c r="F414" i="13"/>
  <c r="E413" i="13"/>
  <c r="E400" i="13"/>
  <c r="G400" i="13"/>
  <c r="F401" i="13"/>
  <c r="G678" i="13"/>
  <c r="F672" i="13"/>
  <c r="G658" i="13"/>
  <c r="F651" i="13"/>
  <c r="G635" i="13"/>
  <c r="G585" i="13"/>
  <c r="G540" i="13"/>
  <c r="G518" i="13"/>
  <c r="F490" i="13"/>
  <c r="G472" i="13"/>
  <c r="G243" i="13"/>
  <c r="F244" i="13"/>
  <c r="E243" i="13"/>
  <c r="G199" i="13"/>
  <c r="F200" i="13"/>
  <c r="E199" i="13"/>
  <c r="E182" i="13"/>
  <c r="G182" i="13"/>
  <c r="F183" i="13"/>
  <c r="E160" i="13"/>
  <c r="G160" i="13"/>
  <c r="F161" i="13"/>
  <c r="E71" i="13"/>
  <c r="G71" i="13"/>
  <c r="F72" i="13"/>
  <c r="G57" i="13"/>
  <c r="F58" i="13"/>
  <c r="G40" i="13"/>
  <c r="F41" i="13"/>
  <c r="E40" i="13"/>
  <c r="F680" i="13"/>
  <c r="E626" i="13"/>
  <c r="E601" i="13"/>
  <c r="E578" i="13"/>
  <c r="E557" i="13"/>
  <c r="F542" i="13"/>
  <c r="E534" i="13"/>
  <c r="E511" i="13"/>
  <c r="E466" i="13"/>
  <c r="F452" i="13"/>
  <c r="E444" i="13"/>
  <c r="F431" i="13"/>
  <c r="E422" i="13"/>
  <c r="F408" i="13"/>
  <c r="E399" i="13"/>
  <c r="G375" i="13"/>
  <c r="F376" i="13"/>
  <c r="E375" i="13"/>
  <c r="G329" i="13"/>
  <c r="F330" i="13"/>
  <c r="E329" i="13"/>
  <c r="G263" i="13"/>
  <c r="F264" i="13"/>
  <c r="E263" i="13"/>
  <c r="G236" i="13"/>
  <c r="F237" i="13"/>
  <c r="G33" i="13"/>
  <c r="F34" i="13"/>
  <c r="E658" i="13"/>
  <c r="G650" i="13"/>
  <c r="G648" i="13"/>
  <c r="E608" i="13"/>
  <c r="G600" i="13"/>
  <c r="E585" i="13"/>
  <c r="E565" i="13"/>
  <c r="G556" i="13"/>
  <c r="G533" i="13"/>
  <c r="E518" i="13"/>
  <c r="G510" i="13"/>
  <c r="G489" i="13"/>
  <c r="G487" i="13"/>
  <c r="E472" i="13"/>
  <c r="G421" i="13"/>
  <c r="G398" i="13"/>
  <c r="G285" i="13"/>
  <c r="F286" i="13"/>
  <c r="E285" i="13"/>
  <c r="E272" i="13"/>
  <c r="G272" i="13"/>
  <c r="F273" i="13"/>
  <c r="G220" i="13"/>
  <c r="F221" i="13"/>
  <c r="E220" i="13"/>
  <c r="G131" i="13"/>
  <c r="F132" i="13"/>
  <c r="E131" i="13"/>
  <c r="G86" i="13"/>
  <c r="F87" i="13"/>
  <c r="E86" i="13"/>
  <c r="E48" i="13"/>
  <c r="G48" i="13"/>
  <c r="F49" i="13"/>
  <c r="E26" i="13"/>
  <c r="G26" i="13"/>
  <c r="G17" i="13"/>
  <c r="F18" i="13"/>
  <c r="E17" i="13"/>
  <c r="G10" i="13"/>
  <c r="F11" i="13"/>
  <c r="G386" i="13"/>
  <c r="G352" i="13"/>
  <c r="F353" i="13"/>
  <c r="E352" i="13"/>
  <c r="G308" i="13"/>
  <c r="F309" i="13"/>
  <c r="E308" i="13"/>
  <c r="E295" i="13"/>
  <c r="G295" i="13"/>
  <c r="F296" i="13"/>
  <c r="G108" i="13"/>
  <c r="F109" i="13"/>
  <c r="E108" i="13"/>
  <c r="G101" i="13"/>
  <c r="F102" i="13"/>
  <c r="G175" i="13"/>
  <c r="F176" i="13"/>
  <c r="E175" i="13"/>
  <c r="G153" i="13"/>
  <c r="F154" i="13"/>
  <c r="E153" i="13"/>
  <c r="E138" i="13"/>
  <c r="G138" i="13"/>
  <c r="F139" i="13"/>
  <c r="G125" i="13"/>
  <c r="F126" i="13"/>
  <c r="E93" i="13"/>
  <c r="G93" i="13"/>
  <c r="F94" i="13"/>
  <c r="G79" i="13"/>
  <c r="F80" i="13"/>
  <c r="G64" i="13"/>
  <c r="F65" i="13"/>
  <c r="E64" i="13"/>
  <c r="E57" i="13"/>
  <c r="G370" i="13"/>
  <c r="F363" i="13"/>
  <c r="G345" i="13"/>
  <c r="F318" i="13"/>
  <c r="G302" i="13"/>
  <c r="G300" i="13"/>
  <c r="G280" i="13"/>
  <c r="G278" i="13"/>
  <c r="F252" i="13"/>
  <c r="G235" i="13"/>
  <c r="F229" i="13"/>
  <c r="G215" i="13"/>
  <c r="G213" i="13"/>
  <c r="G190" i="13"/>
  <c r="F347" i="13"/>
  <c r="F324" i="13"/>
  <c r="E294" i="13"/>
  <c r="E271" i="13"/>
  <c r="F258" i="13"/>
  <c r="G219" i="13"/>
  <c r="G198" i="13"/>
  <c r="E181" i="13"/>
  <c r="G174" i="13"/>
  <c r="F169" i="13"/>
  <c r="E159" i="13"/>
  <c r="E137" i="13"/>
  <c r="E115" i="13"/>
  <c r="G107" i="13"/>
  <c r="E92" i="13"/>
  <c r="E70" i="13"/>
  <c r="E47" i="13"/>
  <c r="E25" i="13"/>
  <c r="G383" i="13"/>
  <c r="E370" i="13"/>
  <c r="G362" i="13"/>
  <c r="G360" i="13"/>
  <c r="G317" i="13"/>
  <c r="E302" i="13"/>
  <c r="G293" i="13"/>
  <c r="E280" i="13"/>
  <c r="G270" i="13"/>
  <c r="G251" i="13"/>
  <c r="E235" i="13"/>
  <c r="G228" i="13"/>
  <c r="G208" i="13"/>
  <c r="G206" i="13"/>
  <c r="E190" i="13"/>
  <c r="E124" i="13"/>
  <c r="E100" i="13"/>
  <c r="E78" i="13"/>
  <c r="E56" i="13"/>
  <c r="E32" i="13"/>
  <c r="E9" i="13"/>
  <c r="E8" i="11"/>
  <c r="G8" i="11"/>
  <c r="F9" i="11"/>
  <c r="E16" i="11"/>
  <c r="G16" i="11"/>
  <c r="F17" i="11"/>
  <c r="E26" i="11"/>
  <c r="G26" i="11"/>
  <c r="F27" i="11"/>
  <c r="E27" i="11" s="1"/>
  <c r="G27" i="11"/>
  <c r="E35" i="11"/>
  <c r="G35" i="11"/>
  <c r="F36" i="11"/>
  <c r="E43" i="11"/>
  <c r="G43" i="11"/>
  <c r="F44" i="11"/>
  <c r="E52" i="11"/>
  <c r="G52" i="11"/>
  <c r="F53" i="11"/>
  <c r="E53" i="11" s="1"/>
  <c r="G53" i="11"/>
  <c r="E54" i="11"/>
  <c r="F54" i="11"/>
  <c r="F55" i="11" s="1"/>
  <c r="G54" i="11"/>
  <c r="E60" i="11"/>
  <c r="G60" i="11"/>
  <c r="F61" i="11"/>
  <c r="E69" i="11"/>
  <c r="G69" i="11"/>
  <c r="F70" i="11"/>
  <c r="E78" i="11"/>
  <c r="G78" i="11"/>
  <c r="F79" i="11"/>
  <c r="E79" i="11" s="1"/>
  <c r="E80" i="11"/>
  <c r="F80" i="11"/>
  <c r="G80" i="11"/>
  <c r="E81" i="11"/>
  <c r="F81" i="11"/>
  <c r="G81" i="11"/>
  <c r="E82" i="11"/>
  <c r="F82" i="11"/>
  <c r="G82" i="11"/>
  <c r="E87" i="11"/>
  <c r="G87" i="11"/>
  <c r="F88" i="11"/>
  <c r="E95" i="11"/>
  <c r="G95" i="11"/>
  <c r="F96" i="11"/>
  <c r="E104" i="11"/>
  <c r="G104" i="11"/>
  <c r="F105" i="11"/>
  <c r="E105" i="11" s="1"/>
  <c r="E106" i="11"/>
  <c r="F106" i="11"/>
  <c r="F107" i="11" s="1"/>
  <c r="G106" i="11"/>
  <c r="E112" i="11"/>
  <c r="G112" i="11"/>
  <c r="F113" i="11"/>
  <c r="E121" i="11"/>
  <c r="G121" i="11"/>
  <c r="F122" i="11"/>
  <c r="E130" i="11"/>
  <c r="G130" i="11"/>
  <c r="F131" i="11"/>
  <c r="E131" i="11" s="1"/>
  <c r="E132" i="11"/>
  <c r="F132" i="11"/>
  <c r="F133" i="11" s="1"/>
  <c r="G132" i="11"/>
  <c r="E139" i="11"/>
  <c r="G139" i="11"/>
  <c r="F140" i="11"/>
  <c r="E148" i="11"/>
  <c r="G148" i="11"/>
  <c r="F149" i="11"/>
  <c r="E157" i="11"/>
  <c r="G157" i="11"/>
  <c r="E158" i="11"/>
  <c r="F158" i="11"/>
  <c r="G158" i="11"/>
  <c r="E159" i="11"/>
  <c r="F159" i="11"/>
  <c r="F160" i="11" s="1"/>
  <c r="G159" i="11"/>
  <c r="E166" i="11"/>
  <c r="G166" i="11"/>
  <c r="F167" i="11"/>
  <c r="E176" i="11"/>
  <c r="G176" i="11"/>
  <c r="F177" i="11"/>
  <c r="E184" i="11"/>
  <c r="G184" i="11"/>
  <c r="F185" i="11"/>
  <c r="E185" i="11" s="1"/>
  <c r="E186" i="11"/>
  <c r="F186" i="11"/>
  <c r="G186" i="11"/>
  <c r="F187" i="11"/>
  <c r="E187" i="11" s="1"/>
  <c r="E193" i="11"/>
  <c r="G193" i="11"/>
  <c r="F194" i="11"/>
  <c r="E201" i="11"/>
  <c r="G201" i="11"/>
  <c r="F202" i="11"/>
  <c r="E210" i="11"/>
  <c r="G210" i="11"/>
  <c r="E211" i="11"/>
  <c r="F211" i="11"/>
  <c r="G211" i="11"/>
  <c r="E212" i="11"/>
  <c r="F212" i="11"/>
  <c r="G212" i="11"/>
  <c r="F213" i="11"/>
  <c r="E213" i="11" s="1"/>
  <c r="E214" i="11"/>
  <c r="F214" i="11"/>
  <c r="G214" i="11"/>
  <c r="E220" i="11"/>
  <c r="G220" i="11"/>
  <c r="F221" i="11"/>
  <c r="E228" i="11"/>
  <c r="G228" i="11"/>
  <c r="F229" i="11"/>
  <c r="E237" i="11"/>
  <c r="G237" i="11"/>
  <c r="F238" i="11"/>
  <c r="E238" i="11" s="1"/>
  <c r="E239" i="11"/>
  <c r="F239" i="11"/>
  <c r="G239" i="11"/>
  <c r="F240" i="11"/>
  <c r="E240" i="11" s="1"/>
  <c r="E241" i="11"/>
  <c r="F241" i="11"/>
  <c r="G241" i="11"/>
  <c r="E246" i="11"/>
  <c r="G246" i="11"/>
  <c r="F247" i="11"/>
  <c r="E255" i="11"/>
  <c r="G255" i="11"/>
  <c r="F256" i="11"/>
  <c r="E264" i="11"/>
  <c r="G264" i="11"/>
  <c r="F265" i="11"/>
  <c r="E265" i="11" s="1"/>
  <c r="E266" i="11"/>
  <c r="F266" i="11"/>
  <c r="G266" i="11"/>
  <c r="F267" i="11"/>
  <c r="E267" i="11" s="1"/>
  <c r="E268" i="11"/>
  <c r="F268" i="11"/>
  <c r="G268" i="11"/>
  <c r="E273" i="11"/>
  <c r="G273" i="11"/>
  <c r="F274" i="11"/>
  <c r="E282" i="11"/>
  <c r="G282" i="11"/>
  <c r="F283" i="11"/>
  <c r="E290" i="11"/>
  <c r="G290" i="11"/>
  <c r="F291" i="11"/>
  <c r="E291" i="11" s="1"/>
  <c r="E292" i="11"/>
  <c r="F292" i="11"/>
  <c r="F293" i="11" s="1"/>
  <c r="G292" i="11"/>
  <c r="E299" i="11"/>
  <c r="G299" i="11"/>
  <c r="F300" i="11"/>
  <c r="E308" i="11"/>
  <c r="G308" i="11"/>
  <c r="F309" i="11"/>
  <c r="E319" i="11"/>
  <c r="E320" i="11" s="1"/>
  <c r="G319" i="11"/>
  <c r="F320" i="11"/>
  <c r="G320" i="11" s="1"/>
  <c r="E321" i="11"/>
  <c r="E322" i="11" s="1"/>
  <c r="E323" i="11" s="1"/>
  <c r="F321" i="11"/>
  <c r="G321" i="11"/>
  <c r="F322" i="11"/>
  <c r="G322" i="11" s="1"/>
  <c r="E327" i="11"/>
  <c r="G327" i="11"/>
  <c r="F328" i="11"/>
  <c r="E338" i="11"/>
  <c r="G338" i="11"/>
  <c r="F339" i="11"/>
  <c r="E348" i="11"/>
  <c r="G348" i="11"/>
  <c r="E349" i="11"/>
  <c r="G349" i="11"/>
  <c r="F350" i="11"/>
  <c r="E356" i="11"/>
  <c r="G356" i="11"/>
  <c r="F357" i="11"/>
  <c r="E357" i="11" s="1"/>
  <c r="G357" i="11"/>
  <c r="F358" i="11"/>
  <c r="E364" i="11"/>
  <c r="G364" i="11"/>
  <c r="E365" i="11"/>
  <c r="F365" i="11"/>
  <c r="G365" i="11"/>
  <c r="E366" i="11"/>
  <c r="F366" i="11"/>
  <c r="G366" i="11"/>
  <c r="E367" i="11"/>
  <c r="F367" i="11"/>
  <c r="F368" i="11" s="1"/>
  <c r="G367" i="11"/>
  <c r="E372" i="11"/>
  <c r="G372" i="11"/>
  <c r="E373" i="11"/>
  <c r="F373" i="11"/>
  <c r="G373" i="11" s="1"/>
  <c r="F374" i="11"/>
  <c r="E381" i="11"/>
  <c r="G381" i="11"/>
  <c r="F382" i="11"/>
  <c r="E382" i="11" s="1"/>
  <c r="G382" i="11"/>
  <c r="F383" i="11"/>
  <c r="E389" i="11"/>
  <c r="G389" i="11"/>
  <c r="E390" i="11"/>
  <c r="F390" i="11"/>
  <c r="G390" i="11"/>
  <c r="F391" i="11"/>
  <c r="E391" i="11" s="1"/>
  <c r="E392" i="11"/>
  <c r="F392" i="11"/>
  <c r="F393" i="11" s="1"/>
  <c r="G392" i="11"/>
  <c r="E397" i="11"/>
  <c r="G397" i="11"/>
  <c r="E398" i="11"/>
  <c r="F398" i="11"/>
  <c r="G398" i="11" s="1"/>
  <c r="F399" i="11"/>
  <c r="E406" i="11"/>
  <c r="G406" i="11"/>
  <c r="F407" i="11"/>
  <c r="E407" i="11" s="1"/>
  <c r="G407" i="11"/>
  <c r="F408" i="11"/>
  <c r="E414" i="11"/>
  <c r="G414" i="11"/>
  <c r="E415" i="11"/>
  <c r="F415" i="11"/>
  <c r="G415" i="11"/>
  <c r="F416" i="11"/>
  <c r="E416" i="11" s="1"/>
  <c r="E423" i="11"/>
  <c r="G423" i="11"/>
  <c r="E424" i="11"/>
  <c r="F424" i="11"/>
  <c r="G424" i="11"/>
  <c r="F425" i="11"/>
  <c r="F426" i="11" s="1"/>
  <c r="G425" i="11"/>
  <c r="E426" i="11"/>
  <c r="E432" i="11"/>
  <c r="G432" i="11"/>
  <c r="E433" i="11"/>
  <c r="F433" i="11"/>
  <c r="G433" i="11"/>
  <c r="G434" i="11" s="1"/>
  <c r="G435" i="11" s="1"/>
  <c r="G436" i="11" s="1"/>
  <c r="F434" i="11"/>
  <c r="E440" i="11"/>
  <c r="G440" i="11"/>
  <c r="F441" i="11"/>
  <c r="E441" i="11" s="1"/>
  <c r="G441" i="11"/>
  <c r="F442" i="11"/>
  <c r="E442" i="11" s="1"/>
  <c r="E449" i="11"/>
  <c r="G449" i="11"/>
  <c r="E450" i="11"/>
  <c r="F450" i="11"/>
  <c r="G450" i="11"/>
  <c r="F451" i="11"/>
  <c r="F452" i="11" s="1"/>
  <c r="E452" i="11" s="1"/>
  <c r="G451" i="11"/>
  <c r="E457" i="11"/>
  <c r="G457" i="11"/>
  <c r="E458" i="11"/>
  <c r="F458" i="11"/>
  <c r="G458" i="11"/>
  <c r="F459" i="11"/>
  <c r="E467" i="11"/>
  <c r="G467" i="11"/>
  <c r="F468" i="11"/>
  <c r="E468" i="11" s="1"/>
  <c r="G468" i="11"/>
  <c r="F469" i="11"/>
  <c r="E469" i="11" s="1"/>
  <c r="E478" i="11"/>
  <c r="G478" i="11"/>
  <c r="E479" i="11"/>
  <c r="F479" i="11"/>
  <c r="G479" i="11"/>
  <c r="F480" i="11"/>
  <c r="F481" i="11" s="1"/>
  <c r="G480" i="11"/>
  <c r="E481" i="11"/>
  <c r="E486" i="11"/>
  <c r="G486" i="11"/>
  <c r="E487" i="11"/>
  <c r="F487" i="11"/>
  <c r="G487" i="11"/>
  <c r="F488" i="11"/>
  <c r="E496" i="11"/>
  <c r="G496" i="11"/>
  <c r="F497" i="11"/>
  <c r="E497" i="11" s="1"/>
  <c r="G497" i="11"/>
  <c r="F498" i="11"/>
  <c r="E498" i="11" s="1"/>
  <c r="E504" i="11"/>
  <c r="G504" i="11"/>
  <c r="E505" i="11"/>
  <c r="F505" i="11"/>
  <c r="G505" i="11"/>
  <c r="F506" i="11"/>
  <c r="F507" i="11" s="1"/>
  <c r="E507" i="11" s="1"/>
  <c r="G506" i="11"/>
  <c r="E513" i="11"/>
  <c r="G513" i="11"/>
  <c r="E514" i="11"/>
  <c r="F514" i="11"/>
  <c r="G514" i="11"/>
  <c r="F515" i="11"/>
  <c r="E521" i="11"/>
  <c r="G521" i="11"/>
  <c r="F522" i="11"/>
  <c r="E522" i="11" s="1"/>
  <c r="G522" i="11"/>
  <c r="F523" i="11"/>
  <c r="E523" i="11" s="1"/>
  <c r="E529" i="11"/>
  <c r="G529" i="11"/>
  <c r="E530" i="11"/>
  <c r="F530" i="11"/>
  <c r="G530" i="11"/>
  <c r="F531" i="11"/>
  <c r="F532" i="11" s="1"/>
  <c r="G531" i="11"/>
  <c r="E532" i="11"/>
  <c r="E539" i="11"/>
  <c r="G539" i="11"/>
  <c r="E540" i="11"/>
  <c r="F540" i="11"/>
  <c r="G540" i="11" s="1"/>
  <c r="F541" i="11"/>
  <c r="E547" i="11"/>
  <c r="G547" i="11"/>
  <c r="F548" i="11"/>
  <c r="E548" i="11" s="1"/>
  <c r="G548" i="11"/>
  <c r="F549" i="11"/>
  <c r="E549" i="11" s="1"/>
  <c r="E555" i="11"/>
  <c r="G555" i="11"/>
  <c r="E556" i="11"/>
  <c r="F556" i="11"/>
  <c r="G556" i="11"/>
  <c r="F557" i="11"/>
  <c r="E557" i="11" s="1"/>
  <c r="E558" i="11"/>
  <c r="F558" i="11"/>
  <c r="F559" i="11" s="1"/>
  <c r="G558" i="11"/>
  <c r="E564" i="11"/>
  <c r="G564" i="11"/>
  <c r="E565" i="11"/>
  <c r="F565" i="11"/>
  <c r="G565" i="11" s="1"/>
  <c r="F566" i="11"/>
  <c r="E572" i="11"/>
  <c r="G572" i="11"/>
  <c r="F573" i="11"/>
  <c r="E573" i="11" s="1"/>
  <c r="G573" i="11"/>
  <c r="F574" i="11"/>
  <c r="E574" i="11" s="1"/>
  <c r="E582" i="11"/>
  <c r="G582" i="11"/>
  <c r="E583" i="11"/>
  <c r="F583" i="11"/>
  <c r="G583" i="11"/>
  <c r="F584" i="11"/>
  <c r="E584" i="11" s="1"/>
  <c r="E585" i="11"/>
  <c r="F585" i="11"/>
  <c r="F586" i="11" s="1"/>
  <c r="G585" i="11"/>
  <c r="E591" i="11"/>
  <c r="G591" i="11"/>
  <c r="E592" i="11"/>
  <c r="F592" i="11"/>
  <c r="G592" i="11"/>
  <c r="F593" i="11"/>
  <c r="E600" i="11"/>
  <c r="G600" i="11"/>
  <c r="E601" i="11"/>
  <c r="F601" i="11"/>
  <c r="G601" i="11"/>
  <c r="F602" i="11"/>
  <c r="E602" i="11" s="1"/>
  <c r="E608" i="11"/>
  <c r="G608" i="11"/>
  <c r="E609" i="11"/>
  <c r="F609" i="11"/>
  <c r="G609" i="11"/>
  <c r="F610" i="11"/>
  <c r="F611" i="11" s="1"/>
  <c r="E611" i="11"/>
  <c r="E617" i="11"/>
  <c r="G617" i="11"/>
  <c r="E618" i="11"/>
  <c r="F618" i="11"/>
  <c r="G618" i="11"/>
  <c r="F619" i="11"/>
  <c r="E626" i="11"/>
  <c r="G626" i="11"/>
  <c r="E627" i="11"/>
  <c r="F627" i="11"/>
  <c r="G627" i="11"/>
  <c r="F628" i="11"/>
  <c r="E628" i="11" s="1"/>
  <c r="E635" i="11"/>
  <c r="G635" i="11"/>
  <c r="E636" i="11"/>
  <c r="F636" i="11"/>
  <c r="G636" i="11"/>
  <c r="F637" i="11"/>
  <c r="E637" i="11" s="1"/>
  <c r="E638" i="11"/>
  <c r="F638" i="11"/>
  <c r="G638" i="11"/>
  <c r="F639" i="11"/>
  <c r="E639" i="11" s="1"/>
  <c r="E644" i="11"/>
  <c r="G644" i="11"/>
  <c r="E645" i="11"/>
  <c r="F645" i="11"/>
  <c r="G645" i="11" s="1"/>
  <c r="F646" i="11"/>
  <c r="E653" i="11"/>
  <c r="G653" i="11"/>
  <c r="F654" i="11"/>
  <c r="E654" i="11" s="1"/>
  <c r="G654" i="11"/>
  <c r="F655" i="11"/>
  <c r="E655" i="11" s="1"/>
  <c r="E662" i="11"/>
  <c r="G662" i="11"/>
  <c r="E663" i="11"/>
  <c r="F663" i="11"/>
  <c r="G663" i="11"/>
  <c r="F664" i="11"/>
  <c r="F665" i="11" s="1"/>
  <c r="F666" i="11" s="1"/>
  <c r="G665" i="11"/>
  <c r="E672" i="11"/>
  <c r="G672" i="11"/>
  <c r="E673" i="11"/>
  <c r="F673" i="11"/>
  <c r="G673" i="11" s="1"/>
  <c r="F674" i="11"/>
  <c r="E680" i="11"/>
  <c r="G680" i="11"/>
  <c r="F681" i="11"/>
  <c r="E681" i="11" s="1"/>
  <c r="G681" i="11"/>
  <c r="F682" i="11"/>
  <c r="E690" i="11"/>
  <c r="G690" i="11"/>
  <c r="E691" i="11"/>
  <c r="F691" i="11"/>
  <c r="G691" i="11"/>
  <c r="F692" i="11"/>
  <c r="F693" i="11" s="1"/>
  <c r="F694" i="11" s="1"/>
  <c r="E693" i="11"/>
  <c r="G693" i="11"/>
  <c r="E698" i="11"/>
  <c r="G698" i="11"/>
  <c r="E699" i="11"/>
  <c r="F699" i="11"/>
  <c r="G699" i="11"/>
  <c r="F700" i="11"/>
  <c r="E707" i="11"/>
  <c r="G707" i="11"/>
  <c r="F708" i="11"/>
  <c r="E708" i="11" s="1"/>
  <c r="G708" i="11"/>
  <c r="F709" i="11"/>
  <c r="E716" i="11"/>
  <c r="G716" i="11"/>
  <c r="E717" i="11"/>
  <c r="F717" i="11"/>
  <c r="G717" i="11"/>
  <c r="F718" i="11"/>
  <c r="F719" i="11" s="1"/>
  <c r="F720" i="11" s="1"/>
  <c r="E729" i="11"/>
  <c r="G729" i="11"/>
  <c r="E730" i="11"/>
  <c r="F730" i="11"/>
  <c r="G730" i="11" s="1"/>
  <c r="F731" i="11"/>
  <c r="E740" i="11"/>
  <c r="G740" i="11"/>
  <c r="F741" i="11"/>
  <c r="E741" i="11" s="1"/>
  <c r="G741" i="11"/>
  <c r="F742" i="11"/>
  <c r="E749" i="11"/>
  <c r="G749" i="11"/>
  <c r="E750" i="11"/>
  <c r="F750" i="11"/>
  <c r="G750" i="11"/>
  <c r="F751" i="11"/>
  <c r="F752" i="11" s="1"/>
  <c r="F753" i="11" s="1"/>
  <c r="E752" i="11"/>
  <c r="G752" i="11"/>
  <c r="E758" i="11"/>
  <c r="G758" i="11"/>
  <c r="E759" i="11"/>
  <c r="F759" i="11"/>
  <c r="G759" i="11" s="1"/>
  <c r="F760" i="11"/>
  <c r="E767" i="11"/>
  <c r="G767" i="11"/>
  <c r="F768" i="11"/>
  <c r="E768" i="11" s="1"/>
  <c r="G768" i="11"/>
  <c r="F769" i="11"/>
  <c r="E776" i="11"/>
  <c r="G776" i="11"/>
  <c r="E777" i="11"/>
  <c r="F777" i="11"/>
  <c r="G777" i="11"/>
  <c r="F778" i="11"/>
  <c r="F779" i="11" s="1"/>
  <c r="E779" i="11"/>
  <c r="G779" i="11"/>
  <c r="F780" i="11"/>
  <c r="E785" i="11"/>
  <c r="G785" i="11"/>
  <c r="E786" i="11"/>
  <c r="F786" i="11"/>
  <c r="F787" i="11" s="1"/>
  <c r="G786" i="11"/>
  <c r="E794" i="11"/>
  <c r="G794" i="11"/>
  <c r="E795" i="11"/>
  <c r="F795" i="11"/>
  <c r="G795" i="11" s="1"/>
  <c r="F796" i="11"/>
  <c r="F797" i="11" s="1"/>
  <c r="E797" i="11" s="1"/>
  <c r="E804" i="11"/>
  <c r="G804" i="11"/>
  <c r="F805" i="11"/>
  <c r="E805" i="11" s="1"/>
  <c r="G805" i="11"/>
  <c r="F806" i="11"/>
  <c r="E812" i="11"/>
  <c r="G812" i="11"/>
  <c r="E813" i="11"/>
  <c r="F813" i="11"/>
  <c r="F814" i="11" s="1"/>
  <c r="G813" i="11"/>
  <c r="E821" i="11"/>
  <c r="G821" i="11"/>
  <c r="E822" i="11"/>
  <c r="F822" i="11"/>
  <c r="G822" i="11" s="1"/>
  <c r="F823" i="11"/>
  <c r="F824" i="11" s="1"/>
  <c r="E824" i="11" s="1"/>
  <c r="E830" i="11"/>
  <c r="G830" i="11"/>
  <c r="F831" i="11"/>
  <c r="E831" i="11" s="1"/>
  <c r="G831" i="11"/>
  <c r="F832" i="11"/>
  <c r="E838" i="11"/>
  <c r="G838" i="11"/>
  <c r="E839" i="11"/>
  <c r="F839" i="11"/>
  <c r="F840" i="11" s="1"/>
  <c r="G839" i="11"/>
  <c r="E847" i="11"/>
  <c r="G847" i="11"/>
  <c r="E848" i="11"/>
  <c r="F848" i="11"/>
  <c r="G848" i="11" s="1"/>
  <c r="F849" i="11"/>
  <c r="F850" i="11" s="1"/>
  <c r="E850" i="11"/>
  <c r="E856" i="11"/>
  <c r="G856" i="11"/>
  <c r="F857" i="11"/>
  <c r="E857" i="11" s="1"/>
  <c r="G857" i="11"/>
  <c r="F858" i="11"/>
  <c r="E864" i="11"/>
  <c r="G864" i="11"/>
  <c r="E865" i="11"/>
  <c r="F865" i="11"/>
  <c r="F866" i="11" s="1"/>
  <c r="G865" i="11"/>
  <c r="E873" i="11"/>
  <c r="G873" i="11"/>
  <c r="E874" i="11"/>
  <c r="F874" i="11"/>
  <c r="G874" i="11" s="1"/>
  <c r="F875" i="11"/>
  <c r="F876" i="11" s="1"/>
  <c r="E876" i="11"/>
  <c r="E882" i="11"/>
  <c r="G882" i="11"/>
  <c r="F883" i="11"/>
  <c r="E883" i="11" s="1"/>
  <c r="G883" i="11"/>
  <c r="F884" i="11"/>
  <c r="E891" i="11"/>
  <c r="G891" i="11"/>
  <c r="E892" i="11"/>
  <c r="F892" i="11"/>
  <c r="G892" i="11"/>
  <c r="E893" i="11"/>
  <c r="F893" i="11"/>
  <c r="G893" i="11" s="1"/>
  <c r="E900" i="11"/>
  <c r="G900" i="11"/>
  <c r="E901" i="11"/>
  <c r="F901" i="11"/>
  <c r="G901" i="11" s="1"/>
  <c r="F902" i="11"/>
  <c r="F903" i="11" s="1"/>
  <c r="E910" i="11"/>
  <c r="G910" i="11"/>
  <c r="F911" i="11"/>
  <c r="E911" i="11" s="1"/>
  <c r="G911" i="11"/>
  <c r="F912" i="11"/>
  <c r="E918" i="11"/>
  <c r="G918" i="11"/>
  <c r="E919" i="11"/>
  <c r="F919" i="11"/>
  <c r="G919" i="11"/>
  <c r="E920" i="11"/>
  <c r="F920" i="11"/>
  <c r="G920" i="11" s="1"/>
  <c r="E927" i="11"/>
  <c r="G927" i="11"/>
  <c r="E928" i="11"/>
  <c r="F928" i="11"/>
  <c r="G928" i="11" s="1"/>
  <c r="F929" i="11"/>
  <c r="F930" i="11" s="1"/>
  <c r="E930" i="11"/>
  <c r="E936" i="11"/>
  <c r="G936" i="11"/>
  <c r="F937" i="11"/>
  <c r="E937" i="11" s="1"/>
  <c r="G937" i="11"/>
  <c r="F938" i="11"/>
  <c r="E945" i="11"/>
  <c r="G945" i="11"/>
  <c r="E946" i="11"/>
  <c r="F946" i="11"/>
  <c r="G946" i="11"/>
  <c r="G947" i="11" s="1"/>
  <c r="E947" i="11"/>
  <c r="F947" i="11"/>
  <c r="F948" i="11" s="1"/>
  <c r="G948" i="11"/>
  <c r="G949" i="11" s="1"/>
  <c r="E953" i="11"/>
  <c r="G953" i="11"/>
  <c r="E954" i="11"/>
  <c r="E955" i="11" s="1"/>
  <c r="F954" i="11"/>
  <c r="G954" i="11" s="1"/>
  <c r="F955" i="11"/>
  <c r="F956" i="11" s="1"/>
  <c r="E956" i="11"/>
  <c r="E957" i="11" s="1"/>
  <c r="E961" i="11"/>
  <c r="E962" i="11" s="1"/>
  <c r="E963" i="11" s="1"/>
  <c r="E964" i="11" s="1"/>
  <c r="E965" i="11" s="1"/>
  <c r="G961" i="11"/>
  <c r="F962" i="11"/>
  <c r="G962" i="11"/>
  <c r="G963" i="11" s="1"/>
  <c r="G964" i="11" s="1"/>
  <c r="G965" i="11" s="1"/>
  <c r="F963" i="11"/>
  <c r="F964" i="11" s="1"/>
  <c r="F965" i="11" s="1"/>
  <c r="E970" i="11"/>
  <c r="G970" i="11"/>
  <c r="E971" i="11"/>
  <c r="F971" i="11"/>
  <c r="G971" i="11"/>
  <c r="E972" i="11"/>
  <c r="F972" i="11"/>
  <c r="G972" i="11" s="1"/>
  <c r="E973" i="11"/>
  <c r="F973" i="11"/>
  <c r="G973" i="11"/>
  <c r="E974" i="11"/>
  <c r="F974" i="11"/>
  <c r="G974" i="11" s="1"/>
  <c r="E978" i="11"/>
  <c r="G978" i="11"/>
  <c r="E979" i="11"/>
  <c r="F979" i="11"/>
  <c r="G979" i="11" s="1"/>
  <c r="F980" i="11"/>
  <c r="F981" i="11" s="1"/>
  <c r="E981" i="11" s="1"/>
  <c r="E986" i="11"/>
  <c r="E987" i="11" s="1"/>
  <c r="E988" i="11" s="1"/>
  <c r="E989" i="11" s="1"/>
  <c r="E990" i="11" s="1"/>
  <c r="G986" i="11"/>
  <c r="F987" i="11"/>
  <c r="G987" i="11"/>
  <c r="F988" i="11"/>
  <c r="E995" i="11"/>
  <c r="G995" i="11"/>
  <c r="E996" i="11"/>
  <c r="F996" i="11"/>
  <c r="G996" i="11"/>
  <c r="F997" i="11"/>
  <c r="E997" i="11" s="1"/>
  <c r="E1003" i="11"/>
  <c r="G1003" i="11"/>
  <c r="E1004" i="11"/>
  <c r="F1004" i="11"/>
  <c r="G1004" i="11"/>
  <c r="F1005" i="11"/>
  <c r="F1006" i="11" s="1"/>
  <c r="E1011" i="11"/>
  <c r="G1011" i="11"/>
  <c r="F1012" i="11"/>
  <c r="E1012" i="11" s="1"/>
  <c r="G1012" i="11"/>
  <c r="F1013" i="11"/>
  <c r="E1021" i="11"/>
  <c r="G1021" i="11"/>
  <c r="E1022" i="11"/>
  <c r="F1022" i="11"/>
  <c r="G1022" i="11"/>
  <c r="F1023" i="11"/>
  <c r="E1023" i="11" s="1"/>
  <c r="E1029" i="11"/>
  <c r="G1029" i="11"/>
  <c r="E1030" i="11"/>
  <c r="F1030" i="11"/>
  <c r="G1030" i="11" s="1"/>
  <c r="F1031" i="11"/>
  <c r="F1032" i="11" s="1"/>
  <c r="E1032" i="11"/>
  <c r="E1037" i="11"/>
  <c r="G1037" i="11"/>
  <c r="F1038" i="11"/>
  <c r="E1038" i="11" s="1"/>
  <c r="G1038" i="11"/>
  <c r="F1039" i="11"/>
  <c r="E1045" i="11"/>
  <c r="G1045" i="11"/>
  <c r="F1046" i="11"/>
  <c r="E1046" i="11" s="1"/>
  <c r="G1046" i="11"/>
  <c r="F1047" i="11"/>
  <c r="E1047" i="11" s="1"/>
  <c r="F1048" i="11"/>
  <c r="F1049" i="11" s="1"/>
  <c r="G1048" i="11"/>
  <c r="E1057" i="11"/>
  <c r="G1057" i="11"/>
  <c r="E1058" i="11"/>
  <c r="F1058" i="11"/>
  <c r="G1058" i="11" s="1"/>
  <c r="F1059" i="11"/>
  <c r="F1060" i="11" s="1"/>
  <c r="E1060" i="11"/>
  <c r="E1065" i="11"/>
  <c r="G1065" i="11"/>
  <c r="E1066" i="11"/>
  <c r="F1066" i="11"/>
  <c r="G1066" i="11"/>
  <c r="F1067" i="11"/>
  <c r="E1074" i="11"/>
  <c r="G1074" i="11"/>
  <c r="F1075" i="11"/>
  <c r="E1075" i="11" s="1"/>
  <c r="G1075" i="11"/>
  <c r="F1076" i="11"/>
  <c r="E1076" i="11" s="1"/>
  <c r="E1083" i="11"/>
  <c r="G1083" i="11"/>
  <c r="E1084" i="11"/>
  <c r="F1084" i="11"/>
  <c r="G1084" i="11" s="1"/>
  <c r="F1085" i="11"/>
  <c r="F1086" i="11" s="1"/>
  <c r="E1086" i="11"/>
  <c r="E1092" i="11"/>
  <c r="G1092" i="11"/>
  <c r="E1093" i="11"/>
  <c r="F1093" i="11"/>
  <c r="G1093" i="11"/>
  <c r="F1094" i="11"/>
  <c r="E1101" i="11"/>
  <c r="G1101" i="11"/>
  <c r="E1102" i="11"/>
  <c r="F1102" i="11"/>
  <c r="G1102" i="11"/>
  <c r="F1103" i="11"/>
  <c r="E1103" i="11" s="1"/>
  <c r="E1111" i="11"/>
  <c r="G1111" i="11"/>
  <c r="G1112" i="11" s="1"/>
  <c r="G1113" i="11" s="1"/>
  <c r="G1114" i="11" s="1"/>
  <c r="G1115" i="11" s="1"/>
  <c r="E1112" i="11"/>
  <c r="F1112" i="11"/>
  <c r="F1113" i="11"/>
  <c r="F1114" i="11" s="1"/>
  <c r="F1115" i="11" s="1"/>
  <c r="E1115" i="11" s="1"/>
  <c r="E1114" i="11"/>
  <c r="E1120" i="11"/>
  <c r="G1120" i="11"/>
  <c r="E1121" i="11"/>
  <c r="F1121" i="11"/>
  <c r="G1121" i="11"/>
  <c r="F1122" i="11"/>
  <c r="E1129" i="11"/>
  <c r="G1129" i="11"/>
  <c r="F1130" i="11"/>
  <c r="F1131" i="11" s="1"/>
  <c r="G1130" i="11"/>
  <c r="E1138" i="11"/>
  <c r="G1138" i="11"/>
  <c r="G1139" i="11" s="1"/>
  <c r="G1140" i="11" s="1"/>
  <c r="G1141" i="11" s="1"/>
  <c r="G1142" i="11" s="1"/>
  <c r="E1139" i="11"/>
  <c r="F1139" i="11"/>
  <c r="F1140" i="11"/>
  <c r="F1141" i="11" s="1"/>
  <c r="F1142" i="11" s="1"/>
  <c r="E1142" i="11" s="1"/>
  <c r="E1141" i="11"/>
  <c r="E1147" i="11"/>
  <c r="G1147" i="11"/>
  <c r="F1148" i="11"/>
  <c r="E1148" i="11" s="1"/>
  <c r="G1148" i="11"/>
  <c r="F1149" i="11"/>
  <c r="E1159" i="11"/>
  <c r="G1159" i="11"/>
  <c r="F1160" i="11"/>
  <c r="F1161" i="11" s="1"/>
  <c r="G1160" i="11"/>
  <c r="E1167" i="11"/>
  <c r="G1167" i="11"/>
  <c r="E1168" i="11"/>
  <c r="F1168" i="11"/>
  <c r="G1168" i="11" s="1"/>
  <c r="F1169" i="11"/>
  <c r="F1170" i="11" s="1"/>
  <c r="G1169" i="11"/>
  <c r="E1178" i="11"/>
  <c r="G1178" i="11"/>
  <c r="F1179" i="11"/>
  <c r="F1180" i="11" s="1"/>
  <c r="G1179" i="11"/>
  <c r="E1188" i="11"/>
  <c r="G1188" i="11"/>
  <c r="F1189" i="11"/>
  <c r="G1189" i="11" s="1"/>
  <c r="E1197" i="11"/>
  <c r="G1197" i="11"/>
  <c r="F1198" i="11"/>
  <c r="E1198" i="11" s="1"/>
  <c r="G1198" i="11"/>
  <c r="F1199" i="11"/>
  <c r="F1200" i="11" s="1"/>
  <c r="G1199" i="11"/>
  <c r="E1207" i="11"/>
  <c r="G1207" i="11"/>
  <c r="F1208" i="11"/>
  <c r="F1209" i="11" s="1"/>
  <c r="G1208" i="11"/>
  <c r="E1217" i="11"/>
  <c r="G1217" i="11"/>
  <c r="F1218" i="11"/>
  <c r="G1218" i="11" s="1"/>
  <c r="E1226" i="11"/>
  <c r="G1226" i="11"/>
  <c r="F1227" i="11"/>
  <c r="E1227" i="11" s="1"/>
  <c r="G1227" i="11"/>
  <c r="F1228" i="11"/>
  <c r="F1229" i="11" s="1"/>
  <c r="G1228" i="11"/>
  <c r="G1229" i="11" s="1"/>
  <c r="G1230" i="11" s="1"/>
  <c r="E1239" i="11"/>
  <c r="G1239" i="11"/>
  <c r="E1240" i="11"/>
  <c r="F1240" i="11"/>
  <c r="F1241" i="11" s="1"/>
  <c r="F1242" i="11" s="1"/>
  <c r="F1243" i="11" s="1"/>
  <c r="G1240" i="11"/>
  <c r="G1241" i="11" s="1"/>
  <c r="G1242" i="11" s="1"/>
  <c r="G1243" i="11" s="1"/>
  <c r="E1241" i="11"/>
  <c r="E1242" i="11" s="1"/>
  <c r="E1243" i="11" s="1"/>
  <c r="E1247" i="11"/>
  <c r="G1247" i="11"/>
  <c r="G1248" i="11" s="1"/>
  <c r="G1249" i="11" s="1"/>
  <c r="G1250" i="11" s="1"/>
  <c r="G1251" i="11" s="1"/>
  <c r="E1248" i="11"/>
  <c r="E1249" i="11" s="1"/>
  <c r="E1250" i="11" s="1"/>
  <c r="E1251" i="11" s="1"/>
  <c r="F1248" i="11"/>
  <c r="F1249" i="11" s="1"/>
  <c r="F1250" i="11" s="1"/>
  <c r="F1251" i="11" s="1"/>
  <c r="E1256" i="11"/>
  <c r="G1256" i="11"/>
  <c r="F1257" i="11"/>
  <c r="E1257" i="11" s="1"/>
  <c r="F1258" i="11"/>
  <c r="F1259" i="11" s="1"/>
  <c r="G1258" i="11"/>
  <c r="E1264" i="11"/>
  <c r="E1265" i="11"/>
  <c r="F1265" i="11"/>
  <c r="F1266" i="11"/>
  <c r="F1267" i="11" s="1"/>
  <c r="E1274" i="11"/>
  <c r="G1274" i="11"/>
  <c r="E1275" i="11"/>
  <c r="F1275" i="11"/>
  <c r="G1275" i="11"/>
  <c r="F1276" i="11"/>
  <c r="F1277" i="11" s="1"/>
  <c r="G1276" i="11"/>
  <c r="E1283" i="11"/>
  <c r="G1283" i="11"/>
  <c r="E1284" i="11"/>
  <c r="F1284" i="11"/>
  <c r="G1284" i="11"/>
  <c r="F1285" i="11"/>
  <c r="G1285" i="11" s="1"/>
  <c r="E1293" i="11"/>
  <c r="G1293" i="11"/>
  <c r="F1294" i="11"/>
  <c r="F1295" i="11" s="1"/>
  <c r="G1294" i="11"/>
  <c r="E1303" i="11"/>
  <c r="G1303" i="11"/>
  <c r="E1304" i="11"/>
  <c r="F1304" i="11"/>
  <c r="G1304" i="11"/>
  <c r="F1305" i="11"/>
  <c r="F1306" i="11" s="1"/>
  <c r="G1305" i="11"/>
  <c r="E1312" i="11"/>
  <c r="G1312" i="11"/>
  <c r="F1313" i="11"/>
  <c r="E1313" i="11" s="1"/>
  <c r="G1313" i="11"/>
  <c r="F1314" i="11"/>
  <c r="G1314" i="11" s="1"/>
  <c r="E1320" i="11"/>
  <c r="G1320" i="11"/>
  <c r="F1321" i="11"/>
  <c r="F1322" i="11" s="1"/>
  <c r="G1321" i="11"/>
  <c r="E1328" i="11"/>
  <c r="G1328" i="11"/>
  <c r="E1329" i="11"/>
  <c r="F1329" i="11"/>
  <c r="G1329" i="11"/>
  <c r="F1330" i="11"/>
  <c r="F1331" i="11" s="1"/>
  <c r="G1330" i="11"/>
  <c r="E1336" i="11"/>
  <c r="G1336" i="11"/>
  <c r="F1337" i="11"/>
  <c r="E1337" i="11" s="1"/>
  <c r="G1337" i="11"/>
  <c r="F1338" i="11"/>
  <c r="G1338" i="11" s="1"/>
  <c r="E1345" i="11"/>
  <c r="G1345" i="11"/>
  <c r="F1346" i="11"/>
  <c r="F1347" i="11" s="1"/>
  <c r="G1346" i="11"/>
  <c r="E1354" i="11"/>
  <c r="G1354" i="11"/>
  <c r="E1355" i="11"/>
  <c r="F1355" i="11"/>
  <c r="G1355" i="11"/>
  <c r="F1356" i="11"/>
  <c r="F1357" i="11" s="1"/>
  <c r="G1356" i="11"/>
  <c r="E1365" i="11"/>
  <c r="G1365" i="11"/>
  <c r="F1366" i="11"/>
  <c r="E1366" i="11" s="1"/>
  <c r="G1366" i="11"/>
  <c r="F1367" i="11"/>
  <c r="G1367" i="11" s="1"/>
  <c r="E1375" i="11"/>
  <c r="G1375" i="11"/>
  <c r="F1376" i="11"/>
  <c r="F1377" i="11" s="1"/>
  <c r="G1376" i="11"/>
  <c r="E1385" i="11"/>
  <c r="G1385" i="11"/>
  <c r="E1386" i="11"/>
  <c r="F1386" i="11"/>
  <c r="G1386" i="11"/>
  <c r="F1387" i="11"/>
  <c r="F1388" i="11" s="1"/>
  <c r="G1387" i="11"/>
  <c r="E176" i="13" l="1"/>
  <c r="G176" i="13"/>
  <c r="F177" i="13"/>
  <c r="E414" i="13"/>
  <c r="G414" i="13"/>
  <c r="F415" i="13"/>
  <c r="F521" i="13"/>
  <c r="E520" i="13"/>
  <c r="G520" i="13"/>
  <c r="E603" i="13"/>
  <c r="G603" i="13"/>
  <c r="F893" i="13"/>
  <c r="G892" i="13"/>
  <c r="E892" i="13"/>
  <c r="E424" i="13"/>
  <c r="G424" i="13"/>
  <c r="F230" i="13"/>
  <c r="E229" i="13"/>
  <c r="G229" i="13"/>
  <c r="E296" i="13"/>
  <c r="G296" i="13"/>
  <c r="E132" i="13"/>
  <c r="G132" i="13"/>
  <c r="F133" i="13"/>
  <c r="F681" i="13"/>
  <c r="E680" i="13"/>
  <c r="G680" i="13"/>
  <c r="F73" i="13"/>
  <c r="E72" i="13"/>
  <c r="G72" i="13"/>
  <c r="F184" i="13"/>
  <c r="E183" i="13"/>
  <c r="G183" i="13"/>
  <c r="E513" i="13"/>
  <c r="G513" i="13"/>
  <c r="E504" i="13"/>
  <c r="G504" i="13"/>
  <c r="F505" i="13"/>
  <c r="G694" i="13"/>
  <c r="F695" i="13"/>
  <c r="E694" i="13"/>
  <c r="E763" i="13"/>
  <c r="F764" i="13"/>
  <c r="G763" i="13"/>
  <c r="E829" i="13"/>
  <c r="F830" i="13"/>
  <c r="G829" i="13"/>
  <c r="E536" i="13"/>
  <c r="G536" i="13"/>
  <c r="F588" i="13"/>
  <c r="E587" i="13"/>
  <c r="G587" i="13"/>
  <c r="E853" i="13"/>
  <c r="G853" i="13"/>
  <c r="F779" i="13"/>
  <c r="E778" i="13"/>
  <c r="G778" i="13"/>
  <c r="F734" i="13"/>
  <c r="E733" i="13"/>
  <c r="G733" i="13"/>
  <c r="F409" i="13"/>
  <c r="E408" i="13"/>
  <c r="G408" i="13"/>
  <c r="G772" i="13"/>
  <c r="E772" i="13"/>
  <c r="F325" i="13"/>
  <c r="E324" i="13"/>
  <c r="G324" i="13"/>
  <c r="E318" i="13"/>
  <c r="G318" i="13"/>
  <c r="E65" i="13"/>
  <c r="G65" i="13"/>
  <c r="F66" i="13"/>
  <c r="E102" i="13"/>
  <c r="G102" i="13"/>
  <c r="E353" i="13"/>
  <c r="G353" i="13"/>
  <c r="F354" i="13"/>
  <c r="E18" i="13"/>
  <c r="G18" i="13"/>
  <c r="F19" i="13"/>
  <c r="F432" i="13"/>
  <c r="E431" i="13"/>
  <c r="G431" i="13"/>
  <c r="F543" i="13"/>
  <c r="E542" i="13"/>
  <c r="G542" i="13"/>
  <c r="E244" i="13"/>
  <c r="G244" i="13"/>
  <c r="F245" i="13"/>
  <c r="E401" i="13"/>
  <c r="G401" i="13"/>
  <c r="E446" i="13"/>
  <c r="G446" i="13"/>
  <c r="E468" i="13"/>
  <c r="G468" i="13"/>
  <c r="G702" i="13"/>
  <c r="E702" i="13"/>
  <c r="F703" i="13"/>
  <c r="E617" i="13"/>
  <c r="G617" i="13"/>
  <c r="F618" i="13"/>
  <c r="G902" i="13"/>
  <c r="F904" i="13"/>
  <c r="E902" i="13"/>
  <c r="G711" i="13"/>
  <c r="E711" i="13"/>
  <c r="E859" i="13"/>
  <c r="G859" i="13"/>
  <c r="F860" i="13"/>
  <c r="E549" i="13"/>
  <c r="G549" i="13"/>
  <c r="F550" i="13"/>
  <c r="F823" i="13"/>
  <c r="E822" i="13"/>
  <c r="G822" i="13"/>
  <c r="F475" i="13"/>
  <c r="E474" i="13"/>
  <c r="G474" i="13"/>
  <c r="E642" i="13"/>
  <c r="G642" i="13"/>
  <c r="F643" i="13"/>
  <c r="G877" i="13"/>
  <c r="E877" i="13"/>
  <c r="E169" i="13"/>
  <c r="G169" i="13"/>
  <c r="F50" i="13"/>
  <c r="E49" i="13"/>
  <c r="G49" i="13"/>
  <c r="E330" i="13"/>
  <c r="G330" i="13"/>
  <c r="F331" i="13"/>
  <c r="F348" i="13"/>
  <c r="E347" i="13"/>
  <c r="G347" i="13"/>
  <c r="E252" i="13"/>
  <c r="G252" i="13"/>
  <c r="E126" i="13"/>
  <c r="G126" i="13"/>
  <c r="E154" i="13"/>
  <c r="G154" i="13"/>
  <c r="F155" i="13"/>
  <c r="E264" i="13"/>
  <c r="G264" i="13"/>
  <c r="F265" i="13"/>
  <c r="E376" i="13"/>
  <c r="G376" i="13"/>
  <c r="F377" i="13"/>
  <c r="E41" i="13"/>
  <c r="G41" i="13"/>
  <c r="F42" i="13"/>
  <c r="E724" i="13"/>
  <c r="G724" i="13"/>
  <c r="F725" i="13"/>
  <c r="E559" i="13"/>
  <c r="G559" i="13"/>
  <c r="E628" i="13"/>
  <c r="G628" i="13"/>
  <c r="E785" i="13"/>
  <c r="F786" i="13"/>
  <c r="G785" i="13"/>
  <c r="E437" i="13"/>
  <c r="G437" i="13"/>
  <c r="F438" i="13"/>
  <c r="F838" i="13"/>
  <c r="E837" i="13"/>
  <c r="G837" i="13"/>
  <c r="E816" i="13"/>
  <c r="G816" i="13"/>
  <c r="E749" i="13"/>
  <c r="G749" i="13"/>
  <c r="G845" i="13"/>
  <c r="E845" i="13"/>
  <c r="G794" i="13"/>
  <c r="E794" i="13"/>
  <c r="F95" i="13"/>
  <c r="E94" i="13"/>
  <c r="G94" i="13"/>
  <c r="F673" i="13"/>
  <c r="E672" i="13"/>
  <c r="G672" i="13"/>
  <c r="E363" i="13"/>
  <c r="G363" i="13"/>
  <c r="E80" i="13"/>
  <c r="G80" i="13"/>
  <c r="E87" i="13"/>
  <c r="G87" i="13"/>
  <c r="F88" i="13"/>
  <c r="E221" i="13"/>
  <c r="G221" i="13"/>
  <c r="F222" i="13"/>
  <c r="E286" i="13"/>
  <c r="G286" i="13"/>
  <c r="F287" i="13"/>
  <c r="E34" i="13"/>
  <c r="G34" i="13"/>
  <c r="F453" i="13"/>
  <c r="E452" i="13"/>
  <c r="G452" i="13"/>
  <c r="F162" i="13"/>
  <c r="E161" i="13"/>
  <c r="G161" i="13"/>
  <c r="E651" i="13"/>
  <c r="G651" i="13"/>
  <c r="E192" i="13"/>
  <c r="G192" i="13"/>
  <c r="E884" i="13"/>
  <c r="F885" i="13"/>
  <c r="G884" i="13"/>
  <c r="F118" i="13"/>
  <c r="E117" i="13"/>
  <c r="G117" i="13"/>
  <c r="G717" i="13"/>
  <c r="F718" i="13"/>
  <c r="E717" i="13"/>
  <c r="F756" i="13"/>
  <c r="E755" i="13"/>
  <c r="G755" i="13"/>
  <c r="E273" i="13"/>
  <c r="G273" i="13"/>
  <c r="E237" i="13"/>
  <c r="G237" i="13"/>
  <c r="E459" i="13"/>
  <c r="G459" i="13"/>
  <c r="F460" i="13"/>
  <c r="F259" i="13"/>
  <c r="E258" i="13"/>
  <c r="G258" i="13"/>
  <c r="F140" i="13"/>
  <c r="E139" i="13"/>
  <c r="G139" i="13"/>
  <c r="E109" i="13"/>
  <c r="G109" i="13"/>
  <c r="F110" i="13"/>
  <c r="E309" i="13"/>
  <c r="G309" i="13"/>
  <c r="F310" i="13"/>
  <c r="F12" i="13"/>
  <c r="E11" i="13"/>
  <c r="G11" i="13"/>
  <c r="E58" i="13"/>
  <c r="G58" i="13"/>
  <c r="E200" i="13"/>
  <c r="G200" i="13"/>
  <c r="F201" i="13"/>
  <c r="E490" i="13"/>
  <c r="G490" i="13"/>
  <c r="E392" i="13"/>
  <c r="G392" i="13"/>
  <c r="F393" i="13"/>
  <c r="F611" i="13"/>
  <c r="E610" i="13"/>
  <c r="G610" i="13"/>
  <c r="E664" i="13"/>
  <c r="G664" i="13"/>
  <c r="F665" i="13"/>
  <c r="E740" i="13"/>
  <c r="G740" i="13"/>
  <c r="F741" i="13"/>
  <c r="F808" i="13"/>
  <c r="E807" i="13"/>
  <c r="G807" i="13"/>
  <c r="E580" i="13"/>
  <c r="G580" i="13"/>
  <c r="E593" i="13"/>
  <c r="G593" i="13"/>
  <c r="F594" i="13"/>
  <c r="E527" i="13"/>
  <c r="G527" i="13"/>
  <c r="F528" i="13"/>
  <c r="E480" i="13"/>
  <c r="G480" i="13"/>
  <c r="F481" i="13"/>
  <c r="E571" i="13"/>
  <c r="G571" i="13"/>
  <c r="F572" i="13"/>
  <c r="F869" i="13"/>
  <c r="G868" i="13"/>
  <c r="E868" i="13"/>
  <c r="G802" i="13"/>
  <c r="E802" i="13"/>
  <c r="G1388" i="11"/>
  <c r="F1389" i="11"/>
  <c r="E1388" i="11"/>
  <c r="G1306" i="11"/>
  <c r="F1307" i="11"/>
  <c r="E1306" i="11"/>
  <c r="E1200" i="11"/>
  <c r="G1200" i="11"/>
  <c r="F1201" i="11"/>
  <c r="E1377" i="11"/>
  <c r="G1377" i="11"/>
  <c r="F1378" i="11"/>
  <c r="E1295" i="11"/>
  <c r="G1295" i="11"/>
  <c r="F1296" i="11"/>
  <c r="E1229" i="11"/>
  <c r="F1230" i="11"/>
  <c r="E1230" i="11" s="1"/>
  <c r="G1331" i="11"/>
  <c r="E1331" i="11"/>
  <c r="F1332" i="11"/>
  <c r="E1322" i="11"/>
  <c r="G1322" i="11"/>
  <c r="F1323" i="11"/>
  <c r="E1170" i="11"/>
  <c r="G1170" i="11"/>
  <c r="F1171" i="11"/>
  <c r="G1357" i="11"/>
  <c r="F1358" i="11"/>
  <c r="E1357" i="11"/>
  <c r="E1259" i="11"/>
  <c r="G1259" i="11"/>
  <c r="F1260" i="11"/>
  <c r="G1209" i="11"/>
  <c r="E1209" i="11"/>
  <c r="F1210" i="11"/>
  <c r="E1347" i="11"/>
  <c r="G1347" i="11"/>
  <c r="F1348" i="11"/>
  <c r="G1277" i="11"/>
  <c r="E1277" i="11"/>
  <c r="F1278" i="11"/>
  <c r="E1267" i="11"/>
  <c r="F1268" i="11"/>
  <c r="E1268" i="11" s="1"/>
  <c r="G1180" i="11"/>
  <c r="F1181" i="11"/>
  <c r="E1180" i="11"/>
  <c r="G1013" i="11"/>
  <c r="F1014" i="11"/>
  <c r="E1013" i="11"/>
  <c r="G1006" i="11"/>
  <c r="F1007" i="11"/>
  <c r="E1338" i="11"/>
  <c r="E1314" i="11"/>
  <c r="E1285" i="11"/>
  <c r="E1218" i="11"/>
  <c r="E1189" i="11"/>
  <c r="G1149" i="11"/>
  <c r="F1150" i="11"/>
  <c r="E1149" i="11"/>
  <c r="E780" i="11"/>
  <c r="G780" i="11"/>
  <c r="G488" i="11"/>
  <c r="F489" i="11"/>
  <c r="E488" i="11"/>
  <c r="G1122" i="11"/>
  <c r="F1123" i="11"/>
  <c r="E1122" i="11"/>
  <c r="G903" i="11"/>
  <c r="F904" i="11"/>
  <c r="E1321" i="11"/>
  <c r="E1294" i="11"/>
  <c r="E1266" i="11"/>
  <c r="E1258" i="11"/>
  <c r="E1228" i="11"/>
  <c r="E1199" i="11"/>
  <c r="E1169" i="11"/>
  <c r="E1131" i="11"/>
  <c r="G1131" i="11"/>
  <c r="F1132" i="11"/>
  <c r="G1094" i="11"/>
  <c r="F1095" i="11"/>
  <c r="E1094" i="11"/>
  <c r="G988" i="11"/>
  <c r="F989" i="11"/>
  <c r="G981" i="11"/>
  <c r="F982" i="11"/>
  <c r="G956" i="11"/>
  <c r="F957" i="11"/>
  <c r="G957" i="11" s="1"/>
  <c r="F949" i="11"/>
  <c r="E949" i="11" s="1"/>
  <c r="E948" i="11"/>
  <c r="G884" i="11"/>
  <c r="F885" i="11"/>
  <c r="E884" i="11"/>
  <c r="G876" i="11"/>
  <c r="F877" i="11"/>
  <c r="G858" i="11"/>
  <c r="F859" i="11"/>
  <c r="E858" i="11"/>
  <c r="G850" i="11"/>
  <c r="F851" i="11"/>
  <c r="G832" i="11"/>
  <c r="F833" i="11"/>
  <c r="E832" i="11"/>
  <c r="G824" i="11"/>
  <c r="F825" i="11"/>
  <c r="G806" i="11"/>
  <c r="F807" i="11"/>
  <c r="E806" i="11"/>
  <c r="G797" i="11"/>
  <c r="F798" i="11"/>
  <c r="G593" i="11"/>
  <c r="F594" i="11"/>
  <c r="E593" i="11"/>
  <c r="F435" i="11"/>
  <c r="E434" i="11"/>
  <c r="E1367" i="11"/>
  <c r="E1346" i="11"/>
  <c r="E1387" i="11"/>
  <c r="F1368" i="11"/>
  <c r="E1356" i="11"/>
  <c r="F1339" i="11"/>
  <c r="E1330" i="11"/>
  <c r="F1315" i="11"/>
  <c r="E1305" i="11"/>
  <c r="F1286" i="11"/>
  <c r="E1276" i="11"/>
  <c r="G1257" i="11"/>
  <c r="F1219" i="11"/>
  <c r="E1208" i="11"/>
  <c r="F1190" i="11"/>
  <c r="E1179" i="11"/>
  <c r="E1161" i="11"/>
  <c r="G1161" i="11"/>
  <c r="F1162" i="11"/>
  <c r="G1086" i="11"/>
  <c r="F1087" i="11"/>
  <c r="G1067" i="11"/>
  <c r="F1068" i="11"/>
  <c r="E1067" i="11"/>
  <c r="E866" i="11"/>
  <c r="G866" i="11"/>
  <c r="F867" i="11"/>
  <c r="E840" i="11"/>
  <c r="G840" i="11"/>
  <c r="F841" i="11"/>
  <c r="E814" i="11"/>
  <c r="G814" i="11"/>
  <c r="F815" i="11"/>
  <c r="E787" i="11"/>
  <c r="G787" i="11"/>
  <c r="F788" i="11"/>
  <c r="G760" i="11"/>
  <c r="F761" i="11"/>
  <c r="E760" i="11"/>
  <c r="E1376" i="11"/>
  <c r="G1060" i="11"/>
  <c r="F1061" i="11"/>
  <c r="E1049" i="11"/>
  <c r="G1049" i="11"/>
  <c r="G938" i="11"/>
  <c r="F939" i="11"/>
  <c r="E938" i="11"/>
  <c r="G930" i="11"/>
  <c r="F931" i="11"/>
  <c r="G912" i="11"/>
  <c r="F913" i="11"/>
  <c r="E912" i="11"/>
  <c r="G1039" i="11"/>
  <c r="F1040" i="11"/>
  <c r="E1039" i="11"/>
  <c r="G1032" i="11"/>
  <c r="F1033" i="11"/>
  <c r="E1006" i="11"/>
  <c r="E903" i="11"/>
  <c r="E682" i="11"/>
  <c r="G682" i="11"/>
  <c r="F683" i="11"/>
  <c r="G383" i="11"/>
  <c r="F384" i="11"/>
  <c r="E383" i="11"/>
  <c r="F1104" i="11"/>
  <c r="G1085" i="11"/>
  <c r="F1077" i="11"/>
  <c r="G1059" i="11"/>
  <c r="G1031" i="11"/>
  <c r="F1024" i="11"/>
  <c r="G1005" i="11"/>
  <c r="F998" i="11"/>
  <c r="G980" i="11"/>
  <c r="G955" i="11"/>
  <c r="G929" i="11"/>
  <c r="F921" i="11"/>
  <c r="G902" i="11"/>
  <c r="F894" i="11"/>
  <c r="G875" i="11"/>
  <c r="G849" i="11"/>
  <c r="G823" i="11"/>
  <c r="G796" i="11"/>
  <c r="E753" i="11"/>
  <c r="G753" i="11"/>
  <c r="E709" i="11"/>
  <c r="G709" i="11"/>
  <c r="F710" i="11"/>
  <c r="G674" i="11"/>
  <c r="F675" i="11"/>
  <c r="E674" i="11"/>
  <c r="E665" i="11"/>
  <c r="E586" i="11"/>
  <c r="G586" i="11"/>
  <c r="G541" i="11"/>
  <c r="F542" i="11"/>
  <c r="E541" i="11"/>
  <c r="G149" i="11"/>
  <c r="F150" i="11"/>
  <c r="E149" i="11"/>
  <c r="E1160" i="11"/>
  <c r="E1130" i="11"/>
  <c r="E1048" i="11"/>
  <c r="G700" i="11"/>
  <c r="F701" i="11"/>
  <c r="E700" i="11"/>
  <c r="E666" i="11"/>
  <c r="G666" i="11"/>
  <c r="G532" i="11"/>
  <c r="F533" i="11"/>
  <c r="G481" i="11"/>
  <c r="F482" i="11"/>
  <c r="G426" i="11"/>
  <c r="F427" i="11"/>
  <c r="E133" i="11"/>
  <c r="G133" i="11"/>
  <c r="F134" i="11"/>
  <c r="E1140" i="11"/>
  <c r="E1113" i="11"/>
  <c r="G1103" i="11"/>
  <c r="E1085" i="11"/>
  <c r="G1076" i="11"/>
  <c r="E1059" i="11"/>
  <c r="G1047" i="11"/>
  <c r="E1031" i="11"/>
  <c r="G1023" i="11"/>
  <c r="E1005" i="11"/>
  <c r="G997" i="11"/>
  <c r="E980" i="11"/>
  <c r="E929" i="11"/>
  <c r="E902" i="11"/>
  <c r="E875" i="11"/>
  <c r="E849" i="11"/>
  <c r="E823" i="11"/>
  <c r="E796" i="11"/>
  <c r="E742" i="11"/>
  <c r="G742" i="11"/>
  <c r="F743" i="11"/>
  <c r="G719" i="11"/>
  <c r="G619" i="11"/>
  <c r="F620" i="11"/>
  <c r="E619" i="11"/>
  <c r="G515" i="11"/>
  <c r="F516" i="11"/>
  <c r="E515" i="11"/>
  <c r="G459" i="11"/>
  <c r="F460" i="11"/>
  <c r="E459" i="11"/>
  <c r="G731" i="11"/>
  <c r="F732" i="11"/>
  <c r="E731" i="11"/>
  <c r="E719" i="11"/>
  <c r="E694" i="11"/>
  <c r="G694" i="11"/>
  <c r="G646" i="11"/>
  <c r="F647" i="11"/>
  <c r="E646" i="11"/>
  <c r="G611" i="11"/>
  <c r="F612" i="11"/>
  <c r="G566" i="11"/>
  <c r="F567" i="11"/>
  <c r="E566" i="11"/>
  <c r="E559" i="11"/>
  <c r="G559" i="11"/>
  <c r="F141" i="11"/>
  <c r="E140" i="11"/>
  <c r="G140" i="11"/>
  <c r="E769" i="11"/>
  <c r="G769" i="11"/>
  <c r="F770" i="11"/>
  <c r="E720" i="11"/>
  <c r="G720" i="11"/>
  <c r="G507" i="11"/>
  <c r="F508" i="11"/>
  <c r="G452" i="11"/>
  <c r="F453" i="11"/>
  <c r="G778" i="11"/>
  <c r="G751" i="11"/>
  <c r="G718" i="11"/>
  <c r="G692" i="11"/>
  <c r="G664" i="11"/>
  <c r="F656" i="11"/>
  <c r="G639" i="11"/>
  <c r="G637" i="11"/>
  <c r="F629" i="11"/>
  <c r="G610" i="11"/>
  <c r="F603" i="11"/>
  <c r="G584" i="11"/>
  <c r="F575" i="11"/>
  <c r="G557" i="11"/>
  <c r="F550" i="11"/>
  <c r="F524" i="11"/>
  <c r="F499" i="11"/>
  <c r="F470" i="11"/>
  <c r="F443" i="11"/>
  <c r="F417" i="11"/>
  <c r="G408" i="11"/>
  <c r="F409" i="11"/>
  <c r="E408" i="11"/>
  <c r="F375" i="11"/>
  <c r="E374" i="11"/>
  <c r="G374" i="11"/>
  <c r="E368" i="11"/>
  <c r="G368" i="11"/>
  <c r="G358" i="11"/>
  <c r="F359" i="11"/>
  <c r="E358" i="11"/>
  <c r="G309" i="11"/>
  <c r="F310" i="11"/>
  <c r="E309" i="11"/>
  <c r="F301" i="11"/>
  <c r="E300" i="11"/>
  <c r="G300" i="11"/>
  <c r="E293" i="11"/>
  <c r="G293" i="11"/>
  <c r="F294" i="11"/>
  <c r="G256" i="11"/>
  <c r="F257" i="11"/>
  <c r="E256" i="11"/>
  <c r="F248" i="11"/>
  <c r="E247" i="11"/>
  <c r="G247" i="11"/>
  <c r="G44" i="11"/>
  <c r="F45" i="11"/>
  <c r="E44" i="11"/>
  <c r="F37" i="11"/>
  <c r="E36" i="11"/>
  <c r="G36" i="11"/>
  <c r="F400" i="11"/>
  <c r="E399" i="11"/>
  <c r="G399" i="11"/>
  <c r="E393" i="11"/>
  <c r="G393" i="11"/>
  <c r="F351" i="11"/>
  <c r="E350" i="11"/>
  <c r="G350" i="11"/>
  <c r="G177" i="11"/>
  <c r="F178" i="11"/>
  <c r="E177" i="11"/>
  <c r="F168" i="11"/>
  <c r="E167" i="11"/>
  <c r="G167" i="11"/>
  <c r="E160" i="11"/>
  <c r="G160" i="11"/>
  <c r="F161" i="11"/>
  <c r="G122" i="11"/>
  <c r="F123" i="11"/>
  <c r="E122" i="11"/>
  <c r="F114" i="11"/>
  <c r="E113" i="11"/>
  <c r="G113" i="11"/>
  <c r="E107" i="11"/>
  <c r="G107" i="11"/>
  <c r="F108" i="11"/>
  <c r="E778" i="11"/>
  <c r="E751" i="11"/>
  <c r="E718" i="11"/>
  <c r="E692" i="11"/>
  <c r="E664" i="11"/>
  <c r="G655" i="11"/>
  <c r="G628" i="11"/>
  <c r="E610" i="11"/>
  <c r="G602" i="11"/>
  <c r="G574" i="11"/>
  <c r="G549" i="11"/>
  <c r="E531" i="11"/>
  <c r="G523" i="11"/>
  <c r="E506" i="11"/>
  <c r="G498" i="11"/>
  <c r="E480" i="11"/>
  <c r="G469" i="11"/>
  <c r="E451" i="11"/>
  <c r="G442" i="11"/>
  <c r="E425" i="11"/>
  <c r="G416" i="11"/>
  <c r="G283" i="11"/>
  <c r="F284" i="11"/>
  <c r="E283" i="11"/>
  <c r="F275" i="11"/>
  <c r="E274" i="11"/>
  <c r="G274" i="11"/>
  <c r="G17" i="11"/>
  <c r="F18" i="11"/>
  <c r="E17" i="11"/>
  <c r="F10" i="11"/>
  <c r="E9" i="11"/>
  <c r="G9" i="11"/>
  <c r="G339" i="11"/>
  <c r="F340" i="11"/>
  <c r="E339" i="11"/>
  <c r="F329" i="11"/>
  <c r="E328" i="11"/>
  <c r="G328" i="11"/>
  <c r="G96" i="11"/>
  <c r="F97" i="11"/>
  <c r="E96" i="11"/>
  <c r="F89" i="11"/>
  <c r="E88" i="11"/>
  <c r="G88" i="11"/>
  <c r="G70" i="11"/>
  <c r="F71" i="11"/>
  <c r="E70" i="11"/>
  <c r="F62" i="11"/>
  <c r="E61" i="11"/>
  <c r="G61" i="11"/>
  <c r="E55" i="11"/>
  <c r="G55" i="11"/>
  <c r="F56" i="11"/>
  <c r="G229" i="11"/>
  <c r="F230" i="11"/>
  <c r="E229" i="11"/>
  <c r="F222" i="11"/>
  <c r="E221" i="11"/>
  <c r="G221" i="11"/>
  <c r="G202" i="11"/>
  <c r="F203" i="11"/>
  <c r="E202" i="11"/>
  <c r="F195" i="11"/>
  <c r="E194" i="11"/>
  <c r="G194" i="11"/>
  <c r="F323" i="11"/>
  <c r="G323" i="11" s="1"/>
  <c r="F188" i="11"/>
  <c r="F28" i="11"/>
  <c r="G391" i="11"/>
  <c r="G291" i="11"/>
  <c r="G267" i="11"/>
  <c r="G265" i="11"/>
  <c r="G240" i="11"/>
  <c r="G238" i="11"/>
  <c r="G213" i="11"/>
  <c r="G187" i="11"/>
  <c r="G185" i="11"/>
  <c r="G131" i="11"/>
  <c r="G105" i="11"/>
  <c r="G79" i="11"/>
  <c r="E1112" i="1"/>
  <c r="E1113" i="1" s="1"/>
  <c r="E1114" i="1" s="1"/>
  <c r="E1115" i="1" s="1"/>
  <c r="F1111" i="1"/>
  <c r="F1112" i="1" s="1"/>
  <c r="F1113" i="1" s="1"/>
  <c r="F1114" i="1" s="1"/>
  <c r="F1115" i="1" s="1"/>
  <c r="E1104" i="1"/>
  <c r="E1105" i="1" s="1"/>
  <c r="E1106" i="1" s="1"/>
  <c r="E1107" i="1" s="1"/>
  <c r="F1103" i="1"/>
  <c r="F1104" i="1" s="1"/>
  <c r="F1105" i="1" s="1"/>
  <c r="E1095" i="1"/>
  <c r="E1096" i="1" s="1"/>
  <c r="E1097" i="1" s="1"/>
  <c r="E1098" i="1" s="1"/>
  <c r="F1094" i="1"/>
  <c r="F1095" i="1" s="1"/>
  <c r="F1096" i="1" s="1"/>
  <c r="F1097" i="1" s="1"/>
  <c r="F1098" i="1" s="1"/>
  <c r="E1087" i="1"/>
  <c r="E1088" i="1" s="1"/>
  <c r="E1089" i="1" s="1"/>
  <c r="E1090" i="1" s="1"/>
  <c r="F1086" i="1"/>
  <c r="G1086" i="1" s="1"/>
  <c r="E1078" i="1"/>
  <c r="E1079" i="1" s="1"/>
  <c r="E1080" i="1" s="1"/>
  <c r="E1081" i="1" s="1"/>
  <c r="F1077" i="1"/>
  <c r="F1078" i="1" s="1"/>
  <c r="F1079" i="1" s="1"/>
  <c r="F1080" i="1" s="1"/>
  <c r="F1081" i="1" s="1"/>
  <c r="E1067" i="1"/>
  <c r="E1068" i="1" s="1"/>
  <c r="E1069" i="1" s="1"/>
  <c r="E1070" i="1" s="1"/>
  <c r="F1066" i="1"/>
  <c r="F1067" i="1" s="1"/>
  <c r="F1068" i="1" s="1"/>
  <c r="F1069" i="1" s="1"/>
  <c r="F1070" i="1" s="1"/>
  <c r="E1059" i="1"/>
  <c r="E1060" i="1" s="1"/>
  <c r="E1061" i="1" s="1"/>
  <c r="E1062" i="1" s="1"/>
  <c r="F1058" i="1"/>
  <c r="F1059" i="1" s="1"/>
  <c r="F1060" i="1" s="1"/>
  <c r="F1061" i="1" s="1"/>
  <c r="F1062" i="1" s="1"/>
  <c r="E1051" i="1"/>
  <c r="E1052" i="1" s="1"/>
  <c r="E1053" i="1" s="1"/>
  <c r="E1054" i="1" s="1"/>
  <c r="F1050" i="1"/>
  <c r="F1051" i="1" s="1"/>
  <c r="F1052" i="1" s="1"/>
  <c r="F1053" i="1" s="1"/>
  <c r="F1054" i="1" s="1"/>
  <c r="E1042" i="1"/>
  <c r="E1043" i="1" s="1"/>
  <c r="E1044" i="1" s="1"/>
  <c r="E1045" i="1" s="1"/>
  <c r="F1041" i="1"/>
  <c r="F1042" i="1" s="1"/>
  <c r="F1043" i="1" s="1"/>
  <c r="F1044" i="1" s="1"/>
  <c r="F1045" i="1" s="1"/>
  <c r="E1033" i="1"/>
  <c r="E1034" i="1" s="1"/>
  <c r="E1035" i="1" s="1"/>
  <c r="E1036" i="1" s="1"/>
  <c r="F1032" i="1"/>
  <c r="G1032" i="1" s="1"/>
  <c r="G1033" i="1" s="1"/>
  <c r="G1034" i="1" s="1"/>
  <c r="G1035" i="1" s="1"/>
  <c r="G1036" i="1" s="1"/>
  <c r="E1026" i="1"/>
  <c r="E1027" i="1" s="1"/>
  <c r="E1028" i="1" s="1"/>
  <c r="E1025" i="1"/>
  <c r="F1024" i="1"/>
  <c r="F1025" i="1" s="1"/>
  <c r="F1026" i="1" s="1"/>
  <c r="F1027" i="1" s="1"/>
  <c r="F1028" i="1" s="1"/>
  <c r="E1017" i="1"/>
  <c r="E1018" i="1" s="1"/>
  <c r="E1019" i="1" s="1"/>
  <c r="E1020" i="1" s="1"/>
  <c r="F1016" i="1"/>
  <c r="F1017" i="1" s="1"/>
  <c r="F1018" i="1" s="1"/>
  <c r="F1019" i="1" s="1"/>
  <c r="F1020" i="1" s="1"/>
  <c r="E1008" i="1"/>
  <c r="E1009" i="1" s="1"/>
  <c r="E1010" i="1" s="1"/>
  <c r="E1011" i="1" s="1"/>
  <c r="F1007" i="1"/>
  <c r="F1008" i="1" s="1"/>
  <c r="F1009" i="1" s="1"/>
  <c r="F1010" i="1" s="1"/>
  <c r="F1011" i="1" s="1"/>
  <c r="E1000" i="1"/>
  <c r="E1001" i="1" s="1"/>
  <c r="E1002" i="1" s="1"/>
  <c r="E1003" i="1" s="1"/>
  <c r="F999" i="1"/>
  <c r="F1000" i="1" s="1"/>
  <c r="F1001" i="1" s="1"/>
  <c r="F1002" i="1" s="1"/>
  <c r="F1003" i="1" s="1"/>
  <c r="E992" i="1"/>
  <c r="E993" i="1" s="1"/>
  <c r="E994" i="1" s="1"/>
  <c r="E995" i="1" s="1"/>
  <c r="F991" i="1"/>
  <c r="F992" i="1" s="1"/>
  <c r="F993" i="1" s="1"/>
  <c r="F994" i="1" s="1"/>
  <c r="F995" i="1" s="1"/>
  <c r="F984" i="1"/>
  <c r="F985" i="1" s="1"/>
  <c r="F986" i="1" s="1"/>
  <c r="F987" i="1" s="1"/>
  <c r="E984" i="1"/>
  <c r="E985" i="1" s="1"/>
  <c r="E986" i="1" s="1"/>
  <c r="E987" i="1" s="1"/>
  <c r="F983" i="1"/>
  <c r="G983" i="1" s="1"/>
  <c r="G984" i="1" s="1"/>
  <c r="G985" i="1" s="1"/>
  <c r="G986" i="1" s="1"/>
  <c r="G987" i="1" s="1"/>
  <c r="E976" i="1"/>
  <c r="E977" i="1" s="1"/>
  <c r="E978" i="1" s="1"/>
  <c r="E979" i="1" s="1"/>
  <c r="F975" i="1"/>
  <c r="E966" i="1"/>
  <c r="E967" i="1" s="1"/>
  <c r="E968" i="1" s="1"/>
  <c r="E969" i="1" s="1"/>
  <c r="F965" i="1"/>
  <c r="F966" i="1" s="1"/>
  <c r="F967" i="1" s="1"/>
  <c r="F968" i="1" s="1"/>
  <c r="F969" i="1" s="1"/>
  <c r="E956" i="1"/>
  <c r="E957" i="1" s="1"/>
  <c r="E958" i="1" s="1"/>
  <c r="E959" i="1" s="1"/>
  <c r="F955" i="1"/>
  <c r="F956" i="1" s="1"/>
  <c r="F957" i="1" s="1"/>
  <c r="F958" i="1" s="1"/>
  <c r="F959" i="1" s="1"/>
  <c r="E947" i="1"/>
  <c r="E948" i="1" s="1"/>
  <c r="E949" i="1" s="1"/>
  <c r="E950" i="1" s="1"/>
  <c r="F946" i="1"/>
  <c r="F947" i="1" s="1"/>
  <c r="F948" i="1" s="1"/>
  <c r="F949" i="1" s="1"/>
  <c r="F950" i="1" s="1"/>
  <c r="E937" i="1"/>
  <c r="E938" i="1" s="1"/>
  <c r="E939" i="1" s="1"/>
  <c r="E940" i="1" s="1"/>
  <c r="F936" i="1"/>
  <c r="F937" i="1" s="1"/>
  <c r="F938" i="1" s="1"/>
  <c r="F939" i="1" s="1"/>
  <c r="F940" i="1" s="1"/>
  <c r="E927" i="1"/>
  <c r="E928" i="1" s="1"/>
  <c r="E929" i="1" s="1"/>
  <c r="E930" i="1" s="1"/>
  <c r="F926" i="1"/>
  <c r="G926" i="1" s="1"/>
  <c r="G927" i="1" s="1"/>
  <c r="G928" i="1" s="1"/>
  <c r="G929" i="1" s="1"/>
  <c r="G930" i="1" s="1"/>
  <c r="E918" i="1"/>
  <c r="E919" i="1" s="1"/>
  <c r="E920" i="1" s="1"/>
  <c r="E921" i="1" s="1"/>
  <c r="F917" i="1"/>
  <c r="F918" i="1" s="1"/>
  <c r="F919" i="1" s="1"/>
  <c r="F920" i="1" s="1"/>
  <c r="F921" i="1" s="1"/>
  <c r="E910" i="1"/>
  <c r="E911" i="1" s="1"/>
  <c r="E912" i="1" s="1"/>
  <c r="E913" i="1" s="1"/>
  <c r="F909" i="1"/>
  <c r="F910" i="1" s="1"/>
  <c r="F911" i="1" s="1"/>
  <c r="F912" i="1" s="1"/>
  <c r="F913" i="1" s="1"/>
  <c r="E901" i="1"/>
  <c r="E902" i="1" s="1"/>
  <c r="E903" i="1" s="1"/>
  <c r="E904" i="1" s="1"/>
  <c r="F900" i="1"/>
  <c r="F901" i="1" s="1"/>
  <c r="F902" i="1" s="1"/>
  <c r="F903" i="1" s="1"/>
  <c r="F904" i="1" s="1"/>
  <c r="E890" i="1"/>
  <c r="E891" i="1" s="1"/>
  <c r="E892" i="1" s="1"/>
  <c r="E893" i="1" s="1"/>
  <c r="F889" i="1"/>
  <c r="F890" i="1" s="1"/>
  <c r="F891" i="1" s="1"/>
  <c r="F892" i="1" s="1"/>
  <c r="F893" i="1" s="1"/>
  <c r="E880" i="1"/>
  <c r="E881" i="1" s="1"/>
  <c r="E882" i="1" s="1"/>
  <c r="E883" i="1" s="1"/>
  <c r="F879" i="1"/>
  <c r="F880" i="1" s="1"/>
  <c r="F881" i="1" s="1"/>
  <c r="F882" i="1" s="1"/>
  <c r="F883" i="1" s="1"/>
  <c r="E869" i="1"/>
  <c r="E870" i="1" s="1"/>
  <c r="E871" i="1" s="1"/>
  <c r="E872" i="1" s="1"/>
  <c r="F868" i="1"/>
  <c r="G868" i="1" s="1"/>
  <c r="G869" i="1" s="1"/>
  <c r="G870" i="1" s="1"/>
  <c r="G871" i="1" s="1"/>
  <c r="G872" i="1" s="1"/>
  <c r="E862" i="1"/>
  <c r="E863" i="1" s="1"/>
  <c r="E864" i="1" s="1"/>
  <c r="E861" i="1"/>
  <c r="F860" i="1"/>
  <c r="F861" i="1" s="1"/>
  <c r="F862" i="1" s="1"/>
  <c r="F863" i="1" s="1"/>
  <c r="F864" i="1" s="1"/>
  <c r="E852" i="1"/>
  <c r="E853" i="1" s="1"/>
  <c r="E854" i="1" s="1"/>
  <c r="E855" i="1" s="1"/>
  <c r="F851" i="1"/>
  <c r="F852" i="1" s="1"/>
  <c r="F853" i="1" s="1"/>
  <c r="F854" i="1" s="1"/>
  <c r="F855" i="1" s="1"/>
  <c r="E843" i="1"/>
  <c r="E844" i="1" s="1"/>
  <c r="E845" i="1" s="1"/>
  <c r="E846" i="1" s="1"/>
  <c r="F842" i="1"/>
  <c r="F843" i="1" s="1"/>
  <c r="F844" i="1" s="1"/>
  <c r="F845" i="1" s="1"/>
  <c r="F846" i="1" s="1"/>
  <c r="E835" i="1"/>
  <c r="E836" i="1" s="1"/>
  <c r="E837" i="1" s="1"/>
  <c r="E838" i="1" s="1"/>
  <c r="F834" i="1"/>
  <c r="F835" i="1" s="1"/>
  <c r="F836" i="1" s="1"/>
  <c r="F837" i="1" s="1"/>
  <c r="F838" i="1" s="1"/>
  <c r="E826" i="1"/>
  <c r="E827" i="1" s="1"/>
  <c r="E828" i="1" s="1"/>
  <c r="E829" i="1" s="1"/>
  <c r="F825" i="1"/>
  <c r="F826" i="1" s="1"/>
  <c r="F827" i="1" s="1"/>
  <c r="F828" i="1" s="1"/>
  <c r="F829" i="1" s="1"/>
  <c r="F818" i="1"/>
  <c r="F819" i="1" s="1"/>
  <c r="F820" i="1" s="1"/>
  <c r="F821" i="1" s="1"/>
  <c r="E818" i="1"/>
  <c r="E819" i="1" s="1"/>
  <c r="E820" i="1" s="1"/>
  <c r="E821" i="1" s="1"/>
  <c r="F817" i="1"/>
  <c r="G817" i="1" s="1"/>
  <c r="G818" i="1" s="1"/>
  <c r="G819" i="1" s="1"/>
  <c r="G820" i="1" s="1"/>
  <c r="G821" i="1" s="1"/>
  <c r="E808" i="1"/>
  <c r="E809" i="1" s="1"/>
  <c r="E810" i="1" s="1"/>
  <c r="E811" i="1" s="1"/>
  <c r="F807" i="1"/>
  <c r="F808" i="1" s="1"/>
  <c r="F809" i="1" s="1"/>
  <c r="F810" i="1" s="1"/>
  <c r="F811" i="1" s="1"/>
  <c r="E800" i="1"/>
  <c r="E801" i="1" s="1"/>
  <c r="E802" i="1" s="1"/>
  <c r="E803" i="1" s="1"/>
  <c r="F799" i="1"/>
  <c r="F800" i="1" s="1"/>
  <c r="F801" i="1" s="1"/>
  <c r="F802" i="1" s="1"/>
  <c r="F803" i="1" s="1"/>
  <c r="E791" i="1"/>
  <c r="E792" i="1" s="1"/>
  <c r="E793" i="1" s="1"/>
  <c r="E794" i="1" s="1"/>
  <c r="F790" i="1"/>
  <c r="F791" i="1" s="1"/>
  <c r="F792" i="1" s="1"/>
  <c r="F793" i="1" s="1"/>
  <c r="F794" i="1" s="1"/>
  <c r="E783" i="1"/>
  <c r="E784" i="1" s="1"/>
  <c r="E785" i="1" s="1"/>
  <c r="E786" i="1" s="1"/>
  <c r="F782" i="1"/>
  <c r="F783" i="1" s="1"/>
  <c r="F784" i="1" s="1"/>
  <c r="F785" i="1" s="1"/>
  <c r="F786" i="1" s="1"/>
  <c r="E772" i="1"/>
  <c r="E773" i="1" s="1"/>
  <c r="E774" i="1" s="1"/>
  <c r="E771" i="1"/>
  <c r="F770" i="1"/>
  <c r="G763" i="1"/>
  <c r="G764" i="1" s="1"/>
  <c r="G765" i="1" s="1"/>
  <c r="E762" i="1"/>
  <c r="E763" i="1" s="1"/>
  <c r="E764" i="1" s="1"/>
  <c r="E765" i="1" s="1"/>
  <c r="G761" i="1"/>
  <c r="G762" i="1" s="1"/>
  <c r="F761" i="1"/>
  <c r="F762" i="1" s="1"/>
  <c r="F763" i="1" s="1"/>
  <c r="F764" i="1" s="1"/>
  <c r="F765" i="1" s="1"/>
  <c r="G753" i="1"/>
  <c r="G754" i="1" s="1"/>
  <c r="G755" i="1" s="1"/>
  <c r="G756" i="1" s="1"/>
  <c r="F753" i="1"/>
  <c r="F754" i="1" s="1"/>
  <c r="F755" i="1" s="1"/>
  <c r="F756" i="1" s="1"/>
  <c r="E753" i="1"/>
  <c r="E754" i="1" s="1"/>
  <c r="E755" i="1" s="1"/>
  <c r="E756" i="1" s="1"/>
  <c r="F752" i="1"/>
  <c r="G752" i="1" s="1"/>
  <c r="E745" i="1"/>
  <c r="E746" i="1" s="1"/>
  <c r="E747" i="1" s="1"/>
  <c r="E744" i="1"/>
  <c r="F743" i="1"/>
  <c r="E735" i="1"/>
  <c r="E736" i="1" s="1"/>
  <c r="E737" i="1" s="1"/>
  <c r="E738" i="1" s="1"/>
  <c r="F734" i="1"/>
  <c r="F735" i="1" s="1"/>
  <c r="F736" i="1" s="1"/>
  <c r="F737" i="1" s="1"/>
  <c r="F738" i="1" s="1"/>
  <c r="E727" i="1"/>
  <c r="E728" i="1" s="1"/>
  <c r="E729" i="1" s="1"/>
  <c r="E726" i="1"/>
  <c r="F725" i="1"/>
  <c r="F726" i="1" s="1"/>
  <c r="F727" i="1" s="1"/>
  <c r="F728" i="1" s="1"/>
  <c r="F729" i="1" s="1"/>
  <c r="E714" i="1"/>
  <c r="E715" i="1" s="1"/>
  <c r="E716" i="1" s="1"/>
  <c r="E717" i="1" s="1"/>
  <c r="F713" i="1"/>
  <c r="F714" i="1" s="1"/>
  <c r="F715" i="1" s="1"/>
  <c r="F716" i="1" s="1"/>
  <c r="F717" i="1" s="1"/>
  <c r="E706" i="1"/>
  <c r="E707" i="1" s="1"/>
  <c r="E708" i="1" s="1"/>
  <c r="E709" i="1" s="1"/>
  <c r="F705" i="1"/>
  <c r="G705" i="1" s="1"/>
  <c r="G706" i="1" s="1"/>
  <c r="G707" i="1" s="1"/>
  <c r="G708" i="1" s="1"/>
  <c r="G709" i="1" s="1"/>
  <c r="E696" i="1"/>
  <c r="E697" i="1" s="1"/>
  <c r="E698" i="1" s="1"/>
  <c r="E699" i="1" s="1"/>
  <c r="F695" i="1"/>
  <c r="F696" i="1" s="1"/>
  <c r="F697" i="1" s="1"/>
  <c r="F698" i="1" s="1"/>
  <c r="F699" i="1" s="1"/>
  <c r="E687" i="1"/>
  <c r="E688" i="1" s="1"/>
  <c r="E689" i="1" s="1"/>
  <c r="E690" i="1" s="1"/>
  <c r="F686" i="1"/>
  <c r="F687" i="1" s="1"/>
  <c r="F688" i="1" s="1"/>
  <c r="F689" i="1" s="1"/>
  <c r="F690" i="1" s="1"/>
  <c r="E679" i="1"/>
  <c r="E680" i="1" s="1"/>
  <c r="E681" i="1" s="1"/>
  <c r="E682" i="1" s="1"/>
  <c r="F678" i="1"/>
  <c r="F679" i="1" s="1"/>
  <c r="F680" i="1" s="1"/>
  <c r="F681" i="1" s="1"/>
  <c r="F682" i="1" s="1"/>
  <c r="E671" i="1"/>
  <c r="E672" i="1" s="1"/>
  <c r="E673" i="1" s="1"/>
  <c r="E670" i="1"/>
  <c r="F669" i="1"/>
  <c r="F670" i="1" s="1"/>
  <c r="F671" i="1" s="1"/>
  <c r="F672" i="1" s="1"/>
  <c r="F673" i="1" s="1"/>
  <c r="E659" i="1"/>
  <c r="E660" i="1" s="1"/>
  <c r="E661" i="1" s="1"/>
  <c r="E662" i="1" s="1"/>
  <c r="F658" i="1"/>
  <c r="F659" i="1" s="1"/>
  <c r="F660" i="1" s="1"/>
  <c r="F661" i="1" s="1"/>
  <c r="F662" i="1" s="1"/>
  <c r="E651" i="1"/>
  <c r="E652" i="1" s="1"/>
  <c r="E653" i="1" s="1"/>
  <c r="E654" i="1" s="1"/>
  <c r="F650" i="1"/>
  <c r="G650" i="1" s="1"/>
  <c r="G651" i="1" s="1"/>
  <c r="G652" i="1" s="1"/>
  <c r="G653" i="1" s="1"/>
  <c r="G654" i="1" s="1"/>
  <c r="E643" i="1"/>
  <c r="E644" i="1" s="1"/>
  <c r="E645" i="1" s="1"/>
  <c r="E646" i="1" s="1"/>
  <c r="F642" i="1"/>
  <c r="F643" i="1" s="1"/>
  <c r="F644" i="1" s="1"/>
  <c r="F645" i="1" s="1"/>
  <c r="F646" i="1" s="1"/>
  <c r="E632" i="1"/>
  <c r="E633" i="1" s="1"/>
  <c r="E634" i="1" s="1"/>
  <c r="E635" i="1" s="1"/>
  <c r="F631" i="1"/>
  <c r="F632" i="1" s="1"/>
  <c r="F633" i="1" s="1"/>
  <c r="F634" i="1" s="1"/>
  <c r="F635" i="1" s="1"/>
  <c r="E623" i="1"/>
  <c r="E624" i="1" s="1"/>
  <c r="E625" i="1" s="1"/>
  <c r="E626" i="1" s="1"/>
  <c r="F622" i="1"/>
  <c r="F623" i="1" s="1"/>
  <c r="F624" i="1" s="1"/>
  <c r="F625" i="1" s="1"/>
  <c r="F626" i="1" s="1"/>
  <c r="E615" i="1"/>
  <c r="E616" i="1" s="1"/>
  <c r="E617" i="1" s="1"/>
  <c r="E618" i="1" s="1"/>
  <c r="F614" i="1"/>
  <c r="F615" i="1" s="1"/>
  <c r="F616" i="1" s="1"/>
  <c r="F617" i="1" s="1"/>
  <c r="F618" i="1" s="1"/>
  <c r="E606" i="1"/>
  <c r="E607" i="1" s="1"/>
  <c r="E608" i="1" s="1"/>
  <c r="E609" i="1" s="1"/>
  <c r="F605" i="1"/>
  <c r="F606" i="1" s="1"/>
  <c r="F607" i="1" s="1"/>
  <c r="F608" i="1" s="1"/>
  <c r="F609" i="1" s="1"/>
  <c r="E597" i="1"/>
  <c r="E598" i="1" s="1"/>
  <c r="E599" i="1" s="1"/>
  <c r="E600" i="1" s="1"/>
  <c r="F596" i="1"/>
  <c r="G596" i="1" s="1"/>
  <c r="G597" i="1" s="1"/>
  <c r="G598" i="1" s="1"/>
  <c r="G599" i="1" s="1"/>
  <c r="G600" i="1" s="1"/>
  <c r="E589" i="1"/>
  <c r="E590" i="1" s="1"/>
  <c r="E591" i="1" s="1"/>
  <c r="E592" i="1" s="1"/>
  <c r="F588" i="1"/>
  <c r="F589" i="1" s="1"/>
  <c r="F590" i="1" s="1"/>
  <c r="F591" i="1" s="1"/>
  <c r="F592" i="1" s="1"/>
  <c r="E580" i="1"/>
  <c r="E581" i="1" s="1"/>
  <c r="E582" i="1" s="1"/>
  <c r="E583" i="1" s="1"/>
  <c r="F579" i="1"/>
  <c r="F580" i="1" s="1"/>
  <c r="F581" i="1" s="1"/>
  <c r="F582" i="1" s="1"/>
  <c r="F583" i="1" s="1"/>
  <c r="E572" i="1"/>
  <c r="E573" i="1" s="1"/>
  <c r="E574" i="1" s="1"/>
  <c r="E575" i="1" s="1"/>
  <c r="F571" i="1"/>
  <c r="F572" i="1" s="1"/>
  <c r="F573" i="1" s="1"/>
  <c r="F574" i="1" s="1"/>
  <c r="F575" i="1" s="1"/>
  <c r="E563" i="1"/>
  <c r="E564" i="1" s="1"/>
  <c r="E565" i="1" s="1"/>
  <c r="E566" i="1" s="1"/>
  <c r="F562" i="1"/>
  <c r="F563" i="1" s="1"/>
  <c r="F564" i="1" s="1"/>
  <c r="F565" i="1" s="1"/>
  <c r="F566" i="1" s="1"/>
  <c r="E553" i="1"/>
  <c r="E554" i="1" s="1"/>
  <c r="E555" i="1" s="1"/>
  <c r="E556" i="1" s="1"/>
  <c r="F552" i="1"/>
  <c r="F553" i="1" s="1"/>
  <c r="F554" i="1" s="1"/>
  <c r="F555" i="1" s="1"/>
  <c r="F556" i="1" s="1"/>
  <c r="E544" i="1"/>
  <c r="E545" i="1" s="1"/>
  <c r="E546" i="1" s="1"/>
  <c r="E547" i="1" s="1"/>
  <c r="F543" i="1"/>
  <c r="G543" i="1" s="1"/>
  <c r="G544" i="1" s="1"/>
  <c r="G545" i="1" s="1"/>
  <c r="G546" i="1" s="1"/>
  <c r="G547" i="1" s="1"/>
  <c r="E536" i="1"/>
  <c r="E537" i="1" s="1"/>
  <c r="E538" i="1" s="1"/>
  <c r="E535" i="1"/>
  <c r="F534" i="1"/>
  <c r="F535" i="1" s="1"/>
  <c r="F536" i="1" s="1"/>
  <c r="F537" i="1" s="1"/>
  <c r="F538" i="1" s="1"/>
  <c r="E525" i="1"/>
  <c r="E526" i="1" s="1"/>
  <c r="E527" i="1" s="1"/>
  <c r="E528" i="1" s="1"/>
  <c r="F524" i="1"/>
  <c r="F525" i="1" s="1"/>
  <c r="F526" i="1" s="1"/>
  <c r="F527" i="1" s="1"/>
  <c r="F528" i="1" s="1"/>
  <c r="E516" i="1"/>
  <c r="E517" i="1" s="1"/>
  <c r="E518" i="1" s="1"/>
  <c r="E519" i="1" s="1"/>
  <c r="F515" i="1"/>
  <c r="F516" i="1" s="1"/>
  <c r="F517" i="1" s="1"/>
  <c r="F518" i="1" s="1"/>
  <c r="F519" i="1" s="1"/>
  <c r="E507" i="1"/>
  <c r="E508" i="1" s="1"/>
  <c r="E509" i="1" s="1"/>
  <c r="E510" i="1" s="1"/>
  <c r="F506" i="1"/>
  <c r="F507" i="1" s="1"/>
  <c r="F508" i="1" s="1"/>
  <c r="F509" i="1" s="1"/>
  <c r="F510" i="1" s="1"/>
  <c r="E498" i="1"/>
  <c r="E499" i="1" s="1"/>
  <c r="E500" i="1" s="1"/>
  <c r="E501" i="1" s="1"/>
  <c r="F497" i="1"/>
  <c r="F498" i="1" s="1"/>
  <c r="F499" i="1" s="1"/>
  <c r="F500" i="1" s="1"/>
  <c r="F501" i="1" s="1"/>
  <c r="E489" i="1"/>
  <c r="E490" i="1" s="1"/>
  <c r="E491" i="1" s="1"/>
  <c r="E492" i="1" s="1"/>
  <c r="F488" i="1"/>
  <c r="G488" i="1" s="1"/>
  <c r="G489" i="1" s="1"/>
  <c r="G490" i="1" s="1"/>
  <c r="G491" i="1" s="1"/>
  <c r="G492" i="1" s="1"/>
  <c r="E481" i="1"/>
  <c r="E482" i="1" s="1"/>
  <c r="E483" i="1" s="1"/>
  <c r="E484" i="1" s="1"/>
  <c r="F480" i="1"/>
  <c r="F481" i="1" s="1"/>
  <c r="F482" i="1" s="1"/>
  <c r="F483" i="1" s="1"/>
  <c r="F484" i="1" s="1"/>
  <c r="E472" i="1"/>
  <c r="E473" i="1" s="1"/>
  <c r="E474" i="1" s="1"/>
  <c r="E475" i="1" s="1"/>
  <c r="F471" i="1"/>
  <c r="F472" i="1" s="1"/>
  <c r="F473" i="1" s="1"/>
  <c r="F474" i="1" s="1"/>
  <c r="F475" i="1" s="1"/>
  <c r="E462" i="1"/>
  <c r="E463" i="1" s="1"/>
  <c r="E464" i="1" s="1"/>
  <c r="E465" i="1" s="1"/>
  <c r="F461" i="1"/>
  <c r="F462" i="1" s="1"/>
  <c r="F463" i="1" s="1"/>
  <c r="F464" i="1" s="1"/>
  <c r="F465" i="1" s="1"/>
  <c r="E452" i="1"/>
  <c r="E453" i="1" s="1"/>
  <c r="E454" i="1" s="1"/>
  <c r="E455" i="1" s="1"/>
  <c r="F451" i="1"/>
  <c r="F452" i="1" s="1"/>
  <c r="F453" i="1" s="1"/>
  <c r="F454" i="1" s="1"/>
  <c r="F455" i="1" s="1"/>
  <c r="E444" i="1"/>
  <c r="E445" i="1" s="1"/>
  <c r="E446" i="1" s="1"/>
  <c r="E447" i="1" s="1"/>
  <c r="F443" i="1"/>
  <c r="F444" i="1" s="1"/>
  <c r="F445" i="1" s="1"/>
  <c r="F446" i="1" s="1"/>
  <c r="F447" i="1" s="1"/>
  <c r="E435" i="1"/>
  <c r="E436" i="1" s="1"/>
  <c r="E437" i="1" s="1"/>
  <c r="E438" i="1" s="1"/>
  <c r="F434" i="1"/>
  <c r="G434" i="1" s="1"/>
  <c r="G435" i="1" s="1"/>
  <c r="G436" i="1" s="1"/>
  <c r="G437" i="1" s="1"/>
  <c r="G438" i="1" s="1"/>
  <c r="E426" i="1"/>
  <c r="E427" i="1" s="1"/>
  <c r="E428" i="1" s="1"/>
  <c r="E429" i="1" s="1"/>
  <c r="G425" i="1"/>
  <c r="G426" i="1" s="1"/>
  <c r="G427" i="1" s="1"/>
  <c r="G428" i="1" s="1"/>
  <c r="G429" i="1" s="1"/>
  <c r="F425" i="1"/>
  <c r="F426" i="1" s="1"/>
  <c r="F427" i="1" s="1"/>
  <c r="F428" i="1" s="1"/>
  <c r="F429" i="1" s="1"/>
  <c r="E417" i="1"/>
  <c r="E418" i="1" s="1"/>
  <c r="E419" i="1" s="1"/>
  <c r="E420" i="1" s="1"/>
  <c r="F416" i="1"/>
  <c r="F417" i="1" s="1"/>
  <c r="F418" i="1" s="1"/>
  <c r="F419" i="1" s="1"/>
  <c r="F420" i="1" s="1"/>
  <c r="E408" i="1"/>
  <c r="E409" i="1" s="1"/>
  <c r="E410" i="1" s="1"/>
  <c r="E411" i="1" s="1"/>
  <c r="F407" i="1"/>
  <c r="F408" i="1" s="1"/>
  <c r="F409" i="1" s="1"/>
  <c r="F410" i="1" s="1"/>
  <c r="F411" i="1" s="1"/>
  <c r="E400" i="1"/>
  <c r="E401" i="1" s="1"/>
  <c r="E402" i="1" s="1"/>
  <c r="E403" i="1" s="1"/>
  <c r="F399" i="1"/>
  <c r="F400" i="1" s="1"/>
  <c r="F401" i="1" s="1"/>
  <c r="F402" i="1" s="1"/>
  <c r="F403" i="1" s="1"/>
  <c r="E391" i="1"/>
  <c r="E392" i="1" s="1"/>
  <c r="E393" i="1" s="1"/>
  <c r="E394" i="1" s="1"/>
  <c r="F390" i="1"/>
  <c r="G390" i="1" s="1"/>
  <c r="G391" i="1" s="1"/>
  <c r="G392" i="1" s="1"/>
  <c r="G393" i="1" s="1"/>
  <c r="G394" i="1" s="1"/>
  <c r="E381" i="1"/>
  <c r="E382" i="1" s="1"/>
  <c r="E383" i="1" s="1"/>
  <c r="E384" i="1" s="1"/>
  <c r="F380" i="1"/>
  <c r="G380" i="1" s="1"/>
  <c r="G381" i="1" s="1"/>
  <c r="G382" i="1" s="1"/>
  <c r="G383" i="1" s="1"/>
  <c r="G384" i="1" s="1"/>
  <c r="E373" i="1"/>
  <c r="E374" i="1" s="1"/>
  <c r="E375" i="1" s="1"/>
  <c r="E372" i="1"/>
  <c r="F371" i="1"/>
  <c r="F372" i="1" s="1"/>
  <c r="F373" i="1" s="1"/>
  <c r="F374" i="1" s="1"/>
  <c r="F375" i="1" s="1"/>
  <c r="E363" i="1"/>
  <c r="E364" i="1" s="1"/>
  <c r="E365" i="1" s="1"/>
  <c r="E366" i="1" s="1"/>
  <c r="F362" i="1"/>
  <c r="F363" i="1" s="1"/>
  <c r="F364" i="1" s="1"/>
  <c r="F365" i="1" s="1"/>
  <c r="F366" i="1" s="1"/>
  <c r="E354" i="1"/>
  <c r="E355" i="1" s="1"/>
  <c r="E356" i="1" s="1"/>
  <c r="E357" i="1" s="1"/>
  <c r="F353" i="1"/>
  <c r="F354" i="1" s="1"/>
  <c r="F355" i="1" s="1"/>
  <c r="F356" i="1" s="1"/>
  <c r="F357" i="1" s="1"/>
  <c r="E344" i="1"/>
  <c r="E345" i="1" s="1"/>
  <c r="E346" i="1" s="1"/>
  <c r="E347" i="1" s="1"/>
  <c r="F343" i="1"/>
  <c r="F344" i="1" s="1"/>
  <c r="F345" i="1" s="1"/>
  <c r="F346" i="1" s="1"/>
  <c r="F347" i="1" s="1"/>
  <c r="E336" i="1"/>
  <c r="E337" i="1" s="1"/>
  <c r="E338" i="1" s="1"/>
  <c r="E339" i="1" s="1"/>
  <c r="F335" i="1"/>
  <c r="G335" i="1" s="1"/>
  <c r="G336" i="1" s="1"/>
  <c r="G337" i="1" s="1"/>
  <c r="G338" i="1" s="1"/>
  <c r="G339" i="1" s="1"/>
  <c r="F325" i="1"/>
  <c r="F326" i="1" s="1"/>
  <c r="F327" i="1" s="1"/>
  <c r="F328" i="1" s="1"/>
  <c r="E325" i="1"/>
  <c r="E326" i="1" s="1"/>
  <c r="E327" i="1" s="1"/>
  <c r="E328" i="1" s="1"/>
  <c r="F324" i="1"/>
  <c r="G324" i="1" s="1"/>
  <c r="G325" i="1" s="1"/>
  <c r="G326" i="1" s="1"/>
  <c r="G327" i="1" s="1"/>
  <c r="G328" i="1" s="1"/>
  <c r="E317" i="1"/>
  <c r="E318" i="1" s="1"/>
  <c r="E319" i="1" s="1"/>
  <c r="E320" i="1" s="1"/>
  <c r="F316" i="1"/>
  <c r="F317" i="1" s="1"/>
  <c r="F318" i="1" s="1"/>
  <c r="F319" i="1" s="1"/>
  <c r="F320" i="1" s="1"/>
  <c r="E308" i="1"/>
  <c r="E309" i="1" s="1"/>
  <c r="E310" i="1" s="1"/>
  <c r="E311" i="1" s="1"/>
  <c r="F307" i="1"/>
  <c r="F308" i="1" s="1"/>
  <c r="F309" i="1" s="1"/>
  <c r="F310" i="1" s="1"/>
  <c r="F311" i="1" s="1"/>
  <c r="E299" i="1"/>
  <c r="E300" i="1" s="1"/>
  <c r="E301" i="1" s="1"/>
  <c r="E302" i="1" s="1"/>
  <c r="F298" i="1"/>
  <c r="F299" i="1" s="1"/>
  <c r="F300" i="1" s="1"/>
  <c r="F301" i="1" s="1"/>
  <c r="F302" i="1" s="1"/>
  <c r="E290" i="1"/>
  <c r="E291" i="1" s="1"/>
  <c r="E292" i="1" s="1"/>
  <c r="E293" i="1" s="1"/>
  <c r="F289" i="1"/>
  <c r="F290" i="1" s="1"/>
  <c r="F291" i="1" s="1"/>
  <c r="F292" i="1" s="1"/>
  <c r="F293" i="1" s="1"/>
  <c r="E280" i="1"/>
  <c r="E281" i="1" s="1"/>
  <c r="E282" i="1" s="1"/>
  <c r="E283" i="1" s="1"/>
  <c r="F279" i="1"/>
  <c r="F280" i="1" s="1"/>
  <c r="F281" i="1" s="1"/>
  <c r="F282" i="1" s="1"/>
  <c r="F283" i="1" s="1"/>
  <c r="F271" i="1"/>
  <c r="F272" i="1" s="1"/>
  <c r="F273" i="1" s="1"/>
  <c r="F274" i="1" s="1"/>
  <c r="E271" i="1"/>
  <c r="E272" i="1" s="1"/>
  <c r="E273" i="1" s="1"/>
  <c r="E274" i="1" s="1"/>
  <c r="F270" i="1"/>
  <c r="G270" i="1" s="1"/>
  <c r="G271" i="1" s="1"/>
  <c r="G272" i="1" s="1"/>
  <c r="G273" i="1" s="1"/>
  <c r="G274" i="1" s="1"/>
  <c r="E261" i="1"/>
  <c r="E262" i="1" s="1"/>
  <c r="E263" i="1" s="1"/>
  <c r="E264" i="1" s="1"/>
  <c r="F260" i="1"/>
  <c r="F261" i="1" s="1"/>
  <c r="F262" i="1" s="1"/>
  <c r="F263" i="1" s="1"/>
  <c r="F264" i="1" s="1"/>
  <c r="E252" i="1"/>
  <c r="E253" i="1" s="1"/>
  <c r="E254" i="1" s="1"/>
  <c r="E255" i="1" s="1"/>
  <c r="F251" i="1"/>
  <c r="F252" i="1" s="1"/>
  <c r="F253" i="1" s="1"/>
  <c r="F254" i="1" s="1"/>
  <c r="F255" i="1" s="1"/>
  <c r="E243" i="1"/>
  <c r="E244" i="1" s="1"/>
  <c r="E245" i="1" s="1"/>
  <c r="E246" i="1" s="1"/>
  <c r="F242" i="1"/>
  <c r="F243" i="1" s="1"/>
  <c r="F244" i="1" s="1"/>
  <c r="F245" i="1" s="1"/>
  <c r="F246" i="1" s="1"/>
  <c r="E234" i="1"/>
  <c r="E235" i="1" s="1"/>
  <c r="E236" i="1" s="1"/>
  <c r="E237" i="1" s="1"/>
  <c r="F233" i="1"/>
  <c r="F234" i="1" s="1"/>
  <c r="F235" i="1" s="1"/>
  <c r="F236" i="1" s="1"/>
  <c r="F237" i="1" s="1"/>
  <c r="E225" i="1"/>
  <c r="E226" i="1" s="1"/>
  <c r="E227" i="1" s="1"/>
  <c r="E228" i="1" s="1"/>
  <c r="F224" i="1"/>
  <c r="G224" i="1" s="1"/>
  <c r="G225" i="1" s="1"/>
  <c r="G226" i="1" s="1"/>
  <c r="G227" i="1" s="1"/>
  <c r="G228" i="1" s="1"/>
  <c r="E216" i="1"/>
  <c r="E217" i="1" s="1"/>
  <c r="E218" i="1" s="1"/>
  <c r="E219" i="1" s="1"/>
  <c r="F215" i="1"/>
  <c r="G215" i="1" s="1"/>
  <c r="G216" i="1" s="1"/>
  <c r="G217" i="1" s="1"/>
  <c r="G218" i="1" s="1"/>
  <c r="G219" i="1" s="1"/>
  <c r="E209" i="1"/>
  <c r="E210" i="1" s="1"/>
  <c r="E211" i="1" s="1"/>
  <c r="E208" i="1"/>
  <c r="F207" i="1"/>
  <c r="F208" i="1" s="1"/>
  <c r="F209" i="1" s="1"/>
  <c r="F210" i="1" s="1"/>
  <c r="F211" i="1" s="1"/>
  <c r="E199" i="1"/>
  <c r="E200" i="1" s="1"/>
  <c r="E201" i="1" s="1"/>
  <c r="E202" i="1" s="1"/>
  <c r="F198" i="1"/>
  <c r="F199" i="1" s="1"/>
  <c r="F200" i="1" s="1"/>
  <c r="F201" i="1" s="1"/>
  <c r="F202" i="1" s="1"/>
  <c r="E190" i="1"/>
  <c r="E191" i="1" s="1"/>
  <c r="E192" i="1" s="1"/>
  <c r="E193" i="1" s="1"/>
  <c r="F189" i="1"/>
  <c r="F190" i="1" s="1"/>
  <c r="F191" i="1" s="1"/>
  <c r="F192" i="1" s="1"/>
  <c r="F193" i="1" s="1"/>
  <c r="E180" i="1"/>
  <c r="E181" i="1" s="1"/>
  <c r="E182" i="1" s="1"/>
  <c r="E183" i="1" s="1"/>
  <c r="F179" i="1"/>
  <c r="F180" i="1" s="1"/>
  <c r="F181" i="1" s="1"/>
  <c r="F182" i="1" s="1"/>
  <c r="F183" i="1" s="1"/>
  <c r="E170" i="1"/>
  <c r="E171" i="1" s="1"/>
  <c r="E172" i="1" s="1"/>
  <c r="E173" i="1" s="1"/>
  <c r="F169" i="1"/>
  <c r="G169" i="1" s="1"/>
  <c r="G170" i="1" s="1"/>
  <c r="G171" i="1" s="1"/>
  <c r="G172" i="1" s="1"/>
  <c r="G173" i="1" s="1"/>
  <c r="E161" i="1"/>
  <c r="E162" i="1" s="1"/>
  <c r="E163" i="1" s="1"/>
  <c r="E164" i="1" s="1"/>
  <c r="F160" i="1"/>
  <c r="G160" i="1" s="1"/>
  <c r="G161" i="1" s="1"/>
  <c r="G162" i="1" s="1"/>
  <c r="G163" i="1" s="1"/>
  <c r="G164" i="1" s="1"/>
  <c r="E152" i="1"/>
  <c r="E153" i="1" s="1"/>
  <c r="E154" i="1" s="1"/>
  <c r="E155" i="1" s="1"/>
  <c r="F151" i="1"/>
  <c r="F152" i="1" s="1"/>
  <c r="F153" i="1" s="1"/>
  <c r="F154" i="1" s="1"/>
  <c r="F155" i="1" s="1"/>
  <c r="E141" i="1"/>
  <c r="E142" i="1" s="1"/>
  <c r="E143" i="1" s="1"/>
  <c r="E144" i="1" s="1"/>
  <c r="F140" i="1"/>
  <c r="F141" i="1" s="1"/>
  <c r="F142" i="1" s="1"/>
  <c r="F143" i="1" s="1"/>
  <c r="F144" i="1" s="1"/>
  <c r="E133" i="1"/>
  <c r="E134" i="1" s="1"/>
  <c r="E135" i="1" s="1"/>
  <c r="E136" i="1" s="1"/>
  <c r="F132" i="1"/>
  <c r="G132" i="1" s="1"/>
  <c r="G133" i="1" s="1"/>
  <c r="G134" i="1" s="1"/>
  <c r="G135" i="1" s="1"/>
  <c r="G136" i="1" s="1"/>
  <c r="E124" i="1"/>
  <c r="E125" i="1" s="1"/>
  <c r="E126" i="1" s="1"/>
  <c r="E127" i="1" s="1"/>
  <c r="F123" i="1"/>
  <c r="F124" i="1" s="1"/>
  <c r="F125" i="1" s="1"/>
  <c r="F126" i="1" s="1"/>
  <c r="F127" i="1" s="1"/>
  <c r="E115" i="1"/>
  <c r="E116" i="1" s="1"/>
  <c r="E117" i="1" s="1"/>
  <c r="E118" i="1" s="1"/>
  <c r="F114" i="1"/>
  <c r="F115" i="1" s="1"/>
  <c r="F116" i="1" s="1"/>
  <c r="F117" i="1" s="1"/>
  <c r="F118" i="1" s="1"/>
  <c r="E106" i="1"/>
  <c r="E107" i="1" s="1"/>
  <c r="E108" i="1" s="1"/>
  <c r="E109" i="1" s="1"/>
  <c r="F105" i="1"/>
  <c r="G105" i="1" s="1"/>
  <c r="G106" i="1" s="1"/>
  <c r="G107" i="1" s="1"/>
  <c r="G108" i="1" s="1"/>
  <c r="G109" i="1" s="1"/>
  <c r="E97" i="1"/>
  <c r="E98" i="1" s="1"/>
  <c r="E99" i="1" s="1"/>
  <c r="E100" i="1" s="1"/>
  <c r="F96" i="1"/>
  <c r="F97" i="1" s="1"/>
  <c r="F98" i="1" s="1"/>
  <c r="F99" i="1" s="1"/>
  <c r="F100" i="1" s="1"/>
  <c r="E88" i="1"/>
  <c r="E89" i="1" s="1"/>
  <c r="E90" i="1" s="1"/>
  <c r="E91" i="1" s="1"/>
  <c r="F87" i="1"/>
  <c r="F88" i="1" s="1"/>
  <c r="F89" i="1" s="1"/>
  <c r="F90" i="1" s="1"/>
  <c r="F91" i="1" s="1"/>
  <c r="E80" i="1"/>
  <c r="E81" i="1" s="1"/>
  <c r="E82" i="1" s="1"/>
  <c r="E83" i="1" s="1"/>
  <c r="F79" i="1"/>
  <c r="F80" i="1" s="1"/>
  <c r="F81" i="1" s="1"/>
  <c r="F82" i="1" s="1"/>
  <c r="F83" i="1" s="1"/>
  <c r="E72" i="1"/>
  <c r="E73" i="1" s="1"/>
  <c r="E74" i="1" s="1"/>
  <c r="E75" i="1" s="1"/>
  <c r="G71" i="1"/>
  <c r="G72" i="1" s="1"/>
  <c r="G73" i="1" s="1"/>
  <c r="G74" i="1" s="1"/>
  <c r="G75" i="1" s="1"/>
  <c r="F71" i="1"/>
  <c r="F72" i="1" s="1"/>
  <c r="F73" i="1" s="1"/>
  <c r="F74" i="1" s="1"/>
  <c r="F75" i="1" s="1"/>
  <c r="E63" i="1"/>
  <c r="E64" i="1" s="1"/>
  <c r="E65" i="1" s="1"/>
  <c r="E66" i="1" s="1"/>
  <c r="F62" i="1"/>
  <c r="F63" i="1" s="1"/>
  <c r="F64" i="1" s="1"/>
  <c r="F65" i="1" s="1"/>
  <c r="F66" i="1" s="1"/>
  <c r="E53" i="1"/>
  <c r="E54" i="1" s="1"/>
  <c r="E55" i="1" s="1"/>
  <c r="E56" i="1" s="1"/>
  <c r="F52" i="1"/>
  <c r="G52" i="1" s="1"/>
  <c r="G53" i="1" s="1"/>
  <c r="G54" i="1" s="1"/>
  <c r="G55" i="1" s="1"/>
  <c r="G56" i="1" s="1"/>
  <c r="E45" i="1"/>
  <c r="E46" i="1" s="1"/>
  <c r="E47" i="1" s="1"/>
  <c r="E44" i="1"/>
  <c r="F43" i="1"/>
  <c r="F44" i="1" s="1"/>
  <c r="F45" i="1" s="1"/>
  <c r="F46" i="1" s="1"/>
  <c r="F47" i="1" s="1"/>
  <c r="E35" i="1"/>
  <c r="E36" i="1" s="1"/>
  <c r="E37" i="1" s="1"/>
  <c r="E38" i="1" s="1"/>
  <c r="F34" i="1"/>
  <c r="F35" i="1" s="1"/>
  <c r="F36" i="1" s="1"/>
  <c r="F37" i="1" s="1"/>
  <c r="F38" i="1" s="1"/>
  <c r="E27" i="1"/>
  <c r="E28" i="1" s="1"/>
  <c r="E29" i="1" s="1"/>
  <c r="E30" i="1" s="1"/>
  <c r="F26" i="1"/>
  <c r="F27" i="1" s="1"/>
  <c r="F28" i="1" s="1"/>
  <c r="F29" i="1" s="1"/>
  <c r="F30" i="1" s="1"/>
  <c r="E17" i="1"/>
  <c r="E18" i="1" s="1"/>
  <c r="E19" i="1" s="1"/>
  <c r="E20" i="1" s="1"/>
  <c r="F16" i="1"/>
  <c r="F17" i="1" s="1"/>
  <c r="F18" i="1" s="1"/>
  <c r="F19" i="1" s="1"/>
  <c r="F20" i="1" s="1"/>
  <c r="E7" i="1"/>
  <c r="E8" i="1" s="1"/>
  <c r="E9" i="1" s="1"/>
  <c r="E10" i="1" s="1"/>
  <c r="F6" i="1"/>
  <c r="F7" i="1" s="1"/>
  <c r="F8" i="1" s="1"/>
  <c r="G528" i="13" l="1"/>
  <c r="F529" i="13"/>
  <c r="E528" i="13"/>
  <c r="G331" i="13"/>
  <c r="F332" i="13"/>
  <c r="E331" i="13"/>
  <c r="G618" i="13"/>
  <c r="F619" i="13"/>
  <c r="E618" i="13"/>
  <c r="G245" i="13"/>
  <c r="E245" i="13"/>
  <c r="G354" i="13"/>
  <c r="F355" i="13"/>
  <c r="E354" i="13"/>
  <c r="G325" i="13"/>
  <c r="E325" i="13"/>
  <c r="G415" i="13"/>
  <c r="F416" i="13"/>
  <c r="E415" i="13"/>
  <c r="G611" i="13"/>
  <c r="E611" i="13"/>
  <c r="G201" i="13"/>
  <c r="E201" i="13"/>
  <c r="G453" i="13"/>
  <c r="E453" i="13"/>
  <c r="G222" i="13"/>
  <c r="E222" i="13"/>
  <c r="E673" i="13"/>
  <c r="G673" i="13"/>
  <c r="F674" i="13"/>
  <c r="G550" i="13"/>
  <c r="F551" i="13"/>
  <c r="E550" i="13"/>
  <c r="E230" i="13"/>
  <c r="G230" i="13"/>
  <c r="G756" i="13"/>
  <c r="E756" i="13"/>
  <c r="E893" i="13"/>
  <c r="G893" i="13"/>
  <c r="F894" i="13"/>
  <c r="G665" i="13"/>
  <c r="F666" i="13"/>
  <c r="E665" i="13"/>
  <c r="G393" i="13"/>
  <c r="F394" i="13"/>
  <c r="E393" i="13"/>
  <c r="G12" i="13"/>
  <c r="E12" i="13"/>
  <c r="G259" i="13"/>
  <c r="E259" i="13"/>
  <c r="F719" i="13"/>
  <c r="G718" i="13"/>
  <c r="E718" i="13"/>
  <c r="G885" i="13"/>
  <c r="F886" i="13"/>
  <c r="E885" i="13"/>
  <c r="G786" i="13"/>
  <c r="F787" i="13"/>
  <c r="E786" i="13"/>
  <c r="E725" i="13"/>
  <c r="G725" i="13"/>
  <c r="F726" i="13"/>
  <c r="G377" i="13"/>
  <c r="F378" i="13"/>
  <c r="E377" i="13"/>
  <c r="G155" i="13"/>
  <c r="E155" i="13"/>
  <c r="G432" i="13"/>
  <c r="E432" i="13"/>
  <c r="G734" i="13"/>
  <c r="E734" i="13"/>
  <c r="G830" i="13"/>
  <c r="F831" i="13"/>
  <c r="E830" i="13"/>
  <c r="F696" i="13"/>
  <c r="G695" i="13"/>
  <c r="E695" i="13"/>
  <c r="E73" i="13"/>
  <c r="G73" i="13"/>
  <c r="G572" i="13"/>
  <c r="F573" i="13"/>
  <c r="E572" i="13"/>
  <c r="E118" i="13"/>
  <c r="G118" i="13"/>
  <c r="G823" i="13"/>
  <c r="E823" i="13"/>
  <c r="G481" i="13"/>
  <c r="F482" i="13"/>
  <c r="E481" i="13"/>
  <c r="G594" i="13"/>
  <c r="F595" i="13"/>
  <c r="E594" i="13"/>
  <c r="G310" i="13"/>
  <c r="F311" i="13"/>
  <c r="E310" i="13"/>
  <c r="G460" i="13"/>
  <c r="F461" i="13"/>
  <c r="E460" i="13"/>
  <c r="G838" i="13"/>
  <c r="E838" i="13"/>
  <c r="G475" i="13"/>
  <c r="E475" i="13"/>
  <c r="E703" i="13"/>
  <c r="G703" i="13"/>
  <c r="G19" i="13"/>
  <c r="F20" i="13"/>
  <c r="E19" i="13"/>
  <c r="G177" i="13"/>
  <c r="E177" i="13"/>
  <c r="G133" i="13"/>
  <c r="E133" i="13"/>
  <c r="G808" i="13"/>
  <c r="F809" i="13"/>
  <c r="E808" i="13"/>
  <c r="E162" i="13"/>
  <c r="G162" i="13"/>
  <c r="G287" i="13"/>
  <c r="F288" i="13"/>
  <c r="E287" i="13"/>
  <c r="G88" i="13"/>
  <c r="E88" i="13"/>
  <c r="E95" i="13"/>
  <c r="G95" i="13"/>
  <c r="G438" i="13"/>
  <c r="F439" i="13"/>
  <c r="E438" i="13"/>
  <c r="G643" i="13"/>
  <c r="F644" i="13"/>
  <c r="E643" i="13"/>
  <c r="G860" i="13"/>
  <c r="F861" i="13"/>
  <c r="E860" i="13"/>
  <c r="G904" i="13"/>
  <c r="F906" i="13"/>
  <c r="E904" i="13"/>
  <c r="G588" i="13"/>
  <c r="E588" i="13"/>
  <c r="G505" i="13"/>
  <c r="F506" i="13"/>
  <c r="E505" i="13"/>
  <c r="G110" i="13"/>
  <c r="E110" i="13"/>
  <c r="E869" i="13"/>
  <c r="G869" i="13"/>
  <c r="G741" i="13"/>
  <c r="F742" i="13"/>
  <c r="E741" i="13"/>
  <c r="E140" i="13"/>
  <c r="G140" i="13"/>
  <c r="G42" i="13"/>
  <c r="E42" i="13"/>
  <c r="G265" i="13"/>
  <c r="F266" i="13"/>
  <c r="E265" i="13"/>
  <c r="G348" i="13"/>
  <c r="E348" i="13"/>
  <c r="E50" i="13"/>
  <c r="G50" i="13"/>
  <c r="G543" i="13"/>
  <c r="E543" i="13"/>
  <c r="G66" i="13"/>
  <c r="E66" i="13"/>
  <c r="G409" i="13"/>
  <c r="E409" i="13"/>
  <c r="G779" i="13"/>
  <c r="E779" i="13"/>
  <c r="G764" i="13"/>
  <c r="F765" i="13"/>
  <c r="E764" i="13"/>
  <c r="E184" i="13"/>
  <c r="G184" i="13"/>
  <c r="G681" i="13"/>
  <c r="E681" i="13"/>
  <c r="G521" i="13"/>
  <c r="E521" i="13"/>
  <c r="E567" i="11"/>
  <c r="G567" i="11"/>
  <c r="F568" i="11"/>
  <c r="F1025" i="11"/>
  <c r="E1024" i="11"/>
  <c r="G1024" i="11"/>
  <c r="E1068" i="11"/>
  <c r="G1068" i="11"/>
  <c r="F1069" i="11"/>
  <c r="E435" i="11"/>
  <c r="F436" i="11"/>
  <c r="E436" i="11" s="1"/>
  <c r="E833" i="11"/>
  <c r="G833" i="11"/>
  <c r="F834" i="11"/>
  <c r="G989" i="11"/>
  <c r="F990" i="11"/>
  <c r="G990" i="11" s="1"/>
  <c r="E1123" i="11"/>
  <c r="G1123" i="11"/>
  <c r="F1124" i="11"/>
  <c r="E1014" i="11"/>
  <c r="G1014" i="11"/>
  <c r="F1015" i="11"/>
  <c r="E188" i="11"/>
  <c r="G188" i="11"/>
  <c r="E203" i="11"/>
  <c r="G203" i="11"/>
  <c r="F204" i="11"/>
  <c r="E230" i="11"/>
  <c r="G230" i="11"/>
  <c r="F231" i="11"/>
  <c r="E178" i="11"/>
  <c r="G178" i="11"/>
  <c r="F179" i="11"/>
  <c r="G37" i="11"/>
  <c r="F38" i="11"/>
  <c r="E37" i="11"/>
  <c r="G248" i="11"/>
  <c r="F249" i="11"/>
  <c r="E248" i="11"/>
  <c r="F418" i="11"/>
  <c r="E417" i="11"/>
  <c r="G417" i="11"/>
  <c r="E482" i="11"/>
  <c r="G482" i="11"/>
  <c r="E710" i="11"/>
  <c r="F711" i="11"/>
  <c r="G710" i="11"/>
  <c r="E384" i="11"/>
  <c r="G384" i="11"/>
  <c r="F385" i="11"/>
  <c r="E939" i="11"/>
  <c r="G939" i="11"/>
  <c r="F940" i="11"/>
  <c r="F1287" i="11"/>
  <c r="E1286" i="11"/>
  <c r="G1286" i="11"/>
  <c r="E1368" i="11"/>
  <c r="G1368" i="11"/>
  <c r="F1369" i="11"/>
  <c r="E807" i="11"/>
  <c r="G807" i="11"/>
  <c r="F808" i="11"/>
  <c r="E877" i="11"/>
  <c r="G877" i="11"/>
  <c r="E1278" i="11"/>
  <c r="G1278" i="11"/>
  <c r="F1211" i="11"/>
  <c r="E1210" i="11"/>
  <c r="G1210" i="11"/>
  <c r="F1324" i="11"/>
  <c r="E1323" i="11"/>
  <c r="G1323" i="11"/>
  <c r="E1307" i="11"/>
  <c r="G1307" i="11"/>
  <c r="F29" i="11"/>
  <c r="E28" i="11"/>
  <c r="G28" i="11"/>
  <c r="E310" i="11"/>
  <c r="F311" i="11"/>
  <c r="G310" i="11"/>
  <c r="F1379" i="11"/>
  <c r="E1378" i="11"/>
  <c r="G1378" i="11"/>
  <c r="G62" i="11"/>
  <c r="E62" i="11"/>
  <c r="F63" i="11"/>
  <c r="G89" i="11"/>
  <c r="E89" i="11"/>
  <c r="F90" i="11"/>
  <c r="G329" i="11"/>
  <c r="E329" i="11"/>
  <c r="F330" i="11"/>
  <c r="G10" i="11"/>
  <c r="E10" i="11"/>
  <c r="F11" i="11"/>
  <c r="G275" i="11"/>
  <c r="E275" i="11"/>
  <c r="F276" i="11"/>
  <c r="G114" i="11"/>
  <c r="E114" i="11"/>
  <c r="F115" i="11"/>
  <c r="F444" i="11"/>
  <c r="E443" i="11"/>
  <c r="G443" i="11"/>
  <c r="F576" i="11"/>
  <c r="E575" i="11"/>
  <c r="G575" i="11"/>
  <c r="G141" i="11"/>
  <c r="E141" i="11"/>
  <c r="F142" i="11"/>
  <c r="E612" i="11"/>
  <c r="G612" i="11"/>
  <c r="E460" i="11"/>
  <c r="G460" i="11"/>
  <c r="F461" i="11"/>
  <c r="E620" i="11"/>
  <c r="G620" i="11"/>
  <c r="F621" i="11"/>
  <c r="E134" i="11"/>
  <c r="G134" i="11"/>
  <c r="G701" i="11"/>
  <c r="E701" i="11"/>
  <c r="F702" i="11"/>
  <c r="E150" i="11"/>
  <c r="G150" i="11"/>
  <c r="F151" i="11"/>
  <c r="E1033" i="11"/>
  <c r="G1033" i="11"/>
  <c r="E913" i="11"/>
  <c r="G913" i="11"/>
  <c r="F914" i="11"/>
  <c r="F816" i="11"/>
  <c r="E815" i="11"/>
  <c r="G815" i="11"/>
  <c r="F868" i="11"/>
  <c r="E867" i="11"/>
  <c r="G867" i="11"/>
  <c r="E1087" i="11"/>
  <c r="G1087" i="11"/>
  <c r="E1190" i="11"/>
  <c r="G1190" i="11"/>
  <c r="F1191" i="11"/>
  <c r="E594" i="11"/>
  <c r="G594" i="11"/>
  <c r="F595" i="11"/>
  <c r="E851" i="11"/>
  <c r="G851" i="11"/>
  <c r="E1150" i="11"/>
  <c r="G1150" i="11"/>
  <c r="F1151" i="11"/>
  <c r="G1358" i="11"/>
  <c r="E1358" i="11"/>
  <c r="F551" i="11"/>
  <c r="E550" i="11"/>
  <c r="G550" i="11"/>
  <c r="E56" i="11"/>
  <c r="G56" i="11"/>
  <c r="G108" i="11"/>
  <c r="E108" i="11"/>
  <c r="E45" i="11"/>
  <c r="F46" i="11"/>
  <c r="G45" i="11"/>
  <c r="E257" i="11"/>
  <c r="F258" i="11"/>
  <c r="G257" i="11"/>
  <c r="E359" i="11"/>
  <c r="F360" i="11"/>
  <c r="G359" i="11"/>
  <c r="G375" i="11"/>
  <c r="F376" i="11"/>
  <c r="E375" i="11"/>
  <c r="F471" i="11"/>
  <c r="E470" i="11"/>
  <c r="G470" i="11"/>
  <c r="E656" i="11"/>
  <c r="G656" i="11"/>
  <c r="F657" i="11"/>
  <c r="E453" i="11"/>
  <c r="G453" i="11"/>
  <c r="E770" i="11"/>
  <c r="G770" i="11"/>
  <c r="F771" i="11"/>
  <c r="E533" i="11"/>
  <c r="G533" i="11"/>
  <c r="F1078" i="11"/>
  <c r="E1077" i="11"/>
  <c r="G1077" i="11"/>
  <c r="E683" i="11"/>
  <c r="G683" i="11"/>
  <c r="F684" i="11"/>
  <c r="G761" i="11"/>
  <c r="E761" i="11"/>
  <c r="F762" i="11"/>
  <c r="E1315" i="11"/>
  <c r="G1315" i="11"/>
  <c r="F1316" i="11"/>
  <c r="E825" i="11"/>
  <c r="G825" i="11"/>
  <c r="E1095" i="11"/>
  <c r="G1095" i="11"/>
  <c r="F1096" i="11"/>
  <c r="E904" i="11"/>
  <c r="G904" i="11"/>
  <c r="E489" i="11"/>
  <c r="G489" i="11"/>
  <c r="F490" i="11"/>
  <c r="E1007" i="11"/>
  <c r="G1007" i="11"/>
  <c r="F1182" i="11"/>
  <c r="E1181" i="11"/>
  <c r="G1181" i="11"/>
  <c r="F1297" i="11"/>
  <c r="E1296" i="11"/>
  <c r="G1296" i="11"/>
  <c r="E1201" i="11"/>
  <c r="G1201" i="11"/>
  <c r="F630" i="11"/>
  <c r="E629" i="11"/>
  <c r="G629" i="11"/>
  <c r="E71" i="11"/>
  <c r="G71" i="11"/>
  <c r="F72" i="11"/>
  <c r="E97" i="11"/>
  <c r="G97" i="11"/>
  <c r="F98" i="11"/>
  <c r="E340" i="11"/>
  <c r="G340" i="11"/>
  <c r="F341" i="11"/>
  <c r="E18" i="11"/>
  <c r="G18" i="11"/>
  <c r="F19" i="11"/>
  <c r="E284" i="11"/>
  <c r="G284" i="11"/>
  <c r="F285" i="11"/>
  <c r="E123" i="11"/>
  <c r="G123" i="11"/>
  <c r="F124" i="11"/>
  <c r="G400" i="11"/>
  <c r="E400" i="11"/>
  <c r="F401" i="11"/>
  <c r="G301" i="11"/>
  <c r="F302" i="11"/>
  <c r="E301" i="11"/>
  <c r="F500" i="11"/>
  <c r="E499" i="11"/>
  <c r="G499" i="11"/>
  <c r="F604" i="11"/>
  <c r="E603" i="11"/>
  <c r="G603" i="11"/>
  <c r="F895" i="11"/>
  <c r="E894" i="11"/>
  <c r="G894" i="11"/>
  <c r="F999" i="11"/>
  <c r="E998" i="11"/>
  <c r="G998" i="11"/>
  <c r="E931" i="11"/>
  <c r="G931" i="11"/>
  <c r="F1163" i="11"/>
  <c r="E1162" i="11"/>
  <c r="G1162" i="11"/>
  <c r="E1219" i="11"/>
  <c r="G1219" i="11"/>
  <c r="F1220" i="11"/>
  <c r="E798" i="11"/>
  <c r="G798" i="11"/>
  <c r="E885" i="11"/>
  <c r="G885" i="11"/>
  <c r="F886" i="11"/>
  <c r="E982" i="11"/>
  <c r="G982" i="11"/>
  <c r="F1349" i="11"/>
  <c r="E1348" i="11"/>
  <c r="G1348" i="11"/>
  <c r="G1260" i="11"/>
  <c r="E1260" i="11"/>
  <c r="G1171" i="11"/>
  <c r="E1171" i="11"/>
  <c r="E1332" i="11"/>
  <c r="G1332" i="11"/>
  <c r="E1389" i="11"/>
  <c r="G1389" i="11"/>
  <c r="G161" i="11"/>
  <c r="E161" i="11"/>
  <c r="F922" i="11"/>
  <c r="E921" i="11"/>
  <c r="G921" i="11"/>
  <c r="G195" i="11"/>
  <c r="E195" i="11"/>
  <c r="F196" i="11"/>
  <c r="G222" i="11"/>
  <c r="E222" i="11"/>
  <c r="F223" i="11"/>
  <c r="G168" i="11"/>
  <c r="E168" i="11"/>
  <c r="F169" i="11"/>
  <c r="G351" i="11"/>
  <c r="E351" i="11"/>
  <c r="F352" i="11"/>
  <c r="E294" i="11"/>
  <c r="G294" i="11"/>
  <c r="E409" i="11"/>
  <c r="F410" i="11"/>
  <c r="G409" i="11"/>
  <c r="F525" i="11"/>
  <c r="E524" i="11"/>
  <c r="G524" i="11"/>
  <c r="E508" i="11"/>
  <c r="G508" i="11"/>
  <c r="E647" i="11"/>
  <c r="G647" i="11"/>
  <c r="F648" i="11"/>
  <c r="G732" i="11"/>
  <c r="E732" i="11"/>
  <c r="F733" i="11"/>
  <c r="E516" i="11"/>
  <c r="G516" i="11"/>
  <c r="F517" i="11"/>
  <c r="E743" i="11"/>
  <c r="G743" i="11"/>
  <c r="F744" i="11"/>
  <c r="E427" i="11"/>
  <c r="G427" i="11"/>
  <c r="E542" i="11"/>
  <c r="G542" i="11"/>
  <c r="F543" i="11"/>
  <c r="G675" i="11"/>
  <c r="F676" i="11"/>
  <c r="E675" i="11"/>
  <c r="F1105" i="11"/>
  <c r="E1104" i="11"/>
  <c r="G1104" i="11"/>
  <c r="E1040" i="11"/>
  <c r="G1040" i="11"/>
  <c r="F1041" i="11"/>
  <c r="E1061" i="11"/>
  <c r="G1061" i="11"/>
  <c r="F789" i="11"/>
  <c r="E788" i="11"/>
  <c r="G788" i="11"/>
  <c r="F842" i="11"/>
  <c r="E841" i="11"/>
  <c r="G841" i="11"/>
  <c r="F1340" i="11"/>
  <c r="E1339" i="11"/>
  <c r="G1339" i="11"/>
  <c r="E859" i="11"/>
  <c r="G859" i="11"/>
  <c r="F860" i="11"/>
  <c r="F1133" i="11"/>
  <c r="E1132" i="11"/>
  <c r="G1132" i="11"/>
  <c r="G6" i="1"/>
  <c r="F161" i="1"/>
  <c r="F162" i="1" s="1"/>
  <c r="F163" i="1" s="1"/>
  <c r="F164" i="1" s="1"/>
  <c r="F489" i="1"/>
  <c r="F490" i="1" s="1"/>
  <c r="F491" i="1" s="1"/>
  <c r="F492" i="1" s="1"/>
  <c r="F381" i="1"/>
  <c r="F382" i="1" s="1"/>
  <c r="F383" i="1" s="1"/>
  <c r="F384" i="1" s="1"/>
  <c r="G842" i="1"/>
  <c r="G843" i="1" s="1"/>
  <c r="G844" i="1" s="1"/>
  <c r="G845" i="1" s="1"/>
  <c r="G846" i="1" s="1"/>
  <c r="F216" i="1"/>
  <c r="F217" i="1" s="1"/>
  <c r="F218" i="1" s="1"/>
  <c r="F219" i="1" s="1"/>
  <c r="F544" i="1"/>
  <c r="F545" i="1" s="1"/>
  <c r="F546" i="1" s="1"/>
  <c r="F547" i="1" s="1"/>
  <c r="G725" i="1"/>
  <c r="G726" i="1" s="1"/>
  <c r="G727" i="1" s="1"/>
  <c r="G728" i="1" s="1"/>
  <c r="G729" i="1" s="1"/>
  <c r="G975" i="1"/>
  <c r="G976" i="1" s="1"/>
  <c r="G977" i="1" s="1"/>
  <c r="G978" i="1" s="1"/>
  <c r="G979" i="1" s="1"/>
  <c r="F976" i="1"/>
  <c r="F977" i="1" s="1"/>
  <c r="F978" i="1" s="1"/>
  <c r="F979" i="1" s="1"/>
  <c r="G669" i="1"/>
  <c r="G670" i="1" s="1"/>
  <c r="G671" i="1" s="1"/>
  <c r="G672" i="1" s="1"/>
  <c r="G673" i="1" s="1"/>
  <c r="F744" i="1"/>
  <c r="F745" i="1" s="1"/>
  <c r="F746" i="1" s="1"/>
  <c r="F747" i="1" s="1"/>
  <c r="G743" i="1"/>
  <c r="G744" i="1" s="1"/>
  <c r="G745" i="1" s="1"/>
  <c r="G746" i="1" s="1"/>
  <c r="G747" i="1" s="1"/>
  <c r="F771" i="1"/>
  <c r="F772" i="1" s="1"/>
  <c r="F773" i="1" s="1"/>
  <c r="F774" i="1" s="1"/>
  <c r="G770" i="1"/>
  <c r="G771" i="1" s="1"/>
  <c r="G772" i="1" s="1"/>
  <c r="G773" i="1" s="1"/>
  <c r="G774" i="1" s="1"/>
  <c r="F106" i="1"/>
  <c r="F107" i="1" s="1"/>
  <c r="F108" i="1" s="1"/>
  <c r="F109" i="1" s="1"/>
  <c r="F435" i="1"/>
  <c r="F436" i="1" s="1"/>
  <c r="F437" i="1" s="1"/>
  <c r="F438" i="1" s="1"/>
  <c r="F651" i="1"/>
  <c r="F652" i="1" s="1"/>
  <c r="F653" i="1" s="1"/>
  <c r="F654" i="1" s="1"/>
  <c r="F706" i="1"/>
  <c r="F707" i="1" s="1"/>
  <c r="F708" i="1" s="1"/>
  <c r="F709" i="1" s="1"/>
  <c r="G734" i="1"/>
  <c r="G735" i="1" s="1"/>
  <c r="G736" i="1" s="1"/>
  <c r="G737" i="1" s="1"/>
  <c r="G738" i="1" s="1"/>
  <c r="F1033" i="1"/>
  <c r="F1034" i="1" s="1"/>
  <c r="F1035" i="1" s="1"/>
  <c r="F1036" i="1" s="1"/>
  <c r="F1087" i="1"/>
  <c r="F1088" i="1" s="1"/>
  <c r="F1089" i="1" s="1"/>
  <c r="G1111" i="1"/>
  <c r="G1112" i="1" s="1"/>
  <c r="G1113" i="1" s="1"/>
  <c r="G1114" i="1" s="1"/>
  <c r="G1115" i="1" s="1"/>
  <c r="F1106" i="1"/>
  <c r="G1105" i="1"/>
  <c r="G1103" i="1"/>
  <c r="G1104" i="1" s="1"/>
  <c r="G1088" i="1"/>
  <c r="G1087" i="1"/>
  <c r="G1094" i="1"/>
  <c r="G1095" i="1" s="1"/>
  <c r="G1096" i="1" s="1"/>
  <c r="G1097" i="1" s="1"/>
  <c r="G1098" i="1" s="1"/>
  <c r="G1077" i="1"/>
  <c r="G1078" i="1" s="1"/>
  <c r="G1079" i="1" s="1"/>
  <c r="G1080" i="1" s="1"/>
  <c r="G1081" i="1" s="1"/>
  <c r="G1066" i="1"/>
  <c r="G1067" i="1" s="1"/>
  <c r="G1068" i="1" s="1"/>
  <c r="G1069" i="1" s="1"/>
  <c r="G1070" i="1" s="1"/>
  <c r="G1058" i="1"/>
  <c r="G1059" i="1" s="1"/>
  <c r="G1060" i="1" s="1"/>
  <c r="G1061" i="1" s="1"/>
  <c r="G1062" i="1" s="1"/>
  <c r="G1050" i="1"/>
  <c r="G1051" i="1" s="1"/>
  <c r="G1052" i="1" s="1"/>
  <c r="G1053" i="1" s="1"/>
  <c r="G1054" i="1" s="1"/>
  <c r="G1041" i="1"/>
  <c r="G1042" i="1" s="1"/>
  <c r="G1043" i="1" s="1"/>
  <c r="G1044" i="1" s="1"/>
  <c r="G1045" i="1" s="1"/>
  <c r="G1024" i="1"/>
  <c r="G1025" i="1" s="1"/>
  <c r="G1026" i="1" s="1"/>
  <c r="G1027" i="1" s="1"/>
  <c r="G1028" i="1" s="1"/>
  <c r="G1016" i="1"/>
  <c r="G1017" i="1" s="1"/>
  <c r="G1018" i="1" s="1"/>
  <c r="G1019" i="1" s="1"/>
  <c r="G1020" i="1" s="1"/>
  <c r="G1007" i="1"/>
  <c r="G1008" i="1" s="1"/>
  <c r="G1009" i="1" s="1"/>
  <c r="G1010" i="1" s="1"/>
  <c r="G1011" i="1" s="1"/>
  <c r="G999" i="1"/>
  <c r="G1000" i="1" s="1"/>
  <c r="G1001" i="1" s="1"/>
  <c r="G1002" i="1" s="1"/>
  <c r="G1003" i="1" s="1"/>
  <c r="G991" i="1"/>
  <c r="G992" i="1" s="1"/>
  <c r="G993" i="1" s="1"/>
  <c r="G994" i="1" s="1"/>
  <c r="G995" i="1" s="1"/>
  <c r="G965" i="1"/>
  <c r="G966" i="1" s="1"/>
  <c r="G967" i="1" s="1"/>
  <c r="G968" i="1" s="1"/>
  <c r="G969" i="1" s="1"/>
  <c r="G955" i="1"/>
  <c r="G956" i="1" s="1"/>
  <c r="G957" i="1" s="1"/>
  <c r="G958" i="1" s="1"/>
  <c r="G959" i="1" s="1"/>
  <c r="G946" i="1"/>
  <c r="G947" i="1" s="1"/>
  <c r="G948" i="1" s="1"/>
  <c r="G949" i="1" s="1"/>
  <c r="G950" i="1" s="1"/>
  <c r="G936" i="1"/>
  <c r="G937" i="1" s="1"/>
  <c r="G938" i="1" s="1"/>
  <c r="G939" i="1" s="1"/>
  <c r="G940" i="1" s="1"/>
  <c r="F927" i="1"/>
  <c r="F928" i="1" s="1"/>
  <c r="F929" i="1" s="1"/>
  <c r="F930" i="1" s="1"/>
  <c r="G917" i="1"/>
  <c r="G918" i="1" s="1"/>
  <c r="G919" i="1" s="1"/>
  <c r="G920" i="1" s="1"/>
  <c r="G921" i="1" s="1"/>
  <c r="G909" i="1"/>
  <c r="G910" i="1" s="1"/>
  <c r="G911" i="1" s="1"/>
  <c r="G912" i="1" s="1"/>
  <c r="G913" i="1" s="1"/>
  <c r="G900" i="1"/>
  <c r="G901" i="1" s="1"/>
  <c r="G902" i="1" s="1"/>
  <c r="G903" i="1" s="1"/>
  <c r="G904" i="1" s="1"/>
  <c r="G889" i="1"/>
  <c r="G890" i="1" s="1"/>
  <c r="G891" i="1" s="1"/>
  <c r="G892" i="1" s="1"/>
  <c r="G893" i="1" s="1"/>
  <c r="G879" i="1"/>
  <c r="G880" i="1" s="1"/>
  <c r="G881" i="1" s="1"/>
  <c r="G882" i="1" s="1"/>
  <c r="G883" i="1" s="1"/>
  <c r="F869" i="1"/>
  <c r="F870" i="1" s="1"/>
  <c r="F871" i="1" s="1"/>
  <c r="F872" i="1" s="1"/>
  <c r="G860" i="1"/>
  <c r="G861" i="1" s="1"/>
  <c r="G862" i="1" s="1"/>
  <c r="G863" i="1" s="1"/>
  <c r="G864" i="1" s="1"/>
  <c r="G851" i="1"/>
  <c r="G852" i="1" s="1"/>
  <c r="G853" i="1" s="1"/>
  <c r="G854" i="1" s="1"/>
  <c r="G855" i="1" s="1"/>
  <c r="G834" i="1"/>
  <c r="G835" i="1" s="1"/>
  <c r="G836" i="1" s="1"/>
  <c r="G837" i="1" s="1"/>
  <c r="G838" i="1" s="1"/>
  <c r="G825" i="1"/>
  <c r="G826" i="1" s="1"/>
  <c r="G827" i="1" s="1"/>
  <c r="G828" i="1" s="1"/>
  <c r="G829" i="1" s="1"/>
  <c r="G807" i="1"/>
  <c r="G808" i="1" s="1"/>
  <c r="G809" i="1" s="1"/>
  <c r="G810" i="1" s="1"/>
  <c r="G811" i="1" s="1"/>
  <c r="G799" i="1"/>
  <c r="G800" i="1" s="1"/>
  <c r="G801" i="1" s="1"/>
  <c r="G802" i="1" s="1"/>
  <c r="G803" i="1" s="1"/>
  <c r="G790" i="1"/>
  <c r="G791" i="1" s="1"/>
  <c r="G792" i="1" s="1"/>
  <c r="G793" i="1" s="1"/>
  <c r="G794" i="1" s="1"/>
  <c r="G782" i="1"/>
  <c r="G783" i="1" s="1"/>
  <c r="G784" i="1" s="1"/>
  <c r="G785" i="1" s="1"/>
  <c r="G786" i="1" s="1"/>
  <c r="G713" i="1"/>
  <c r="G714" i="1" s="1"/>
  <c r="G715" i="1" s="1"/>
  <c r="G716" i="1" s="1"/>
  <c r="G717" i="1" s="1"/>
  <c r="G695" i="1"/>
  <c r="G696" i="1" s="1"/>
  <c r="G697" i="1" s="1"/>
  <c r="G698" i="1" s="1"/>
  <c r="G699" i="1" s="1"/>
  <c r="G686" i="1"/>
  <c r="G687" i="1" s="1"/>
  <c r="G688" i="1" s="1"/>
  <c r="G689" i="1" s="1"/>
  <c r="G690" i="1" s="1"/>
  <c r="G678" i="1"/>
  <c r="G679" i="1" s="1"/>
  <c r="G680" i="1" s="1"/>
  <c r="G681" i="1" s="1"/>
  <c r="G682" i="1" s="1"/>
  <c r="G658" i="1"/>
  <c r="G659" i="1" s="1"/>
  <c r="G660" i="1" s="1"/>
  <c r="G661" i="1" s="1"/>
  <c r="G662" i="1" s="1"/>
  <c r="G642" i="1"/>
  <c r="G643" i="1" s="1"/>
  <c r="G644" i="1" s="1"/>
  <c r="G645" i="1" s="1"/>
  <c r="G646" i="1" s="1"/>
  <c r="G622" i="1"/>
  <c r="G623" i="1" s="1"/>
  <c r="G624" i="1" s="1"/>
  <c r="G625" i="1" s="1"/>
  <c r="G626" i="1" s="1"/>
  <c r="G631" i="1"/>
  <c r="G632" i="1" s="1"/>
  <c r="G633" i="1" s="1"/>
  <c r="G634" i="1" s="1"/>
  <c r="G635" i="1" s="1"/>
  <c r="G614" i="1"/>
  <c r="G615" i="1" s="1"/>
  <c r="G616" i="1" s="1"/>
  <c r="G617" i="1" s="1"/>
  <c r="G618" i="1" s="1"/>
  <c r="G605" i="1"/>
  <c r="G606" i="1" s="1"/>
  <c r="G607" i="1" s="1"/>
  <c r="G608" i="1" s="1"/>
  <c r="G609" i="1" s="1"/>
  <c r="F597" i="1"/>
  <c r="F598" i="1" s="1"/>
  <c r="F599" i="1" s="1"/>
  <c r="F600" i="1" s="1"/>
  <c r="G588" i="1"/>
  <c r="G589" i="1" s="1"/>
  <c r="G590" i="1" s="1"/>
  <c r="G591" i="1" s="1"/>
  <c r="G592" i="1" s="1"/>
  <c r="G579" i="1"/>
  <c r="G580" i="1" s="1"/>
  <c r="G581" i="1" s="1"/>
  <c r="G582" i="1" s="1"/>
  <c r="G583" i="1" s="1"/>
  <c r="G571" i="1"/>
  <c r="G572" i="1" s="1"/>
  <c r="G573" i="1" s="1"/>
  <c r="G574" i="1" s="1"/>
  <c r="G575" i="1" s="1"/>
  <c r="G562" i="1"/>
  <c r="G563" i="1" s="1"/>
  <c r="G564" i="1" s="1"/>
  <c r="G565" i="1" s="1"/>
  <c r="G566" i="1" s="1"/>
  <c r="G552" i="1"/>
  <c r="G553" i="1" s="1"/>
  <c r="G554" i="1" s="1"/>
  <c r="G555" i="1" s="1"/>
  <c r="G556" i="1" s="1"/>
  <c r="G534" i="1"/>
  <c r="G535" i="1" s="1"/>
  <c r="G536" i="1" s="1"/>
  <c r="G537" i="1" s="1"/>
  <c r="G538" i="1" s="1"/>
  <c r="G524" i="1"/>
  <c r="G525" i="1" s="1"/>
  <c r="G526" i="1" s="1"/>
  <c r="G527" i="1" s="1"/>
  <c r="G528" i="1" s="1"/>
  <c r="G515" i="1"/>
  <c r="G516" i="1" s="1"/>
  <c r="G517" i="1" s="1"/>
  <c r="G518" i="1" s="1"/>
  <c r="G519" i="1" s="1"/>
  <c r="G506" i="1"/>
  <c r="G507" i="1" s="1"/>
  <c r="G508" i="1" s="1"/>
  <c r="G509" i="1" s="1"/>
  <c r="G510" i="1" s="1"/>
  <c r="G497" i="1"/>
  <c r="G498" i="1" s="1"/>
  <c r="G499" i="1" s="1"/>
  <c r="G500" i="1" s="1"/>
  <c r="G501" i="1" s="1"/>
  <c r="G480" i="1"/>
  <c r="G481" i="1" s="1"/>
  <c r="G482" i="1" s="1"/>
  <c r="G483" i="1" s="1"/>
  <c r="G484" i="1" s="1"/>
  <c r="G471" i="1"/>
  <c r="G472" i="1" s="1"/>
  <c r="G473" i="1" s="1"/>
  <c r="G474" i="1" s="1"/>
  <c r="G475" i="1" s="1"/>
  <c r="G461" i="1"/>
  <c r="G462" i="1" s="1"/>
  <c r="G463" i="1" s="1"/>
  <c r="G464" i="1" s="1"/>
  <c r="G465" i="1" s="1"/>
  <c r="G451" i="1"/>
  <c r="G452" i="1" s="1"/>
  <c r="G453" i="1" s="1"/>
  <c r="G454" i="1" s="1"/>
  <c r="G455" i="1" s="1"/>
  <c r="G443" i="1"/>
  <c r="G444" i="1" s="1"/>
  <c r="G445" i="1" s="1"/>
  <c r="G446" i="1" s="1"/>
  <c r="G447" i="1" s="1"/>
  <c r="G416" i="1"/>
  <c r="G417" i="1" s="1"/>
  <c r="G418" i="1" s="1"/>
  <c r="G419" i="1" s="1"/>
  <c r="G420" i="1" s="1"/>
  <c r="G399" i="1"/>
  <c r="G400" i="1" s="1"/>
  <c r="G401" i="1" s="1"/>
  <c r="G402" i="1" s="1"/>
  <c r="G403" i="1" s="1"/>
  <c r="G407" i="1"/>
  <c r="G408" i="1" s="1"/>
  <c r="G409" i="1" s="1"/>
  <c r="G410" i="1" s="1"/>
  <c r="G411" i="1" s="1"/>
  <c r="F391" i="1"/>
  <c r="F392" i="1" s="1"/>
  <c r="F393" i="1" s="1"/>
  <c r="F394" i="1" s="1"/>
  <c r="G371" i="1"/>
  <c r="G372" i="1" s="1"/>
  <c r="G373" i="1" s="1"/>
  <c r="G374" i="1" s="1"/>
  <c r="G375" i="1" s="1"/>
  <c r="G362" i="1"/>
  <c r="G363" i="1" s="1"/>
  <c r="G364" i="1" s="1"/>
  <c r="G365" i="1" s="1"/>
  <c r="G366" i="1" s="1"/>
  <c r="G353" i="1"/>
  <c r="G354" i="1" s="1"/>
  <c r="G355" i="1" s="1"/>
  <c r="G356" i="1" s="1"/>
  <c r="G357" i="1" s="1"/>
  <c r="G343" i="1"/>
  <c r="G344" i="1" s="1"/>
  <c r="G345" i="1" s="1"/>
  <c r="G346" i="1" s="1"/>
  <c r="G347" i="1" s="1"/>
  <c r="F336" i="1"/>
  <c r="F337" i="1" s="1"/>
  <c r="F338" i="1" s="1"/>
  <c r="F339" i="1" s="1"/>
  <c r="G316" i="1"/>
  <c r="G317" i="1" s="1"/>
  <c r="G318" i="1" s="1"/>
  <c r="G319" i="1" s="1"/>
  <c r="G320" i="1" s="1"/>
  <c r="G307" i="1"/>
  <c r="G308" i="1" s="1"/>
  <c r="G309" i="1" s="1"/>
  <c r="G310" i="1" s="1"/>
  <c r="G311" i="1" s="1"/>
  <c r="G298" i="1"/>
  <c r="G299" i="1" s="1"/>
  <c r="G300" i="1" s="1"/>
  <c r="G301" i="1" s="1"/>
  <c r="G302" i="1" s="1"/>
  <c r="G289" i="1"/>
  <c r="G290" i="1" s="1"/>
  <c r="G291" i="1" s="1"/>
  <c r="G292" i="1" s="1"/>
  <c r="G293" i="1" s="1"/>
  <c r="G279" i="1"/>
  <c r="G280" i="1" s="1"/>
  <c r="G281" i="1" s="1"/>
  <c r="G282" i="1" s="1"/>
  <c r="G283" i="1" s="1"/>
  <c r="G251" i="1"/>
  <c r="G252" i="1" s="1"/>
  <c r="G253" i="1" s="1"/>
  <c r="G254" i="1" s="1"/>
  <c r="G255" i="1" s="1"/>
  <c r="G260" i="1"/>
  <c r="G261" i="1" s="1"/>
  <c r="G262" i="1" s="1"/>
  <c r="G263" i="1" s="1"/>
  <c r="G264" i="1" s="1"/>
  <c r="G242" i="1"/>
  <c r="G243" i="1" s="1"/>
  <c r="G244" i="1" s="1"/>
  <c r="G245" i="1" s="1"/>
  <c r="G246" i="1" s="1"/>
  <c r="G233" i="1"/>
  <c r="G234" i="1" s="1"/>
  <c r="G235" i="1" s="1"/>
  <c r="G236" i="1" s="1"/>
  <c r="G237" i="1" s="1"/>
  <c r="F225" i="1"/>
  <c r="F226" i="1" s="1"/>
  <c r="F227" i="1" s="1"/>
  <c r="F228" i="1" s="1"/>
  <c r="G207" i="1"/>
  <c r="G208" i="1" s="1"/>
  <c r="G209" i="1" s="1"/>
  <c r="G210" i="1" s="1"/>
  <c r="G211" i="1" s="1"/>
  <c r="G198" i="1"/>
  <c r="G199" i="1" s="1"/>
  <c r="G200" i="1" s="1"/>
  <c r="G201" i="1" s="1"/>
  <c r="G202" i="1" s="1"/>
  <c r="G189" i="1"/>
  <c r="G190" i="1" s="1"/>
  <c r="G191" i="1" s="1"/>
  <c r="G192" i="1" s="1"/>
  <c r="G193" i="1" s="1"/>
  <c r="G179" i="1"/>
  <c r="G180" i="1" s="1"/>
  <c r="G181" i="1" s="1"/>
  <c r="G182" i="1" s="1"/>
  <c r="G183" i="1" s="1"/>
  <c r="F170" i="1"/>
  <c r="F171" i="1" s="1"/>
  <c r="F172" i="1" s="1"/>
  <c r="F173" i="1" s="1"/>
  <c r="G151" i="1"/>
  <c r="G152" i="1" s="1"/>
  <c r="G153" i="1" s="1"/>
  <c r="G154" i="1" s="1"/>
  <c r="G155" i="1" s="1"/>
  <c r="G140" i="1"/>
  <c r="G141" i="1" s="1"/>
  <c r="G142" i="1" s="1"/>
  <c r="G143" i="1" s="1"/>
  <c r="G144" i="1" s="1"/>
  <c r="F133" i="1"/>
  <c r="F134" i="1" s="1"/>
  <c r="F135" i="1" s="1"/>
  <c r="F136" i="1" s="1"/>
  <c r="G123" i="1"/>
  <c r="G124" i="1" s="1"/>
  <c r="G125" i="1" s="1"/>
  <c r="G126" i="1" s="1"/>
  <c r="G127" i="1" s="1"/>
  <c r="G114" i="1"/>
  <c r="G115" i="1" s="1"/>
  <c r="G116" i="1" s="1"/>
  <c r="G117" i="1" s="1"/>
  <c r="G118" i="1" s="1"/>
  <c r="G96" i="1"/>
  <c r="G97" i="1" s="1"/>
  <c r="G98" i="1" s="1"/>
  <c r="G99" i="1" s="1"/>
  <c r="G100" i="1" s="1"/>
  <c r="G87" i="1"/>
  <c r="G88" i="1" s="1"/>
  <c r="G89" i="1" s="1"/>
  <c r="G90" i="1" s="1"/>
  <c r="G91" i="1" s="1"/>
  <c r="G79" i="1"/>
  <c r="G80" i="1" s="1"/>
  <c r="G81" i="1" s="1"/>
  <c r="G82" i="1" s="1"/>
  <c r="G83" i="1" s="1"/>
  <c r="G62" i="1"/>
  <c r="G63" i="1" s="1"/>
  <c r="G64" i="1" s="1"/>
  <c r="G65" i="1" s="1"/>
  <c r="G66" i="1" s="1"/>
  <c r="F53" i="1"/>
  <c r="F54" i="1" s="1"/>
  <c r="F55" i="1" s="1"/>
  <c r="F56" i="1" s="1"/>
  <c r="G43" i="1"/>
  <c r="G44" i="1" s="1"/>
  <c r="G45" i="1" s="1"/>
  <c r="G46" i="1" s="1"/>
  <c r="G47" i="1" s="1"/>
  <c r="G34" i="1"/>
  <c r="G35" i="1" s="1"/>
  <c r="G36" i="1" s="1"/>
  <c r="G37" i="1" s="1"/>
  <c r="G38" i="1" s="1"/>
  <c r="G26" i="1"/>
  <c r="G27" i="1" s="1"/>
  <c r="G28" i="1" s="1"/>
  <c r="G29" i="1" s="1"/>
  <c r="G30" i="1" s="1"/>
  <c r="G16" i="1"/>
  <c r="G17" i="1" s="1"/>
  <c r="G18" i="1" s="1"/>
  <c r="G19" i="1" s="1"/>
  <c r="G20" i="1" s="1"/>
  <c r="F9" i="1"/>
  <c r="G8" i="1"/>
  <c r="G7" i="1"/>
  <c r="E765" i="13" l="1"/>
  <c r="G765" i="13"/>
  <c r="E666" i="13"/>
  <c r="G666" i="13"/>
  <c r="E674" i="13"/>
  <c r="G674" i="13"/>
  <c r="E861" i="13"/>
  <c r="G861" i="13"/>
  <c r="E439" i="13"/>
  <c r="G439" i="13"/>
  <c r="E809" i="13"/>
  <c r="G809" i="13"/>
  <c r="E332" i="13"/>
  <c r="G332" i="13"/>
  <c r="E288" i="13"/>
  <c r="G288" i="13"/>
  <c r="E20" i="13"/>
  <c r="G20" i="13"/>
  <c r="E311" i="13"/>
  <c r="G311" i="13"/>
  <c r="E482" i="13"/>
  <c r="G482" i="13"/>
  <c r="E378" i="13"/>
  <c r="G378" i="13"/>
  <c r="E787" i="13"/>
  <c r="G787" i="13"/>
  <c r="G894" i="13"/>
  <c r="E894" i="13"/>
  <c r="E266" i="13"/>
  <c r="G266" i="13"/>
  <c r="E573" i="13"/>
  <c r="G573" i="13"/>
  <c r="G696" i="13"/>
  <c r="E696" i="13"/>
  <c r="G719" i="13"/>
  <c r="E719" i="13"/>
  <c r="E394" i="13"/>
  <c r="G394" i="13"/>
  <c r="E416" i="13"/>
  <c r="G416" i="13"/>
  <c r="E742" i="13"/>
  <c r="G742" i="13"/>
  <c r="G906" i="13"/>
  <c r="E906" i="13"/>
  <c r="E644" i="13"/>
  <c r="G644" i="13"/>
  <c r="E726" i="13"/>
  <c r="G726" i="13"/>
  <c r="E551" i="13"/>
  <c r="G551" i="13"/>
  <c r="E619" i="13"/>
  <c r="G619" i="13"/>
  <c r="E529" i="13"/>
  <c r="G529" i="13"/>
  <c r="E506" i="13"/>
  <c r="G506" i="13"/>
  <c r="E461" i="13"/>
  <c r="G461" i="13"/>
  <c r="E595" i="13"/>
  <c r="G595" i="13"/>
  <c r="E831" i="13"/>
  <c r="G831" i="13"/>
  <c r="E886" i="13"/>
  <c r="G886" i="13"/>
  <c r="E355" i="13"/>
  <c r="G355" i="13"/>
  <c r="G860" i="11"/>
  <c r="E860" i="11"/>
  <c r="E1163" i="11"/>
  <c r="G1163" i="11"/>
  <c r="E401" i="11"/>
  <c r="G401" i="11"/>
  <c r="G285" i="11"/>
  <c r="F286" i="11"/>
  <c r="E285" i="11"/>
  <c r="G341" i="11"/>
  <c r="F342" i="11"/>
  <c r="E341" i="11"/>
  <c r="G72" i="11"/>
  <c r="F73" i="11"/>
  <c r="E72" i="11"/>
  <c r="G1151" i="11"/>
  <c r="E1151" i="11"/>
  <c r="E816" i="11"/>
  <c r="G816" i="11"/>
  <c r="G151" i="11"/>
  <c r="F152" i="11"/>
  <c r="E151" i="11"/>
  <c r="E444" i="11"/>
  <c r="G444" i="11"/>
  <c r="G1287" i="11"/>
  <c r="E1287" i="11"/>
  <c r="G231" i="11"/>
  <c r="F232" i="11"/>
  <c r="E231" i="11"/>
  <c r="E1105" i="11"/>
  <c r="G1105" i="11"/>
  <c r="G517" i="11"/>
  <c r="E517" i="11"/>
  <c r="G648" i="11"/>
  <c r="E648" i="11"/>
  <c r="G1220" i="11"/>
  <c r="F1221" i="11"/>
  <c r="E1220" i="11"/>
  <c r="G1182" i="11"/>
  <c r="E1182" i="11"/>
  <c r="E1078" i="11"/>
  <c r="G1078" i="11"/>
  <c r="G360" i="11"/>
  <c r="E360" i="11"/>
  <c r="G46" i="11"/>
  <c r="F47" i="11"/>
  <c r="E46" i="11"/>
  <c r="G914" i="11"/>
  <c r="E914" i="11"/>
  <c r="F116" i="11"/>
  <c r="E115" i="11"/>
  <c r="G115" i="11"/>
  <c r="F12" i="11"/>
  <c r="E11" i="11"/>
  <c r="G11" i="11"/>
  <c r="F91" i="11"/>
  <c r="E90" i="11"/>
  <c r="G90" i="11"/>
  <c r="G1369" i="11"/>
  <c r="E1369" i="11"/>
  <c r="G940" i="11"/>
  <c r="E940" i="11"/>
  <c r="F39" i="11"/>
  <c r="E38" i="11"/>
  <c r="G38" i="11"/>
  <c r="E842" i="11"/>
  <c r="G842" i="11"/>
  <c r="G1041" i="11"/>
  <c r="E1041" i="11"/>
  <c r="E525" i="11"/>
  <c r="G525" i="11"/>
  <c r="E352" i="11"/>
  <c r="G352" i="11"/>
  <c r="F224" i="11"/>
  <c r="E223" i="11"/>
  <c r="G223" i="11"/>
  <c r="G886" i="11"/>
  <c r="E886" i="11"/>
  <c r="E895" i="11"/>
  <c r="G895" i="11"/>
  <c r="E500" i="11"/>
  <c r="G500" i="11"/>
  <c r="G1316" i="11"/>
  <c r="E1316" i="11"/>
  <c r="E684" i="11"/>
  <c r="G684" i="11"/>
  <c r="E471" i="11"/>
  <c r="G471" i="11"/>
  <c r="G1191" i="11"/>
  <c r="F1192" i="11"/>
  <c r="E1191" i="11"/>
  <c r="G621" i="11"/>
  <c r="E621" i="11"/>
  <c r="E1324" i="11"/>
  <c r="G1324" i="11"/>
  <c r="E711" i="11"/>
  <c r="G711" i="11"/>
  <c r="E418" i="11"/>
  <c r="G418" i="11"/>
  <c r="G1015" i="11"/>
  <c r="E1015" i="11"/>
  <c r="E1025" i="11"/>
  <c r="G1025" i="11"/>
  <c r="G676" i="11"/>
  <c r="E676" i="11"/>
  <c r="G124" i="11"/>
  <c r="F125" i="11"/>
  <c r="E124" i="11"/>
  <c r="G19" i="11"/>
  <c r="F20" i="11"/>
  <c r="E19" i="11"/>
  <c r="G98" i="11"/>
  <c r="F99" i="11"/>
  <c r="E98" i="11"/>
  <c r="G1096" i="11"/>
  <c r="E1096" i="11"/>
  <c r="E657" i="11"/>
  <c r="G657" i="11"/>
  <c r="E551" i="11"/>
  <c r="G551" i="11"/>
  <c r="E868" i="11"/>
  <c r="G868" i="11"/>
  <c r="G702" i="11"/>
  <c r="E702" i="11"/>
  <c r="E576" i="11"/>
  <c r="G576" i="11"/>
  <c r="E1379" i="11"/>
  <c r="G1379" i="11"/>
  <c r="E29" i="11"/>
  <c r="G29" i="11"/>
  <c r="F30" i="11"/>
  <c r="G179" i="11"/>
  <c r="F180" i="11"/>
  <c r="E179" i="11"/>
  <c r="G204" i="11"/>
  <c r="F205" i="11"/>
  <c r="E204" i="11"/>
  <c r="G1069" i="11"/>
  <c r="E1069" i="11"/>
  <c r="G568" i="11"/>
  <c r="E568" i="11"/>
  <c r="E744" i="11"/>
  <c r="G744" i="11"/>
  <c r="G733" i="11"/>
  <c r="E733" i="11"/>
  <c r="G410" i="11"/>
  <c r="E410" i="11"/>
  <c r="E922" i="11"/>
  <c r="G922" i="11"/>
  <c r="F303" i="11"/>
  <c r="E302" i="11"/>
  <c r="G302" i="11"/>
  <c r="E1297" i="11"/>
  <c r="G1297" i="11"/>
  <c r="G490" i="11"/>
  <c r="E490" i="11"/>
  <c r="E771" i="11"/>
  <c r="G771" i="11"/>
  <c r="E376" i="11"/>
  <c r="G376" i="11"/>
  <c r="G258" i="11"/>
  <c r="F259" i="11"/>
  <c r="E258" i="11"/>
  <c r="F143" i="11"/>
  <c r="E142" i="11"/>
  <c r="G142" i="11"/>
  <c r="F277" i="11"/>
  <c r="E276" i="11"/>
  <c r="G276" i="11"/>
  <c r="F331" i="11"/>
  <c r="E330" i="11"/>
  <c r="G330" i="11"/>
  <c r="F64" i="11"/>
  <c r="E63" i="11"/>
  <c r="G63" i="11"/>
  <c r="G808" i="11"/>
  <c r="E808" i="11"/>
  <c r="G385" i="11"/>
  <c r="E385" i="11"/>
  <c r="F250" i="11"/>
  <c r="E249" i="11"/>
  <c r="G249" i="11"/>
  <c r="G834" i="11"/>
  <c r="E834" i="11"/>
  <c r="E1133" i="11"/>
  <c r="G1133" i="11"/>
  <c r="G1340" i="11"/>
  <c r="E1340" i="11"/>
  <c r="E789" i="11"/>
  <c r="G789" i="11"/>
  <c r="G543" i="11"/>
  <c r="E543" i="11"/>
  <c r="F170" i="11"/>
  <c r="E169" i="11"/>
  <c r="G169" i="11"/>
  <c r="F197" i="11"/>
  <c r="E196" i="11"/>
  <c r="G196" i="11"/>
  <c r="E1349" i="11"/>
  <c r="G1349" i="11"/>
  <c r="E999" i="11"/>
  <c r="G999" i="11"/>
  <c r="E604" i="11"/>
  <c r="G604" i="11"/>
  <c r="E630" i="11"/>
  <c r="G630" i="11"/>
  <c r="G762" i="11"/>
  <c r="E762" i="11"/>
  <c r="G595" i="11"/>
  <c r="E595" i="11"/>
  <c r="G461" i="11"/>
  <c r="E461" i="11"/>
  <c r="G311" i="11"/>
  <c r="F312" i="11"/>
  <c r="E311" i="11"/>
  <c r="G1211" i="11"/>
  <c r="E1211" i="11"/>
  <c r="G1124" i="11"/>
  <c r="E1124" i="11"/>
  <c r="F1107" i="1"/>
  <c r="G1107" i="1" s="1"/>
  <c r="G1106" i="1"/>
  <c r="F1090" i="1"/>
  <c r="G1090" i="1" s="1"/>
  <c r="G1089" i="1"/>
  <c r="G9" i="1"/>
  <c r="F10" i="1"/>
  <c r="G10" i="1" s="1"/>
  <c r="G250" i="11" l="1"/>
  <c r="E250" i="11"/>
  <c r="E1192" i="11"/>
  <c r="G1192" i="11"/>
  <c r="G64" i="11"/>
  <c r="E64" i="11"/>
  <c r="G277" i="11"/>
  <c r="E277" i="11"/>
  <c r="E30" i="11"/>
  <c r="G30" i="11"/>
  <c r="E99" i="11"/>
  <c r="G99" i="11"/>
  <c r="E125" i="11"/>
  <c r="G125" i="11"/>
  <c r="G12" i="11"/>
  <c r="E12" i="11"/>
  <c r="E342" i="11"/>
  <c r="G342" i="11"/>
  <c r="E259" i="11"/>
  <c r="G259" i="11"/>
  <c r="E312" i="11"/>
  <c r="G312" i="11"/>
  <c r="E205" i="11"/>
  <c r="G205" i="11"/>
  <c r="E47" i="11"/>
  <c r="G47" i="11"/>
  <c r="E232" i="11"/>
  <c r="G232" i="11"/>
  <c r="G303" i="11"/>
  <c r="E303" i="11"/>
  <c r="G197" i="11"/>
  <c r="E197" i="11"/>
  <c r="G39" i="11"/>
  <c r="E39" i="11"/>
  <c r="E152" i="11"/>
  <c r="G152" i="11"/>
  <c r="G331" i="11"/>
  <c r="E331" i="11"/>
  <c r="G143" i="11"/>
  <c r="E143" i="11"/>
  <c r="E20" i="11"/>
  <c r="G20" i="11"/>
  <c r="G224" i="11"/>
  <c r="E224" i="11"/>
  <c r="G91" i="11"/>
  <c r="E91" i="11"/>
  <c r="G116" i="11"/>
  <c r="E116" i="11"/>
  <c r="E73" i="11"/>
  <c r="G73" i="11"/>
  <c r="E286" i="11"/>
  <c r="G286" i="11"/>
  <c r="G170" i="11"/>
  <c r="E170" i="11"/>
  <c r="E180" i="11"/>
  <c r="G180" i="11"/>
  <c r="E1221" i="11"/>
  <c r="G1221" i="11"/>
</calcChain>
</file>

<file path=xl/comments1.xml><?xml version="1.0" encoding="utf-8"?>
<comments xmlns="http://schemas.openxmlformats.org/spreadsheetml/2006/main">
  <authors>
    <author>kyqd</author>
    <author>Administrator</author>
    <author>User</author>
    <author>1</author>
    <author>111</author>
  </authors>
  <commentList>
    <comment ref="E6" authorId="0" shapeId="0">
      <text>
        <r>
          <rPr>
            <b/>
            <sz val="9"/>
            <color indexed="81"/>
            <rFont val="宋体"/>
            <family val="3"/>
            <charset val="134"/>
          </rPr>
          <t>kyqd:</t>
        </r>
        <r>
          <rPr>
            <sz val="9"/>
            <color indexed="81"/>
            <rFont val="宋体"/>
            <family val="3"/>
            <charset val="134"/>
          </rPr>
          <t xml:space="preserve">
截货日</t>
        </r>
      </text>
    </comment>
    <comment ref="D8" authorId="1" shapeId="0">
      <text>
        <r>
          <rPr>
            <b/>
            <sz val="9"/>
            <rFont val="宋体"/>
            <family val="3"/>
            <charset val="134"/>
          </rPr>
          <t>Administrator:</t>
        </r>
        <r>
          <rPr>
            <sz val="9"/>
            <rFont val="宋体"/>
            <family val="3"/>
            <charset val="134"/>
          </rPr>
          <t xml:space="preserve">
GOETEBORG Sweden
OOCL---LL2
COSCO---AEU3</t>
        </r>
      </text>
    </comment>
    <comment ref="D16" authorId="2" shapeId="0">
      <text>
        <r>
          <rPr>
            <b/>
            <sz val="9"/>
            <rFont val="Tahoma"/>
            <family val="2"/>
            <charset val="134"/>
          </rPr>
          <t>User:</t>
        </r>
        <r>
          <rPr>
            <sz val="9"/>
            <rFont val="Tahoma"/>
            <family val="2"/>
            <charset val="134"/>
          </rPr>
          <t xml:space="preserve">
AEU3</t>
        </r>
      </text>
    </comment>
    <comment ref="D23" authorId="2" shapeId="0">
      <text>
        <r>
          <rPr>
            <b/>
            <sz val="9"/>
            <rFont val="Tahoma"/>
            <family val="2"/>
            <charset val="134"/>
          </rPr>
          <t>User:</t>
        </r>
        <r>
          <rPr>
            <sz val="9"/>
            <rFont val="Tahoma"/>
            <family val="2"/>
            <charset val="134"/>
          </rPr>
          <t xml:space="preserve">
FE4</t>
        </r>
      </text>
    </comment>
    <comment ref="D28" authorId="2" shapeId="0">
      <text>
        <r>
          <rPr>
            <b/>
            <sz val="9"/>
            <rFont val="Tahoma"/>
            <family val="2"/>
            <charset val="134"/>
          </rPr>
          <t>User:</t>
        </r>
        <r>
          <rPr>
            <sz val="9"/>
            <rFont val="Tahoma"/>
            <family val="2"/>
            <charset val="134"/>
          </rPr>
          <t xml:space="preserve">
AEU3
中转同HAM</t>
        </r>
      </text>
    </comment>
    <comment ref="D30" authorId="2" shapeId="0">
      <text>
        <r>
          <rPr>
            <b/>
            <sz val="9"/>
            <rFont val="Tahoma"/>
            <family val="2"/>
            <charset val="134"/>
          </rPr>
          <t>User:</t>
        </r>
        <r>
          <rPr>
            <sz val="9"/>
            <rFont val="Tahoma"/>
            <family val="2"/>
            <charset val="134"/>
          </rPr>
          <t xml:space="preserve">
AEU3</t>
        </r>
      </text>
    </comment>
    <comment ref="D38" authorId="2" shapeId="0">
      <text>
        <r>
          <rPr>
            <b/>
            <sz val="9"/>
            <rFont val="Tahoma"/>
            <family val="2"/>
            <charset val="134"/>
          </rPr>
          <t>User:</t>
        </r>
        <r>
          <rPr>
            <sz val="9"/>
            <rFont val="Tahoma"/>
            <family val="2"/>
            <charset val="134"/>
          </rPr>
          <t xml:space="preserve">
AEU3</t>
        </r>
      </text>
    </comment>
    <comment ref="D46" authorId="2" shapeId="0">
      <text>
        <r>
          <rPr>
            <b/>
            <sz val="9"/>
            <rFont val="Tahoma"/>
            <family val="2"/>
            <charset val="134"/>
          </rPr>
          <t>User:</t>
        </r>
        <r>
          <rPr>
            <sz val="9"/>
            <rFont val="Tahoma"/>
            <family val="2"/>
            <charset val="134"/>
          </rPr>
          <t xml:space="preserve">
LL2</t>
        </r>
      </text>
    </comment>
    <comment ref="D54" authorId="0" shapeId="0">
      <text>
        <r>
          <rPr>
            <b/>
            <sz val="9"/>
            <color indexed="81"/>
            <rFont val="宋体"/>
            <family val="3"/>
            <charset val="134"/>
          </rPr>
          <t>kyqd:</t>
        </r>
        <r>
          <rPr>
            <sz val="9"/>
            <color indexed="81"/>
            <rFont val="宋体"/>
            <family val="3"/>
            <charset val="134"/>
          </rPr>
          <t xml:space="preserve">
User:
OOCL LL2
同 cosco AEU3</t>
        </r>
      </text>
    </comment>
    <comment ref="D62" authorId="1" shapeId="0">
      <text>
        <r>
          <rPr>
            <b/>
            <sz val="9"/>
            <rFont val="宋体"/>
            <family val="3"/>
            <charset val="134"/>
          </rPr>
          <t>Administrator:</t>
        </r>
        <r>
          <rPr>
            <sz val="9"/>
            <rFont val="宋体"/>
            <family val="3"/>
            <charset val="134"/>
          </rPr>
          <t xml:space="preserve">
AEU3</t>
        </r>
      </text>
    </comment>
    <comment ref="D76" authorId="0" shapeId="0">
      <text>
        <r>
          <rPr>
            <b/>
            <sz val="9"/>
            <color indexed="81"/>
            <rFont val="宋体"/>
            <family val="3"/>
            <charset val="134"/>
          </rPr>
          <t>kyqd:</t>
        </r>
        <r>
          <rPr>
            <sz val="9"/>
            <color indexed="81"/>
            <rFont val="宋体"/>
            <family val="3"/>
            <charset val="134"/>
          </rPr>
          <t xml:space="preserve">
LL6 直航 36左右</t>
        </r>
      </text>
    </comment>
    <comment ref="D91" authorId="0" shapeId="0">
      <text>
        <r>
          <rPr>
            <b/>
            <sz val="9"/>
            <rFont val="宋体"/>
            <family val="3"/>
            <charset val="134"/>
          </rPr>
          <t>kyqd:</t>
        </r>
        <r>
          <rPr>
            <sz val="9"/>
            <rFont val="宋体"/>
            <family val="3"/>
            <charset val="134"/>
          </rPr>
          <t xml:space="preserve">
FE2</t>
        </r>
      </text>
    </comment>
    <comment ref="D98" authorId="0" shapeId="0">
      <text>
        <r>
          <rPr>
            <b/>
            <sz val="9"/>
            <color indexed="81"/>
            <rFont val="宋体"/>
            <family val="3"/>
            <charset val="134"/>
          </rPr>
          <t>kyqd:</t>
        </r>
        <r>
          <rPr>
            <sz val="9"/>
            <color indexed="81"/>
            <rFont val="宋体"/>
            <family val="3"/>
            <charset val="134"/>
          </rPr>
          <t xml:space="preserve">
FAL6 同上</t>
        </r>
      </text>
    </comment>
    <comment ref="D106" authorId="1" shapeId="0">
      <text>
        <r>
          <rPr>
            <b/>
            <sz val="9"/>
            <rFont val="宋体"/>
            <family val="3"/>
            <charset val="134"/>
          </rPr>
          <t>Administrator:</t>
        </r>
        <r>
          <rPr>
            <sz val="9"/>
            <rFont val="宋体"/>
            <family val="3"/>
            <charset val="134"/>
          </rPr>
          <t xml:space="preserve">
MD2 比雷中转
</t>
        </r>
      </text>
    </comment>
    <comment ref="D114" authorId="0" shapeId="0">
      <text>
        <r>
          <rPr>
            <b/>
            <sz val="9"/>
            <color indexed="81"/>
            <rFont val="宋体"/>
            <family val="3"/>
            <charset val="134"/>
          </rPr>
          <t>kyqd:</t>
        </r>
        <r>
          <rPr>
            <sz val="9"/>
            <color indexed="81"/>
            <rFont val="宋体"/>
            <family val="3"/>
            <charset val="134"/>
          </rPr>
          <t xml:space="preserve">
JADE</t>
        </r>
      </text>
    </comment>
    <comment ref="D122" authorId="2" shapeId="0">
      <text>
        <r>
          <rPr>
            <b/>
            <sz val="9"/>
            <rFont val="Tahoma"/>
            <family val="2"/>
            <charset val="134"/>
          </rPr>
          <t>User:</t>
        </r>
        <r>
          <rPr>
            <sz val="9"/>
            <rFont val="Tahoma"/>
            <family val="2"/>
            <charset val="134"/>
          </rPr>
          <t xml:space="preserve">
AEU3</t>
        </r>
      </text>
    </comment>
    <comment ref="D129" authorId="2" shapeId="0">
      <text>
        <r>
          <rPr>
            <b/>
            <sz val="9"/>
            <rFont val="Tahoma"/>
            <family val="2"/>
            <charset val="134"/>
          </rPr>
          <t>User:</t>
        </r>
        <r>
          <rPr>
            <sz val="9"/>
            <rFont val="Tahoma"/>
            <family val="2"/>
            <charset val="134"/>
          </rPr>
          <t xml:space="preserve">
</t>
        </r>
        <r>
          <rPr>
            <sz val="9"/>
            <rFont val="Tahoma"/>
            <family val="2"/>
            <charset val="134"/>
          </rPr>
          <t xml:space="preserve">
</t>
        </r>
        <r>
          <rPr>
            <sz val="9"/>
            <rFont val="宋体"/>
            <family val="3"/>
            <charset val="134"/>
          </rPr>
          <t>同</t>
        </r>
        <r>
          <rPr>
            <sz val="9"/>
            <rFont val="Tahoma"/>
            <family val="2"/>
            <charset val="134"/>
          </rPr>
          <t>COSCOAEU3</t>
        </r>
      </text>
    </comment>
    <comment ref="D136" authorId="2" shapeId="0">
      <text>
        <r>
          <rPr>
            <b/>
            <sz val="9"/>
            <rFont val="Tahoma"/>
            <family val="2"/>
            <charset val="134"/>
          </rPr>
          <t>User:</t>
        </r>
        <r>
          <rPr>
            <sz val="9"/>
            <rFont val="Tahoma"/>
            <family val="2"/>
            <charset val="134"/>
          </rPr>
          <t xml:space="preserve">
AE10</t>
        </r>
      </text>
    </comment>
    <comment ref="D143" authorId="2" shapeId="0">
      <text>
        <r>
          <rPr>
            <b/>
            <sz val="9"/>
            <rFont val="Tahoma"/>
            <family val="2"/>
            <charset val="134"/>
          </rPr>
          <t>User:</t>
        </r>
        <r>
          <rPr>
            <sz val="9"/>
            <rFont val="Tahoma"/>
            <family val="2"/>
            <charset val="134"/>
          </rPr>
          <t xml:space="preserve">
AE10
</t>
        </r>
        <r>
          <rPr>
            <sz val="9"/>
            <rFont val="宋体"/>
            <family val="3"/>
            <charset val="134"/>
          </rPr>
          <t>到港承运人托运：</t>
        </r>
        <r>
          <rPr>
            <sz val="9"/>
            <rFont val="Tahoma"/>
            <family val="2"/>
            <charset val="134"/>
          </rPr>
          <t xml:space="preserve">SD
</t>
        </r>
      </text>
    </comment>
    <comment ref="D151" authorId="1" shapeId="0">
      <text>
        <r>
          <rPr>
            <b/>
            <sz val="9"/>
            <rFont val="宋体"/>
            <family val="3"/>
            <charset val="134"/>
          </rPr>
          <t>Administrator:</t>
        </r>
        <r>
          <rPr>
            <sz val="9"/>
            <rFont val="宋体"/>
            <family val="3"/>
            <charset val="134"/>
          </rPr>
          <t xml:space="preserve">
FE3
</t>
        </r>
      </text>
    </comment>
    <comment ref="D158" authorId="1" shapeId="0">
      <text>
        <r>
          <rPr>
            <b/>
            <sz val="9"/>
            <rFont val="宋体"/>
            <family val="3"/>
            <charset val="134"/>
          </rPr>
          <t>Administrator:</t>
        </r>
        <r>
          <rPr>
            <sz val="9"/>
            <rFont val="宋体"/>
            <family val="3"/>
            <charset val="134"/>
          </rPr>
          <t xml:space="preserve">
M D 2</t>
        </r>
      </text>
    </comment>
    <comment ref="D165" authorId="1" shapeId="0">
      <text>
        <r>
          <rPr>
            <b/>
            <sz val="9"/>
            <rFont val="宋体"/>
            <family val="3"/>
            <charset val="134"/>
          </rPr>
          <t>Administrat
MEXII</t>
        </r>
      </text>
    </comment>
    <comment ref="D180" authorId="0" shapeId="0">
      <text>
        <r>
          <rPr>
            <b/>
            <sz val="9"/>
            <color indexed="81"/>
            <rFont val="宋体"/>
            <family val="3"/>
            <charset val="134"/>
          </rPr>
          <t>kyqd:</t>
        </r>
        <r>
          <rPr>
            <sz val="9"/>
            <color indexed="81"/>
            <rFont val="宋体"/>
            <family val="3"/>
            <charset val="134"/>
          </rPr>
          <t xml:space="preserve">
FE3 同上</t>
        </r>
      </text>
    </comment>
    <comment ref="D188" authorId="0" shapeId="0">
      <text>
        <r>
          <rPr>
            <b/>
            <sz val="9"/>
            <rFont val="宋体"/>
            <family val="3"/>
            <charset val="134"/>
          </rPr>
          <t>kyqd:</t>
        </r>
        <r>
          <rPr>
            <sz val="9"/>
            <rFont val="宋体"/>
            <family val="3"/>
            <charset val="134"/>
          </rPr>
          <t xml:space="preserve">
FE3 官网查 同上
</t>
        </r>
      </text>
    </comment>
    <comment ref="D197" authorId="2" shapeId="0">
      <text>
        <r>
          <rPr>
            <b/>
            <sz val="9"/>
            <rFont val="Tahoma"/>
            <family val="2"/>
            <charset val="134"/>
          </rPr>
          <t>User:</t>
        </r>
        <r>
          <rPr>
            <sz val="9"/>
            <rFont val="Tahoma"/>
            <family val="2"/>
            <charset val="134"/>
          </rPr>
          <t xml:space="preserve">
EC2/E</t>
        </r>
      </text>
    </comment>
    <comment ref="D204" authorId="2" shapeId="0">
      <text>
        <r>
          <rPr>
            <b/>
            <sz val="9"/>
            <rFont val="Tahoma"/>
            <family val="2"/>
            <charset val="134"/>
          </rPr>
          <t>User:</t>
        </r>
        <r>
          <rPr>
            <sz val="9"/>
            <rFont val="Tahoma"/>
            <family val="2"/>
            <charset val="134"/>
          </rPr>
          <t xml:space="preserve">
ECX2</t>
        </r>
      </text>
    </comment>
    <comment ref="D211" authorId="2" shapeId="0">
      <text>
        <r>
          <rPr>
            <b/>
            <sz val="9"/>
            <rFont val="Tahoma"/>
            <family val="2"/>
            <charset val="134"/>
          </rPr>
          <t>User:</t>
        </r>
        <r>
          <rPr>
            <sz val="9"/>
            <rFont val="Tahoma"/>
            <family val="2"/>
            <charset val="134"/>
          </rPr>
          <t xml:space="preserve">
NUE</t>
        </r>
      </text>
    </comment>
    <comment ref="D218" authorId="2" shapeId="0">
      <text>
        <r>
          <rPr>
            <b/>
            <sz val="9"/>
            <rFont val="Tahoma"/>
            <family val="2"/>
            <charset val="134"/>
          </rPr>
          <t>User:</t>
        </r>
        <r>
          <rPr>
            <sz val="9"/>
            <rFont val="Tahoma"/>
            <family val="2"/>
            <charset val="134"/>
          </rPr>
          <t xml:space="preserve">
NUE2</t>
        </r>
      </text>
    </comment>
    <comment ref="D226" authorId="1" shapeId="0">
      <text>
        <r>
          <rPr>
            <b/>
            <sz val="9"/>
            <rFont val="宋体"/>
            <family val="3"/>
            <charset val="134"/>
          </rPr>
          <t>Administrator:</t>
        </r>
        <r>
          <rPr>
            <sz val="9"/>
            <rFont val="宋体"/>
            <family val="3"/>
            <charset val="134"/>
          </rPr>
          <t xml:space="preserve">
NUE</t>
        </r>
      </text>
    </comment>
    <comment ref="D233" authorId="0" shapeId="0">
      <text>
        <r>
          <rPr>
            <b/>
            <sz val="9"/>
            <color indexed="81"/>
            <rFont val="宋体"/>
            <family val="3"/>
            <charset val="134"/>
          </rPr>
          <t>kyqd:</t>
        </r>
        <r>
          <rPr>
            <sz val="9"/>
            <color indexed="81"/>
            <rFont val="宋体"/>
            <family val="3"/>
            <charset val="134"/>
          </rPr>
          <t xml:space="preserve">
NUE</t>
        </r>
      </text>
    </comment>
    <comment ref="D241" authorId="1" shapeId="0">
      <text>
        <r>
          <rPr>
            <b/>
            <sz val="9"/>
            <rFont val="宋体"/>
            <family val="3"/>
            <charset val="134"/>
          </rPr>
          <t>Administrator:</t>
        </r>
        <r>
          <rPr>
            <sz val="9"/>
            <rFont val="宋体"/>
            <family val="3"/>
            <charset val="134"/>
          </rPr>
          <t xml:space="preserve">
KCX</t>
        </r>
      </text>
    </comment>
    <comment ref="D255" authorId="1" shapeId="0">
      <text>
        <r>
          <rPr>
            <b/>
            <sz val="9"/>
            <rFont val="宋体"/>
            <family val="3"/>
            <charset val="134"/>
          </rPr>
          <t>Administrator:</t>
        </r>
        <r>
          <rPr>
            <sz val="9"/>
            <rFont val="宋体"/>
            <family val="3"/>
            <charset val="134"/>
          </rPr>
          <t xml:space="preserve">
</t>
        </r>
        <r>
          <rPr>
            <sz val="9"/>
            <rFont val="宋体"/>
            <family val="3"/>
            <charset val="134"/>
          </rPr>
          <t>CPS</t>
        </r>
      </text>
    </comment>
    <comment ref="D262" authorId="1" shapeId="0">
      <text>
        <r>
          <rPr>
            <b/>
            <sz val="9"/>
            <rFont val="宋体"/>
            <family val="3"/>
            <charset val="134"/>
          </rPr>
          <t>Administrator:</t>
        </r>
        <r>
          <rPr>
            <sz val="9"/>
            <rFont val="宋体"/>
            <family val="3"/>
            <charset val="134"/>
          </rPr>
          <t xml:space="preserve">
CEN</t>
        </r>
      </text>
    </comment>
    <comment ref="D269" authorId="1" shapeId="0">
      <text>
        <r>
          <rPr>
            <b/>
            <sz val="9"/>
            <rFont val="宋体"/>
            <family val="3"/>
            <charset val="134"/>
          </rPr>
          <t>Administrator:
EX1</t>
        </r>
      </text>
    </comment>
    <comment ref="D277" authorId="1" shapeId="0">
      <text>
        <r>
          <rPr>
            <b/>
            <sz val="9"/>
            <rFont val="宋体"/>
            <family val="3"/>
            <charset val="134"/>
          </rPr>
          <t>Administrator:</t>
        </r>
        <r>
          <rPr>
            <sz val="9"/>
            <rFont val="宋体"/>
            <family val="3"/>
            <charset val="134"/>
          </rPr>
          <t xml:space="preserve">
</t>
        </r>
        <r>
          <rPr>
            <sz val="9"/>
            <rFont val="宋体"/>
            <family val="3"/>
            <charset val="134"/>
          </rPr>
          <t>PCN1</t>
        </r>
      </text>
    </comment>
    <comment ref="D284" authorId="1" shapeId="0">
      <text>
        <r>
          <rPr>
            <b/>
            <sz val="9"/>
            <rFont val="宋体"/>
            <family val="3"/>
            <charset val="134"/>
          </rPr>
          <t>Administrator:</t>
        </r>
        <r>
          <rPr>
            <sz val="9"/>
            <rFont val="宋体"/>
            <family val="3"/>
            <charset val="134"/>
          </rPr>
          <t xml:space="preserve">
HBB</t>
        </r>
      </text>
    </comment>
    <comment ref="D292" authorId="1" shapeId="0">
      <text>
        <r>
          <rPr>
            <b/>
            <sz val="9"/>
            <rFont val="宋体"/>
            <family val="3"/>
            <charset val="134"/>
          </rPr>
          <t>Administrator:</t>
        </r>
        <r>
          <rPr>
            <sz val="9"/>
            <rFont val="宋体"/>
            <family val="3"/>
            <charset val="134"/>
          </rPr>
          <t xml:space="preserve">
</t>
        </r>
        <r>
          <rPr>
            <sz val="9"/>
            <rFont val="宋体"/>
            <family val="3"/>
            <charset val="134"/>
          </rPr>
          <t>PCN1</t>
        </r>
      </text>
    </comment>
    <comment ref="D299" authorId="0" shapeId="0">
      <text>
        <r>
          <rPr>
            <b/>
            <sz val="9"/>
            <color indexed="81"/>
            <rFont val="宋体"/>
            <family val="3"/>
            <charset val="134"/>
          </rPr>
          <t>kyqd:</t>
        </r>
        <r>
          <rPr>
            <sz val="9"/>
            <color indexed="81"/>
            <rFont val="宋体"/>
            <family val="3"/>
            <charset val="134"/>
          </rPr>
          <t xml:space="preserve">
PS6</t>
        </r>
      </text>
    </comment>
    <comment ref="D307" authorId="1" shapeId="0">
      <text>
        <r>
          <rPr>
            <b/>
            <sz val="9"/>
            <rFont val="宋体"/>
            <family val="3"/>
            <charset val="134"/>
          </rPr>
          <t>Administrator:</t>
        </r>
        <r>
          <rPr>
            <sz val="9"/>
            <rFont val="宋体"/>
            <family val="3"/>
            <charset val="134"/>
          </rPr>
          <t xml:space="preserve">
</t>
        </r>
        <r>
          <rPr>
            <sz val="9"/>
            <rFont val="宋体"/>
            <family val="3"/>
            <charset val="134"/>
          </rPr>
          <t>PCN1</t>
        </r>
      </text>
    </comment>
    <comment ref="D314" authorId="0" shapeId="0">
      <text>
        <r>
          <rPr>
            <b/>
            <sz val="9"/>
            <color indexed="81"/>
            <rFont val="宋体"/>
            <family val="3"/>
            <charset val="134"/>
          </rPr>
          <t>kyqd:</t>
        </r>
        <r>
          <rPr>
            <sz val="9"/>
            <color indexed="81"/>
            <rFont val="宋体"/>
            <family val="3"/>
            <charset val="134"/>
          </rPr>
          <t xml:space="preserve">
PS6</t>
        </r>
      </text>
    </comment>
    <comment ref="D321" authorId="1" shapeId="0">
      <text>
        <r>
          <rPr>
            <b/>
            <sz val="9"/>
            <rFont val="宋体"/>
            <family val="3"/>
            <charset val="134"/>
          </rPr>
          <t>Administrator:</t>
        </r>
        <r>
          <rPr>
            <sz val="9"/>
            <rFont val="宋体"/>
            <family val="3"/>
            <charset val="134"/>
          </rPr>
          <t xml:space="preserve">
KCX</t>
        </r>
      </text>
    </comment>
    <comment ref="D328" authorId="0" shapeId="0">
      <text>
        <r>
          <rPr>
            <b/>
            <sz val="9"/>
            <color indexed="81"/>
            <rFont val="宋体"/>
            <family val="3"/>
            <charset val="134"/>
          </rPr>
          <t>kyqd:</t>
        </r>
        <r>
          <rPr>
            <sz val="9"/>
            <color indexed="81"/>
            <rFont val="宋体"/>
            <family val="3"/>
            <charset val="134"/>
          </rPr>
          <t xml:space="preserve">
CEN</t>
        </r>
      </text>
    </comment>
    <comment ref="D336" authorId="2" shapeId="0">
      <text>
        <r>
          <rPr>
            <b/>
            <sz val="9"/>
            <rFont val="Tahoma"/>
            <family val="2"/>
            <charset val="134"/>
          </rPr>
          <t>User:</t>
        </r>
        <r>
          <rPr>
            <sz val="9"/>
            <rFont val="Tahoma"/>
            <family val="2"/>
            <charset val="134"/>
          </rPr>
          <t xml:space="preserve">
PN3</t>
        </r>
      </text>
    </comment>
    <comment ref="D344" authorId="0" shapeId="0">
      <text>
        <r>
          <rPr>
            <b/>
            <sz val="9"/>
            <rFont val="宋体"/>
            <family val="3"/>
            <charset val="134"/>
          </rPr>
          <t>kyqd:</t>
        </r>
        <r>
          <rPr>
            <sz val="9"/>
            <rFont val="宋体"/>
            <family val="3"/>
            <charset val="134"/>
          </rPr>
          <t xml:space="preserve">
KCX</t>
        </r>
      </text>
    </comment>
    <comment ref="D351" authorId="2" shapeId="0">
      <text>
        <r>
          <rPr>
            <b/>
            <sz val="9"/>
            <rFont val="Tahoma"/>
            <family val="2"/>
            <charset val="134"/>
          </rPr>
          <t>User:</t>
        </r>
        <r>
          <rPr>
            <sz val="9"/>
            <rFont val="Tahoma"/>
            <family val="2"/>
            <charset val="134"/>
          </rPr>
          <t xml:space="preserve">
PN3</t>
        </r>
      </text>
    </comment>
    <comment ref="B357" authorId="2" shapeId="0">
      <text>
        <r>
          <rPr>
            <b/>
            <sz val="9"/>
            <rFont val="Tahoma"/>
            <family val="2"/>
            <charset val="134"/>
          </rPr>
          <t>User:</t>
        </r>
        <r>
          <rPr>
            <sz val="9"/>
            <rFont val="Tahoma"/>
            <family val="2"/>
            <charset val="134"/>
          </rPr>
          <t xml:space="preserve">
CEN</t>
        </r>
      </text>
    </comment>
    <comment ref="D359" authorId="2" shapeId="0">
      <text>
        <r>
          <rPr>
            <b/>
            <sz val="9"/>
            <rFont val="Tahoma"/>
            <family val="2"/>
            <charset val="134"/>
          </rPr>
          <t>User:</t>
        </r>
        <r>
          <rPr>
            <sz val="9"/>
            <rFont val="Tahoma"/>
            <family val="2"/>
            <charset val="134"/>
          </rPr>
          <t xml:space="preserve">
CEN
</t>
        </r>
        <r>
          <rPr>
            <sz val="9"/>
            <rFont val="宋体"/>
            <family val="3"/>
            <charset val="134"/>
          </rPr>
          <t>同</t>
        </r>
        <r>
          <rPr>
            <sz val="9"/>
            <rFont val="Tahoma"/>
            <family val="2"/>
            <charset val="134"/>
          </rPr>
          <t>OOCL PCN1</t>
        </r>
      </text>
    </comment>
    <comment ref="D367" authorId="0" shapeId="0">
      <text>
        <r>
          <rPr>
            <b/>
            <sz val="9"/>
            <color indexed="81"/>
            <rFont val="宋体"/>
            <family val="3"/>
            <charset val="134"/>
          </rPr>
          <t>kyqd:</t>
        </r>
        <r>
          <rPr>
            <sz val="9"/>
            <color indexed="81"/>
            <rFont val="宋体"/>
            <family val="3"/>
            <charset val="134"/>
          </rPr>
          <t xml:space="preserve">
PN3</t>
        </r>
      </text>
    </comment>
    <comment ref="D374" authorId="2" shapeId="0">
      <text>
        <r>
          <rPr>
            <b/>
            <sz val="9"/>
            <rFont val="Tahoma"/>
            <family val="2"/>
            <charset val="134"/>
          </rPr>
          <t>User:</t>
        </r>
        <r>
          <rPr>
            <sz val="9"/>
            <rFont val="Tahoma"/>
            <family val="2"/>
            <charset val="134"/>
          </rPr>
          <t xml:space="preserve">
KCX</t>
        </r>
      </text>
    </comment>
    <comment ref="D382" authorId="0" shapeId="0">
      <text>
        <r>
          <rPr>
            <b/>
            <sz val="9"/>
            <color indexed="81"/>
            <rFont val="宋体"/>
            <family val="3"/>
            <charset val="134"/>
          </rPr>
          <t>kyqd:</t>
        </r>
        <r>
          <rPr>
            <sz val="9"/>
            <color indexed="81"/>
            <rFont val="宋体"/>
            <family val="3"/>
            <charset val="134"/>
          </rPr>
          <t xml:space="preserve">
CEN</t>
        </r>
      </text>
    </comment>
    <comment ref="D390" authorId="2" shapeId="0">
      <text>
        <r>
          <rPr>
            <b/>
            <sz val="9"/>
            <rFont val="Tahoma"/>
            <family val="2"/>
            <charset val="134"/>
          </rPr>
          <t>User:</t>
        </r>
        <r>
          <rPr>
            <sz val="9"/>
            <rFont val="Tahoma"/>
            <family val="2"/>
            <charset val="134"/>
          </rPr>
          <t xml:space="preserve">
 PN3</t>
        </r>
      </text>
    </comment>
    <comment ref="D397" authorId="2" shapeId="0">
      <text>
        <r>
          <rPr>
            <b/>
            <sz val="9"/>
            <rFont val="Tahoma"/>
            <family val="2"/>
            <charset val="134"/>
          </rPr>
          <t>User:</t>
        </r>
        <r>
          <rPr>
            <sz val="9"/>
            <rFont val="Tahoma"/>
            <family val="2"/>
            <charset val="134"/>
          </rPr>
          <t xml:space="preserve">
KCX</t>
        </r>
      </text>
    </comment>
    <comment ref="D405" authorId="2" shapeId="0">
      <text>
        <r>
          <rPr>
            <b/>
            <sz val="9"/>
            <rFont val="Tahoma"/>
            <family val="2"/>
            <charset val="134"/>
          </rPr>
          <t>User:</t>
        </r>
        <r>
          <rPr>
            <sz val="9"/>
            <rFont val="Tahoma"/>
            <family val="2"/>
            <charset val="134"/>
          </rPr>
          <t xml:space="preserve">
</t>
        </r>
        <r>
          <rPr>
            <sz val="9"/>
            <rFont val="宋体"/>
            <family val="3"/>
            <charset val="134"/>
          </rPr>
          <t>代码：</t>
        </r>
        <r>
          <rPr>
            <sz val="9"/>
            <rFont val="Tahoma"/>
            <family val="2"/>
            <charset val="134"/>
          </rPr>
          <t xml:space="preserve">PCN1
</t>
        </r>
        <r>
          <rPr>
            <sz val="9"/>
            <rFont val="宋体"/>
            <family val="3"/>
            <charset val="134"/>
          </rPr>
          <t>同</t>
        </r>
        <r>
          <rPr>
            <sz val="9"/>
            <rFont val="Tahoma"/>
            <family val="2"/>
            <charset val="134"/>
          </rPr>
          <t>COSCO/CMA</t>
        </r>
        <r>
          <rPr>
            <sz val="9"/>
            <rFont val="宋体"/>
            <family val="3"/>
            <charset val="134"/>
          </rPr>
          <t>代码</t>
        </r>
        <r>
          <rPr>
            <sz val="9"/>
            <rFont val="Tahoma"/>
            <family val="2"/>
            <charset val="134"/>
          </rPr>
          <t>CEN</t>
        </r>
      </text>
    </comment>
    <comment ref="D412" authorId="2" shapeId="0">
      <text>
        <r>
          <rPr>
            <b/>
            <sz val="9"/>
            <rFont val="Tahoma"/>
            <family val="2"/>
            <charset val="134"/>
          </rPr>
          <t>User:</t>
        </r>
        <r>
          <rPr>
            <sz val="9"/>
            <rFont val="Tahoma"/>
            <family val="2"/>
            <charset val="134"/>
          </rPr>
          <t xml:space="preserve">
</t>
        </r>
        <r>
          <rPr>
            <sz val="9"/>
            <rFont val="Tahoma"/>
            <family val="2"/>
            <charset val="134"/>
          </rPr>
          <t xml:space="preserve"> PCN1</t>
        </r>
      </text>
    </comment>
    <comment ref="D428" authorId="2" shapeId="0">
      <text>
        <r>
          <rPr>
            <b/>
            <sz val="9"/>
            <rFont val="Tahoma"/>
            <family val="2"/>
            <charset val="134"/>
          </rPr>
          <t>User:</t>
        </r>
        <r>
          <rPr>
            <sz val="9"/>
            <rFont val="Tahoma"/>
            <family val="2"/>
            <charset val="134"/>
          </rPr>
          <t xml:space="preserve">
代码：PCN1
同COSCO/CMA代码CEN</t>
        </r>
      </text>
    </comment>
    <comment ref="D435" authorId="1" shapeId="0">
      <text>
        <r>
          <rPr>
            <b/>
            <sz val="9"/>
            <rFont val="宋体"/>
            <family val="3"/>
            <charset val="134"/>
          </rPr>
          <t>Administrator:</t>
        </r>
        <r>
          <rPr>
            <sz val="9"/>
            <rFont val="宋体"/>
            <family val="3"/>
            <charset val="134"/>
          </rPr>
          <t xml:space="preserve">
</t>
        </r>
        <r>
          <rPr>
            <sz val="9"/>
            <rFont val="宋体"/>
            <family val="3"/>
            <charset val="134"/>
          </rPr>
          <t>EX1</t>
        </r>
      </text>
    </comment>
    <comment ref="D442" authorId="1" shapeId="0">
      <text>
        <r>
          <rPr>
            <b/>
            <sz val="9"/>
            <rFont val="宋体"/>
            <family val="3"/>
            <charset val="134"/>
          </rPr>
          <t>Administrator:</t>
        </r>
        <r>
          <rPr>
            <sz val="9"/>
            <rFont val="宋体"/>
            <family val="3"/>
            <charset val="134"/>
          </rPr>
          <t xml:space="preserve">
</t>
        </r>
        <r>
          <rPr>
            <sz val="9"/>
            <rFont val="宋体"/>
            <family val="3"/>
            <charset val="134"/>
          </rPr>
          <t>CPS</t>
        </r>
      </text>
    </comment>
    <comment ref="D449" authorId="1" shapeId="0">
      <text>
        <r>
          <rPr>
            <b/>
            <sz val="9"/>
            <rFont val="宋体"/>
            <family val="3"/>
            <charset val="134"/>
          </rPr>
          <t>Administrator:</t>
        </r>
        <r>
          <rPr>
            <sz val="9"/>
            <rFont val="宋体"/>
            <family val="3"/>
            <charset val="134"/>
          </rPr>
          <t xml:space="preserve">
Bohai</t>
        </r>
      </text>
    </comment>
    <comment ref="D457" authorId="1" shapeId="0">
      <text>
        <r>
          <rPr>
            <b/>
            <sz val="9"/>
            <rFont val="宋体"/>
            <family val="3"/>
            <charset val="134"/>
          </rPr>
          <t>Administrator:</t>
        </r>
        <r>
          <rPr>
            <sz val="9"/>
            <rFont val="宋体"/>
            <family val="3"/>
            <charset val="134"/>
          </rPr>
          <t xml:space="preserve">
PCN1</t>
        </r>
      </text>
    </comment>
    <comment ref="D464" authorId="1" shapeId="0">
      <text>
        <r>
          <rPr>
            <b/>
            <sz val="9"/>
            <rFont val="宋体"/>
            <family val="3"/>
            <charset val="134"/>
          </rPr>
          <t>Administrator:</t>
        </r>
        <r>
          <rPr>
            <sz val="9"/>
            <rFont val="宋体"/>
            <family val="3"/>
            <charset val="134"/>
          </rPr>
          <t xml:space="preserve">
</t>
        </r>
        <r>
          <rPr>
            <sz val="9"/>
            <rFont val="宋体"/>
            <family val="3"/>
            <charset val="134"/>
          </rPr>
          <t>EX1</t>
        </r>
      </text>
    </comment>
    <comment ref="D471" authorId="1" shapeId="0">
      <text>
        <r>
          <rPr>
            <b/>
            <sz val="9"/>
            <rFont val="宋体"/>
            <family val="3"/>
            <charset val="134"/>
          </rPr>
          <t>Administrator:</t>
        </r>
        <r>
          <rPr>
            <sz val="9"/>
            <rFont val="宋体"/>
            <family val="3"/>
            <charset val="134"/>
          </rPr>
          <t xml:space="preserve">
</t>
        </r>
        <r>
          <rPr>
            <sz val="9"/>
            <rFont val="宋体"/>
            <family val="3"/>
            <charset val="134"/>
          </rPr>
          <t>CPS</t>
        </r>
      </text>
    </comment>
    <comment ref="D478" authorId="1" shapeId="0">
      <text>
        <r>
          <rPr>
            <b/>
            <sz val="9"/>
            <rFont val="宋体"/>
            <family val="3"/>
            <charset val="134"/>
          </rPr>
          <t>Administrator:</t>
        </r>
        <r>
          <rPr>
            <sz val="9"/>
            <rFont val="宋体"/>
            <family val="3"/>
            <charset val="134"/>
          </rPr>
          <t xml:space="preserve">
Bohai</t>
        </r>
      </text>
    </comment>
    <comment ref="D486" authorId="0" shapeId="0">
      <text>
        <r>
          <rPr>
            <b/>
            <sz val="9"/>
            <color indexed="81"/>
            <rFont val="宋体"/>
            <family val="3"/>
            <charset val="134"/>
          </rPr>
          <t>kyqd:</t>
        </r>
        <r>
          <rPr>
            <sz val="9"/>
            <color indexed="81"/>
            <rFont val="宋体"/>
            <family val="3"/>
            <charset val="134"/>
          </rPr>
          <t xml:space="preserve">
PCN1</t>
        </r>
      </text>
    </comment>
    <comment ref="D495" authorId="2" shapeId="0">
      <text>
        <r>
          <rPr>
            <b/>
            <sz val="9"/>
            <rFont val="Tahoma"/>
            <family val="2"/>
            <charset val="134"/>
          </rPr>
          <t>User:</t>
        </r>
        <r>
          <rPr>
            <sz val="9"/>
            <rFont val="Tahoma"/>
            <family val="2"/>
            <charset val="134"/>
          </rPr>
          <t xml:space="preserve">
ASIA 1</t>
        </r>
      </text>
    </comment>
    <comment ref="D502" authorId="2" shapeId="0">
      <text>
        <r>
          <rPr>
            <b/>
            <sz val="9"/>
            <rFont val="Tahoma"/>
            <family val="2"/>
            <charset val="134"/>
          </rPr>
          <t>User:</t>
        </r>
        <r>
          <rPr>
            <sz val="9"/>
            <rFont val="Tahoma"/>
            <family val="2"/>
            <charset val="134"/>
          </rPr>
          <t xml:space="preserve">
</t>
        </r>
        <r>
          <rPr>
            <sz val="9"/>
            <rFont val="宋体"/>
            <family val="3"/>
            <charset val="134"/>
          </rPr>
          <t>周二</t>
        </r>
        <r>
          <rPr>
            <sz val="9"/>
            <rFont val="Tahoma"/>
            <family val="2"/>
            <charset val="134"/>
          </rPr>
          <t xml:space="preserve"> SAC
</t>
        </r>
        <r>
          <rPr>
            <sz val="9"/>
            <rFont val="宋体"/>
            <family val="3"/>
            <charset val="134"/>
          </rPr>
          <t>周五</t>
        </r>
        <r>
          <rPr>
            <sz val="9"/>
            <rFont val="Tahoma"/>
            <family val="2"/>
            <charset val="134"/>
          </rPr>
          <t xml:space="preserve"> AX3</t>
        </r>
      </text>
    </comment>
    <comment ref="D509" authorId="2" shapeId="0">
      <text>
        <r>
          <rPr>
            <b/>
            <sz val="9"/>
            <rFont val="Tahoma"/>
            <family val="2"/>
            <charset val="134"/>
          </rPr>
          <t>User:</t>
        </r>
        <r>
          <rPr>
            <sz val="9"/>
            <rFont val="Tahoma"/>
            <family val="2"/>
            <charset val="134"/>
          </rPr>
          <t xml:space="preserve">
</t>
        </r>
        <r>
          <rPr>
            <sz val="9"/>
            <rFont val="宋体"/>
            <family val="3"/>
            <charset val="134"/>
          </rPr>
          <t>航线代码：</t>
        </r>
        <r>
          <rPr>
            <sz val="9"/>
            <rFont val="Tahoma"/>
            <family val="2"/>
            <charset val="134"/>
          </rPr>
          <t>AX3</t>
        </r>
      </text>
    </comment>
    <comment ref="D517" authorId="0" shapeId="0">
      <text>
        <r>
          <rPr>
            <b/>
            <sz val="9"/>
            <rFont val="宋体"/>
            <family val="3"/>
            <charset val="134"/>
          </rPr>
          <t>kyqd:</t>
        </r>
        <r>
          <rPr>
            <sz val="9"/>
            <rFont val="宋体"/>
            <family val="3"/>
            <charset val="134"/>
          </rPr>
          <t xml:space="preserve">
ESA2</t>
        </r>
      </text>
    </comment>
    <comment ref="D525" authorId="3" shapeId="0">
      <text>
        <r>
          <rPr>
            <b/>
            <sz val="9"/>
            <color indexed="81"/>
            <rFont val="宋体"/>
            <family val="3"/>
            <charset val="134"/>
          </rPr>
          <t>1:</t>
        </r>
        <r>
          <rPr>
            <sz val="9"/>
            <color indexed="81"/>
            <rFont val="宋体"/>
            <family val="3"/>
            <charset val="134"/>
          </rPr>
          <t xml:space="preserve">
ACSA1
</t>
        </r>
      </text>
    </comment>
    <comment ref="D532" authorId="3" shapeId="0">
      <text>
        <r>
          <rPr>
            <b/>
            <sz val="9"/>
            <color indexed="81"/>
            <rFont val="宋体"/>
            <family val="3"/>
            <charset val="134"/>
          </rPr>
          <t>1:</t>
        </r>
        <r>
          <rPr>
            <sz val="9"/>
            <color indexed="81"/>
            <rFont val="宋体"/>
            <family val="3"/>
            <charset val="134"/>
          </rPr>
          <t xml:space="preserve">
ACSA1
</t>
        </r>
      </text>
    </comment>
    <comment ref="D539" authorId="3" shapeId="0">
      <text>
        <r>
          <rPr>
            <sz val="9"/>
            <color indexed="81"/>
            <rFont val="宋体"/>
            <family val="3"/>
            <charset val="134"/>
          </rPr>
          <t xml:space="preserve">AX3
</t>
        </r>
      </text>
    </comment>
    <comment ref="D547" authorId="1" shapeId="0">
      <text>
        <r>
          <rPr>
            <b/>
            <sz val="9"/>
            <rFont val="宋体"/>
            <family val="3"/>
            <charset val="134"/>
          </rPr>
          <t>Administrator:</t>
        </r>
        <r>
          <rPr>
            <sz val="9"/>
            <rFont val="宋体"/>
            <family val="3"/>
            <charset val="134"/>
          </rPr>
          <t xml:space="preserve">
WSA3</t>
        </r>
      </text>
    </comment>
    <comment ref="D555" authorId="0" shapeId="0">
      <text>
        <r>
          <rPr>
            <b/>
            <sz val="9"/>
            <rFont val="宋体"/>
            <family val="3"/>
            <charset val="134"/>
          </rPr>
          <t>kyqd:</t>
        </r>
        <r>
          <rPr>
            <sz val="9"/>
            <rFont val="宋体"/>
            <family val="3"/>
            <charset val="134"/>
          </rPr>
          <t xml:space="preserve">
AC2
</t>
        </r>
      </text>
    </comment>
    <comment ref="D562" authorId="0" shapeId="0">
      <text>
        <r>
          <rPr>
            <b/>
            <sz val="9"/>
            <rFont val="宋体"/>
            <family val="3"/>
            <charset val="134"/>
          </rPr>
          <t>kyqd:</t>
        </r>
        <r>
          <rPr>
            <sz val="9"/>
            <rFont val="宋体"/>
            <family val="3"/>
            <charset val="134"/>
          </rPr>
          <t xml:space="preserve">
AX3
</t>
        </r>
      </text>
    </comment>
    <comment ref="D569" authorId="0" shapeId="0">
      <text>
        <r>
          <rPr>
            <b/>
            <sz val="9"/>
            <rFont val="宋体"/>
            <family val="3"/>
            <charset val="134"/>
          </rPr>
          <t>kyqd:</t>
        </r>
        <r>
          <rPr>
            <sz val="9"/>
            <rFont val="宋体"/>
            <family val="3"/>
            <charset val="134"/>
          </rPr>
          <t xml:space="preserve">
ASPA2
</t>
        </r>
      </text>
    </comment>
    <comment ref="D576" authorId="0" shapeId="0">
      <text>
        <r>
          <rPr>
            <b/>
            <sz val="9"/>
            <rFont val="宋体"/>
            <family val="3"/>
            <charset val="134"/>
          </rPr>
          <t>kyqd:</t>
        </r>
        <r>
          <rPr>
            <sz val="9"/>
            <rFont val="宋体"/>
            <family val="3"/>
            <charset val="134"/>
          </rPr>
          <t xml:space="preserve">
TLP5
</t>
        </r>
      </text>
    </comment>
    <comment ref="D584" authorId="0" shapeId="0">
      <text>
        <r>
          <rPr>
            <b/>
            <sz val="9"/>
            <rFont val="宋体"/>
            <family val="3"/>
            <charset val="134"/>
          </rPr>
          <t>kyqd:</t>
        </r>
        <r>
          <rPr>
            <sz val="9"/>
            <rFont val="宋体"/>
            <family val="3"/>
            <charset val="134"/>
          </rPr>
          <t xml:space="preserve">
ASPA2
</t>
        </r>
      </text>
    </comment>
    <comment ref="D591" authorId="3" shapeId="0">
      <text>
        <r>
          <rPr>
            <b/>
            <sz val="9"/>
            <color indexed="81"/>
            <rFont val="宋体"/>
            <family val="3"/>
            <charset val="134"/>
          </rPr>
          <t>1:</t>
        </r>
        <r>
          <rPr>
            <sz val="9"/>
            <color indexed="81"/>
            <rFont val="宋体"/>
            <family val="3"/>
            <charset val="134"/>
          </rPr>
          <t xml:space="preserve">
SANTANA SERVICE</t>
        </r>
      </text>
    </comment>
    <comment ref="D599" authorId="0" shapeId="0">
      <text>
        <r>
          <rPr>
            <b/>
            <sz val="9"/>
            <color indexed="81"/>
            <rFont val="宋体"/>
            <family val="3"/>
            <charset val="134"/>
          </rPr>
          <t>kyqd:</t>
        </r>
        <r>
          <rPr>
            <sz val="9"/>
            <color indexed="81"/>
            <rFont val="宋体"/>
            <family val="3"/>
            <charset val="134"/>
          </rPr>
          <t xml:space="preserve">
在MSK网站，搜COLON FREE ZONE,PANAMA，选择“承运人托运（SD巴尔博亚中转</t>
        </r>
      </text>
    </comment>
    <comment ref="D607" authorId="1" shapeId="0">
      <text>
        <r>
          <rPr>
            <b/>
            <sz val="9"/>
            <rFont val="宋体"/>
            <family val="3"/>
            <charset val="134"/>
          </rPr>
          <t>Administrator:</t>
        </r>
        <r>
          <rPr>
            <sz val="9"/>
            <rFont val="宋体"/>
            <family val="3"/>
            <charset val="134"/>
          </rPr>
          <t xml:space="preserve">
HHX2</t>
        </r>
      </text>
    </comment>
    <comment ref="D615" authorId="1" shapeId="0">
      <text>
        <r>
          <rPr>
            <b/>
            <sz val="9"/>
            <rFont val="宋体"/>
            <family val="3"/>
            <charset val="134"/>
          </rPr>
          <t>Administrator:</t>
        </r>
        <r>
          <rPr>
            <sz val="9"/>
            <rFont val="宋体"/>
            <family val="3"/>
            <charset val="134"/>
          </rPr>
          <t xml:space="preserve">
CHX</t>
        </r>
      </text>
    </comment>
    <comment ref="D624" authorId="0" shapeId="0">
      <text>
        <r>
          <rPr>
            <b/>
            <sz val="9"/>
            <color indexed="81"/>
            <rFont val="宋体"/>
            <family val="3"/>
            <charset val="134"/>
          </rPr>
          <t>kyqd:</t>
        </r>
        <r>
          <rPr>
            <sz val="9"/>
            <color indexed="81"/>
            <rFont val="宋体"/>
            <family val="3"/>
            <charset val="134"/>
          </rPr>
          <t xml:space="preserve">
VTX5</t>
        </r>
      </text>
    </comment>
    <comment ref="D632" authorId="2" shapeId="0">
      <text>
        <r>
          <rPr>
            <b/>
            <sz val="9"/>
            <rFont val="Tahoma"/>
            <family val="2"/>
            <charset val="134"/>
          </rPr>
          <t>User:</t>
        </r>
        <r>
          <rPr>
            <sz val="9"/>
            <rFont val="Tahoma"/>
            <family val="2"/>
            <charset val="134"/>
          </rPr>
          <t xml:space="preserve">
CSS1 </t>
        </r>
        <r>
          <rPr>
            <sz val="9"/>
            <rFont val="宋体"/>
            <family val="3"/>
            <charset val="134"/>
          </rPr>
          <t>直达</t>
        </r>
        <r>
          <rPr>
            <sz val="9"/>
            <rFont val="Tahoma"/>
            <family val="2"/>
            <charset val="134"/>
          </rPr>
          <t xml:space="preserve"> 11</t>
        </r>
        <r>
          <rPr>
            <sz val="9"/>
            <rFont val="宋体"/>
            <family val="3"/>
            <charset val="134"/>
          </rPr>
          <t>天左右</t>
        </r>
      </text>
    </comment>
    <comment ref="D640" authorId="0" shapeId="0">
      <text>
        <r>
          <rPr>
            <b/>
            <sz val="9"/>
            <rFont val="宋体"/>
            <family val="3"/>
            <charset val="134"/>
          </rPr>
          <t>kyqd:</t>
        </r>
        <r>
          <rPr>
            <sz val="9"/>
            <rFont val="宋体"/>
            <family val="3"/>
            <charset val="134"/>
          </rPr>
          <t xml:space="preserve">
AIS</t>
        </r>
      </text>
    </comment>
    <comment ref="D647" authorId="2" shapeId="0">
      <text>
        <r>
          <rPr>
            <b/>
            <sz val="9"/>
            <rFont val="Tahoma"/>
            <family val="2"/>
            <charset val="134"/>
          </rPr>
          <t>User:</t>
        </r>
        <r>
          <rPr>
            <sz val="9"/>
            <rFont val="Tahoma"/>
            <family val="2"/>
            <charset val="134"/>
          </rPr>
          <t xml:space="preserve">
FE2</t>
        </r>
      </text>
    </comment>
    <comment ref="D655" authorId="1" shapeId="0">
      <text>
        <r>
          <rPr>
            <b/>
            <sz val="9"/>
            <rFont val="宋体"/>
            <family val="3"/>
            <charset val="134"/>
          </rPr>
          <t>Administrator:</t>
        </r>
        <r>
          <rPr>
            <sz val="9"/>
            <rFont val="宋体"/>
            <family val="3"/>
            <charset val="134"/>
          </rPr>
          <t xml:space="preserve">
GS2</t>
        </r>
      </text>
    </comment>
    <comment ref="D662" authorId="1" shapeId="0">
      <text>
        <r>
          <rPr>
            <b/>
            <sz val="9"/>
            <rFont val="宋体"/>
            <family val="3"/>
            <charset val="134"/>
          </rPr>
          <t>Administrator:</t>
        </r>
        <r>
          <rPr>
            <sz val="9"/>
            <rFont val="宋体"/>
            <family val="3"/>
            <charset val="134"/>
          </rPr>
          <t xml:space="preserve">
MEX 21天左右</t>
        </r>
      </text>
    </comment>
    <comment ref="D670" authorId="2" shapeId="0">
      <text>
        <r>
          <rPr>
            <b/>
            <sz val="9"/>
            <rFont val="Tahoma"/>
            <family val="2"/>
            <charset val="134"/>
          </rPr>
          <t>User:</t>
        </r>
        <r>
          <rPr>
            <sz val="9"/>
            <rFont val="Tahoma"/>
            <family val="2"/>
            <charset val="134"/>
          </rPr>
          <t xml:space="preserve">
CHL</t>
        </r>
      </text>
    </comment>
    <comment ref="D677" authorId="2" shapeId="0">
      <text>
        <r>
          <rPr>
            <b/>
            <sz val="9"/>
            <rFont val="Tahoma"/>
            <family val="2"/>
            <charset val="134"/>
          </rPr>
          <t>User:</t>
        </r>
        <r>
          <rPr>
            <sz val="9"/>
            <rFont val="Tahoma"/>
            <family val="2"/>
            <charset val="134"/>
          </rPr>
          <t xml:space="preserve">
CV2
</t>
        </r>
      </text>
    </comment>
    <comment ref="D692" authorId="2" shapeId="0">
      <text>
        <r>
          <rPr>
            <b/>
            <sz val="9"/>
            <rFont val="Tahoma"/>
            <family val="2"/>
            <charset val="134"/>
          </rPr>
          <t>User:</t>
        </r>
        <r>
          <rPr>
            <sz val="9"/>
            <rFont val="Tahoma"/>
            <family val="2"/>
            <charset val="134"/>
          </rPr>
          <t xml:space="preserve">
CMA:HHX
OOCL:HHX2 7</t>
        </r>
        <r>
          <rPr>
            <sz val="9"/>
            <rFont val="宋体"/>
            <family val="3"/>
            <charset val="134"/>
          </rPr>
          <t>天左右</t>
        </r>
      </text>
    </comment>
    <comment ref="D699" authorId="2" shapeId="0">
      <text>
        <r>
          <rPr>
            <b/>
            <sz val="9"/>
            <rFont val="Tahoma"/>
            <family val="2"/>
            <charset val="134"/>
          </rPr>
          <t>User:</t>
        </r>
        <r>
          <rPr>
            <sz val="9"/>
            <rFont val="Tahoma"/>
            <family val="2"/>
            <charset val="134"/>
          </rPr>
          <t xml:space="preserve">
IQH</t>
        </r>
      </text>
    </comment>
    <comment ref="D707" authorId="1" shapeId="0">
      <text>
        <r>
          <rPr>
            <b/>
            <sz val="9"/>
            <rFont val="宋体"/>
            <family val="3"/>
            <charset val="134"/>
          </rPr>
          <t>Administrator:</t>
        </r>
        <r>
          <rPr>
            <sz val="9"/>
            <rFont val="宋体"/>
            <family val="3"/>
            <charset val="134"/>
          </rPr>
          <t xml:space="preserve">
KCS原CH1 10天左右</t>
        </r>
      </text>
    </comment>
    <comment ref="D715" authorId="1" shapeId="0">
      <text>
        <r>
          <rPr>
            <b/>
            <sz val="9"/>
            <rFont val="宋体"/>
            <family val="3"/>
            <charset val="134"/>
          </rPr>
          <t>Administrator:</t>
        </r>
        <r>
          <rPr>
            <sz val="9"/>
            <rFont val="宋体"/>
            <family val="3"/>
            <charset val="134"/>
          </rPr>
          <t xml:space="preserve">
OOCL船航线代码：CSS1
</t>
        </r>
      </text>
    </comment>
    <comment ref="D722" authorId="3" shapeId="0">
      <text>
        <r>
          <rPr>
            <b/>
            <sz val="9"/>
            <color indexed="81"/>
            <rFont val="宋体"/>
            <family val="3"/>
            <charset val="134"/>
          </rPr>
          <t>1:</t>
        </r>
        <r>
          <rPr>
            <sz val="9"/>
            <color indexed="81"/>
            <rFont val="宋体"/>
            <family val="3"/>
            <charset val="134"/>
          </rPr>
          <t xml:space="preserve">
CSS1</t>
        </r>
      </text>
    </comment>
    <comment ref="D730" authorId="1" shapeId="0">
      <text>
        <r>
          <rPr>
            <b/>
            <sz val="9"/>
            <rFont val="宋体"/>
            <family val="3"/>
            <charset val="134"/>
          </rPr>
          <t>Administrator:</t>
        </r>
        <r>
          <rPr>
            <sz val="9"/>
            <rFont val="宋体"/>
            <family val="3"/>
            <charset val="134"/>
          </rPr>
          <t xml:space="preserve">
BMXKCS 11天左右</t>
        </r>
      </text>
    </comment>
    <comment ref="D738" authorId="2" shapeId="0">
      <text>
        <r>
          <rPr>
            <b/>
            <sz val="9"/>
            <rFont val="Tahoma"/>
            <family val="2"/>
            <charset val="134"/>
          </rPr>
          <t>User:</t>
        </r>
        <r>
          <rPr>
            <sz val="9"/>
            <rFont val="Tahoma"/>
            <family val="2"/>
            <charset val="134"/>
          </rPr>
          <t xml:space="preserve">
CI2 20</t>
        </r>
        <r>
          <rPr>
            <sz val="9"/>
            <rFont val="宋体"/>
            <family val="3"/>
            <charset val="134"/>
          </rPr>
          <t>天左右</t>
        </r>
      </text>
    </comment>
    <comment ref="D745" authorId="4" shapeId="0">
      <text>
        <r>
          <rPr>
            <b/>
            <sz val="9"/>
            <color indexed="81"/>
            <rFont val="宋体"/>
            <family val="3"/>
            <charset val="134"/>
          </rPr>
          <t>NCI同TSL</t>
        </r>
      </text>
    </comment>
    <comment ref="D752" authorId="4" shapeId="0">
      <text>
        <r>
          <rPr>
            <b/>
            <sz val="9"/>
            <color indexed="81"/>
            <rFont val="宋体"/>
            <family val="3"/>
            <charset val="134"/>
          </rPr>
          <t xml:space="preserve">:
</t>
        </r>
        <r>
          <rPr>
            <sz val="9"/>
            <color indexed="81"/>
            <rFont val="宋体"/>
            <family val="3"/>
            <charset val="134"/>
          </rPr>
          <t>印度直航-NCI</t>
        </r>
        <r>
          <rPr>
            <b/>
            <sz val="9"/>
            <color indexed="81"/>
            <rFont val="宋体"/>
            <family val="3"/>
            <charset val="134"/>
          </rPr>
          <t xml:space="preserve">
</t>
        </r>
        <r>
          <rPr>
            <sz val="9"/>
            <color indexed="81"/>
            <rFont val="宋体"/>
            <family val="3"/>
            <charset val="134"/>
          </rPr>
          <t xml:space="preserve">
</t>
        </r>
      </text>
    </comment>
    <comment ref="D761" authorId="0" shapeId="0">
      <text>
        <r>
          <rPr>
            <b/>
            <sz val="9"/>
            <color indexed="81"/>
            <rFont val="宋体"/>
            <family val="3"/>
            <charset val="134"/>
          </rPr>
          <t>kyqd:</t>
        </r>
        <r>
          <rPr>
            <sz val="9"/>
            <color indexed="81"/>
            <rFont val="宋体"/>
            <family val="3"/>
            <charset val="134"/>
          </rPr>
          <t xml:space="preserve">
RFM3</t>
        </r>
      </text>
    </comment>
    <comment ref="D768" authorId="0" shapeId="0">
      <text>
        <r>
          <rPr>
            <b/>
            <sz val="9"/>
            <color indexed="81"/>
            <rFont val="宋体"/>
            <family val="3"/>
            <charset val="134"/>
          </rPr>
          <t>kyqd:</t>
        </r>
        <r>
          <rPr>
            <sz val="9"/>
            <color indexed="81"/>
            <rFont val="宋体"/>
            <family val="3"/>
            <charset val="134"/>
          </rPr>
          <t xml:space="preserve">
CI5 18天左右</t>
        </r>
      </text>
    </comment>
    <comment ref="D775" authorId="0" shapeId="0">
      <text>
        <r>
          <rPr>
            <b/>
            <sz val="9"/>
            <color indexed="81"/>
            <rFont val="宋体"/>
            <family val="3"/>
            <charset val="134"/>
          </rPr>
          <t>kyqd:</t>
        </r>
        <r>
          <rPr>
            <sz val="9"/>
            <color indexed="81"/>
            <rFont val="宋体"/>
            <family val="3"/>
            <charset val="134"/>
          </rPr>
          <t xml:space="preserve">
IFX 18天左右</t>
        </r>
      </text>
    </comment>
    <comment ref="D783" authorId="0" shapeId="0">
      <text>
        <r>
          <rPr>
            <b/>
            <sz val="9"/>
            <color indexed="81"/>
            <rFont val="宋体"/>
            <family val="3"/>
            <charset val="134"/>
          </rPr>
          <t>kyqd:</t>
        </r>
        <r>
          <rPr>
            <sz val="9"/>
            <color indexed="81"/>
            <rFont val="宋体"/>
            <family val="3"/>
            <charset val="134"/>
          </rPr>
          <t xml:space="preserve">
COSCO：AS1
OOCL：CPX3
 26天左右</t>
        </r>
      </text>
    </comment>
    <comment ref="D790" authorId="0" shapeId="0">
      <text>
        <r>
          <rPr>
            <b/>
            <sz val="9"/>
            <color indexed="81"/>
            <rFont val="宋体"/>
            <family val="3"/>
            <charset val="134"/>
          </rPr>
          <t>kyqd:</t>
        </r>
        <r>
          <rPr>
            <sz val="9"/>
            <color indexed="81"/>
            <rFont val="宋体"/>
            <family val="3"/>
            <charset val="134"/>
          </rPr>
          <t xml:space="preserve">
AIS 27天左右</t>
        </r>
      </text>
    </comment>
    <comment ref="D798" authorId="4" shapeId="0">
      <text>
        <r>
          <rPr>
            <b/>
            <sz val="9"/>
            <color indexed="81"/>
            <rFont val="宋体"/>
            <family val="3"/>
            <charset val="134"/>
          </rPr>
          <t>111:</t>
        </r>
        <r>
          <rPr>
            <sz val="9"/>
            <color indexed="81"/>
            <rFont val="宋体"/>
            <family val="3"/>
            <charset val="134"/>
          </rPr>
          <t xml:space="preserve">
FI3 19天左右</t>
        </r>
      </text>
    </comment>
    <comment ref="D805" authorId="4" shapeId="0">
      <text>
        <r>
          <rPr>
            <b/>
            <sz val="9"/>
            <color indexed="81"/>
            <rFont val="宋体"/>
            <family val="3"/>
            <charset val="134"/>
          </rPr>
          <t>111:</t>
        </r>
        <r>
          <rPr>
            <sz val="9"/>
            <color indexed="81"/>
            <rFont val="宋体"/>
            <family val="3"/>
            <charset val="134"/>
          </rPr>
          <t xml:space="preserve">
</t>
        </r>
      </text>
    </comment>
    <comment ref="D812" authorId="4" shapeId="0">
      <text>
        <r>
          <rPr>
            <b/>
            <sz val="9"/>
            <color indexed="81"/>
            <rFont val="宋体"/>
            <family val="3"/>
            <charset val="134"/>
          </rPr>
          <t>CIX8</t>
        </r>
      </text>
    </comment>
    <comment ref="D819" authorId="4" shapeId="0">
      <text>
        <r>
          <rPr>
            <b/>
            <sz val="9"/>
            <color indexed="81"/>
            <rFont val="宋体"/>
            <family val="3"/>
            <charset val="134"/>
          </rPr>
          <t>111:</t>
        </r>
        <r>
          <rPr>
            <sz val="9"/>
            <color indexed="81"/>
            <rFont val="宋体"/>
            <family val="3"/>
            <charset val="134"/>
          </rPr>
          <t xml:space="preserve">
CI3 直达</t>
        </r>
      </text>
    </comment>
    <comment ref="D827" authorId="2" shapeId="0">
      <text>
        <r>
          <rPr>
            <b/>
            <sz val="9"/>
            <rFont val="Tahoma"/>
            <family val="2"/>
            <charset val="134"/>
          </rPr>
          <t>User:</t>
        </r>
        <r>
          <rPr>
            <sz val="9"/>
            <rFont val="Tahoma"/>
            <family val="2"/>
            <charset val="134"/>
          </rPr>
          <t xml:space="preserve">
CBX2 </t>
        </r>
        <r>
          <rPr>
            <sz val="9"/>
            <rFont val="宋体"/>
            <family val="3"/>
            <charset val="134"/>
          </rPr>
          <t>直达</t>
        </r>
        <r>
          <rPr>
            <sz val="9"/>
            <rFont val="Tahoma"/>
            <family val="2"/>
            <charset val="134"/>
          </rPr>
          <t xml:space="preserve"> 13</t>
        </r>
      </text>
    </comment>
    <comment ref="D834" authorId="2" shapeId="0">
      <text>
        <r>
          <rPr>
            <b/>
            <sz val="9"/>
            <rFont val="Tahoma"/>
            <family val="2"/>
            <charset val="134"/>
          </rPr>
          <t>User:</t>
        </r>
        <r>
          <rPr>
            <sz val="9"/>
            <rFont val="Tahoma"/>
            <family val="2"/>
            <charset val="134"/>
          </rPr>
          <t xml:space="preserve">
ME3 25</t>
        </r>
        <r>
          <rPr>
            <sz val="9"/>
            <rFont val="宋体"/>
            <family val="3"/>
            <charset val="134"/>
          </rPr>
          <t>天左右</t>
        </r>
      </text>
    </comment>
    <comment ref="D841" authorId="2" shapeId="0">
      <text>
        <r>
          <rPr>
            <b/>
            <sz val="9"/>
            <rFont val="Tahoma"/>
            <family val="2"/>
            <charset val="134"/>
          </rPr>
          <t>User:</t>
        </r>
        <r>
          <rPr>
            <sz val="9"/>
            <rFont val="Tahoma"/>
            <family val="2"/>
            <charset val="134"/>
          </rPr>
          <t xml:space="preserve">
ME3</t>
        </r>
      </text>
    </comment>
    <comment ref="B873" authorId="0" shapeId="0">
      <text>
        <r>
          <rPr>
            <b/>
            <sz val="9"/>
            <color indexed="81"/>
            <rFont val="宋体"/>
            <family val="3"/>
            <charset val="134"/>
          </rPr>
          <t>kyqd:</t>
        </r>
        <r>
          <rPr>
            <sz val="9"/>
            <color indexed="81"/>
            <rFont val="宋体"/>
            <family val="3"/>
            <charset val="134"/>
          </rPr>
          <t xml:space="preserve">
10.1 离港</t>
        </r>
      </text>
    </comment>
    <comment ref="D873" authorId="2" shapeId="0">
      <text>
        <r>
          <rPr>
            <b/>
            <sz val="9"/>
            <rFont val="Tahoma"/>
            <family val="2"/>
            <charset val="134"/>
          </rPr>
          <t>User:</t>
        </r>
        <r>
          <rPr>
            <sz val="9"/>
            <rFont val="Tahoma"/>
            <family val="2"/>
            <charset val="134"/>
          </rPr>
          <t xml:space="preserve">
NEAX
</t>
        </r>
      </text>
    </comment>
    <comment ref="D882" authorId="0" shapeId="0">
      <text>
        <r>
          <rPr>
            <b/>
            <sz val="9"/>
            <color indexed="81"/>
            <rFont val="宋体"/>
            <family val="3"/>
            <charset val="134"/>
          </rPr>
          <t>kyqd:</t>
        </r>
        <r>
          <rPr>
            <sz val="9"/>
            <color indexed="81"/>
            <rFont val="宋体"/>
            <family val="3"/>
            <charset val="134"/>
          </rPr>
          <t xml:space="preserve">
泛洋 BQ1 2天左右</t>
        </r>
      </text>
    </comment>
    <comment ref="D890" authorId="0" shapeId="0">
      <text>
        <r>
          <rPr>
            <b/>
            <sz val="9"/>
            <color indexed="81"/>
            <rFont val="宋体"/>
            <family val="3"/>
            <charset val="134"/>
          </rPr>
          <t>kyqd:</t>
        </r>
        <r>
          <rPr>
            <sz val="9"/>
            <color indexed="81"/>
            <rFont val="宋体"/>
            <family val="3"/>
            <charset val="134"/>
          </rPr>
          <t xml:space="preserve">
长锦 KQS 2天左右</t>
        </r>
      </text>
    </comment>
  </commentList>
</comments>
</file>

<file path=xl/sharedStrings.xml><?xml version="1.0" encoding="utf-8"?>
<sst xmlns="http://schemas.openxmlformats.org/spreadsheetml/2006/main" count="9181" uniqueCount="2873">
  <si>
    <t xml:space="preserve">          Salling schedule-Ningbo    </t>
  </si>
  <si>
    <t>LOOKING FOR PLEASE USE CTRL+F</t>
  </si>
  <si>
    <t xml:space="preserve">EUROPEAN ROUTE </t>
  </si>
  <si>
    <t xml:space="preserve">HAMBURG </t>
  </si>
  <si>
    <t>VESSEL</t>
  </si>
  <si>
    <t>VOYAGE</t>
  </si>
  <si>
    <t>OPERATOR</t>
  </si>
  <si>
    <t>CNNGB</t>
  </si>
  <si>
    <t>WAREHOUSE CUT OFF</t>
  </si>
  <si>
    <t>ETD</t>
  </si>
  <si>
    <t>ETA</t>
  </si>
  <si>
    <t>035W</t>
  </si>
  <si>
    <t>COSCO   AEU3</t>
  </si>
  <si>
    <t>009W</t>
  </si>
  <si>
    <t>COSCO FRANCE</t>
  </si>
  <si>
    <t>076W</t>
  </si>
  <si>
    <t>COSCO/AEU5</t>
  </si>
  <si>
    <t>BLANK SAILING</t>
  </si>
  <si>
    <t>EVER AIM</t>
  </si>
  <si>
    <t>1424-019W</t>
  </si>
  <si>
    <t>EVER ART</t>
  </si>
  <si>
    <t>1425-016W</t>
  </si>
  <si>
    <t xml:space="preserve">LE HAVRE  </t>
  </si>
  <si>
    <t>PENGING</t>
  </si>
  <si>
    <t>COSCO/AEU2</t>
  </si>
  <si>
    <t>APL LION CITY</t>
  </si>
  <si>
    <t>0FLNDW1MA</t>
  </si>
  <si>
    <t xml:space="preserve">ANTWERP </t>
  </si>
  <si>
    <t xml:space="preserve">ROTTERDAM </t>
  </si>
  <si>
    <t xml:space="preserve">FELIXSTOWE </t>
  </si>
  <si>
    <t>COSCO  AEU1</t>
  </si>
  <si>
    <t>011W</t>
  </si>
  <si>
    <t>002W</t>
  </si>
  <si>
    <t>OOCL DENMARK</t>
  </si>
  <si>
    <t>010W</t>
  </si>
  <si>
    <t>SOUTHAMPTON</t>
  </si>
  <si>
    <t>DUBLIN</t>
  </si>
  <si>
    <t xml:space="preserve">ZEEBRUGGE(VIA)
10-25(VIA) </t>
  </si>
  <si>
    <t>SINES</t>
  </si>
  <si>
    <t>MSC/LION</t>
  </si>
  <si>
    <t>PRIAEUS(VIA)</t>
  </si>
  <si>
    <t>COSCO/AEM3</t>
  </si>
  <si>
    <t>PORT SAID EAST(VIA)</t>
  </si>
  <si>
    <t>MSK/AE15</t>
  </si>
  <si>
    <t>MARIE MAERSK</t>
  </si>
  <si>
    <t>644W</t>
  </si>
  <si>
    <t>KOPER</t>
  </si>
  <si>
    <t>COSCO/EMC/AEM6</t>
  </si>
  <si>
    <t>CMA CGM MONTE CRISTO</t>
  </si>
  <si>
    <t>PHX080W19</t>
  </si>
  <si>
    <t>GDANSK</t>
  </si>
  <si>
    <t>MSK/AE2</t>
  </si>
  <si>
    <t>MURCIA MAERSK</t>
  </si>
  <si>
    <t xml:space="preserve">NORDIC ROUTE     </t>
  </si>
  <si>
    <t>AARHUS/COPENHAGEN</t>
  </si>
  <si>
    <t>ROTTERDAM (VIA)</t>
  </si>
  <si>
    <t>GOTHENBURG</t>
  </si>
  <si>
    <t>HELSINKI</t>
  </si>
  <si>
    <t>ROTTERDAM(VIA)</t>
  </si>
  <si>
    <t>COSCO  AEU3</t>
  </si>
  <si>
    <t>OSLO</t>
  </si>
  <si>
    <t xml:space="preserve">MEDITERRANEAN ROUTE </t>
  </si>
  <si>
    <t xml:space="preserve">BARCELONA  </t>
  </si>
  <si>
    <t>ONE MS2</t>
  </si>
  <si>
    <t>014W</t>
  </si>
  <si>
    <t>HMM HANBADA</t>
  </si>
  <si>
    <t>0021W</t>
  </si>
  <si>
    <t>COSCO/AEM2</t>
  </si>
  <si>
    <t>CMA CGM GEORG FORSTER</t>
  </si>
  <si>
    <t>MEX080W19</t>
  </si>
  <si>
    <t xml:space="preserve">VALENCIA  </t>
  </si>
  <si>
    <t>MSC JADE</t>
  </si>
  <si>
    <t>PIRAEUS</t>
  </si>
  <si>
    <t>COSCO/AEM1</t>
  </si>
  <si>
    <t>034W</t>
  </si>
  <si>
    <t>COSCO SHIPPING PISCES</t>
  </si>
  <si>
    <t xml:space="preserve">GENOA </t>
  </si>
  <si>
    <t xml:space="preserve">ISTANBUL(K) </t>
  </si>
  <si>
    <t xml:space="preserve">ISTANBUL(k) </t>
  </si>
  <si>
    <t>TUNIS/RADES</t>
  </si>
  <si>
    <t>GIOIA TAURO(VIA)</t>
  </si>
  <si>
    <t>MSC/JADE</t>
  </si>
  <si>
    <t xml:space="preserve">BEIRUT  </t>
  </si>
  <si>
    <t>ALEXANDRIA  new</t>
  </si>
  <si>
    <t xml:space="preserve">ALEXANDRIA </t>
  </si>
  <si>
    <t xml:space="preserve">ASHDOD </t>
  </si>
  <si>
    <t>ASHDOD</t>
  </si>
  <si>
    <t>YML/ONE MD1</t>
  </si>
  <si>
    <t>031W</t>
  </si>
  <si>
    <t>029W</t>
  </si>
  <si>
    <t>YM WREATH</t>
  </si>
  <si>
    <t>036W</t>
  </si>
  <si>
    <t xml:space="preserve">AFRICA ROUTE   </t>
  </si>
  <si>
    <t>DURBAN</t>
  </si>
  <si>
    <t>ONE  SAC</t>
  </si>
  <si>
    <t>COSCO SURABAYA</t>
  </si>
  <si>
    <t>130W</t>
  </si>
  <si>
    <t>XIN YANG SHAN</t>
  </si>
  <si>
    <t>219W</t>
  </si>
  <si>
    <t>CAPE TOWN</t>
  </si>
  <si>
    <t>SINGAPORE (VIA)</t>
  </si>
  <si>
    <t>MOMBASA</t>
  </si>
  <si>
    <t>COSCO EAX1</t>
  </si>
  <si>
    <t xml:space="preserve"> </t>
  </si>
  <si>
    <t>PORT LOUIS</t>
  </si>
  <si>
    <t>CMA (SHAKA2)/ MAERSK (SAFARI)</t>
  </si>
  <si>
    <t>DALI</t>
  </si>
  <si>
    <t>644S</t>
  </si>
  <si>
    <t>CASABLANCA</t>
  </si>
  <si>
    <r>
      <rPr>
        <sz val="12"/>
        <color theme="1"/>
        <rFont val="Arial Narrow"/>
        <family val="2"/>
      </rPr>
      <t>TANGIER</t>
    </r>
    <r>
      <rPr>
        <sz val="12"/>
        <color theme="1"/>
        <rFont val="宋体"/>
        <family val="3"/>
        <charset val="134"/>
      </rPr>
      <t>（</t>
    </r>
    <r>
      <rPr>
        <sz val="12"/>
        <color theme="1"/>
        <rFont val="Arial Narrow"/>
        <family val="2"/>
      </rPr>
      <t>via</t>
    </r>
    <r>
      <rPr>
        <sz val="12"/>
        <color theme="1"/>
        <rFont val="宋体"/>
        <family val="3"/>
        <charset val="134"/>
      </rPr>
      <t>）</t>
    </r>
  </si>
  <si>
    <t xml:space="preserve">                                                                                                                      AUSTRALIA &amp; NEW ZEALAND ROUTE   </t>
  </si>
  <si>
    <t>MELBOURNE(VIA)</t>
  </si>
  <si>
    <t>MSC PANDA</t>
  </si>
  <si>
    <t xml:space="preserve">AUCKLAND </t>
  </si>
  <si>
    <t>COSCO CNS</t>
  </si>
  <si>
    <t>XIN ZHANG ZHOU</t>
  </si>
  <si>
    <t>080S</t>
  </si>
  <si>
    <t xml:space="preserve">BRISBANE  </t>
  </si>
  <si>
    <t>BRISBANE</t>
  </si>
  <si>
    <t>OOCL TOKYO</t>
  </si>
  <si>
    <t>COSCO A3C</t>
  </si>
  <si>
    <t>OOCL MIAMI</t>
  </si>
  <si>
    <t>116S</t>
  </si>
  <si>
    <t xml:space="preserve">FREMANTLE(PERTH) </t>
  </si>
  <si>
    <t xml:space="preserve">MELBOURNE  </t>
  </si>
  <si>
    <t>MELBOURNE</t>
  </si>
  <si>
    <t xml:space="preserve">SYDNEY </t>
  </si>
  <si>
    <t>SYDNEY</t>
  </si>
  <si>
    <t>SOUTHEAST ASIAN ROUTE</t>
  </si>
  <si>
    <t>PENANG</t>
  </si>
  <si>
    <t>EMC NCS</t>
  </si>
  <si>
    <t>EVER VIVE</t>
  </si>
  <si>
    <t>0308-026S</t>
  </si>
  <si>
    <t>EVER VISTA</t>
  </si>
  <si>
    <t>0309-018S</t>
  </si>
  <si>
    <t>PORT KELANG</t>
  </si>
  <si>
    <t>182W</t>
  </si>
  <si>
    <t>OOCL CHARLESTON</t>
  </si>
  <si>
    <t>WHL  CI2</t>
  </si>
  <si>
    <t>004W</t>
  </si>
  <si>
    <t xml:space="preserve">HO CHI MINH </t>
  </si>
  <si>
    <t>COSCO CV2</t>
  </si>
  <si>
    <t>SITC /VTX2</t>
  </si>
  <si>
    <t>NBYY CV1</t>
  </si>
  <si>
    <t xml:space="preserve">HAIPHONG  </t>
  </si>
  <si>
    <t>SNL CHS/SITC CJV5</t>
  </si>
  <si>
    <t>SINOTRANS DALIAN</t>
  </si>
  <si>
    <t>COSCO CPV</t>
  </si>
  <si>
    <t>XIN DAN DONG</t>
  </si>
  <si>
    <t>COSCO JEDDAH</t>
  </si>
  <si>
    <t>097E</t>
  </si>
  <si>
    <t xml:space="preserve">JAKARTA </t>
  </si>
  <si>
    <t>KMTC INCHEON</t>
  </si>
  <si>
    <t>KMTC  CKI</t>
  </si>
  <si>
    <t xml:space="preserve">     </t>
  </si>
  <si>
    <t>2610S</t>
  </si>
  <si>
    <t xml:space="preserve">SURABAYA   </t>
  </si>
  <si>
    <t>SURABAYA</t>
  </si>
  <si>
    <t xml:space="preserve">   </t>
  </si>
  <si>
    <t xml:space="preserve">LAEM CHABANG  </t>
  </si>
  <si>
    <t>RCL  RBC5</t>
  </si>
  <si>
    <t>CNC MARS</t>
  </si>
  <si>
    <t>CSE0E0S89</t>
  </si>
  <si>
    <t>LAEM CHABANG</t>
  </si>
  <si>
    <t>179S</t>
  </si>
  <si>
    <t>RCL  RBC1</t>
  </si>
  <si>
    <t xml:space="preserve">BANGKOK   </t>
  </si>
  <si>
    <t>BANGKOK</t>
  </si>
  <si>
    <t xml:space="preserve">BANGKOK </t>
  </si>
  <si>
    <t>SINGAPORE</t>
  </si>
  <si>
    <t>COSCO PA1</t>
  </si>
  <si>
    <t>122S</t>
  </si>
  <si>
    <t>OOCL CALIFORNIA</t>
  </si>
  <si>
    <t xml:space="preserve">MANILA </t>
  </si>
  <si>
    <t>SNL/SITC CPS</t>
  </si>
  <si>
    <t>SITC QIMING</t>
  </si>
  <si>
    <t>2616S</t>
  </si>
  <si>
    <t xml:space="preserve">                                                                                                                                    JAPAN &amp; SOUTH KOREA   </t>
  </si>
  <si>
    <t xml:space="preserve">KOBE </t>
  </si>
  <si>
    <t>COSCO CJ37</t>
  </si>
  <si>
    <t xml:space="preserve">OSAKA </t>
  </si>
  <si>
    <t xml:space="preserve">TOKYO </t>
  </si>
  <si>
    <t>EPONYMA</t>
  </si>
  <si>
    <t>COSCO CJ29 SKT8 / SNL NKT6 SITC</t>
  </si>
  <si>
    <t xml:space="preserve">YOKOHAMA </t>
  </si>
  <si>
    <t xml:space="preserve">YOKOHAMA     </t>
  </si>
  <si>
    <t xml:space="preserve">BUSAN  </t>
  </si>
  <si>
    <t>SONGYUNHE</t>
  </si>
  <si>
    <t>EAS(AK6)/CK(AK6)/
DJS(AK6)</t>
  </si>
  <si>
    <t>PANCON SUNSHINE</t>
  </si>
  <si>
    <t xml:space="preserve">
KMTC/EAS CJ1</t>
  </si>
  <si>
    <t>SKY JADE</t>
  </si>
  <si>
    <t>2618E</t>
  </si>
  <si>
    <t xml:space="preserve">INCHON </t>
  </si>
  <si>
    <t>XIN MING ZHOU 20</t>
  </si>
  <si>
    <t>NOSCO
COSCO
EAS  AK12</t>
  </si>
  <si>
    <t>XIN MING ZHOU 28</t>
  </si>
  <si>
    <t>2644E</t>
  </si>
  <si>
    <t>PANCON GLORY</t>
  </si>
  <si>
    <t>DONGYOUNG/
KMTC INS</t>
  </si>
  <si>
    <t>2633E</t>
  </si>
  <si>
    <t>KAOHSIUNG</t>
  </si>
  <si>
    <t>NING YUAN YONG AN</t>
  </si>
  <si>
    <t>NOSCO NTW1 1/2</t>
  </si>
  <si>
    <t xml:space="preserve">KEELUNG </t>
  </si>
  <si>
    <t>KEELUNG</t>
  </si>
  <si>
    <t>NOSCO NTW2   4/5</t>
  </si>
  <si>
    <t>NEW MINGZHOU 12</t>
  </si>
  <si>
    <t xml:space="preserve">TAICHUNG </t>
  </si>
  <si>
    <t>TAICHUNG</t>
  </si>
  <si>
    <t>HONGKONG</t>
  </si>
  <si>
    <t>ZHONG GU DI ZHONG HAI</t>
  </si>
  <si>
    <t>TSL/NV2</t>
  </si>
  <si>
    <t>SITC CJV4</t>
  </si>
  <si>
    <t xml:space="preserve">INDIAN ROUTE   </t>
  </si>
  <si>
    <t>CHENNAI</t>
  </si>
  <si>
    <t>017W</t>
  </si>
  <si>
    <t>263W</t>
  </si>
  <si>
    <t>NSA</t>
  </si>
  <si>
    <t>26006W</t>
  </si>
  <si>
    <t>ONE CIP</t>
  </si>
  <si>
    <t>X-PRESS CAPELLA</t>
  </si>
  <si>
    <t xml:space="preserve">COLOMBO  </t>
  </si>
  <si>
    <t>COSCO/WHL  PMX</t>
  </si>
  <si>
    <t>102W</t>
  </si>
  <si>
    <t>CHITTAGONG</t>
  </si>
  <si>
    <t xml:space="preserve">MCC SH1 </t>
  </si>
  <si>
    <t>MCC SH2</t>
  </si>
  <si>
    <t>PAKISTAN &amp; MIDDLE EAST &amp; RED SEA ROUTE</t>
  </si>
  <si>
    <t xml:space="preserve">DUBAI(JEBEL ALI) </t>
  </si>
  <si>
    <t>DUBAI</t>
  </si>
  <si>
    <t>COSCO  MEX</t>
  </si>
  <si>
    <t>KARACHI (S)</t>
  </si>
  <si>
    <t>KARACHI</t>
  </si>
  <si>
    <t>XIN LOS ANGELES</t>
  </si>
  <si>
    <t>COSCO  CI1</t>
  </si>
  <si>
    <t>XIN SHANGHAI</t>
  </si>
  <si>
    <t>164W</t>
  </si>
  <si>
    <t>CSCL MARS</t>
  </si>
  <si>
    <t>087W</t>
  </si>
  <si>
    <t>KUWAIT</t>
  </si>
  <si>
    <t>ABU  DHABI(VIA)</t>
  </si>
  <si>
    <t>JEDDAH</t>
  </si>
  <si>
    <t>ABU DHABI(VIA)</t>
  </si>
  <si>
    <t>COSCO /MEX</t>
  </si>
  <si>
    <t xml:space="preserve">DAMMAN </t>
  </si>
  <si>
    <t xml:space="preserve">RIYADH </t>
  </si>
  <si>
    <r>
      <rPr>
        <sz val="12"/>
        <color theme="1"/>
        <rFont val="Arial Narrow"/>
        <family val="2"/>
      </rPr>
      <t>DAMMAN</t>
    </r>
    <r>
      <rPr>
        <sz val="12"/>
        <color theme="1"/>
        <rFont val="宋体"/>
        <family val="3"/>
        <charset val="134"/>
      </rPr>
      <t>（</t>
    </r>
    <r>
      <rPr>
        <sz val="12"/>
        <color theme="1"/>
        <rFont val="Arial Narrow"/>
        <family val="2"/>
      </rPr>
      <t>VIA)</t>
    </r>
  </si>
  <si>
    <t>CENTRAL AND SOUTH AMERICAN ROUTE</t>
  </si>
  <si>
    <t>BUENOS AIRES</t>
  </si>
  <si>
    <t>ONE SX1</t>
  </si>
  <si>
    <t>2644W</t>
  </si>
  <si>
    <t xml:space="preserve">EMC/COSCO  ESA </t>
  </si>
  <si>
    <t xml:space="preserve">MONTEVIDEO   </t>
  </si>
  <si>
    <t>MONTEVIDEO</t>
  </si>
  <si>
    <t>ONE /SX1</t>
  </si>
  <si>
    <t xml:space="preserve">EMC/COSCO /ESA </t>
  </si>
  <si>
    <t>SANTOS</t>
  </si>
  <si>
    <t xml:space="preserve">SANTOS    </t>
  </si>
  <si>
    <t>COSCO ESA</t>
  </si>
  <si>
    <t xml:space="preserve">ITAJAI      </t>
  </si>
  <si>
    <t>NAVEGANTES</t>
  </si>
  <si>
    <t>CMA CGM THORIUM</t>
  </si>
  <si>
    <t>0BDPJW1MA</t>
  </si>
  <si>
    <t>COSCO ESA2</t>
  </si>
  <si>
    <t>COSCO SHIPPING MEXICO</t>
  </si>
  <si>
    <t>COSCO SHIPPING URUGUAY</t>
  </si>
  <si>
    <t>COSCO SHIPPING PERU</t>
  </si>
  <si>
    <t>PARANAGUA</t>
  </si>
  <si>
    <t>COSCO/EMC ESA2</t>
  </si>
  <si>
    <t xml:space="preserve">CALLAO </t>
  </si>
  <si>
    <t>ONE AX1</t>
  </si>
  <si>
    <t>ONE SAPPHIRE</t>
  </si>
  <si>
    <t>COSCO/WSA</t>
  </si>
  <si>
    <t>EVER FEAT</t>
  </si>
  <si>
    <t>0807-034E</t>
  </si>
  <si>
    <t xml:space="preserve">GUAYAQUIL  </t>
  </si>
  <si>
    <t>GUAYAQUIL</t>
  </si>
  <si>
    <t xml:space="preserve"> ETA</t>
  </si>
  <si>
    <t>COSCO/WSA2</t>
  </si>
  <si>
    <t>WAN HAI A06</t>
  </si>
  <si>
    <t>E016</t>
  </si>
  <si>
    <t xml:space="preserve">VALPARAISO </t>
  </si>
  <si>
    <t>VALPARAISO</t>
  </si>
  <si>
    <t>ONE/AX1</t>
  </si>
  <si>
    <t xml:space="preserve">BUENA VENTURA </t>
  </si>
  <si>
    <t xml:space="preserve">MANZANILIO (MEX) </t>
  </si>
  <si>
    <t>BALBOA(VIA)</t>
  </si>
  <si>
    <t>002E</t>
  </si>
  <si>
    <t xml:space="preserve">COSCO CAX1 </t>
  </si>
  <si>
    <t>CAUCEDO ,DOMINICAN REP</t>
  </si>
  <si>
    <t xml:space="preserve">CAUCEDO </t>
  </si>
  <si>
    <t>.</t>
  </si>
  <si>
    <t>MANZANILIO(VIA)</t>
  </si>
  <si>
    <t>HPL AME1
ONE AX3</t>
  </si>
  <si>
    <t>SEASPAN THAMES</t>
  </si>
  <si>
    <t>PUERTO QUETZAL,GUATEMALA</t>
  </si>
  <si>
    <t>PUERTO QUETZAL</t>
  </si>
  <si>
    <t>GUATEMALA CITY ,GUATEMALA</t>
  </si>
  <si>
    <t>PUERTO QUETZAL(via)</t>
  </si>
  <si>
    <t>HPL  AME1</t>
  </si>
  <si>
    <t>NORTH AMERICAN ROUTE</t>
  </si>
  <si>
    <t>Savannah(via)</t>
  </si>
  <si>
    <t>COSCO/AWE1</t>
  </si>
  <si>
    <t xml:space="preserve">LOS ANGELES,CA </t>
  </si>
  <si>
    <t>LOS ANGELES</t>
  </si>
  <si>
    <t>COSCO AAC/ONE CP3</t>
  </si>
  <si>
    <t>CSCL BOHAI SEA</t>
  </si>
  <si>
    <t>080E</t>
  </si>
  <si>
    <t>WHL PS6</t>
  </si>
  <si>
    <t>COSCO AAC2/
EMC CPS</t>
  </si>
  <si>
    <t>EVER LOGIC</t>
  </si>
  <si>
    <t>COSCO AAC4/
EMC PCC1</t>
  </si>
  <si>
    <t>COSCO BELGIUM</t>
  </si>
  <si>
    <t>089E</t>
  </si>
  <si>
    <t>OAKLAND,CA</t>
  </si>
  <si>
    <t>SEATTLE</t>
  </si>
  <si>
    <t>081N</t>
  </si>
  <si>
    <t>564N</t>
  </si>
  <si>
    <t>NEW YORK,NJ</t>
  </si>
  <si>
    <t>COSCO EMC AWE2</t>
  </si>
  <si>
    <t>COSCO SHIPPING PEONY</t>
  </si>
  <si>
    <t>040E</t>
  </si>
  <si>
    <t>ZIM ZBA/ZNS</t>
  </si>
  <si>
    <t>MIAMI</t>
  </si>
  <si>
    <t>COSCO GME2</t>
  </si>
  <si>
    <t xml:space="preserve">CHICAGO,IL </t>
  </si>
  <si>
    <t>LOS ANGELES(VIA)</t>
  </si>
  <si>
    <t>CMA EXX</t>
  </si>
  <si>
    <t xml:space="preserve">DALLAS, TX </t>
  </si>
  <si>
    <r>
      <rPr>
        <sz val="12"/>
        <color theme="1"/>
        <rFont val="Arial Narrow"/>
        <family val="2"/>
      </rPr>
      <t>LOS ANGELES</t>
    </r>
    <r>
      <rPr>
        <sz val="12"/>
        <color theme="1"/>
        <rFont val="宋体"/>
        <family val="3"/>
        <charset val="134"/>
      </rPr>
      <t>（</t>
    </r>
    <r>
      <rPr>
        <sz val="12"/>
        <color theme="1"/>
        <rFont val="Arial Narrow"/>
        <family val="2"/>
      </rPr>
      <t>VIA)</t>
    </r>
  </si>
  <si>
    <t>CANADA ROUTE</t>
  </si>
  <si>
    <t xml:space="preserve">VANCOUVER </t>
  </si>
  <si>
    <t>SML PNS</t>
  </si>
  <si>
    <t>2608E</t>
  </si>
  <si>
    <t>SM PORTLAND</t>
  </si>
  <si>
    <t xml:space="preserve">MONTREAL </t>
  </si>
  <si>
    <t>VANCOUVER(VIA)</t>
  </si>
  <si>
    <r>
      <rPr>
        <sz val="12"/>
        <color theme="1"/>
        <rFont val="Arial Narrow"/>
        <family val="2"/>
      </rPr>
      <t>PRINCE RUPERT(VIA</t>
    </r>
    <r>
      <rPr>
        <sz val="12"/>
        <color theme="1"/>
        <rFont val="等线"/>
        <family val="3"/>
        <charset val="134"/>
      </rPr>
      <t>）</t>
    </r>
  </si>
  <si>
    <t>COSCO CPNW</t>
  </si>
  <si>
    <t>COSCO PIRAEUS</t>
  </si>
  <si>
    <t xml:space="preserve">TORONTO  </t>
  </si>
  <si>
    <t xml:space="preserve">                                  </t>
  </si>
  <si>
    <t xml:space="preserve">EUROPEAN ROUTE      </t>
  </si>
  <si>
    <t>CNSZX</t>
  </si>
  <si>
    <t>FELIXSTOWE</t>
  </si>
  <si>
    <t>BARCELONA</t>
  </si>
  <si>
    <t>030W</t>
  </si>
  <si>
    <t>005W</t>
  </si>
  <si>
    <t>CMA CGM ALASKA</t>
  </si>
  <si>
    <t>WHL</t>
  </si>
  <si>
    <t>NHAVA SHEVA</t>
  </si>
  <si>
    <t>0002W</t>
  </si>
  <si>
    <t xml:space="preserve">MONTEVIDEO  </t>
  </si>
  <si>
    <t>SAN ANTONIO</t>
  </si>
  <si>
    <t>COLON FREE ZONE</t>
  </si>
  <si>
    <t>EMC</t>
  </si>
  <si>
    <t>019E</t>
  </si>
  <si>
    <t>015E</t>
  </si>
  <si>
    <t>062E</t>
  </si>
  <si>
    <t>EUROPEAN ROUTE</t>
  </si>
  <si>
    <t>CNSHA</t>
  </si>
  <si>
    <t>HAM</t>
  </si>
  <si>
    <t>EVER LAMBENT</t>
  </si>
  <si>
    <t>EVER LEGACY</t>
  </si>
  <si>
    <t>LEH</t>
  </si>
  <si>
    <t>0012W</t>
  </si>
  <si>
    <t>OOCL LUXEMBOURG</t>
  </si>
  <si>
    <t>ANT</t>
  </si>
  <si>
    <t>ROT</t>
  </si>
  <si>
    <t>FLX</t>
  </si>
  <si>
    <t>DBL</t>
  </si>
  <si>
    <t>VIA ROTTERDAM</t>
  </si>
  <si>
    <t>CON</t>
  </si>
  <si>
    <t>VARNA</t>
  </si>
  <si>
    <t>VIA HAMBURG</t>
  </si>
  <si>
    <t>GDYNIA</t>
  </si>
  <si>
    <t>NORDIC ROUTE</t>
  </si>
  <si>
    <t>ARS/COP</t>
  </si>
  <si>
    <t>MEDITERRANEAN ROUTE</t>
  </si>
  <si>
    <t>BAR</t>
  </si>
  <si>
    <t>MSK</t>
  </si>
  <si>
    <t>PIR</t>
  </si>
  <si>
    <t>COSCO</t>
  </si>
  <si>
    <t>BEIRUT</t>
  </si>
  <si>
    <t>GOA</t>
  </si>
  <si>
    <t>IST</t>
  </si>
  <si>
    <t>VIA IST</t>
  </si>
  <si>
    <t xml:space="preserve">ALEXANDRIA  </t>
  </si>
  <si>
    <t>LIMASSOL</t>
  </si>
  <si>
    <t>AFRICA ROUTE</t>
  </si>
  <si>
    <t>AUSTRALIA &amp; NEW ZEALAND ROUTE</t>
  </si>
  <si>
    <t>BRI</t>
  </si>
  <si>
    <t>MEL</t>
  </si>
  <si>
    <t>SYD</t>
  </si>
  <si>
    <t>TBA</t>
  </si>
  <si>
    <t xml:space="preserve">PORT KELANG  </t>
  </si>
  <si>
    <t>PKG(N)</t>
  </si>
  <si>
    <t>KMTC</t>
  </si>
  <si>
    <t>KMTC QINGDAO</t>
  </si>
  <si>
    <t>HCM</t>
  </si>
  <si>
    <t>HAIPHONG</t>
  </si>
  <si>
    <t>SITC FANGCHENG</t>
  </si>
  <si>
    <t>KMTC KEELUNG</t>
  </si>
  <si>
    <t>SUR</t>
  </si>
  <si>
    <t>YM IMAGE</t>
  </si>
  <si>
    <t>MANILA(S)</t>
  </si>
  <si>
    <t>BKK(PAT)</t>
  </si>
  <si>
    <t>641S</t>
  </si>
  <si>
    <t xml:space="preserve">SINGAPORE  </t>
  </si>
  <si>
    <t>SGP</t>
  </si>
  <si>
    <t>INDIAN ROUTE</t>
  </si>
  <si>
    <t xml:space="preserve">CALCUTTA  </t>
  </si>
  <si>
    <t>CLT</t>
  </si>
  <si>
    <t>OOCL JAKARTA</t>
  </si>
  <si>
    <t>NEW DELHI/(P )</t>
  </si>
  <si>
    <t>039W</t>
  </si>
  <si>
    <t>012W</t>
  </si>
  <si>
    <t>WAN HAI 507</t>
  </si>
  <si>
    <t>020W</t>
  </si>
  <si>
    <t>COLOMBO</t>
  </si>
  <si>
    <t>OOCL</t>
  </si>
  <si>
    <t>KHI</t>
  </si>
  <si>
    <t>YM WEALTH</t>
  </si>
  <si>
    <t>101W</t>
  </si>
  <si>
    <t xml:space="preserve">AQABA </t>
  </si>
  <si>
    <t>AQA</t>
  </si>
  <si>
    <t>RIYADH</t>
  </si>
  <si>
    <t>123E</t>
  </si>
  <si>
    <t>CALLAO</t>
  </si>
  <si>
    <t>BUENAVENTURA</t>
  </si>
  <si>
    <t>BUE</t>
  </si>
  <si>
    <t>HAM-SUD</t>
  </si>
  <si>
    <t>MANZANILLO</t>
  </si>
  <si>
    <t>052E</t>
  </si>
  <si>
    <t>100W</t>
  </si>
  <si>
    <t>LA</t>
  </si>
  <si>
    <t>070E</t>
  </si>
  <si>
    <t>024W</t>
  </si>
  <si>
    <t>NYC</t>
  </si>
  <si>
    <t>105E</t>
  </si>
  <si>
    <t>114E</t>
  </si>
  <si>
    <t>103E</t>
  </si>
  <si>
    <t>HYUNDAI FORWARD</t>
  </si>
  <si>
    <t>033W</t>
  </si>
  <si>
    <t>CHICAGO</t>
  </si>
  <si>
    <t>JAPAN &amp; SOUTH KOREA</t>
  </si>
  <si>
    <t>OSAKA/KOBE</t>
  </si>
  <si>
    <t>OSAKA</t>
  </si>
  <si>
    <t>MOJI</t>
  </si>
  <si>
    <t>TOKYO/YOKOHAMA</t>
  </si>
  <si>
    <t>TOKYO</t>
  </si>
  <si>
    <t>NAGOYA</t>
  </si>
  <si>
    <t>BUSAN</t>
  </si>
  <si>
    <t>INCHON</t>
  </si>
  <si>
    <t>CARRIER</t>
  </si>
  <si>
    <t>CNTAO</t>
  </si>
  <si>
    <t>CONSTANTZA</t>
  </si>
  <si>
    <t>044W</t>
  </si>
  <si>
    <t>022E</t>
  </si>
  <si>
    <t>021E</t>
  </si>
  <si>
    <t>WAN HAI 506</t>
  </si>
  <si>
    <t>CNCAN</t>
  </si>
  <si>
    <t>CSCL URANUS</t>
  </si>
  <si>
    <t>ISTANBUL</t>
  </si>
  <si>
    <t xml:space="preserve">HAMBURG </t>
    <phoneticPr fontId="49" type="noConversion"/>
  </si>
  <si>
    <t>BLANK SAILING</t>
    <phoneticPr fontId="49" type="noConversion"/>
  </si>
  <si>
    <t>COSCO SHIPPING VIRGO</t>
    <phoneticPr fontId="49" type="noConversion"/>
  </si>
  <si>
    <t>037W</t>
    <phoneticPr fontId="49" type="noConversion"/>
  </si>
  <si>
    <t>COSCO SHIPPING GALAXY</t>
    <phoneticPr fontId="49" type="noConversion"/>
  </si>
  <si>
    <t>031W</t>
    <phoneticPr fontId="49" type="noConversion"/>
  </si>
  <si>
    <t>COSCO SHIPPING LIBRA</t>
    <phoneticPr fontId="49" type="noConversion"/>
  </si>
  <si>
    <t>EVER ACME</t>
    <phoneticPr fontId="49" type="noConversion"/>
  </si>
  <si>
    <t>1427-014W</t>
    <phoneticPr fontId="49" type="noConversion"/>
  </si>
  <si>
    <t>EVER ARIA</t>
    <phoneticPr fontId="49" type="noConversion"/>
  </si>
  <si>
    <t>1428-016W</t>
    <phoneticPr fontId="49" type="noConversion"/>
  </si>
  <si>
    <t>PENGING</t>
    <phoneticPr fontId="49" type="noConversion"/>
  </si>
  <si>
    <t xml:space="preserve">LE HAVRE  </t>
    <phoneticPr fontId="49" type="noConversion"/>
  </si>
  <si>
    <t>CMA CGM ZHENG HE</t>
    <phoneticPr fontId="49" type="noConversion"/>
  </si>
  <si>
    <t>0FLNFW1MA</t>
    <phoneticPr fontId="49" type="noConversion"/>
  </si>
  <si>
    <t>APL SINGAPURA</t>
    <phoneticPr fontId="49" type="noConversion"/>
  </si>
  <si>
    <t>0FLNHW1MA</t>
    <phoneticPr fontId="49" type="noConversion"/>
  </si>
  <si>
    <t>APL FULLERTON</t>
    <phoneticPr fontId="49" type="noConversion"/>
  </si>
  <si>
    <t>0FLNJW1MA</t>
    <phoneticPr fontId="49" type="noConversion"/>
  </si>
  <si>
    <t xml:space="preserve">FELIXSTOWE </t>
    <phoneticPr fontId="49" type="noConversion"/>
  </si>
  <si>
    <t>OOCL PIRAEUS</t>
    <phoneticPr fontId="49" type="noConversion"/>
  </si>
  <si>
    <t>013W</t>
    <phoneticPr fontId="49" type="noConversion"/>
  </si>
  <si>
    <t>OOCL FELIXSTOWE</t>
    <phoneticPr fontId="49" type="noConversion"/>
  </si>
  <si>
    <t>012W</t>
    <phoneticPr fontId="49" type="noConversion"/>
  </si>
  <si>
    <t xml:space="preserve">LEIXOES/PORTO </t>
    <phoneticPr fontId="49" type="noConversion"/>
  </si>
  <si>
    <t>MSC ADYA</t>
    <phoneticPr fontId="49" type="noConversion"/>
  </si>
  <si>
    <t>GL643W</t>
    <phoneticPr fontId="49" type="noConversion"/>
  </si>
  <si>
    <t>MSC LEANNE</t>
    <phoneticPr fontId="49" type="noConversion"/>
  </si>
  <si>
    <t>GL644W</t>
    <phoneticPr fontId="49" type="noConversion"/>
  </si>
  <si>
    <t>MSC TAYLOR</t>
    <phoneticPr fontId="49" type="noConversion"/>
  </si>
  <si>
    <t>GL645W</t>
    <phoneticPr fontId="49" type="noConversion"/>
  </si>
  <si>
    <t>MSC GRACE</t>
    <phoneticPr fontId="49" type="noConversion"/>
  </si>
  <si>
    <t>GL646W</t>
    <phoneticPr fontId="49" type="noConversion"/>
  </si>
  <si>
    <t>MSC KATIE</t>
    <phoneticPr fontId="49" type="noConversion"/>
  </si>
  <si>
    <t>GL647W</t>
    <phoneticPr fontId="49" type="noConversion"/>
  </si>
  <si>
    <t xml:space="preserve">VARNA  </t>
    <phoneticPr fontId="49" type="noConversion"/>
  </si>
  <si>
    <t>EVER MODEL</t>
    <phoneticPr fontId="49" type="noConversion"/>
  </si>
  <si>
    <t>005W</t>
    <phoneticPr fontId="49" type="noConversion"/>
  </si>
  <si>
    <t>CSCL MERCURY</t>
    <phoneticPr fontId="49" type="noConversion"/>
  </si>
  <si>
    <t>101W</t>
    <phoneticPr fontId="49" type="noConversion"/>
  </si>
  <si>
    <t>COSCO SHIPPING SAKURA</t>
    <phoneticPr fontId="49" type="noConversion"/>
  </si>
  <si>
    <t>037W</t>
    <phoneticPr fontId="49" type="noConversion"/>
  </si>
  <si>
    <t>CSCL URANUS</t>
    <phoneticPr fontId="49" type="noConversion"/>
  </si>
  <si>
    <t>110W</t>
    <phoneticPr fontId="49" type="noConversion"/>
  </si>
  <si>
    <r>
      <t>CONSTANTSA</t>
    </r>
    <r>
      <rPr>
        <b/>
        <sz val="12"/>
        <color theme="1"/>
        <rFont val="宋体"/>
        <family val="3"/>
        <charset val="134"/>
      </rPr>
      <t>（</t>
    </r>
    <r>
      <rPr>
        <b/>
        <sz val="12"/>
        <color theme="1"/>
        <rFont val="Arial Narrow"/>
        <family val="2"/>
      </rPr>
      <t>ROCND</t>
    </r>
    <r>
      <rPr>
        <b/>
        <sz val="12"/>
        <color theme="1"/>
        <rFont val="宋体"/>
        <family val="3"/>
        <charset val="134"/>
      </rPr>
      <t>）</t>
    </r>
    <phoneticPr fontId="49" type="noConversion"/>
  </si>
  <si>
    <t>MARGRETHE MAERSK</t>
    <phoneticPr fontId="49" type="noConversion"/>
  </si>
  <si>
    <t>645W</t>
    <phoneticPr fontId="49" type="noConversion"/>
  </si>
  <si>
    <t>MAJESTIC MAERSK</t>
    <phoneticPr fontId="49" type="noConversion"/>
  </si>
  <si>
    <t>646W</t>
    <phoneticPr fontId="49" type="noConversion"/>
  </si>
  <si>
    <t>MARIT MAERSK</t>
    <phoneticPr fontId="49" type="noConversion"/>
  </si>
  <si>
    <t>648W</t>
    <phoneticPr fontId="49" type="noConversion"/>
  </si>
  <si>
    <t>KOPER</t>
    <phoneticPr fontId="49" type="noConversion"/>
  </si>
  <si>
    <t>CMA CGM OSIRIS</t>
    <phoneticPr fontId="49" type="noConversion"/>
  </si>
  <si>
    <t>PHX060W19</t>
    <phoneticPr fontId="49" type="noConversion"/>
  </si>
  <si>
    <t>CMA CGM D'ARTAGNAN</t>
    <phoneticPr fontId="49" type="noConversion"/>
  </si>
  <si>
    <t>PHX0A0W19</t>
    <phoneticPr fontId="49" type="noConversion"/>
  </si>
  <si>
    <t>CMA CGM HERMES</t>
    <phoneticPr fontId="49" type="noConversion"/>
  </si>
  <si>
    <t>PHX0E0W19</t>
    <phoneticPr fontId="49" type="noConversion"/>
  </si>
  <si>
    <t>GDANSK</t>
    <phoneticPr fontId="49" type="noConversion"/>
  </si>
  <si>
    <t>MARSTAL MAERSK</t>
    <phoneticPr fontId="49" type="noConversion"/>
  </si>
  <si>
    <t>645W</t>
    <phoneticPr fontId="49" type="noConversion"/>
  </si>
  <si>
    <t>MOSCOW MAERSK</t>
    <phoneticPr fontId="49" type="noConversion"/>
  </si>
  <si>
    <t>646W</t>
    <phoneticPr fontId="49" type="noConversion"/>
  </si>
  <si>
    <t>MERETE MAERSK</t>
    <phoneticPr fontId="49" type="noConversion"/>
  </si>
  <si>
    <t>647W</t>
    <phoneticPr fontId="49" type="noConversion"/>
  </si>
  <si>
    <t>MONACO MAERSK</t>
    <phoneticPr fontId="49" type="noConversion"/>
  </si>
  <si>
    <t>649W</t>
    <phoneticPr fontId="49" type="noConversion"/>
  </si>
  <si>
    <t xml:space="preserve">BARCELONA  </t>
    <phoneticPr fontId="49" type="noConversion"/>
  </si>
  <si>
    <t>BLANK SAILING</t>
    <phoneticPr fontId="49" type="noConversion"/>
  </si>
  <si>
    <t>ONE SOLIDARITY</t>
    <phoneticPr fontId="49" type="noConversion"/>
  </si>
  <si>
    <t>002W</t>
    <phoneticPr fontId="49" type="noConversion"/>
  </si>
  <si>
    <t>HMM GAON</t>
    <phoneticPr fontId="49" type="noConversion"/>
  </si>
  <si>
    <t>0024W</t>
    <phoneticPr fontId="49" type="noConversion"/>
  </si>
  <si>
    <t>BLANK SAILING</t>
    <phoneticPr fontId="49" type="noConversion"/>
  </si>
  <si>
    <t>CMA CGM VASCO DE GAMA</t>
    <phoneticPr fontId="49" type="noConversion"/>
  </si>
  <si>
    <t>MEX0C0W19</t>
    <phoneticPr fontId="49" type="noConversion"/>
  </si>
  <si>
    <t>CMA CGM SORBONNE</t>
    <phoneticPr fontId="49" type="noConversion"/>
  </si>
  <si>
    <t>MEX0E0W19</t>
    <phoneticPr fontId="49" type="noConversion"/>
  </si>
  <si>
    <t>CMA CGM ALEXANDER VON HUMBOLDT</t>
    <phoneticPr fontId="49" type="noConversion"/>
  </si>
  <si>
    <t>MEX0G0W19</t>
    <phoneticPr fontId="49" type="noConversion"/>
  </si>
  <si>
    <t>MSC NELA</t>
    <phoneticPr fontId="49" type="noConversion"/>
  </si>
  <si>
    <t>GJ643W</t>
    <phoneticPr fontId="49" type="noConversion"/>
  </si>
  <si>
    <t>MSC SAMAR</t>
    <phoneticPr fontId="49" type="noConversion"/>
  </si>
  <si>
    <t>GJ644W</t>
    <phoneticPr fontId="49" type="noConversion"/>
  </si>
  <si>
    <t>MSC GEMMA</t>
    <phoneticPr fontId="49" type="noConversion"/>
  </si>
  <si>
    <t>GJ645W</t>
    <phoneticPr fontId="49" type="noConversion"/>
  </si>
  <si>
    <t>MSC RAYA</t>
    <phoneticPr fontId="49" type="noConversion"/>
  </si>
  <si>
    <t>GJ646W</t>
    <phoneticPr fontId="49" type="noConversion"/>
  </si>
  <si>
    <t>MSC CHINA</t>
    <phoneticPr fontId="49" type="noConversion"/>
  </si>
  <si>
    <t>GJ647W</t>
    <phoneticPr fontId="49" type="noConversion"/>
  </si>
  <si>
    <t>PIRAEUS</t>
    <phoneticPr fontId="49" type="noConversion"/>
  </si>
  <si>
    <t>COSCO SHIPPING SCORPIO</t>
    <phoneticPr fontId="49" type="noConversion"/>
  </si>
  <si>
    <t>036W</t>
    <phoneticPr fontId="49" type="noConversion"/>
  </si>
  <si>
    <t>EVER GOLDEN</t>
    <phoneticPr fontId="49" type="noConversion"/>
  </si>
  <si>
    <t>0780-034W</t>
    <phoneticPr fontId="49" type="noConversion"/>
  </si>
  <si>
    <t>OOCL HONG KONG</t>
    <phoneticPr fontId="49" type="noConversion"/>
  </si>
  <si>
    <t>041W</t>
    <phoneticPr fontId="49" type="noConversion"/>
  </si>
  <si>
    <t>PENGING</t>
    <phoneticPr fontId="49" type="noConversion"/>
  </si>
  <si>
    <t>MSK/AE15</t>
    <phoneticPr fontId="49" type="noConversion"/>
  </si>
  <si>
    <t>COSCO/AEM6</t>
    <phoneticPr fontId="49" type="noConversion"/>
  </si>
  <si>
    <t xml:space="preserve">ASHDOD </t>
    <phoneticPr fontId="49" type="noConversion"/>
  </si>
  <si>
    <t>YM WELLBEING</t>
    <phoneticPr fontId="49" type="noConversion"/>
  </si>
  <si>
    <t>039W</t>
    <phoneticPr fontId="49" type="noConversion"/>
  </si>
  <si>
    <t>YM WELLHEAD</t>
    <phoneticPr fontId="49" type="noConversion"/>
  </si>
  <si>
    <t>052W</t>
    <phoneticPr fontId="49" type="noConversion"/>
  </si>
  <si>
    <t xml:space="preserve">YM WORLD
</t>
    <phoneticPr fontId="49" type="noConversion"/>
  </si>
  <si>
    <t>050W</t>
    <phoneticPr fontId="49" type="noConversion"/>
  </si>
  <si>
    <t>YM WARMTH</t>
    <phoneticPr fontId="49" type="noConversion"/>
  </si>
  <si>
    <t>045W</t>
    <phoneticPr fontId="49" type="noConversion"/>
  </si>
  <si>
    <t>DURBAN</t>
    <phoneticPr fontId="49" type="noConversion"/>
  </si>
  <si>
    <t>VK BLONDIE</t>
    <phoneticPr fontId="49" type="noConversion"/>
  </si>
  <si>
    <t>009W</t>
    <phoneticPr fontId="49" type="noConversion"/>
  </si>
  <si>
    <t>MOL EXPERIENCE</t>
    <phoneticPr fontId="49" type="noConversion"/>
  </si>
  <si>
    <t>108W</t>
    <phoneticPr fontId="49" type="noConversion"/>
  </si>
  <si>
    <t>COSCO IZMIR</t>
    <phoneticPr fontId="49" type="noConversion"/>
  </si>
  <si>
    <t>091W</t>
    <phoneticPr fontId="49" type="noConversion"/>
  </si>
  <si>
    <t>MOMBASA</t>
    <phoneticPr fontId="49" type="noConversion"/>
  </si>
  <si>
    <t>MAERSK CAP JERVIS</t>
    <phoneticPr fontId="49" type="noConversion"/>
  </si>
  <si>
    <t>645W</t>
    <phoneticPr fontId="49" type="noConversion"/>
  </si>
  <si>
    <t>XIN HUANG PU</t>
    <phoneticPr fontId="49" type="noConversion"/>
  </si>
  <si>
    <t>225W</t>
    <phoneticPr fontId="49" type="noConversion"/>
  </si>
  <si>
    <t>REN JIAN 15</t>
    <phoneticPr fontId="49" type="noConversion"/>
  </si>
  <si>
    <t>647W</t>
    <phoneticPr fontId="49" type="noConversion"/>
  </si>
  <si>
    <t>COSCO SAO PAULO</t>
    <phoneticPr fontId="49" type="noConversion"/>
  </si>
  <si>
    <t>122W</t>
    <phoneticPr fontId="49" type="noConversion"/>
  </si>
  <si>
    <t>COSCO ASHDOD</t>
    <phoneticPr fontId="49" type="noConversion"/>
  </si>
  <si>
    <t>098W</t>
    <phoneticPr fontId="49" type="noConversion"/>
  </si>
  <si>
    <t xml:space="preserve">PORT LOUIS  </t>
    <phoneticPr fontId="49" type="noConversion"/>
  </si>
  <si>
    <t>CEZANNE</t>
    <phoneticPr fontId="49" type="noConversion"/>
  </si>
  <si>
    <t>645S</t>
    <phoneticPr fontId="49" type="noConversion"/>
  </si>
  <si>
    <t>CMA CGM VOLGA</t>
    <phoneticPr fontId="49" type="noConversion"/>
  </si>
  <si>
    <t>SK20J0W19</t>
    <phoneticPr fontId="49" type="noConversion"/>
  </si>
  <si>
    <t>APL CHARLESTON</t>
    <phoneticPr fontId="49" type="noConversion"/>
  </si>
  <si>
    <t>647S</t>
    <phoneticPr fontId="49" type="noConversion"/>
  </si>
  <si>
    <t>MAERSK STOCKHOLM</t>
    <phoneticPr fontId="49" type="noConversion"/>
  </si>
  <si>
    <t>648S</t>
    <phoneticPr fontId="49" type="noConversion"/>
  </si>
  <si>
    <t>ONE FE2/MS2</t>
    <phoneticPr fontId="49" type="noConversion"/>
  </si>
  <si>
    <t xml:space="preserve">ADELAIDE   </t>
    <phoneticPr fontId="49" type="noConversion"/>
  </si>
  <si>
    <t>MSC DAISY</t>
    <phoneticPr fontId="49" type="noConversion"/>
  </si>
  <si>
    <t>KQ644A</t>
    <phoneticPr fontId="49" type="noConversion"/>
  </si>
  <si>
    <t>MSC UNITY VI</t>
    <phoneticPr fontId="49" type="noConversion"/>
  </si>
  <si>
    <t>KQ646A</t>
    <phoneticPr fontId="49" type="noConversion"/>
  </si>
  <si>
    <t>MSC SHINA V</t>
    <phoneticPr fontId="49" type="noConversion"/>
  </si>
  <si>
    <t>KQ647A</t>
    <phoneticPr fontId="49" type="noConversion"/>
  </si>
  <si>
    <t>NAVIOS INDIGO</t>
    <phoneticPr fontId="49" type="noConversion"/>
  </si>
  <si>
    <t>37S</t>
    <phoneticPr fontId="49" type="noConversion"/>
  </si>
  <si>
    <t xml:space="preserve">AUCKLAND </t>
    <phoneticPr fontId="49" type="noConversion"/>
  </si>
  <si>
    <t>KOTA LESTARI</t>
    <phoneticPr fontId="49" type="noConversion"/>
  </si>
  <si>
    <t>0287S</t>
    <phoneticPr fontId="49" type="noConversion"/>
  </si>
  <si>
    <t>NEOKASTRO</t>
    <phoneticPr fontId="49" type="noConversion"/>
  </si>
  <si>
    <t>481S</t>
    <phoneticPr fontId="49" type="noConversion"/>
  </si>
  <si>
    <t>ANL WAIKATO</t>
    <phoneticPr fontId="49" type="noConversion"/>
  </si>
  <si>
    <t>478S</t>
    <phoneticPr fontId="49" type="noConversion"/>
  </si>
  <si>
    <t xml:space="preserve">BRISBANE  </t>
    <phoneticPr fontId="49" type="noConversion"/>
  </si>
  <si>
    <t>OOCL CANADA</t>
    <phoneticPr fontId="49" type="noConversion"/>
  </si>
  <si>
    <t>125S</t>
    <phoneticPr fontId="49" type="noConversion"/>
  </si>
  <si>
    <t>OOCL TOKYO</t>
    <phoneticPr fontId="49" type="noConversion"/>
  </si>
  <si>
    <t>148S</t>
    <phoneticPr fontId="49" type="noConversion"/>
  </si>
  <si>
    <t>OOCL BEIJING</t>
    <phoneticPr fontId="49" type="noConversion"/>
  </si>
  <si>
    <t>131S</t>
    <phoneticPr fontId="49" type="noConversion"/>
  </si>
  <si>
    <t>OOCL HO CHI MINH CITY</t>
    <phoneticPr fontId="49" type="noConversion"/>
  </si>
  <si>
    <t>077S</t>
    <phoneticPr fontId="49" type="noConversion"/>
  </si>
  <si>
    <t>PENANG</t>
    <phoneticPr fontId="49" type="noConversion"/>
  </si>
  <si>
    <t>EVER VIBE</t>
    <phoneticPr fontId="49" type="noConversion"/>
  </si>
  <si>
    <t>0311-011S</t>
    <phoneticPr fontId="49" type="noConversion"/>
  </si>
  <si>
    <t>EVER VIVA</t>
    <phoneticPr fontId="49" type="noConversion"/>
  </si>
  <si>
    <t>0312-025S</t>
    <phoneticPr fontId="49" type="noConversion"/>
  </si>
  <si>
    <t>EVER VIVE</t>
    <phoneticPr fontId="49" type="noConversion"/>
  </si>
  <si>
    <t>0313-027S</t>
    <phoneticPr fontId="49" type="noConversion"/>
  </si>
  <si>
    <t xml:space="preserve">PORT KELANG        </t>
    <phoneticPr fontId="49" type="noConversion"/>
  </si>
  <si>
    <t>WAN HAI 312</t>
    <phoneticPr fontId="49" type="noConversion"/>
  </si>
  <si>
    <t>W272</t>
    <phoneticPr fontId="49" type="noConversion"/>
  </si>
  <si>
    <t>WAN HAI 369</t>
    <phoneticPr fontId="49" type="noConversion"/>
  </si>
  <si>
    <t>W039</t>
    <phoneticPr fontId="49" type="noConversion"/>
  </si>
  <si>
    <t>WAN HAI 362</t>
    <phoneticPr fontId="49" type="noConversion"/>
  </si>
  <si>
    <t>W037</t>
    <phoneticPr fontId="49" type="noConversion"/>
  </si>
  <si>
    <t>WAN HAI 613</t>
    <phoneticPr fontId="49" type="noConversion"/>
  </si>
  <si>
    <t>W079</t>
    <phoneticPr fontId="49" type="noConversion"/>
  </si>
  <si>
    <t>WHL  CI6</t>
    <phoneticPr fontId="49" type="noConversion"/>
  </si>
  <si>
    <t>INTERASIA AMBITION</t>
    <phoneticPr fontId="49" type="noConversion"/>
  </si>
  <si>
    <t>INTERASIA ACCELERATE</t>
    <phoneticPr fontId="49" type="noConversion"/>
  </si>
  <si>
    <t>W019</t>
    <phoneticPr fontId="49" type="noConversion"/>
  </si>
  <si>
    <t>WAN HAI 512</t>
    <phoneticPr fontId="49" type="noConversion"/>
  </si>
  <si>
    <t>W125</t>
    <phoneticPr fontId="49" type="noConversion"/>
  </si>
  <si>
    <t>SM INCHEON</t>
    <phoneticPr fontId="49" type="noConversion"/>
  </si>
  <si>
    <t>922W</t>
    <phoneticPr fontId="49" type="noConversion"/>
  </si>
  <si>
    <t>017S</t>
    <phoneticPr fontId="49" type="noConversion"/>
  </si>
  <si>
    <t>SEOUL GLOW</t>
    <phoneticPr fontId="49" type="noConversion"/>
  </si>
  <si>
    <t>SITC MINGDE</t>
    <phoneticPr fontId="49" type="noConversion"/>
  </si>
  <si>
    <t>2622S</t>
    <phoneticPr fontId="49" type="noConversion"/>
  </si>
  <si>
    <t>SITC WENDE</t>
    <phoneticPr fontId="49" type="noConversion"/>
  </si>
  <si>
    <t>2624S</t>
    <phoneticPr fontId="49" type="noConversion"/>
  </si>
  <si>
    <t>SITC RUIDE</t>
    <phoneticPr fontId="49" type="noConversion"/>
  </si>
  <si>
    <t>BLANK SAILING</t>
    <phoneticPr fontId="49" type="noConversion"/>
  </si>
  <si>
    <t>NBOS QIN</t>
    <phoneticPr fontId="49" type="noConversion"/>
  </si>
  <si>
    <t>2621S</t>
    <phoneticPr fontId="49" type="noConversion"/>
  </si>
  <si>
    <t xml:space="preserve">HO CHI MINH    </t>
    <phoneticPr fontId="49" type="noConversion"/>
  </si>
  <si>
    <t>085S</t>
    <phoneticPr fontId="49" type="noConversion"/>
  </si>
  <si>
    <t>DING XIANG TAI PING</t>
    <phoneticPr fontId="49" type="noConversion"/>
  </si>
  <si>
    <t>031S</t>
    <phoneticPr fontId="49" type="noConversion"/>
  </si>
  <si>
    <t>BEROLINA C</t>
    <phoneticPr fontId="49" type="noConversion"/>
  </si>
  <si>
    <t>AS PATRIA</t>
    <phoneticPr fontId="49" type="noConversion"/>
  </si>
  <si>
    <t>628S</t>
    <phoneticPr fontId="49" type="noConversion"/>
  </si>
  <si>
    <t>086S</t>
    <phoneticPr fontId="49" type="noConversion"/>
  </si>
  <si>
    <t xml:space="preserve">HAIPHONG </t>
    <phoneticPr fontId="49" type="noConversion"/>
  </si>
  <si>
    <t>SIRI BHUM</t>
    <phoneticPr fontId="49" type="noConversion"/>
  </si>
  <si>
    <t>2645S</t>
    <phoneticPr fontId="49" type="noConversion"/>
  </si>
  <si>
    <t>SINOTRANS DALIAN</t>
    <phoneticPr fontId="49" type="noConversion"/>
  </si>
  <si>
    <t>2639S</t>
    <phoneticPr fontId="49" type="noConversion"/>
  </si>
  <si>
    <t>2647S</t>
  </si>
  <si>
    <t>2647S</t>
    <phoneticPr fontId="49" type="noConversion"/>
  </si>
  <si>
    <t>2641S</t>
    <phoneticPr fontId="49" type="noConversion"/>
  </si>
  <si>
    <t>2649S</t>
  </si>
  <si>
    <t>2649S</t>
    <phoneticPr fontId="49" type="noConversion"/>
  </si>
  <si>
    <t>XIN SHAN TOU</t>
    <phoneticPr fontId="49" type="noConversion"/>
  </si>
  <si>
    <t>225E</t>
    <phoneticPr fontId="49" type="noConversion"/>
  </si>
  <si>
    <t>XIN YING KOU</t>
    <phoneticPr fontId="49" type="noConversion"/>
  </si>
  <si>
    <t>269E</t>
    <phoneticPr fontId="49" type="noConversion"/>
  </si>
  <si>
    <t>COSCO VENICE</t>
    <phoneticPr fontId="49" type="noConversion"/>
  </si>
  <si>
    <t>081E</t>
    <phoneticPr fontId="49" type="noConversion"/>
  </si>
  <si>
    <t>COSCO SANTOS</t>
    <phoneticPr fontId="49" type="noConversion"/>
  </si>
  <si>
    <t>102E</t>
    <phoneticPr fontId="49" type="noConversion"/>
  </si>
  <si>
    <t xml:space="preserve">JAKARTA       </t>
    <phoneticPr fontId="49" type="noConversion"/>
  </si>
  <si>
    <t>KMTC HAIPHONG</t>
    <phoneticPr fontId="49" type="noConversion"/>
  </si>
  <si>
    <t>2609S</t>
    <phoneticPr fontId="49" type="noConversion"/>
  </si>
  <si>
    <t>KMTC SHANGHAI</t>
    <phoneticPr fontId="49" type="noConversion"/>
  </si>
  <si>
    <t>2610S</t>
    <phoneticPr fontId="49" type="noConversion"/>
  </si>
  <si>
    <t>KMTC INCHEON</t>
    <phoneticPr fontId="49" type="noConversion"/>
  </si>
  <si>
    <t>2611S</t>
    <phoneticPr fontId="49" type="noConversion"/>
  </si>
  <si>
    <t xml:space="preserve">LAEM CHABANG  </t>
    <phoneticPr fontId="49" type="noConversion"/>
  </si>
  <si>
    <t>CNC PLUTO</t>
    <phoneticPr fontId="49" type="noConversion"/>
  </si>
  <si>
    <t>CSE0G0S89</t>
    <phoneticPr fontId="49" type="noConversion"/>
  </si>
  <si>
    <t>ZHONG GU BO HAI</t>
    <phoneticPr fontId="49" type="noConversion"/>
  </si>
  <si>
    <t>CSE0I0S89</t>
    <phoneticPr fontId="49" type="noConversion"/>
  </si>
  <si>
    <t>KUO LONG</t>
    <phoneticPr fontId="49" type="noConversion"/>
  </si>
  <si>
    <t>CSE0K0S89</t>
    <phoneticPr fontId="49" type="noConversion"/>
  </si>
  <si>
    <t>SEA OF LUCK</t>
    <phoneticPr fontId="49" type="noConversion"/>
  </si>
  <si>
    <t>CSE0M0S89</t>
    <phoneticPr fontId="49" type="noConversion"/>
  </si>
  <si>
    <t>XIN MING ZHOU 98</t>
    <phoneticPr fontId="49" type="noConversion"/>
  </si>
  <si>
    <t>2616S</t>
    <phoneticPr fontId="49" type="noConversion"/>
  </si>
  <si>
    <t>KHUNA BHUM</t>
    <phoneticPr fontId="49" type="noConversion"/>
  </si>
  <si>
    <t>089S</t>
    <phoneticPr fontId="49" type="noConversion"/>
  </si>
  <si>
    <t>JARU BHUM</t>
    <phoneticPr fontId="49" type="noConversion"/>
  </si>
  <si>
    <t>181S</t>
    <phoneticPr fontId="49" type="noConversion"/>
  </si>
  <si>
    <t>XIN MING ZHOU 98</t>
    <phoneticPr fontId="49" type="noConversion"/>
  </si>
  <si>
    <t>2617S</t>
    <phoneticPr fontId="49" type="noConversion"/>
  </si>
  <si>
    <t>KHUNA BHUM</t>
    <phoneticPr fontId="49" type="noConversion"/>
  </si>
  <si>
    <t>090S</t>
    <phoneticPr fontId="49" type="noConversion"/>
  </si>
  <si>
    <t xml:space="preserve">SINGAPORE        </t>
    <phoneticPr fontId="49" type="noConversion"/>
  </si>
  <si>
    <t>XIN NING BO</t>
    <phoneticPr fontId="49" type="noConversion"/>
  </si>
  <si>
    <t>128S</t>
    <phoneticPr fontId="49" type="noConversion"/>
  </si>
  <si>
    <t>OOCL CALIFORNIA</t>
    <phoneticPr fontId="49" type="noConversion"/>
  </si>
  <si>
    <t>179S</t>
    <phoneticPr fontId="49" type="noConversion"/>
  </si>
  <si>
    <t>XIN QIN HUANG DAO</t>
    <phoneticPr fontId="49" type="noConversion"/>
  </si>
  <si>
    <t>137S</t>
    <phoneticPr fontId="49" type="noConversion"/>
  </si>
  <si>
    <t>TIAN CHANG HE</t>
    <phoneticPr fontId="49" type="noConversion"/>
  </si>
  <si>
    <t>MANILA(N)</t>
    <phoneticPr fontId="49" type="noConversion"/>
  </si>
  <si>
    <t>ZHONG WAI YUN XIN GANG</t>
    <phoneticPr fontId="49" type="noConversion"/>
  </si>
  <si>
    <t>2613S</t>
    <phoneticPr fontId="49" type="noConversion"/>
  </si>
  <si>
    <t>2614S</t>
    <phoneticPr fontId="49" type="noConversion"/>
  </si>
  <si>
    <t>2617S</t>
    <phoneticPr fontId="49" type="noConversion"/>
  </si>
  <si>
    <t>PENGING</t>
    <phoneticPr fontId="49" type="noConversion"/>
  </si>
  <si>
    <t xml:space="preserve">KOBE </t>
    <phoneticPr fontId="49" type="noConversion"/>
  </si>
  <si>
    <t>NEW MINGZHOU 68</t>
    <phoneticPr fontId="49" type="noConversion"/>
  </si>
  <si>
    <t>2614N</t>
    <phoneticPr fontId="49" type="noConversion"/>
  </si>
  <si>
    <t>NEW MINGZHOU 28</t>
    <phoneticPr fontId="49" type="noConversion"/>
  </si>
  <si>
    <t>2646N</t>
    <phoneticPr fontId="49" type="noConversion"/>
  </si>
  <si>
    <t>NEW MINGZHOU 60</t>
    <phoneticPr fontId="49" type="noConversion"/>
  </si>
  <si>
    <t>2615N</t>
    <phoneticPr fontId="49" type="noConversion"/>
  </si>
  <si>
    <t>NEW MINGZHOU 66</t>
    <phoneticPr fontId="49" type="noConversion"/>
  </si>
  <si>
    <t>2616N</t>
    <phoneticPr fontId="49" type="noConversion"/>
  </si>
  <si>
    <t xml:space="preserve">TOKYO </t>
    <phoneticPr fontId="49" type="noConversion"/>
  </si>
  <si>
    <t>252E</t>
    <phoneticPr fontId="49" type="noConversion"/>
  </si>
  <si>
    <t>253E</t>
  </si>
  <si>
    <t>254E</t>
  </si>
  <si>
    <t>255E</t>
  </si>
  <si>
    <t>256E</t>
  </si>
  <si>
    <t xml:space="preserve">BUSAN  </t>
    <phoneticPr fontId="49" type="noConversion"/>
  </si>
  <si>
    <t>035E</t>
    <phoneticPr fontId="49" type="noConversion"/>
  </si>
  <si>
    <t>036E</t>
    <phoneticPr fontId="49" type="noConversion"/>
  </si>
  <si>
    <t>037E</t>
    <phoneticPr fontId="49" type="noConversion"/>
  </si>
  <si>
    <t>038E</t>
    <phoneticPr fontId="49" type="noConversion"/>
  </si>
  <si>
    <t>039E</t>
    <phoneticPr fontId="49" type="noConversion"/>
  </si>
  <si>
    <t>2618E</t>
    <phoneticPr fontId="49" type="noConversion"/>
  </si>
  <si>
    <t>2619E</t>
    <phoneticPr fontId="49" type="noConversion"/>
  </si>
  <si>
    <t>2620E</t>
    <phoneticPr fontId="49" type="noConversion"/>
  </si>
  <si>
    <t xml:space="preserve">INCHON </t>
    <phoneticPr fontId="49" type="noConversion"/>
  </si>
  <si>
    <t>2646E</t>
    <phoneticPr fontId="49" type="noConversion"/>
  </si>
  <si>
    <t>2647E</t>
  </si>
  <si>
    <t>2648E</t>
  </si>
  <si>
    <t>2649E</t>
  </si>
  <si>
    <t>2650E</t>
  </si>
  <si>
    <t>2634E</t>
  </si>
  <si>
    <t>2635E</t>
  </si>
  <si>
    <t>2636E</t>
  </si>
  <si>
    <t>2637E</t>
  </si>
  <si>
    <t xml:space="preserve">KAOHSIUNG </t>
    <phoneticPr fontId="49" type="noConversion"/>
  </si>
  <si>
    <t>2645S</t>
    <phoneticPr fontId="49" type="noConversion"/>
  </si>
  <si>
    <t>2645S</t>
    <phoneticPr fontId="49" type="noConversion"/>
  </si>
  <si>
    <t>2646S</t>
  </si>
  <si>
    <t>2648S</t>
  </si>
  <si>
    <t>TS LIANYUNGANG</t>
    <phoneticPr fontId="49" type="noConversion"/>
  </si>
  <si>
    <t>2623S</t>
    <phoneticPr fontId="49" type="noConversion"/>
  </si>
  <si>
    <t>ZHONG GU DI ZHONG HAI</t>
    <phoneticPr fontId="49" type="noConversion"/>
  </si>
  <si>
    <t>648S</t>
    <phoneticPr fontId="49" type="noConversion"/>
  </si>
  <si>
    <t>SNL CHS/SITC CJV5</t>
    <phoneticPr fontId="49" type="noConversion"/>
  </si>
  <si>
    <t xml:space="preserve">HONGKONG </t>
    <phoneticPr fontId="49" type="noConversion"/>
  </si>
  <si>
    <t>NOVA STAR</t>
    <phoneticPr fontId="49" type="noConversion"/>
  </si>
  <si>
    <t>2642S</t>
    <phoneticPr fontId="49" type="noConversion"/>
  </si>
  <si>
    <t>SITC RENHE</t>
    <phoneticPr fontId="49" type="noConversion"/>
  </si>
  <si>
    <t>2630S</t>
    <phoneticPr fontId="49" type="noConversion"/>
  </si>
  <si>
    <t>SITC ANHE</t>
    <phoneticPr fontId="49" type="noConversion"/>
  </si>
  <si>
    <t>2632S</t>
    <phoneticPr fontId="49" type="noConversion"/>
  </si>
  <si>
    <t>SITC YUANHE</t>
    <phoneticPr fontId="49" type="noConversion"/>
  </si>
  <si>
    <t>NOVA STAR</t>
    <phoneticPr fontId="49" type="noConversion"/>
  </si>
  <si>
    <t>2644S</t>
    <phoneticPr fontId="49" type="noConversion"/>
  </si>
  <si>
    <t xml:space="preserve">MADRAS/CHENNAI  </t>
    <phoneticPr fontId="49" type="noConversion"/>
  </si>
  <si>
    <t>IAL CI3</t>
    <phoneticPr fontId="49" type="noConversion"/>
  </si>
  <si>
    <t>INTERASIA HORIZON</t>
    <phoneticPr fontId="49" type="noConversion"/>
  </si>
  <si>
    <t>W060</t>
    <phoneticPr fontId="49" type="noConversion"/>
  </si>
  <si>
    <t>REN JIAN 10</t>
    <phoneticPr fontId="49" type="noConversion"/>
  </si>
  <si>
    <t>0017W</t>
    <phoneticPr fontId="49" type="noConversion"/>
  </si>
  <si>
    <t>WAN HAI 323</t>
    <phoneticPr fontId="49" type="noConversion"/>
  </si>
  <si>
    <t>W063</t>
    <phoneticPr fontId="49" type="noConversion"/>
  </si>
  <si>
    <t xml:space="preserve">NHAVA SHEVA      </t>
    <phoneticPr fontId="49" type="noConversion"/>
  </si>
  <si>
    <t>KMTC DAMMAM</t>
    <phoneticPr fontId="49" type="noConversion"/>
  </si>
  <si>
    <t>2605W</t>
    <phoneticPr fontId="49" type="noConversion"/>
  </si>
  <si>
    <t>EVER LIFTING</t>
    <phoneticPr fontId="49" type="noConversion"/>
  </si>
  <si>
    <t>067W</t>
    <phoneticPr fontId="49" type="noConversion"/>
  </si>
  <si>
    <t>X-PRESS PYXIS</t>
    <phoneticPr fontId="49" type="noConversion"/>
  </si>
  <si>
    <t>26007W</t>
    <phoneticPr fontId="49" type="noConversion"/>
  </si>
  <si>
    <t>ONE MOTIVATOR</t>
    <phoneticPr fontId="49" type="noConversion"/>
  </si>
  <si>
    <t>0086W</t>
    <phoneticPr fontId="49" type="noConversion"/>
  </si>
  <si>
    <t>IAL CI6</t>
    <phoneticPr fontId="49" type="noConversion"/>
  </si>
  <si>
    <t xml:space="preserve">COLOMBO        </t>
    <phoneticPr fontId="49" type="noConversion"/>
  </si>
  <si>
    <t>WAN HAI 516</t>
    <phoneticPr fontId="49" type="noConversion"/>
  </si>
  <si>
    <t>W098</t>
    <phoneticPr fontId="49" type="noConversion"/>
  </si>
  <si>
    <t>XIN PU DONG</t>
    <phoneticPr fontId="49" type="noConversion"/>
  </si>
  <si>
    <t>294W</t>
    <phoneticPr fontId="49" type="noConversion"/>
  </si>
  <si>
    <t>XIN FU ZHOU</t>
    <phoneticPr fontId="49" type="noConversion"/>
  </si>
  <si>
    <t>103W</t>
    <phoneticPr fontId="49" type="noConversion"/>
  </si>
  <si>
    <t>WAN HAI 621</t>
    <phoneticPr fontId="49" type="noConversion"/>
  </si>
  <si>
    <t>W029</t>
    <phoneticPr fontId="49" type="noConversion"/>
  </si>
  <si>
    <t>CHITTAGONG</t>
    <phoneticPr fontId="49" type="noConversion"/>
  </si>
  <si>
    <t>MAERSK YOKOHAMA</t>
    <phoneticPr fontId="49" type="noConversion"/>
  </si>
  <si>
    <t>565A</t>
    <phoneticPr fontId="49" type="noConversion"/>
  </si>
  <si>
    <t>MAERSK QINZHOU</t>
    <phoneticPr fontId="49" type="noConversion"/>
  </si>
  <si>
    <t>639A</t>
    <phoneticPr fontId="49" type="noConversion"/>
  </si>
  <si>
    <t>MAERSK BINTULU</t>
    <phoneticPr fontId="49" type="noConversion"/>
  </si>
  <si>
    <t>632A</t>
    <phoneticPr fontId="49" type="noConversion"/>
  </si>
  <si>
    <t>MCC DANANG</t>
    <phoneticPr fontId="49" type="noConversion"/>
  </si>
  <si>
    <t>621A</t>
    <phoneticPr fontId="49" type="noConversion"/>
  </si>
  <si>
    <t>MAERSK DAVAO</t>
    <phoneticPr fontId="49" type="noConversion"/>
  </si>
  <si>
    <t>623A</t>
    <phoneticPr fontId="49" type="noConversion"/>
  </si>
  <si>
    <t>MCC CEBU</t>
    <phoneticPr fontId="49" type="noConversion"/>
  </si>
  <si>
    <t>644S</t>
    <phoneticPr fontId="49" type="noConversion"/>
  </si>
  <si>
    <t>MAERSK KWANGYANG</t>
    <phoneticPr fontId="49" type="noConversion"/>
  </si>
  <si>
    <t>630S</t>
    <phoneticPr fontId="49" type="noConversion"/>
  </si>
  <si>
    <t>MCC TOKYO</t>
    <phoneticPr fontId="49" type="noConversion"/>
  </si>
  <si>
    <t>639S</t>
    <phoneticPr fontId="49" type="noConversion"/>
  </si>
  <si>
    <t>MAERSK VLADIVOSTOK</t>
    <phoneticPr fontId="49" type="noConversion"/>
  </si>
  <si>
    <t>623S</t>
    <phoneticPr fontId="49" type="noConversion"/>
  </si>
  <si>
    <t>MAERSK XIAMEN</t>
    <phoneticPr fontId="49" type="noConversion"/>
  </si>
  <si>
    <t>560S</t>
    <phoneticPr fontId="49" type="noConversion"/>
  </si>
  <si>
    <t xml:space="preserve">BUENOS AIRES     </t>
    <phoneticPr fontId="49" type="noConversion"/>
  </si>
  <si>
    <t>ONE MAGDALENA</t>
    <phoneticPr fontId="49" type="noConversion"/>
  </si>
  <si>
    <t>CAPE ARTEMISIO</t>
    <phoneticPr fontId="49" type="noConversion"/>
  </si>
  <si>
    <t>FI645A</t>
    <phoneticPr fontId="49" type="noConversion"/>
  </si>
  <si>
    <t>SEASPAN BELIEF</t>
    <phoneticPr fontId="49" type="noConversion"/>
  </si>
  <si>
    <t>2646W</t>
    <phoneticPr fontId="49" type="noConversion"/>
  </si>
  <si>
    <t>MSC SHREYA B</t>
    <phoneticPr fontId="49" type="noConversion"/>
  </si>
  <si>
    <t>FI647A</t>
    <phoneticPr fontId="49" type="noConversion"/>
  </si>
  <si>
    <t>COSCO MALAYSIA</t>
    <phoneticPr fontId="49" type="noConversion"/>
  </si>
  <si>
    <t>111W</t>
    <phoneticPr fontId="49" type="noConversion"/>
  </si>
  <si>
    <t>COSCO SHIPPING RHINE</t>
    <phoneticPr fontId="49" type="noConversion"/>
  </si>
  <si>
    <t>043W</t>
    <phoneticPr fontId="49" type="noConversion"/>
  </si>
  <si>
    <t>0002W</t>
    <phoneticPr fontId="49" type="noConversion"/>
  </si>
  <si>
    <t>KOTA ELAN</t>
    <phoneticPr fontId="49" type="noConversion"/>
  </si>
  <si>
    <t>EVER FAR</t>
    <phoneticPr fontId="49" type="noConversion"/>
  </si>
  <si>
    <t>1723-033W</t>
    <phoneticPr fontId="49" type="noConversion"/>
  </si>
  <si>
    <t>KOTA PAHLAWAN</t>
    <phoneticPr fontId="49" type="noConversion"/>
  </si>
  <si>
    <t>0046W</t>
    <phoneticPr fontId="49" type="noConversion"/>
  </si>
  <si>
    <t xml:space="preserve">PARANAGUA        </t>
    <phoneticPr fontId="49" type="noConversion"/>
  </si>
  <si>
    <t>CMA CGM OSMIUM</t>
    <phoneticPr fontId="49" type="noConversion"/>
  </si>
  <si>
    <t>0BDPVW1MA</t>
    <phoneticPr fontId="49" type="noConversion"/>
  </si>
  <si>
    <t>COSCO SHIPPING CHILE</t>
    <phoneticPr fontId="49" type="noConversion"/>
  </si>
  <si>
    <t>009W</t>
    <phoneticPr fontId="49" type="noConversion"/>
  </si>
  <si>
    <t>COSCO SHIPPING ARGENTINA</t>
    <phoneticPr fontId="49" type="noConversion"/>
  </si>
  <si>
    <t>012W</t>
    <phoneticPr fontId="49" type="noConversion"/>
  </si>
  <si>
    <t>CMA CGM IRON</t>
    <phoneticPr fontId="49" type="noConversion"/>
  </si>
  <si>
    <t>SE2060W19</t>
    <phoneticPr fontId="49" type="noConversion"/>
  </si>
  <si>
    <t xml:space="preserve">CALLAO </t>
    <phoneticPr fontId="49" type="noConversion"/>
  </si>
  <si>
    <t>ONE SPHERE</t>
    <phoneticPr fontId="49" type="noConversion"/>
  </si>
  <si>
    <t>2646E</t>
    <phoneticPr fontId="49" type="noConversion"/>
  </si>
  <si>
    <t>MANZANILLO EXPRESS</t>
    <phoneticPr fontId="49" type="noConversion"/>
  </si>
  <si>
    <t>2648E</t>
    <phoneticPr fontId="49" type="noConversion"/>
  </si>
  <si>
    <t>HMM BLESSING</t>
    <phoneticPr fontId="49" type="noConversion"/>
  </si>
  <si>
    <t>0041E</t>
    <phoneticPr fontId="49" type="noConversion"/>
  </si>
  <si>
    <t>EVER LOADING</t>
    <phoneticPr fontId="49" type="noConversion"/>
  </si>
  <si>
    <t>0808-077E</t>
    <phoneticPr fontId="49" type="noConversion"/>
  </si>
  <si>
    <t>EVER LIBERAL</t>
    <phoneticPr fontId="49" type="noConversion"/>
  </si>
  <si>
    <t>0809-072E</t>
    <phoneticPr fontId="49" type="noConversion"/>
  </si>
  <si>
    <t>EVER LUCENT</t>
    <phoneticPr fontId="49" type="noConversion"/>
  </si>
  <si>
    <t>0810-074E</t>
    <phoneticPr fontId="49" type="noConversion"/>
  </si>
  <si>
    <t>EVER LAWFUL</t>
    <phoneticPr fontId="49" type="noConversion"/>
  </si>
  <si>
    <t>0811-074E</t>
    <phoneticPr fontId="49" type="noConversion"/>
  </si>
  <si>
    <t xml:space="preserve">GUAYAQUIL  </t>
    <phoneticPr fontId="49" type="noConversion"/>
  </si>
  <si>
    <t>EVER FORTUNE</t>
    <phoneticPr fontId="49" type="noConversion"/>
  </si>
  <si>
    <t>0706-029E</t>
    <phoneticPr fontId="49" type="noConversion"/>
  </si>
  <si>
    <t>WAN HAI A16</t>
    <phoneticPr fontId="49" type="noConversion"/>
  </si>
  <si>
    <t>E013</t>
    <phoneticPr fontId="49" type="noConversion"/>
  </si>
  <si>
    <t>WAN HAI A02</t>
    <phoneticPr fontId="49" type="noConversion"/>
  </si>
  <si>
    <t>E019</t>
    <phoneticPr fontId="49" type="noConversion"/>
  </si>
  <si>
    <t>KOTA PEONY</t>
    <phoneticPr fontId="49" type="noConversion"/>
  </si>
  <si>
    <t>0013E</t>
    <phoneticPr fontId="49" type="noConversion"/>
  </si>
  <si>
    <t xml:space="preserve">BUENA VENTURA </t>
    <phoneticPr fontId="49" type="noConversion"/>
  </si>
  <si>
    <t>COSCO/WSA</t>
    <phoneticPr fontId="49" type="noConversion"/>
  </si>
  <si>
    <t xml:space="preserve">COLON </t>
    <phoneticPr fontId="49" type="noConversion"/>
  </si>
  <si>
    <t>CMA CGM BIG SUR</t>
    <phoneticPr fontId="49" type="noConversion"/>
  </si>
  <si>
    <t>PEX050E19</t>
    <phoneticPr fontId="49" type="noConversion"/>
  </si>
  <si>
    <t>CMA CGM TENERE</t>
    <phoneticPr fontId="49" type="noConversion"/>
  </si>
  <si>
    <t>PEX070E19</t>
    <phoneticPr fontId="49" type="noConversion"/>
  </si>
  <si>
    <t>CMA CGM ESMERALDA</t>
    <phoneticPr fontId="49" type="noConversion"/>
  </si>
  <si>
    <t>PEX090E19</t>
    <phoneticPr fontId="49" type="noConversion"/>
  </si>
  <si>
    <t>CSCL LONG BEACH</t>
    <phoneticPr fontId="49" type="noConversion"/>
  </si>
  <si>
    <t>065E</t>
    <phoneticPr fontId="49" type="noConversion"/>
  </si>
  <si>
    <t>CMA CGM CAPE COD</t>
    <phoneticPr fontId="49" type="noConversion"/>
  </si>
  <si>
    <t>PEX0D0E19</t>
    <phoneticPr fontId="49" type="noConversion"/>
  </si>
  <si>
    <t>SAN JOSE ,COSTARICA</t>
    <phoneticPr fontId="49" type="noConversion"/>
  </si>
  <si>
    <t>2644E</t>
    <phoneticPr fontId="49" type="noConversion"/>
  </si>
  <si>
    <t>SEASPAN ZAMBEZI</t>
    <phoneticPr fontId="49" type="noConversion"/>
  </si>
  <si>
    <t>2645E</t>
    <phoneticPr fontId="49" type="noConversion"/>
  </si>
  <si>
    <t>YOKOHAMA EXPRESS</t>
    <phoneticPr fontId="49" type="noConversion"/>
  </si>
  <si>
    <t>POSORJA EXPRESS</t>
    <phoneticPr fontId="49" type="noConversion"/>
  </si>
  <si>
    <t>2647E</t>
    <phoneticPr fontId="49" type="noConversion"/>
  </si>
  <si>
    <t>SEASPAN BRAVO</t>
    <phoneticPr fontId="49" type="noConversion"/>
  </si>
  <si>
    <t>0105E</t>
    <phoneticPr fontId="49" type="noConversion"/>
  </si>
  <si>
    <t xml:space="preserve">ATLANTA,GA </t>
    <phoneticPr fontId="49" type="noConversion"/>
  </si>
  <si>
    <t>EVER LEGION</t>
    <phoneticPr fontId="49" type="noConversion"/>
  </si>
  <si>
    <t>1290-072E</t>
    <phoneticPr fontId="49" type="noConversion"/>
  </si>
  <si>
    <t>EVER FORE</t>
    <phoneticPr fontId="49" type="noConversion"/>
  </si>
  <si>
    <t>1291-025E</t>
    <phoneticPr fontId="49" type="noConversion"/>
  </si>
  <si>
    <t>EVER FOREVER</t>
    <phoneticPr fontId="49" type="noConversion"/>
  </si>
  <si>
    <t>1292-040E</t>
    <phoneticPr fontId="49" type="noConversion"/>
  </si>
  <si>
    <t>EVER LEGACY</t>
    <phoneticPr fontId="49" type="noConversion"/>
  </si>
  <si>
    <t>1293-081E</t>
    <phoneticPr fontId="49" type="noConversion"/>
  </si>
  <si>
    <t>TITAN</t>
    <phoneticPr fontId="49" type="noConversion"/>
  </si>
  <si>
    <t>1294-045E</t>
    <phoneticPr fontId="49" type="noConversion"/>
  </si>
  <si>
    <t xml:space="preserve">LOS ANGELES,CA </t>
    <phoneticPr fontId="49" type="noConversion"/>
  </si>
  <si>
    <t>CSCL SUMMER</t>
    <phoneticPr fontId="49" type="noConversion"/>
  </si>
  <si>
    <t>077E</t>
    <phoneticPr fontId="49" type="noConversion"/>
  </si>
  <si>
    <t>BLANK SAILING</t>
    <phoneticPr fontId="49" type="noConversion"/>
  </si>
  <si>
    <t>CSCL EAST CHINA SEA</t>
    <phoneticPr fontId="49" type="noConversion"/>
  </si>
  <si>
    <t>080E</t>
    <phoneticPr fontId="49" type="noConversion"/>
  </si>
  <si>
    <t>SHANGHAI</t>
    <phoneticPr fontId="49" type="noConversion"/>
  </si>
  <si>
    <t>123E</t>
    <phoneticPr fontId="49" type="noConversion"/>
  </si>
  <si>
    <t>HMM EMERALD</t>
    <phoneticPr fontId="49" type="noConversion"/>
  </si>
  <si>
    <t>0016E</t>
    <phoneticPr fontId="49" type="noConversion"/>
  </si>
  <si>
    <t>HMM NURI</t>
    <phoneticPr fontId="49" type="noConversion"/>
  </si>
  <si>
    <t>0022E</t>
    <phoneticPr fontId="49" type="noConversion"/>
  </si>
  <si>
    <t>HMM HANUL</t>
    <phoneticPr fontId="49" type="noConversion"/>
  </si>
  <si>
    <t>0028E</t>
    <phoneticPr fontId="49" type="noConversion"/>
  </si>
  <si>
    <t>HMM DIAMOND</t>
    <phoneticPr fontId="49" type="noConversion"/>
  </si>
  <si>
    <t>0013E</t>
    <phoneticPr fontId="49" type="noConversion"/>
  </si>
  <si>
    <t>HMM RAON</t>
    <phoneticPr fontId="49" type="noConversion"/>
  </si>
  <si>
    <t>0027E</t>
    <phoneticPr fontId="49" type="noConversion"/>
  </si>
  <si>
    <t>EVER LOVELY</t>
    <phoneticPr fontId="49" type="noConversion"/>
  </si>
  <si>
    <t>1246-070E</t>
    <phoneticPr fontId="49" type="noConversion"/>
  </si>
  <si>
    <t>EVER LOGIC</t>
    <phoneticPr fontId="49" type="noConversion"/>
  </si>
  <si>
    <t>1247-089E</t>
    <phoneticPr fontId="49" type="noConversion"/>
  </si>
  <si>
    <t>TAURUS</t>
    <phoneticPr fontId="49" type="noConversion"/>
  </si>
  <si>
    <t>1248-044E</t>
    <phoneticPr fontId="49" type="noConversion"/>
  </si>
  <si>
    <t>EVER LAUREL</t>
    <phoneticPr fontId="49" type="noConversion"/>
  </si>
  <si>
    <t>1249-081E</t>
    <phoneticPr fontId="49" type="noConversion"/>
  </si>
  <si>
    <t>EVER LIVELY</t>
    <phoneticPr fontId="49" type="noConversion"/>
  </si>
  <si>
    <t>1250-080E</t>
    <phoneticPr fontId="49" type="noConversion"/>
  </si>
  <si>
    <t xml:space="preserve">OOCL ECUADOR
</t>
    <phoneticPr fontId="49" type="noConversion"/>
  </si>
  <si>
    <t>001E</t>
    <phoneticPr fontId="49" type="noConversion"/>
  </si>
  <si>
    <t>COSCO ITALY</t>
    <phoneticPr fontId="49" type="noConversion"/>
  </si>
  <si>
    <t>085E</t>
    <phoneticPr fontId="49" type="noConversion"/>
  </si>
  <si>
    <t>OOCL BERLIN</t>
    <phoneticPr fontId="49" type="noConversion"/>
  </si>
  <si>
    <t>062E</t>
    <phoneticPr fontId="49" type="noConversion"/>
  </si>
  <si>
    <t xml:space="preserve"> </t>
    <phoneticPr fontId="49" type="noConversion"/>
  </si>
  <si>
    <t>OOCL IRIS</t>
    <phoneticPr fontId="49" type="noConversion"/>
  </si>
  <si>
    <t>010E</t>
    <phoneticPr fontId="49" type="noConversion"/>
  </si>
  <si>
    <t>SEATLE,WA</t>
    <phoneticPr fontId="49" type="noConversion"/>
  </si>
  <si>
    <t>COSCO JEDDAH</t>
    <phoneticPr fontId="49" type="noConversion"/>
  </si>
  <si>
    <t>098N</t>
    <phoneticPr fontId="49" type="noConversion"/>
  </si>
  <si>
    <t>XIN SHAN TOU</t>
    <phoneticPr fontId="49" type="noConversion"/>
  </si>
  <si>
    <t>226N</t>
    <phoneticPr fontId="49" type="noConversion"/>
  </si>
  <si>
    <t>XIN YING KOU</t>
    <phoneticPr fontId="49" type="noConversion"/>
  </si>
  <si>
    <t>270N</t>
    <phoneticPr fontId="49" type="noConversion"/>
  </si>
  <si>
    <t>COSCO VENICE</t>
    <phoneticPr fontId="49" type="noConversion"/>
  </si>
  <si>
    <t>082N</t>
    <phoneticPr fontId="49" type="noConversion"/>
  </si>
  <si>
    <t>NEW YORK,NJ</t>
    <phoneticPr fontId="49" type="noConversion"/>
  </si>
  <si>
    <t>BLANK SAILING</t>
    <phoneticPr fontId="49" type="noConversion"/>
  </si>
  <si>
    <t>COSCO SHIPPING CAMELLIA</t>
    <phoneticPr fontId="49" type="noConversion"/>
  </si>
  <si>
    <t>036E</t>
    <phoneticPr fontId="49" type="noConversion"/>
  </si>
  <si>
    <t>OOCL FRANCE</t>
    <phoneticPr fontId="49" type="noConversion"/>
  </si>
  <si>
    <t>072E</t>
    <phoneticPr fontId="49" type="noConversion"/>
  </si>
  <si>
    <t>COSCO SHIPPING ORCHID</t>
    <phoneticPr fontId="49" type="noConversion"/>
  </si>
  <si>
    <t>036E</t>
    <phoneticPr fontId="49" type="noConversion"/>
  </si>
  <si>
    <t>KURE</t>
    <phoneticPr fontId="49" type="noConversion"/>
  </si>
  <si>
    <t>GE645E</t>
    <phoneticPr fontId="49" type="noConversion"/>
  </si>
  <si>
    <t>KOWLOON</t>
    <phoneticPr fontId="49" type="noConversion"/>
  </si>
  <si>
    <t>GE646E</t>
    <phoneticPr fontId="49" type="noConversion"/>
  </si>
  <si>
    <t>KARLSKRONA</t>
    <phoneticPr fontId="49" type="noConversion"/>
  </si>
  <si>
    <t>GE648E</t>
    <phoneticPr fontId="49" type="noConversion"/>
  </si>
  <si>
    <t>MARIA Y</t>
    <phoneticPr fontId="49" type="noConversion"/>
  </si>
  <si>
    <t>GE647E</t>
    <phoneticPr fontId="49" type="noConversion"/>
  </si>
  <si>
    <t>MSC MUMBAI VIII</t>
    <phoneticPr fontId="49" type="noConversion"/>
  </si>
  <si>
    <t>GE649E</t>
    <phoneticPr fontId="49" type="noConversion"/>
  </si>
  <si>
    <t>MIAMI,FL</t>
    <phoneticPr fontId="49" type="noConversion"/>
  </si>
  <si>
    <t>KOI</t>
    <phoneticPr fontId="49" type="noConversion"/>
  </si>
  <si>
    <t>PX30I0E19</t>
    <phoneticPr fontId="49" type="noConversion"/>
  </si>
  <si>
    <t>CMA CGM FIDELIO</t>
    <phoneticPr fontId="49" type="noConversion"/>
  </si>
  <si>
    <t>PX30K0E19</t>
    <phoneticPr fontId="49" type="noConversion"/>
  </si>
  <si>
    <t>CMA CGM NIAGARA</t>
    <phoneticPr fontId="49" type="noConversion"/>
  </si>
  <si>
    <t>PX30M0E19</t>
    <phoneticPr fontId="49" type="noConversion"/>
  </si>
  <si>
    <t>CMA CGM ORFEO</t>
    <phoneticPr fontId="49" type="noConversion"/>
  </si>
  <si>
    <t>PX30O0E19</t>
    <phoneticPr fontId="49" type="noConversion"/>
  </si>
  <si>
    <t>CMA CGM TARPON</t>
    <phoneticPr fontId="49" type="noConversion"/>
  </si>
  <si>
    <t>EXX0I0E19</t>
    <phoneticPr fontId="49" type="noConversion"/>
  </si>
  <si>
    <t>CMA CGM WHITE SHARK</t>
    <phoneticPr fontId="49" type="noConversion"/>
  </si>
  <si>
    <t>EXX0K0E19</t>
    <phoneticPr fontId="49" type="noConversion"/>
  </si>
  <si>
    <t xml:space="preserve">CMA CGM FLORIDA
</t>
    <phoneticPr fontId="49" type="noConversion"/>
  </si>
  <si>
    <t>EXX0M0E19</t>
    <phoneticPr fontId="49" type="noConversion"/>
  </si>
  <si>
    <t>CMA CGM NEW JERSEY</t>
    <phoneticPr fontId="49" type="noConversion"/>
  </si>
  <si>
    <t>EXX0O0E19</t>
    <phoneticPr fontId="49" type="noConversion"/>
  </si>
  <si>
    <t>CMA CGM MANTA RAY</t>
    <phoneticPr fontId="49" type="noConversion"/>
  </si>
  <si>
    <t>EXX0Q0E19</t>
    <phoneticPr fontId="49" type="noConversion"/>
  </si>
  <si>
    <t xml:space="preserve">VANCOUVER </t>
    <phoneticPr fontId="49" type="noConversion"/>
  </si>
  <si>
    <t>SM TIANJIN</t>
    <phoneticPr fontId="49" type="noConversion"/>
  </si>
  <si>
    <t>2608E</t>
    <phoneticPr fontId="49" type="noConversion"/>
  </si>
  <si>
    <t>SM MUMBAI</t>
    <phoneticPr fontId="49" type="noConversion"/>
  </si>
  <si>
    <t>SM SEOUL</t>
    <phoneticPr fontId="49" type="noConversion"/>
  </si>
  <si>
    <t>2609E</t>
    <phoneticPr fontId="49" type="noConversion"/>
  </si>
  <si>
    <t>SM QINGDAO</t>
    <phoneticPr fontId="49" type="noConversion"/>
  </si>
  <si>
    <t>XIN RI ZHAO</t>
    <phoneticPr fontId="49" type="noConversion"/>
  </si>
  <si>
    <t>396N</t>
    <phoneticPr fontId="49" type="noConversion"/>
  </si>
  <si>
    <t>BELLAVIA</t>
    <phoneticPr fontId="49" type="noConversion"/>
  </si>
  <si>
    <t>074N</t>
    <phoneticPr fontId="49" type="noConversion"/>
  </si>
  <si>
    <t>BLANK SAILING</t>
    <phoneticPr fontId="49" type="noConversion"/>
  </si>
  <si>
    <t>NOV</t>
    <phoneticPr fontId="49" type="noConversion"/>
  </si>
  <si>
    <t>VIA  VCR</t>
  </si>
  <si>
    <t>2609E</t>
  </si>
  <si>
    <t>SM SEOUL</t>
  </si>
  <si>
    <t>SM MUMBAI</t>
  </si>
  <si>
    <t>SM TIANJIN</t>
  </si>
  <si>
    <t>SML(PNS)</t>
  </si>
  <si>
    <t>SM QINGDAO</t>
  </si>
  <si>
    <t xml:space="preserve">CUT OFF </t>
  </si>
  <si>
    <t>TORONTO</t>
  </si>
  <si>
    <t>PRR</t>
  </si>
  <si>
    <t>MONTREAL</t>
  </si>
  <si>
    <t>VANCOUVER</t>
  </si>
  <si>
    <t>037E</t>
  </si>
  <si>
    <t>ONE CRANE</t>
  </si>
  <si>
    <t>033E</t>
  </si>
  <si>
    <t>ONE MEISHAN</t>
  </si>
  <si>
    <t>0061E</t>
  </si>
  <si>
    <t>HMM VICTORY</t>
  </si>
  <si>
    <t>HMM/ONE/YML(EC2)</t>
  </si>
  <si>
    <t>YM TRANQUILITY</t>
  </si>
  <si>
    <t>CHARLESTON</t>
  </si>
  <si>
    <t>CBX0M0E</t>
  </si>
  <si>
    <t>CBX0K0E</t>
  </si>
  <si>
    <t>CMA CGM LEO</t>
  </si>
  <si>
    <t>CBX0I0E</t>
  </si>
  <si>
    <t>CMA CGM A. LINCOLN</t>
  </si>
  <si>
    <t>CBX0G0E</t>
  </si>
  <si>
    <t>CMA CGM ARCTIC</t>
  </si>
  <si>
    <t>CMA(CBX) OOCL(ECC3)</t>
  </si>
  <si>
    <t>CBX0E0E</t>
  </si>
  <si>
    <t>CMA CGM PANAMA</t>
  </si>
  <si>
    <t>036E</t>
  </si>
  <si>
    <t>COSCO SHIPPING ORCHID</t>
  </si>
  <si>
    <t>072E</t>
  </si>
  <si>
    <t>OOCL FRANCE</t>
  </si>
  <si>
    <t>COSCO SHIPPING CAMELLIA</t>
  </si>
  <si>
    <t>OOCL(ECX2)/COSCO(AWE2)</t>
  </si>
  <si>
    <t>006E</t>
  </si>
  <si>
    <t>OOCL LILAC</t>
  </si>
  <si>
    <t>075E</t>
  </si>
  <si>
    <t>OOCL EGYPT</t>
  </si>
  <si>
    <t>OOCL BANGKOK</t>
  </si>
  <si>
    <t>OOCL(ECX1)/COSCO(AWE4)</t>
  </si>
  <si>
    <t>011E</t>
  </si>
  <si>
    <t>OOCL SUNFLOWER</t>
  </si>
  <si>
    <t>1294043E</t>
  </si>
  <si>
    <t>TOKYO TRIUMPH</t>
  </si>
  <si>
    <t>1293039E</t>
  </si>
  <si>
    <t>EVER FOREVER</t>
  </si>
  <si>
    <t>1292043E</t>
  </si>
  <si>
    <t>TAURUS</t>
  </si>
  <si>
    <t>1291025E</t>
  </si>
  <si>
    <t>EVER FORE</t>
  </si>
  <si>
    <t>EMC(NUE)/COSCO(AWE1)/OOCL(ECC2)</t>
  </si>
  <si>
    <t>1290072E</t>
  </si>
  <si>
    <t>EVER LEGION</t>
  </si>
  <si>
    <t>NEW YORK,NY</t>
  </si>
  <si>
    <t>BOSTON</t>
  </si>
  <si>
    <t>VIA LGB</t>
  </si>
  <si>
    <t>0024E</t>
  </si>
  <si>
    <t>HMM DAON</t>
  </si>
  <si>
    <t>0027E</t>
  </si>
  <si>
    <t>HMM RAON</t>
  </si>
  <si>
    <t>0013E</t>
  </si>
  <si>
    <t>HMM DIAMOND</t>
  </si>
  <si>
    <t>0028E</t>
  </si>
  <si>
    <t>HMM HANUL</t>
  </si>
  <si>
    <t>HMM(MP2)/ONE(PS6)/YML(MS2)</t>
  </si>
  <si>
    <t>0022E</t>
  </si>
  <si>
    <t>HMM NURI</t>
  </si>
  <si>
    <t>ATLANTA</t>
  </si>
  <si>
    <t>LB</t>
  </si>
  <si>
    <t>0173E</t>
  </si>
  <si>
    <t>194E</t>
  </si>
  <si>
    <t>069E</t>
  </si>
  <si>
    <t>MOL COURAGE</t>
  </si>
  <si>
    <t>0160E</t>
  </si>
  <si>
    <t>HYUNDAI SUPREME</t>
  </si>
  <si>
    <t>ONE/YML(PN3)</t>
  </si>
  <si>
    <t>239E</t>
  </si>
  <si>
    <t>MOL CHARISMA</t>
  </si>
  <si>
    <t>TACOMA</t>
  </si>
  <si>
    <t>OAKLAND</t>
  </si>
  <si>
    <t>1249081E</t>
  </si>
  <si>
    <t>EVER LAUREL</t>
  </si>
  <si>
    <t>1248081E</t>
  </si>
  <si>
    <t>1247088E</t>
  </si>
  <si>
    <t>1246070E</t>
  </si>
  <si>
    <t>EVER LOVELY</t>
  </si>
  <si>
    <t>EMC(CPS)/COSCO(AAC2)/OOCL(PCN3)</t>
  </si>
  <si>
    <t>1245036E</t>
  </si>
  <si>
    <t>EVER FRANK</t>
  </si>
  <si>
    <t>DANIEL K. INOUYE</t>
  </si>
  <si>
    <t>LURLINE</t>
  </si>
  <si>
    <t>078E</t>
  </si>
  <si>
    <t>KAIMANA HILA</t>
  </si>
  <si>
    <t>MATSON(CLX)</t>
  </si>
  <si>
    <t>029E</t>
  </si>
  <si>
    <t>MATSON WAIKIKI</t>
  </si>
  <si>
    <t>OOCL BERLIN</t>
  </si>
  <si>
    <t>085E</t>
  </si>
  <si>
    <t>COSCO ITALY</t>
  </si>
  <si>
    <t>001E</t>
  </si>
  <si>
    <t>OOCL ECUADOR</t>
  </si>
  <si>
    <t>EMC(PCC1)/oocl</t>
  </si>
  <si>
    <t>010E</t>
  </si>
  <si>
    <t>OOCL IRIS</t>
  </si>
  <si>
    <t>W002</t>
  </si>
  <si>
    <t>WAN HAI 905</t>
  </si>
  <si>
    <t>W046</t>
  </si>
  <si>
    <t>WAN HAI 523</t>
  </si>
  <si>
    <t>W003</t>
  </si>
  <si>
    <t>WAN HAI 902</t>
  </si>
  <si>
    <t>WHL (FM1)</t>
  </si>
  <si>
    <t>W113</t>
  </si>
  <si>
    <t>WAN HAI 511</t>
  </si>
  <si>
    <t>VIA FUJAIRAH</t>
  </si>
  <si>
    <t/>
  </si>
  <si>
    <t>241W</t>
  </si>
  <si>
    <t>158W</t>
  </si>
  <si>
    <t>XIN QUAN ZHOU</t>
  </si>
  <si>
    <t>OOCL(ME5)/COSCO(MEX)</t>
  </si>
  <si>
    <t>FUJAIRAH</t>
  </si>
  <si>
    <t>DAMMAM</t>
  </si>
  <si>
    <t>HAMAD</t>
  </si>
  <si>
    <t xml:space="preserve"> 644S</t>
  </si>
  <si>
    <t>02647W</t>
  </si>
  <si>
    <t>ESL WAFA</t>
  </si>
  <si>
    <t>2602W</t>
  </si>
  <si>
    <t>KMTC LONG BEACH</t>
  </si>
  <si>
    <t>ESL(ECMX)</t>
  </si>
  <si>
    <t>JEBEL ALI</t>
  </si>
  <si>
    <t>KHOR FAKKAN</t>
  </si>
  <si>
    <t>0018W</t>
  </si>
  <si>
    <t>REN JIAN 10</t>
  </si>
  <si>
    <t>184W</t>
  </si>
  <si>
    <t>XIN WEN ZHOU</t>
  </si>
  <si>
    <t>W063</t>
  </si>
  <si>
    <t>WAN HAI 323</t>
  </si>
  <si>
    <t xml:space="preserve">WHL(CI3)/OOCL(FCS2)
</t>
  </si>
  <si>
    <t>112W</t>
  </si>
  <si>
    <t>XIN TIAN JIN</t>
  </si>
  <si>
    <t>IEX0D0</t>
  </si>
  <si>
    <t>ENSENADA</t>
  </si>
  <si>
    <t>921W</t>
  </si>
  <si>
    <t>NAVIOS BAHAMAS</t>
  </si>
  <si>
    <t>2608W</t>
  </si>
  <si>
    <t>TS SINGAPORE</t>
  </si>
  <si>
    <t>KMTC(FME)
OOCL(FCS)</t>
  </si>
  <si>
    <t>2607W</t>
  </si>
  <si>
    <t>KMTC MUMBAI</t>
  </si>
  <si>
    <t>CHENNAI/KATTUPALLI</t>
  </si>
  <si>
    <t>VIA PKG</t>
  </si>
  <si>
    <t>E018</t>
  </si>
  <si>
    <t>KOTA PLUMBAGO</t>
  </si>
  <si>
    <t>E017</t>
  </si>
  <si>
    <t>INTERASIA AMPLIFY</t>
  </si>
  <si>
    <t>USSAMA BHUM</t>
  </si>
  <si>
    <t>RCL(RWA2)</t>
  </si>
  <si>
    <t>PKG</t>
  </si>
  <si>
    <t>KMTC MOMBASA</t>
  </si>
  <si>
    <t>070W</t>
  </si>
  <si>
    <t>EVER LENIENT</t>
  </si>
  <si>
    <t>081W</t>
  </si>
  <si>
    <t>EVER LEADER</t>
  </si>
  <si>
    <t>ZIM(NIX)/KMTC(AIS3)</t>
  </si>
  <si>
    <t>W125</t>
  </si>
  <si>
    <t>WAN HAI 512</t>
  </si>
  <si>
    <t>922W</t>
  </si>
  <si>
    <t>SM INCHEON</t>
  </si>
  <si>
    <t>W019</t>
  </si>
  <si>
    <t>INTERASIA ACCELERATE</t>
  </si>
  <si>
    <t>WHL(CI6)</t>
  </si>
  <si>
    <t>W029</t>
  </si>
  <si>
    <t>WAN HAI 621</t>
  </si>
  <si>
    <t>W033</t>
  </si>
  <si>
    <t>WAN HAI 626</t>
  </si>
  <si>
    <t>294W</t>
  </si>
  <si>
    <t>XIN PU DONG</t>
  </si>
  <si>
    <t>103W</t>
  </si>
  <si>
    <t>XIN FU ZHOU</t>
  </si>
  <si>
    <t>COSCO/WHL(PMX)</t>
  </si>
  <si>
    <t>W098</t>
  </si>
  <si>
    <t>WAN HAI 516</t>
  </si>
  <si>
    <t>VIA MUNDRA</t>
  </si>
  <si>
    <t>PRA0M0S19</t>
  </si>
  <si>
    <t>CMA CGM COLUMBA</t>
  </si>
  <si>
    <t>PRA0I0S19</t>
  </si>
  <si>
    <t>APL SOUTHAMPTON</t>
  </si>
  <si>
    <t>PRA0A0S19</t>
  </si>
  <si>
    <t>CMA CGM THALASSA</t>
  </si>
  <si>
    <t>CMA(AS1)</t>
  </si>
  <si>
    <t>PRA060S19</t>
  </si>
  <si>
    <t>APL SALALAH</t>
  </si>
  <si>
    <t>MUN</t>
  </si>
  <si>
    <t>623S</t>
  </si>
  <si>
    <t>MAERSK VLADIVOSTOK</t>
  </si>
  <si>
    <t>639S</t>
  </si>
  <si>
    <t>MCC TOKYO</t>
  </si>
  <si>
    <t>630S</t>
  </si>
  <si>
    <t>MAERSK KWANGYANG</t>
  </si>
  <si>
    <t>MCC(SH2)</t>
  </si>
  <si>
    <t>MCC CEBU</t>
  </si>
  <si>
    <t>621A</t>
  </si>
  <si>
    <t>MCC DANANG</t>
  </si>
  <si>
    <t>632A</t>
  </si>
  <si>
    <t>MAERSK BINTULU</t>
  </si>
  <si>
    <t>639A</t>
  </si>
  <si>
    <t>MAERSK QINZHOU</t>
  </si>
  <si>
    <t>565A</t>
  </si>
  <si>
    <t>MAERSK YOKOHAMA</t>
  </si>
  <si>
    <t>MCC(SH1)</t>
  </si>
  <si>
    <t>MAERSK DAVAO</t>
  </si>
  <si>
    <t>SITC SHENGMING</t>
  </si>
  <si>
    <t>2618S</t>
  </si>
  <si>
    <t>SITC RUIMING</t>
  </si>
  <si>
    <t>SITC CHANGMING</t>
  </si>
  <si>
    <t>SITC(CBX2)</t>
  </si>
  <si>
    <t>2614S</t>
  </si>
  <si>
    <t>SITC HUIMING</t>
  </si>
  <si>
    <t>196W</t>
  </si>
  <si>
    <t>099W</t>
  </si>
  <si>
    <t>YM EXPRESS</t>
  </si>
  <si>
    <t>159W</t>
  </si>
  <si>
    <t>YM EXCELLENCE</t>
  </si>
  <si>
    <t>YML/OOCL(CPX)</t>
  </si>
  <si>
    <t>PAN OCEAN(INS)/KMTC(INS)</t>
  </si>
  <si>
    <t>717E</t>
  </si>
  <si>
    <t>CONSISTENCE</t>
  </si>
  <si>
    <t>716E</t>
  </si>
  <si>
    <t>715E</t>
  </si>
  <si>
    <t>714E</t>
  </si>
  <si>
    <t>SIF(AK49)</t>
  </si>
  <si>
    <t>718E</t>
  </si>
  <si>
    <t>2643E</t>
  </si>
  <si>
    <t>2642E</t>
  </si>
  <si>
    <t>2641E</t>
  </si>
  <si>
    <t>2640E</t>
  </si>
  <si>
    <t>COSCO(AK12)/csc</t>
  </si>
  <si>
    <t>2646E</t>
  </si>
  <si>
    <t>610E</t>
  </si>
  <si>
    <t>CONCERTO</t>
  </si>
  <si>
    <t>609E</t>
  </si>
  <si>
    <t>608E</t>
  </si>
  <si>
    <t>SIF(AK47)</t>
  </si>
  <si>
    <t>039E</t>
  </si>
  <si>
    <t>COSCO(AK6)</t>
  </si>
  <si>
    <t>2620E</t>
  </si>
  <si>
    <t>2619E</t>
  </si>
  <si>
    <t>EAS(CJ1)/KMTC(CJ1)</t>
  </si>
  <si>
    <t>EASLINE KWANGYANG</t>
  </si>
  <si>
    <t>2645E</t>
  </si>
  <si>
    <t>EAS(SPX1)</t>
  </si>
  <si>
    <t>182E</t>
  </si>
  <si>
    <t>OKEE AURELIA</t>
  </si>
  <si>
    <t>181E</t>
  </si>
  <si>
    <t>180E</t>
  </si>
  <si>
    <t>179E</t>
  </si>
  <si>
    <t>SNL(SNG7)/COSCO(SNG7)</t>
  </si>
  <si>
    <t>178E</t>
  </si>
  <si>
    <t>SINOTRANS TIANJIN</t>
  </si>
  <si>
    <t>SNL(SNG5)/SITC(SKT5)</t>
  </si>
  <si>
    <t>2623N</t>
  </si>
  <si>
    <t>SITC MINGDE</t>
  </si>
  <si>
    <t>SITC RUIDE</t>
  </si>
  <si>
    <t>SITC WENDE</t>
  </si>
  <si>
    <t>SITC(VTX2)</t>
  </si>
  <si>
    <t>2625N</t>
  </si>
  <si>
    <t>SUNRISE DRAGON</t>
  </si>
  <si>
    <t>2646N</t>
  </si>
  <si>
    <t>CONSERO</t>
  </si>
  <si>
    <t>2645N</t>
  </si>
  <si>
    <t>CONSCIENCE</t>
  </si>
  <si>
    <t>2644N</t>
  </si>
  <si>
    <t>MILD TUNE</t>
  </si>
  <si>
    <t>SNL(SKT7)/SITC(SKT7)</t>
  </si>
  <si>
    <t>2643N</t>
  </si>
  <si>
    <t>GLORY ZHENDONG</t>
  </si>
  <si>
    <t>GLORY GUANDONG</t>
  </si>
  <si>
    <t>SITC(T5)</t>
  </si>
  <si>
    <t>2651E</t>
  </si>
  <si>
    <t>SNL NANJING</t>
  </si>
  <si>
    <t>SNL(SKT4)/SITC(SKT4)</t>
  </si>
  <si>
    <t>SITC KWANGYANG</t>
  </si>
  <si>
    <t>SINOTRANS OSAKA</t>
  </si>
  <si>
    <t>SITC(PSU)/SNL(SKY1)</t>
  </si>
  <si>
    <t>HAKATA</t>
  </si>
  <si>
    <t>2631N</t>
  </si>
  <si>
    <t>SITC YANTAI</t>
  </si>
  <si>
    <t>2627N</t>
  </si>
  <si>
    <t>SITC QINGDAO</t>
  </si>
  <si>
    <t>SITC(CJV2)</t>
  </si>
  <si>
    <t>KOTA NAZAR</t>
  </si>
  <si>
    <t>SITC MACAO</t>
  </si>
  <si>
    <t>2626N</t>
  </si>
  <si>
    <t>HONG AN</t>
  </si>
  <si>
    <t>SITC(CVS2)</t>
  </si>
  <si>
    <t>VIA MAN</t>
  </si>
  <si>
    <t>1294E</t>
  </si>
  <si>
    <t>1293E</t>
  </si>
  <si>
    <t>1292E</t>
  </si>
  <si>
    <t>1291E</t>
  </si>
  <si>
    <t xml:space="preserve">EMC(NUE)
COSCO(AWE1) </t>
  </si>
  <si>
    <t>1290E</t>
  </si>
  <si>
    <t>COLON</t>
  </si>
  <si>
    <t>MANZANILLO(PA)</t>
  </si>
  <si>
    <t>065E</t>
  </si>
  <si>
    <t>CSCL LONG BEACH</t>
  </si>
  <si>
    <t>PEX090E19</t>
  </si>
  <si>
    <t>CMA CGM INTEGRITY</t>
  </si>
  <si>
    <t>PEX070E19</t>
  </si>
  <si>
    <t>CMA CGM TENERE</t>
  </si>
  <si>
    <t>PEX050E19</t>
  </si>
  <si>
    <t>CMA CGM BIG SUR</t>
  </si>
  <si>
    <t xml:space="preserve">CMA(PEX2)
COSCO(CAX1) </t>
  </si>
  <si>
    <t>PEX030E19</t>
  </si>
  <si>
    <t>CMA CGM GALAPAGOS</t>
  </si>
  <si>
    <t>CAUCEDO</t>
  </si>
  <si>
    <t>VIA  ITAPOA</t>
  </si>
  <si>
    <t>649W</t>
  </si>
  <si>
    <t>CAP SAN ARTEMISSIO</t>
  </si>
  <si>
    <t>648W</t>
  </si>
  <si>
    <t xml:space="preserve">CAP SAN MALEAS  </t>
  </si>
  <si>
    <t>647W</t>
  </si>
  <si>
    <t xml:space="preserve">MERATUS KUPANG </t>
  </si>
  <si>
    <t>646W</t>
  </si>
  <si>
    <t xml:space="preserve">MAERSK SAN JUAN  </t>
  </si>
  <si>
    <t>MSK(X4A)</t>
  </si>
  <si>
    <t>645W</t>
  </si>
  <si>
    <t xml:space="preserve">MAERSK SAN LAZARO </t>
  </si>
  <si>
    <t>SUAPE</t>
  </si>
  <si>
    <t>ITAPOA</t>
  </si>
  <si>
    <t>ROSARIO</t>
  </si>
  <si>
    <t>1222W</t>
  </si>
  <si>
    <t xml:space="preserve">HMM PRIVILEGE  </t>
  </si>
  <si>
    <t>157W</t>
  </si>
  <si>
    <t xml:space="preserve">HYUNDAI GRACE  </t>
  </si>
  <si>
    <t xml:space="preserve">HYUNDAI HONGKONG  </t>
  </si>
  <si>
    <t>HMM(FIL)</t>
  </si>
  <si>
    <t xml:space="preserve">HMM JUNIPER </t>
  </si>
  <si>
    <t>RIO GRNADE</t>
  </si>
  <si>
    <t>VIA  SANTOS</t>
  </si>
  <si>
    <t>RIO GRANDE</t>
  </si>
  <si>
    <t>0046W</t>
  </si>
  <si>
    <t>KOTA PAHLAWAN</t>
  </si>
  <si>
    <t>1723033W</t>
  </si>
  <si>
    <t>EVER FAR</t>
  </si>
  <si>
    <t>KOTA ELAN</t>
  </si>
  <si>
    <t>043W</t>
  </si>
  <si>
    <t>COSCO SHIPPING RHINE</t>
  </si>
  <si>
    <t>COSCO(ESA)
CMA(SEAS)
OOCL(TLA1)</t>
  </si>
  <si>
    <t>111W</t>
  </si>
  <si>
    <t>COSCO MALAYSIA</t>
  </si>
  <si>
    <t>FI647A</t>
  </si>
  <si>
    <t>MSC SHREYA B</t>
  </si>
  <si>
    <t>2646W</t>
  </si>
  <si>
    <t>SEASPAN BELIEF</t>
  </si>
  <si>
    <t>FI645A</t>
  </si>
  <si>
    <t>CAPE ARTEMISIO</t>
  </si>
  <si>
    <t>ONE(SX1)</t>
  </si>
  <si>
    <t>ONE MAGDALENA</t>
  </si>
  <si>
    <t>0BDPSW</t>
  </si>
  <si>
    <t>CMA CGM IRON</t>
  </si>
  <si>
    <t>COSCO SHIPPING ARGENTINA</t>
  </si>
  <si>
    <t>COSCO SHIPPING CHILE</t>
  </si>
  <si>
    <t>0BDPVW</t>
  </si>
  <si>
    <t>CMA CGM OSMIUM</t>
  </si>
  <si>
    <t>COSCO(ESA2)
CMA(SEAS2)
OOCL(TLA2)</t>
  </si>
  <si>
    <t>VIA CHANCAY</t>
  </si>
  <si>
    <t>SEASPAN GIBRALTAR</t>
  </si>
  <si>
    <t>COSCO SHIPPING VOLGA</t>
  </si>
  <si>
    <t>SEASPAN GENOA</t>
  </si>
  <si>
    <t>003E</t>
  </si>
  <si>
    <t>JOEL SCHULTE</t>
  </si>
  <si>
    <t xml:space="preserve">COSCO(WSA3)
 </t>
  </si>
  <si>
    <t>OOCL PERU</t>
  </si>
  <si>
    <t>PUERTO CALDERA</t>
  </si>
  <si>
    <t>CHANCAY</t>
  </si>
  <si>
    <t>648E</t>
  </si>
  <si>
    <t xml:space="preserve">CHASTINE MAERSK </t>
  </si>
  <si>
    <t>647E</t>
  </si>
  <si>
    <t xml:space="preserve">GUNVOR MAERSK </t>
  </si>
  <si>
    <t>646E</t>
  </si>
  <si>
    <t xml:space="preserve">MAERSK EMERALD </t>
  </si>
  <si>
    <t xml:space="preserve">MSK(A3C)
 </t>
  </si>
  <si>
    <t>645E</t>
  </si>
  <si>
    <t xml:space="preserve">MAERSK EDMONTON </t>
  </si>
  <si>
    <t>CSCL SPRING</t>
  </si>
  <si>
    <t>WAN HAI A02</t>
  </si>
  <si>
    <t>013E</t>
  </si>
  <si>
    <t>KOTA PEONY</t>
  </si>
  <si>
    <t>0706-029E</t>
  </si>
  <si>
    <t>EVER FORTUNE</t>
  </si>
  <si>
    <t xml:space="preserve">COSCO(WSA2) 
 </t>
  </si>
  <si>
    <t>300S</t>
  </si>
  <si>
    <t>COSCO HAMBURG</t>
  </si>
  <si>
    <t>1031S</t>
  </si>
  <si>
    <t>NYK FURANO</t>
  </si>
  <si>
    <t>141S</t>
  </si>
  <si>
    <t xml:space="preserve">	
NYK FUSHIMI</t>
  </si>
  <si>
    <t>GSL KITHIRA</t>
  </si>
  <si>
    <t>COSCO/OOCL(JKN)
ONE(NZJ)</t>
  </si>
  <si>
    <t>011S</t>
  </si>
  <si>
    <t>ALS CLIVIA</t>
  </si>
  <si>
    <t>ALS HERCULES</t>
  </si>
  <si>
    <t>161S</t>
  </si>
  <si>
    <t>TAMPA I</t>
  </si>
  <si>
    <t>CMA/COSCO/OOCL(A3N)</t>
  </si>
  <si>
    <t>077S</t>
  </si>
  <si>
    <t>OOCL HO CHI MINH CITY</t>
  </si>
  <si>
    <t>131S</t>
  </si>
  <si>
    <t>OOCL BEIJING</t>
  </si>
  <si>
    <t>148S</t>
  </si>
  <si>
    <t>125S</t>
  </si>
  <si>
    <t>OOCL CANADA</t>
  </si>
  <si>
    <t>CMA/COSCO/OOCL(A3C)</t>
  </si>
  <si>
    <t>648S</t>
  </si>
  <si>
    <t>MAERSK STOCKHOLM</t>
  </si>
  <si>
    <t>SK20J0W19</t>
  </si>
  <si>
    <t>CMA CGM VOLGA</t>
  </si>
  <si>
    <t>CMA (SHAKA2)/ MAERSK (SAF1)</t>
  </si>
  <si>
    <t>645S</t>
  </si>
  <si>
    <t>CEZANNE</t>
  </si>
  <si>
    <t>PELION</t>
  </si>
  <si>
    <t>ONE REPUTATION</t>
  </si>
  <si>
    <t xml:space="preserve">TO BE ADVISED </t>
  </si>
  <si>
    <t>26103W</t>
  </si>
  <si>
    <t>NORTHERN MONUMENT</t>
  </si>
  <si>
    <t>OOCL(WAF3)</t>
  </si>
  <si>
    <t>EA CHARA</t>
  </si>
  <si>
    <t>TEMA</t>
  </si>
  <si>
    <t>LAGOS</t>
  </si>
  <si>
    <t>APAPA,LAGOS</t>
  </si>
  <si>
    <t>108W</t>
  </si>
  <si>
    <t>MOL EXPERIENCE</t>
  </si>
  <si>
    <t>VK BLONDIE</t>
  </si>
  <si>
    <t>ONE(SAC)/OOCL(SAF3)</t>
  </si>
  <si>
    <t>105W</t>
  </si>
  <si>
    <t>COSCO WELLINGTON</t>
  </si>
  <si>
    <t>EVER VERA</t>
  </si>
  <si>
    <t>EVER VOW</t>
  </si>
  <si>
    <t>SEASPAN NEW DELHI</t>
  </si>
  <si>
    <t xml:space="preserve">OOCL(EAX3) </t>
  </si>
  <si>
    <t>SEATTLE C</t>
  </si>
  <si>
    <t>DAR ES SALAAM</t>
  </si>
  <si>
    <t>2624S</t>
  </si>
  <si>
    <t>SITC SHEKOU</t>
  </si>
  <si>
    <t xml:space="preserve">SITC YUNCHENG </t>
  </si>
  <si>
    <t>2622S</t>
  </si>
  <si>
    <t xml:space="preserve">SITC BATANGAS </t>
  </si>
  <si>
    <t xml:space="preserve"> SITC(CMI)</t>
  </si>
  <si>
    <t xml:space="preserve">SITC NANSHA </t>
  </si>
  <si>
    <t>SEMARANG</t>
  </si>
  <si>
    <t>0503-115S</t>
  </si>
  <si>
    <t xml:space="preserve">EVER ORIENT </t>
  </si>
  <si>
    <t>0504-060S</t>
  </si>
  <si>
    <t xml:space="preserve">EVER OBEY </t>
  </si>
  <si>
    <t>0502-052S</t>
  </si>
  <si>
    <t xml:space="preserve">EVER OPTIMA </t>
  </si>
  <si>
    <t>0501-094S</t>
  </si>
  <si>
    <t xml:space="preserve">EVER OASIS </t>
  </si>
  <si>
    <t>EMC(CIT)</t>
  </si>
  <si>
    <t>0499-114S</t>
  </si>
  <si>
    <t>EVER ORIENT</t>
  </si>
  <si>
    <t>ERASMUS ICON</t>
  </si>
  <si>
    <t xml:space="preserve">NORDLEOPARD </t>
  </si>
  <si>
    <t>MCC/MSK(IA5)</t>
  </si>
  <si>
    <t>SAN LORENZO</t>
  </si>
  <si>
    <t>YANGON(MIIT)</t>
  </si>
  <si>
    <t>ZHONG WAI YUN XIN GANG</t>
  </si>
  <si>
    <t>2617S</t>
  </si>
  <si>
    <t>2613S</t>
  </si>
  <si>
    <t>SITC(CPS)/CNC</t>
  </si>
  <si>
    <t>MANILA(N)</t>
  </si>
  <si>
    <t>S066</t>
  </si>
  <si>
    <t>WAN HAI 296</t>
  </si>
  <si>
    <t>S100</t>
  </si>
  <si>
    <t>INTERASIA PURSUIT</t>
  </si>
  <si>
    <t>S089</t>
  </si>
  <si>
    <t>WAN HAI 289</t>
  </si>
  <si>
    <t>WHL(JCV)/IAL(JCV)</t>
  </si>
  <si>
    <t>S065</t>
  </si>
  <si>
    <t>DANANG</t>
  </si>
  <si>
    <t>2668S</t>
  </si>
  <si>
    <t>SITC TAICANG</t>
  </si>
  <si>
    <t>2638S</t>
  </si>
  <si>
    <t>SITC YIHE</t>
  </si>
  <si>
    <t>2628S</t>
  </si>
  <si>
    <t>SITC MINHE</t>
  </si>
  <si>
    <t>SITC(CJV6)</t>
  </si>
  <si>
    <t>2666S</t>
  </si>
  <si>
    <t>2620S</t>
  </si>
  <si>
    <t>SUNNY ACACIA</t>
  </si>
  <si>
    <t>2619S</t>
  </si>
  <si>
    <t>SKY IRIS</t>
  </si>
  <si>
    <t>KMTC(KSH)/SML/HEUNG-A/CK</t>
  </si>
  <si>
    <t>2632S</t>
  </si>
  <si>
    <t>2630S</t>
  </si>
  <si>
    <t>GW GUANGDE</t>
  </si>
  <si>
    <t>2652S</t>
  </si>
  <si>
    <t>ERASMUS OASIS</t>
  </si>
  <si>
    <t>2636S</t>
  </si>
  <si>
    <t>HF FORTUNE</t>
  </si>
  <si>
    <t>SITC(VTX7)</t>
  </si>
  <si>
    <t>2626S</t>
  </si>
  <si>
    <t>2627S</t>
  </si>
  <si>
    <t>JJ(JCV)/SNL(JCV)/SITC(CVS2)</t>
  </si>
  <si>
    <t>SITC SHANGHAI</t>
  </si>
  <si>
    <t>SITC SHUNDE</t>
  </si>
  <si>
    <t>SITC XINGDE</t>
  </si>
  <si>
    <t>SITC(VTX1)</t>
  </si>
  <si>
    <t>SITC SHANDONG</t>
  </si>
  <si>
    <t>231S</t>
  </si>
  <si>
    <t>S149</t>
  </si>
  <si>
    <t>WAN HAI 173</t>
  </si>
  <si>
    <t>646S</t>
  </si>
  <si>
    <t>ZHONG GU DONG HAI</t>
  </si>
  <si>
    <t>WHL(CT5)/YML (CTK)</t>
  </si>
  <si>
    <t>230S</t>
  </si>
  <si>
    <t>XIN MING ZHOU 98</t>
  </si>
  <si>
    <t>292S</t>
  </si>
  <si>
    <t>181S</t>
  </si>
  <si>
    <t>JARU BHUM</t>
  </si>
  <si>
    <t>284S</t>
  </si>
  <si>
    <t>089S</t>
  </si>
  <si>
    <t>KHUNA BHUM</t>
  </si>
  <si>
    <t>0RK2FS</t>
  </si>
  <si>
    <t>RCL(RBC)/CUL/OOCL(CCT1)</t>
  </si>
  <si>
    <t>180S</t>
  </si>
  <si>
    <t>102N</t>
  </si>
  <si>
    <t>PIYA BHUM</t>
  </si>
  <si>
    <t>MILLENNIUM BRIGHT</t>
  </si>
  <si>
    <t>124N</t>
  </si>
  <si>
    <t>INGENUITY</t>
  </si>
  <si>
    <t>RCL(RBC2)/CUL/OOCL(CCT2)</t>
  </si>
  <si>
    <t>101N</t>
  </si>
  <si>
    <t>SIHANOUKVILLE</t>
  </si>
  <si>
    <r>
      <rPr>
        <sz val="11"/>
        <rFont val="Arial Narrow"/>
        <family val="2"/>
      </rPr>
      <t xml:space="preserve">VIA </t>
    </r>
    <r>
      <rPr>
        <sz val="10"/>
        <rFont val="Arial Narrow"/>
        <family val="2"/>
      </rPr>
      <t>SINGAPORE</t>
    </r>
  </si>
  <si>
    <t>2623S</t>
  </si>
  <si>
    <t>SITC DECHENG</t>
  </si>
  <si>
    <t>KMTC DALIAN</t>
  </si>
  <si>
    <t>2609S</t>
  </si>
  <si>
    <t>TS KAOHSIUNG</t>
  </si>
  <si>
    <t>KMTC(KCM)/SITC/CNC</t>
  </si>
  <si>
    <t>BELAWAN</t>
  </si>
  <si>
    <t>VIA TANJUNG PELEPAS</t>
  </si>
  <si>
    <t>2106-020S</t>
  </si>
  <si>
    <t xml:space="preserve">EVER VERSE </t>
  </si>
  <si>
    <t>2105-017S</t>
  </si>
  <si>
    <t xml:space="preserve">EVER VERVE </t>
  </si>
  <si>
    <t>2104-031S</t>
  </si>
  <si>
    <t xml:space="preserve">EVER VAST </t>
  </si>
  <si>
    <t>EMC(NSB)</t>
  </si>
  <si>
    <t>2103-024S</t>
  </si>
  <si>
    <t xml:space="preserve">EVER VERT </t>
  </si>
  <si>
    <t>TANJUNG PELEPAS</t>
  </si>
  <si>
    <t>PASIR GUDANG</t>
  </si>
  <si>
    <t>2611S</t>
  </si>
  <si>
    <t>KMTC SHANGHAI</t>
  </si>
  <si>
    <t>KMTC HAIPHONG</t>
  </si>
  <si>
    <t>KMTC(CKI/S)</t>
  </si>
  <si>
    <t>JKT</t>
  </si>
  <si>
    <t>YEOSU VOYAGER</t>
  </si>
  <si>
    <t>KMTC XIAMEN</t>
  </si>
  <si>
    <t>KMTC SURABAYA</t>
  </si>
  <si>
    <t>STARSHIP JUPITER</t>
  </si>
  <si>
    <t>KMTC(ANX)</t>
  </si>
  <si>
    <t>ZHONG GU YING KOU</t>
  </si>
  <si>
    <t>ZHONG GU PENG LAI</t>
  </si>
  <si>
    <t>KMTC(KMSK)HEUNG-A(FEM)</t>
  </si>
  <si>
    <t>SURABAYA VOYAGER</t>
  </si>
  <si>
    <t>JAKARTA VOYAGER</t>
  </si>
  <si>
    <t>QINGDAO VOYAGER</t>
  </si>
  <si>
    <t>SINKOR/KMTC(FEM)</t>
  </si>
  <si>
    <t>0100S</t>
  </si>
  <si>
    <t>MARIA C</t>
  </si>
  <si>
    <t>0298S</t>
  </si>
  <si>
    <t>CALLAO BRIDGE</t>
  </si>
  <si>
    <t>2608S</t>
  </si>
  <si>
    <t>KMTC SEOUL</t>
  </si>
  <si>
    <t>063S</t>
  </si>
  <si>
    <t>YM COOPERATION</t>
  </si>
  <si>
    <t>KMTC(KCM3)</t>
  </si>
  <si>
    <t>0099S</t>
  </si>
  <si>
    <t>KMTC PENANG</t>
  </si>
  <si>
    <t>0434S</t>
  </si>
  <si>
    <t>KOTA GAYA</t>
  </si>
  <si>
    <t>KMTC(KCM4)</t>
  </si>
  <si>
    <t>0247S</t>
  </si>
  <si>
    <t>LOS ANDES BRIDGE</t>
  </si>
  <si>
    <t>2641S</t>
  </si>
  <si>
    <t>SNL NANTONG</t>
  </si>
  <si>
    <t>2640S</t>
  </si>
  <si>
    <t>2639S</t>
  </si>
  <si>
    <t>SITC(NST)</t>
  </si>
  <si>
    <t>2637S</t>
  </si>
  <si>
    <t>KEELUNG/KAOHSIUNG/TAICHUNG</t>
  </si>
  <si>
    <t>SIRI BHUM</t>
  </si>
  <si>
    <t>SITC(CJV5)</t>
  </si>
  <si>
    <t>2645S</t>
  </si>
  <si>
    <t>JJ(NCHH2)</t>
  </si>
  <si>
    <t>2644S</t>
  </si>
  <si>
    <t>HONGKONG &amp; TAIWAN</t>
  </si>
  <si>
    <t>050W</t>
  </si>
  <si>
    <t>YM WORLD</t>
  </si>
  <si>
    <t>052W</t>
  </si>
  <si>
    <t>YM WELLHEAD</t>
  </si>
  <si>
    <t>YM WELLBEING</t>
  </si>
  <si>
    <t>YML/MSC/ONE(MD1)</t>
  </si>
  <si>
    <t>KAV</t>
  </si>
  <si>
    <t>110W</t>
  </si>
  <si>
    <t>037W</t>
  </si>
  <si>
    <t>COSCO SHIPPING SAKURA</t>
  </si>
  <si>
    <t>CSCL MERCURY</t>
  </si>
  <si>
    <t>COSCO(AEM3)
EMC(BEX)
OOCL(EM1)
CMA(BEX)</t>
  </si>
  <si>
    <t>EVER MODEL</t>
  </si>
  <si>
    <t>ODS</t>
  </si>
  <si>
    <t>ODESSA</t>
  </si>
  <si>
    <t>CND</t>
  </si>
  <si>
    <t>VIA PIR</t>
  </si>
  <si>
    <t xml:space="preserve">	037W</t>
  </si>
  <si>
    <t>COSCO SHIPPING LIBRA</t>
  </si>
  <si>
    <t>COSCO SHIPPING GALAXY</t>
  </si>
  <si>
    <t>COSCO SHIPPING VIRGO</t>
  </si>
  <si>
    <t>COSCO(AEU3)
EMC(NE3)
OOCL(LL2)
CMA(FAL2)</t>
  </si>
  <si>
    <t>LIM</t>
  </si>
  <si>
    <t>ALEX(DEKHELA)</t>
  </si>
  <si>
    <t>PHX0G0W</t>
  </si>
  <si>
    <t>CMA CGM ADONIS</t>
  </si>
  <si>
    <t>PHX0E0W</t>
  </si>
  <si>
    <t>CMA CGM HERMES</t>
  </si>
  <si>
    <t>PHX0C0W</t>
  </si>
  <si>
    <t>CMA CGM D'ARTAGNAN</t>
  </si>
  <si>
    <t>PHX080W</t>
  </si>
  <si>
    <t>COSCO(AEM6)
EMC(BEX2)
OOCL(AAS)
CMA(PHEX)</t>
  </si>
  <si>
    <t>PHX060W</t>
  </si>
  <si>
    <t>CMA CGM OSIRIS</t>
  </si>
  <si>
    <t>KPR</t>
  </si>
  <si>
    <t>POTI</t>
  </si>
  <si>
    <t>AMB</t>
  </si>
  <si>
    <t>041W</t>
  </si>
  <si>
    <t>OOCL HONG KONG</t>
  </si>
  <si>
    <t>0780034W</t>
  </si>
  <si>
    <t>EVER GOLDEN</t>
  </si>
  <si>
    <t>COSCO SHIPPING SCORPIO</t>
  </si>
  <si>
    <t>COSCO(AEM1)
EMC(MD2)
OOCL(WM1)
CMA(MEX2)</t>
  </si>
  <si>
    <t xml:space="preserve">ISTANBUL(AMBARLI) </t>
  </si>
  <si>
    <t>GJ646W</t>
  </si>
  <si>
    <t>MSC RAYA</t>
  </si>
  <si>
    <t>GJ645W</t>
  </si>
  <si>
    <t>MSC GEMMA</t>
  </si>
  <si>
    <t>GJ644W</t>
  </si>
  <si>
    <t>MSC SAMAR</t>
  </si>
  <si>
    <t>MSC(JADE)</t>
  </si>
  <si>
    <t>GJ643W</t>
  </si>
  <si>
    <t>MSC NELA</t>
  </si>
  <si>
    <t>ONE SOLIDARITY</t>
  </si>
  <si>
    <t>HMM OPAL</t>
  </si>
  <si>
    <t>ONE(MS2)/YML/HPL
(MS2)</t>
  </si>
  <si>
    <t xml:space="preserve">GENOVA </t>
  </si>
  <si>
    <t>ONE OWL</t>
  </si>
  <si>
    <t>YM TARGET</t>
  </si>
  <si>
    <t>ONE MADRID</t>
  </si>
  <si>
    <t>HPL/YML/HMM/ONE(FP2)</t>
  </si>
  <si>
    <t>LIS</t>
  </si>
  <si>
    <t>LISBON</t>
  </si>
  <si>
    <t>VIA ZEEBRUGGE</t>
  </si>
  <si>
    <t>TO BE ADVISED</t>
  </si>
  <si>
    <t>OOCL FELIXSTOWE</t>
  </si>
  <si>
    <t>013W</t>
  </si>
  <si>
    <t>OOCL PIRAEUS</t>
  </si>
  <si>
    <t>COSCO(AEU1)
EMC(NE1)
OOCL(LL1)
CMA(FAL6)</t>
  </si>
  <si>
    <t>ZEE</t>
  </si>
  <si>
    <t>HEL</t>
  </si>
  <si>
    <t>RIGA/TALLINN</t>
  </si>
  <si>
    <t>ONE INNOVATION</t>
  </si>
  <si>
    <t>ONE INFINITY</t>
  </si>
  <si>
    <t>ONE TRUST</t>
  </si>
  <si>
    <t>HPL/YML/HMM/ONE(FE4)</t>
  </si>
  <si>
    <t>GOT</t>
  </si>
  <si>
    <t>0FLNJW</t>
  </si>
  <si>
    <t>APL FULLERTON</t>
  </si>
  <si>
    <t>0FLNHW</t>
  </si>
  <si>
    <t>APL SINGAPURA</t>
  </si>
  <si>
    <t>0FLNFW</t>
  </si>
  <si>
    <t>CMA CGM ZHENG HE</t>
  </si>
  <si>
    <t>COSCO(AEU2)
EMC(FAL1)
OOCL(LL4)
CMA(FAL1)</t>
  </si>
  <si>
    <t>0FLNDW</t>
  </si>
  <si>
    <t>0841004W</t>
  </si>
  <si>
    <t>EVER EON</t>
  </si>
  <si>
    <t xml:space="preserve">	TO BE ADVISED</t>
  </si>
  <si>
    <t>0839001W</t>
  </si>
  <si>
    <t>EVER EDIFY</t>
  </si>
  <si>
    <t>0838002W</t>
  </si>
  <si>
    <t>EVER EVEN</t>
  </si>
  <si>
    <t>COSCO(AEU9)
EMC(CES)
OOCL(LL7)</t>
  </si>
  <si>
    <t>0837029W</t>
  </si>
  <si>
    <t>EVER GIVEN</t>
  </si>
  <si>
    <t>HAMBURG</t>
  </si>
  <si>
    <t>PS: THE CARGO AND DOC WILL BE SENT TO OUR WAREHOUSE AND COMPANY BEFOR 11:00AM IN CUT OFF TIME</t>
  </si>
  <si>
    <t xml:space="preserve">          SALLING SCHEDULE-SHANGHAI     </t>
  </si>
  <si>
    <t>63E</t>
  </si>
  <si>
    <t>TIANJIN</t>
  </si>
  <si>
    <t>GN646E</t>
  </si>
  <si>
    <t>MSC ARCHIMIDIS VIII </t>
  </si>
  <si>
    <t>GN645E</t>
  </si>
  <si>
    <t>MSC TOGO</t>
  </si>
  <si>
    <t>GN644E</t>
  </si>
  <si>
    <t>MSC ANCHORAGE</t>
  </si>
  <si>
    <t>ZIM</t>
    <phoneticPr fontId="49" type="noConversion"/>
  </si>
  <si>
    <t>82E</t>
  </si>
  <si>
    <t>ANTWERP </t>
  </si>
  <si>
    <t>3J4K</t>
    <phoneticPr fontId="49" type="noConversion"/>
  </si>
  <si>
    <t>CFS CUT OFF</t>
  </si>
  <si>
    <t>MIAMI</t>
    <phoneticPr fontId="49" type="noConversion"/>
  </si>
  <si>
    <t>E634</t>
  </si>
  <si>
    <t>COLOMBOEXPRESS</t>
  </si>
  <si>
    <t>E536</t>
  </si>
  <si>
    <t>PRAGUEEXPRESS</t>
  </si>
  <si>
    <t xml:space="preserve"> </t>
    <phoneticPr fontId="49" type="noConversion"/>
  </si>
  <si>
    <t>空班</t>
    <phoneticPr fontId="49" type="noConversion"/>
  </si>
  <si>
    <t>E618</t>
  </si>
  <si>
    <t>CHICAGOEXPRESS</t>
  </si>
  <si>
    <t>WHL</t>
    <phoneticPr fontId="49" type="noConversion"/>
  </si>
  <si>
    <t>E015</t>
  </si>
  <si>
    <t>WAN HAI A10</t>
  </si>
  <si>
    <r>
      <t>3</t>
    </r>
    <r>
      <rPr>
        <sz val="10"/>
        <color theme="1"/>
        <rFont val="宋体"/>
        <family val="3"/>
        <charset val="134"/>
      </rPr>
      <t>截</t>
    </r>
    <r>
      <rPr>
        <sz val="10"/>
        <color theme="1"/>
        <rFont val="Arial"/>
        <family val="2"/>
      </rPr>
      <t>3</t>
    </r>
    <r>
      <rPr>
        <sz val="10"/>
        <color theme="1"/>
        <rFont val="宋体"/>
        <family val="3"/>
        <charset val="134"/>
      </rPr>
      <t>开</t>
    </r>
    <phoneticPr fontId="49" type="noConversion"/>
  </si>
  <si>
    <t>NEW YORK,NJ</t>
    <phoneticPr fontId="49" type="noConversion"/>
  </si>
  <si>
    <t>1386E</t>
  </si>
  <si>
    <t>TRITON</t>
  </si>
  <si>
    <t>1385E</t>
  </si>
  <si>
    <t>EVER MACRO</t>
  </si>
  <si>
    <t>1384E</t>
  </si>
  <si>
    <t>EVER MAST</t>
  </si>
  <si>
    <t>COSCO</t>
    <phoneticPr fontId="49" type="noConversion"/>
  </si>
  <si>
    <t>1383E</t>
  </si>
  <si>
    <t>EVER MASS</t>
  </si>
  <si>
    <r>
      <t>3</t>
    </r>
    <r>
      <rPr>
        <sz val="10"/>
        <color theme="1"/>
        <rFont val="宋体"/>
        <family val="3"/>
        <charset val="134"/>
      </rPr>
      <t>截</t>
    </r>
    <r>
      <rPr>
        <sz val="10"/>
        <color theme="1"/>
        <rFont val="Arial"/>
        <family val="2"/>
      </rPr>
      <t>3</t>
    </r>
    <r>
      <rPr>
        <sz val="10"/>
        <color theme="1"/>
        <rFont val="宋体"/>
        <family val="3"/>
        <charset val="134"/>
      </rPr>
      <t>开</t>
    </r>
    <phoneticPr fontId="49" type="noConversion"/>
  </si>
  <si>
    <t>047E</t>
  </si>
  <si>
    <t>OOCL SEATTLE</t>
  </si>
  <si>
    <t>200E</t>
  </si>
  <si>
    <t>OOCL SAN FRANCISCO</t>
  </si>
  <si>
    <t>OOCL</t>
    <phoneticPr fontId="49" type="noConversion"/>
  </si>
  <si>
    <t>OOCL NEW YORK</t>
  </si>
  <si>
    <r>
      <t>2</t>
    </r>
    <r>
      <rPr>
        <sz val="10"/>
        <color theme="1"/>
        <rFont val="宋体"/>
        <family val="3"/>
        <charset val="134"/>
      </rPr>
      <t>截</t>
    </r>
    <r>
      <rPr>
        <sz val="10"/>
        <color theme="1"/>
        <rFont val="Arial"/>
        <family val="2"/>
      </rPr>
      <t>2</t>
    </r>
    <r>
      <rPr>
        <sz val="10"/>
        <color theme="1"/>
        <rFont val="宋体"/>
        <family val="3"/>
        <charset val="134"/>
      </rPr>
      <t>开</t>
    </r>
    <phoneticPr fontId="49" type="noConversion"/>
  </si>
  <si>
    <t>VANCOUVER</t>
    <phoneticPr fontId="49" type="noConversion"/>
  </si>
  <si>
    <t>OOCL</t>
    <phoneticPr fontId="49" type="noConversion"/>
  </si>
  <si>
    <t>Toronto</t>
  </si>
  <si>
    <t>Toronto</t>
    <phoneticPr fontId="49" type="noConversion"/>
  </si>
  <si>
    <t>XIN FEI ZHOU</t>
  </si>
  <si>
    <t>076E</t>
    <phoneticPr fontId="49" type="noConversion"/>
  </si>
  <si>
    <t>CSCL AUTUMN</t>
  </si>
  <si>
    <t>215E</t>
  </si>
  <si>
    <t>OOCL EUROPE</t>
  </si>
  <si>
    <t xml:space="preserve">CHICAGO </t>
  </si>
  <si>
    <t xml:space="preserve">CHICAGO </t>
    <phoneticPr fontId="49" type="noConversion"/>
  </si>
  <si>
    <t>PRA180E19</t>
  </si>
  <si>
    <t>CMA CGM PEGASUS</t>
  </si>
  <si>
    <t>PRA140E19</t>
  </si>
  <si>
    <t>APL CHONGQING</t>
  </si>
  <si>
    <t>PRA100E19</t>
  </si>
  <si>
    <t>APL QINGDAO</t>
  </si>
  <si>
    <t>PRA0W0E19</t>
  </si>
  <si>
    <t>APL GWANGYANG</t>
  </si>
  <si>
    <t xml:space="preserve">CFS CUT OFF </t>
  </si>
  <si>
    <t>五截五开</t>
    <phoneticPr fontId="49" type="noConversion"/>
  </si>
  <si>
    <t> 528E</t>
  </si>
  <si>
    <t>ONE COLUMBA </t>
  </si>
  <si>
    <t>009E</t>
  </si>
  <si>
    <t>ONE FOCUS</t>
  </si>
  <si>
    <t>YM UPWARD</t>
  </si>
  <si>
    <t>ONE HOUSTON</t>
  </si>
  <si>
    <t>HMM</t>
    <phoneticPr fontId="49" type="noConversion"/>
  </si>
  <si>
    <t>HMM GARAM</t>
  </si>
  <si>
    <t>二截一开</t>
  </si>
  <si>
    <t xml:space="preserve">LOS ANGELES,CA </t>
    <phoneticPr fontId="49" type="noConversion"/>
  </si>
  <si>
    <t>1482E</t>
  </si>
  <si>
    <t>EVER MACH</t>
  </si>
  <si>
    <t>1481E</t>
  </si>
  <si>
    <t>EVER MEED</t>
  </si>
  <si>
    <t>1480E</t>
    <phoneticPr fontId="49" type="noConversion"/>
  </si>
  <si>
    <t>EVER MILD</t>
  </si>
  <si>
    <t>1479E</t>
  </si>
  <si>
    <t>EVER MEMO</t>
  </si>
  <si>
    <t xml:space="preserve">EMC(HTW) </t>
  </si>
  <si>
    <t>1J1K</t>
    <phoneticPr fontId="49" type="noConversion"/>
  </si>
  <si>
    <t>UX648A</t>
  </si>
  <si>
    <t>MSC DARLENE</t>
  </si>
  <si>
    <t> UX647A</t>
  </si>
  <si>
    <t>MSC FREYA</t>
  </si>
  <si>
    <t> UX646A</t>
  </si>
  <si>
    <t>MSC MARA</t>
  </si>
  <si>
    <t>UX645A</t>
  </si>
  <si>
    <t>MSC AAYA</t>
  </si>
  <si>
    <t>MSC</t>
    <phoneticPr fontId="49" type="noConversion"/>
  </si>
  <si>
    <t>UX643A</t>
  </si>
  <si>
    <t>MSC ALIYA</t>
  </si>
  <si>
    <t>2J/1K</t>
    <phoneticPr fontId="49" type="noConversion"/>
  </si>
  <si>
    <t>CAUCEDO</t>
    <phoneticPr fontId="49" type="noConversion"/>
  </si>
  <si>
    <t>EMC</t>
    <phoneticPr fontId="49" type="noConversion"/>
  </si>
  <si>
    <t>EMC</t>
    <phoneticPr fontId="49" type="noConversion"/>
  </si>
  <si>
    <t>1386-049E</t>
    <phoneticPr fontId="49" type="noConversion"/>
  </si>
  <si>
    <t xml:space="preserve"> TRITON </t>
    <phoneticPr fontId="49" type="noConversion"/>
  </si>
  <si>
    <t>1385-010E</t>
    <phoneticPr fontId="49" type="noConversion"/>
  </si>
  <si>
    <t xml:space="preserve">EVER MACRO </t>
    <phoneticPr fontId="49" type="noConversion"/>
  </si>
  <si>
    <t>1384-012E</t>
    <phoneticPr fontId="49" type="noConversion"/>
  </si>
  <si>
    <t>EVER MAST</t>
    <phoneticPr fontId="49" type="noConversion"/>
  </si>
  <si>
    <t>1383-010E</t>
  </si>
  <si>
    <t>4J4K</t>
    <phoneticPr fontId="49" type="noConversion"/>
  </si>
  <si>
    <t xml:space="preserve">COLON FREE ZONE </t>
    <phoneticPr fontId="49" type="noConversion"/>
  </si>
  <si>
    <t>0811-074E</t>
  </si>
  <si>
    <t>EVER LAWFUL</t>
  </si>
  <si>
    <t>0809-074E</t>
  </si>
  <si>
    <t>EVER LUCENT</t>
  </si>
  <si>
    <t>0809-072E</t>
  </si>
  <si>
    <t>EVER LIBERAL</t>
  </si>
  <si>
    <t xml:space="preserve">COSCO </t>
    <phoneticPr fontId="49" type="noConversion"/>
  </si>
  <si>
    <t>0808-077E</t>
  </si>
  <si>
    <t>EVER LOADING</t>
  </si>
  <si>
    <t>2J2K</t>
    <phoneticPr fontId="49" type="noConversion"/>
  </si>
  <si>
    <t>Buenaventura</t>
    <phoneticPr fontId="49" type="noConversion"/>
  </si>
  <si>
    <t>COSCO</t>
    <phoneticPr fontId="49" type="noConversion"/>
  </si>
  <si>
    <t>2J2K</t>
    <phoneticPr fontId="49" type="noConversion"/>
  </si>
  <si>
    <t>valparaiso</t>
    <phoneticPr fontId="49" type="noConversion"/>
  </si>
  <si>
    <t>2J/2K</t>
    <phoneticPr fontId="49" type="noConversion"/>
  </si>
  <si>
    <t xml:space="preserve">CALLAO </t>
    <phoneticPr fontId="49" type="noConversion"/>
  </si>
  <si>
    <t>KOTA EMERALD</t>
  </si>
  <si>
    <t>WAN HAI A16</t>
  </si>
  <si>
    <t>5J6K</t>
    <phoneticPr fontId="49" type="noConversion"/>
  </si>
  <si>
    <t>GUAYAQUIL</t>
    <phoneticPr fontId="49" type="noConversion"/>
  </si>
  <si>
    <t>MSK</t>
    <phoneticPr fontId="49" type="noConversion"/>
  </si>
  <si>
    <t>MSK</t>
    <phoneticPr fontId="49" type="noConversion"/>
  </si>
  <si>
    <t>MERATUS KUPANG</t>
  </si>
  <si>
    <t>Maersk San Juan</t>
  </si>
  <si>
    <t>Maersk San Lazaro</t>
  </si>
  <si>
    <t>San Lorenzo Maersk</t>
  </si>
  <si>
    <t>5J5K</t>
    <phoneticPr fontId="49" type="noConversion"/>
  </si>
  <si>
    <t>ITAPOA</t>
    <phoneticPr fontId="49" type="noConversion"/>
  </si>
  <si>
    <t>ITAPOA</t>
    <phoneticPr fontId="49" type="noConversion"/>
  </si>
  <si>
    <t>Cap San Maleas</t>
  </si>
  <si>
    <t>642W</t>
  </si>
  <si>
    <t>San Francisca</t>
  </si>
  <si>
    <t>BUENOS AIRES</t>
    <phoneticPr fontId="49" type="noConversion"/>
  </si>
  <si>
    <t>PIL</t>
    <phoneticPr fontId="49" type="noConversion"/>
  </si>
  <si>
    <t>0008W</t>
  </si>
  <si>
    <t>KOTA EMBUN</t>
  </si>
  <si>
    <t>3J3K</t>
    <phoneticPr fontId="49" type="noConversion"/>
  </si>
  <si>
    <t>BUENOS AIRES</t>
    <phoneticPr fontId="49" type="noConversion"/>
  </si>
  <si>
    <t>msk</t>
    <phoneticPr fontId="49" type="noConversion"/>
  </si>
  <si>
    <t>santos</t>
    <phoneticPr fontId="49" type="noConversion"/>
  </si>
  <si>
    <t>5J5K</t>
    <phoneticPr fontId="49" type="noConversion"/>
  </si>
  <si>
    <t>3J3K</t>
  </si>
  <si>
    <t xml:space="preserve">SANTOS    </t>
    <phoneticPr fontId="49" type="noConversion"/>
  </si>
  <si>
    <t xml:space="preserve">MONTEVIDEO  </t>
    <phoneticPr fontId="49" type="noConversion"/>
  </si>
  <si>
    <t>PIL</t>
    <phoneticPr fontId="49" type="noConversion"/>
  </si>
  <si>
    <t xml:space="preserve">MONTEVIDEO  </t>
    <phoneticPr fontId="49" type="noConversion"/>
  </si>
  <si>
    <t>二截二开</t>
    <phoneticPr fontId="49" type="noConversion"/>
  </si>
  <si>
    <t xml:space="preserve">MANZANILIO (MEX) </t>
    <phoneticPr fontId="49" type="noConversion"/>
  </si>
  <si>
    <t>w200</t>
    <phoneticPr fontId="49" type="noConversion"/>
  </si>
  <si>
    <t>PORT KELANG EXPRESS</t>
  </si>
  <si>
    <t>w026</t>
    <phoneticPr fontId="49" type="noConversion"/>
  </si>
  <si>
    <t>SEASPAN BRISBANE</t>
  </si>
  <si>
    <t>w247</t>
    <phoneticPr fontId="49" type="noConversion"/>
  </si>
  <si>
    <t>3J2K</t>
  </si>
  <si>
    <t>NHAVA SHEVA</t>
    <phoneticPr fontId="49" type="noConversion"/>
  </si>
  <si>
    <t>WHL</t>
    <phoneticPr fontId="49" type="noConversion"/>
  </si>
  <si>
    <t>w922</t>
    <phoneticPr fontId="49" type="noConversion"/>
  </si>
  <si>
    <t>WHL</t>
    <phoneticPr fontId="49" type="noConversion"/>
  </si>
  <si>
    <t>w019</t>
    <phoneticPr fontId="49" type="noConversion"/>
  </si>
  <si>
    <t>空班</t>
    <phoneticPr fontId="49" type="noConversion"/>
  </si>
  <si>
    <t>w106</t>
    <phoneticPr fontId="49" type="noConversion"/>
  </si>
  <si>
    <t>WAN HAI 517</t>
  </si>
  <si>
    <t>1J6K</t>
    <phoneticPr fontId="49" type="noConversion"/>
  </si>
  <si>
    <t>NHAVA SHEVA</t>
    <phoneticPr fontId="49" type="noConversion"/>
  </si>
  <si>
    <t>COSCO/ONE</t>
    <phoneticPr fontId="49" type="noConversion"/>
  </si>
  <si>
    <t>129W</t>
  </si>
  <si>
    <t>152W</t>
  </si>
  <si>
    <t>COSCO NEW YORK</t>
  </si>
  <si>
    <t>3J1K</t>
    <phoneticPr fontId="49" type="noConversion"/>
  </si>
  <si>
    <t>COLOMBO</t>
    <phoneticPr fontId="49" type="noConversion"/>
  </si>
  <si>
    <t>w041</t>
    <phoneticPr fontId="49" type="noConversion"/>
  </si>
  <si>
    <t>WAN HAI 361</t>
  </si>
  <si>
    <t>w068</t>
    <phoneticPr fontId="49" type="noConversion"/>
  </si>
  <si>
    <t>WAN HAI 328</t>
  </si>
  <si>
    <t>w183</t>
    <phoneticPr fontId="49" type="noConversion"/>
  </si>
  <si>
    <t>2J1K</t>
    <phoneticPr fontId="49" type="noConversion"/>
  </si>
  <si>
    <t>CHENNAI</t>
    <phoneticPr fontId="49" type="noConversion"/>
  </si>
  <si>
    <t>OPERATOR</t>
    <phoneticPr fontId="49" type="noConversion"/>
  </si>
  <si>
    <t>Chennai</t>
    <phoneticPr fontId="49" type="noConversion"/>
  </si>
  <si>
    <t>DUBAI</t>
    <phoneticPr fontId="49" type="noConversion"/>
  </si>
  <si>
    <t>4J3K</t>
    <phoneticPr fontId="49" type="noConversion"/>
  </si>
  <si>
    <r>
      <t>JEBEL ALI</t>
    </r>
    <r>
      <rPr>
        <sz val="10"/>
        <rFont val="宋体"/>
        <family val="3"/>
        <charset val="134"/>
      </rPr>
      <t/>
    </r>
    <phoneticPr fontId="49" type="noConversion"/>
  </si>
  <si>
    <t>135S</t>
  </si>
  <si>
    <t>PHEN BASIN</t>
  </si>
  <si>
    <t>172S</t>
  </si>
  <si>
    <t>OOCL NEW ZEALAND</t>
  </si>
  <si>
    <t>delay</t>
    <phoneticPr fontId="49" type="noConversion"/>
  </si>
  <si>
    <t>OOCL ZHOUSHAN</t>
  </si>
  <si>
    <t>134S</t>
  </si>
  <si>
    <t>2J3K</t>
    <phoneticPr fontId="49" type="noConversion"/>
  </si>
  <si>
    <t>JAKARTA</t>
  </si>
  <si>
    <t>JAKARTA</t>
    <phoneticPr fontId="49" type="noConversion"/>
  </si>
  <si>
    <t>w103</t>
    <phoneticPr fontId="49" type="noConversion"/>
  </si>
  <si>
    <t>w098</t>
    <phoneticPr fontId="49" type="noConversion"/>
  </si>
  <si>
    <t>w152</t>
    <phoneticPr fontId="49" type="noConversion"/>
  </si>
  <si>
    <t>w063</t>
    <phoneticPr fontId="49" type="noConversion"/>
  </si>
  <si>
    <t>WAN HAI 326</t>
  </si>
  <si>
    <t>Karachi</t>
  </si>
  <si>
    <t>Karachi</t>
    <phoneticPr fontId="49" type="noConversion"/>
  </si>
  <si>
    <t>s001</t>
    <phoneticPr fontId="49" type="noConversion"/>
  </si>
  <si>
    <t>BUDGET VESSEL- JOIN</t>
  </si>
  <si>
    <t>s030</t>
    <phoneticPr fontId="49" type="noConversion"/>
  </si>
  <si>
    <t>WAN HAI 377</t>
  </si>
  <si>
    <t>s092</t>
    <phoneticPr fontId="49" type="noConversion"/>
  </si>
  <si>
    <t>WAN HAI 290</t>
  </si>
  <si>
    <t>s065</t>
    <phoneticPr fontId="49" type="noConversion"/>
  </si>
  <si>
    <t>s099</t>
    <phoneticPr fontId="49" type="noConversion"/>
  </si>
  <si>
    <t>HOCHIMINH VICT</t>
  </si>
  <si>
    <t>HOCHIMINH VICT</t>
    <phoneticPr fontId="49" type="noConversion"/>
  </si>
  <si>
    <t>WHL(JST)</t>
    <phoneticPr fontId="49" type="noConversion"/>
  </si>
  <si>
    <t>s061</t>
    <phoneticPr fontId="49" type="noConversion"/>
  </si>
  <si>
    <t>WAN HAI 278</t>
  </si>
  <si>
    <t>s065</t>
    <phoneticPr fontId="49" type="noConversion"/>
  </si>
  <si>
    <t>WAN HAI 276</t>
  </si>
  <si>
    <t>WHL(JST)</t>
    <phoneticPr fontId="49" type="noConversion"/>
  </si>
  <si>
    <t>s414</t>
    <phoneticPr fontId="49" type="noConversion"/>
  </si>
  <si>
    <t>WAN HAI 172</t>
  </si>
  <si>
    <t>s063</t>
    <phoneticPr fontId="49" type="noConversion"/>
  </si>
  <si>
    <t>WAN HAI 277</t>
  </si>
  <si>
    <t>BANGKOK</t>
    <phoneticPr fontId="49" type="noConversion"/>
  </si>
  <si>
    <t xml:space="preserve">BANGKOK </t>
    <phoneticPr fontId="49" type="noConversion"/>
  </si>
  <si>
    <t>whl</t>
    <phoneticPr fontId="49" type="noConversion"/>
  </si>
  <si>
    <t>s098</t>
    <phoneticPr fontId="49" type="noConversion"/>
  </si>
  <si>
    <t>WAN HAI 293</t>
  </si>
  <si>
    <t>whl</t>
    <phoneticPr fontId="49" type="noConversion"/>
  </si>
  <si>
    <t>w018</t>
    <phoneticPr fontId="49" type="noConversion"/>
  </si>
  <si>
    <t>WAN HAI A05</t>
  </si>
  <si>
    <t>w068</t>
    <phoneticPr fontId="49" type="noConversion"/>
  </si>
  <si>
    <t>w056</t>
    <phoneticPr fontId="49" type="noConversion"/>
  </si>
  <si>
    <t>WAN HAI 329</t>
  </si>
  <si>
    <t>ETA</t>
    <phoneticPr fontId="49" type="noConversion"/>
  </si>
  <si>
    <t>ETD</t>
    <phoneticPr fontId="49" type="noConversion"/>
  </si>
  <si>
    <t>haiphong</t>
  </si>
  <si>
    <t>OPERATOR</t>
    <phoneticPr fontId="49" type="noConversion"/>
  </si>
  <si>
    <t>haiphong</t>
    <phoneticPr fontId="49" type="noConversion"/>
  </si>
  <si>
    <t>MCC</t>
    <phoneticPr fontId="49" type="noConversion"/>
  </si>
  <si>
    <t>MCC</t>
    <phoneticPr fontId="49" type="noConversion"/>
  </si>
  <si>
    <t>MAERSK NORBERG</t>
  </si>
  <si>
    <t>MAERSK NASSJO</t>
  </si>
  <si>
    <t>MAERSK NORDDAL</t>
  </si>
  <si>
    <t>Maersk Sihanoukvil</t>
  </si>
  <si>
    <t>MCC</t>
    <phoneticPr fontId="49" type="noConversion"/>
  </si>
  <si>
    <t>ETA</t>
    <phoneticPr fontId="49" type="noConversion"/>
  </si>
  <si>
    <t>ETD</t>
    <phoneticPr fontId="49" type="noConversion"/>
  </si>
  <si>
    <t>2J1K</t>
  </si>
  <si>
    <t>CHITTAGONG</t>
    <phoneticPr fontId="49" type="noConversion"/>
  </si>
  <si>
    <t>SOUTHEAST ASIAN AND JANPAN ROUTE</t>
  </si>
  <si>
    <t>MSC</t>
    <phoneticPr fontId="49" type="noConversion"/>
  </si>
  <si>
    <t> GJ646W</t>
  </si>
  <si>
    <t>GJ641W</t>
  </si>
  <si>
    <t>MSC CLAUDE GIRARDET</t>
  </si>
  <si>
    <t>BARCELONA</t>
    <phoneticPr fontId="49" type="noConversion"/>
  </si>
  <si>
    <t>whl</t>
    <phoneticPr fontId="49" type="noConversion"/>
  </si>
  <si>
    <t xml:space="preserve">ISTANBUL(k) </t>
    <phoneticPr fontId="49" type="noConversion"/>
  </si>
  <si>
    <t>4J5K</t>
    <phoneticPr fontId="49" type="noConversion"/>
  </si>
  <si>
    <t>GT646W</t>
  </si>
  <si>
    <t>MSC MIRJA </t>
  </si>
  <si>
    <t>GT644W</t>
  </si>
  <si>
    <t>MSC ISTANBUL</t>
  </si>
  <si>
    <t>GT643W</t>
  </si>
  <si>
    <t>MSC REEF </t>
  </si>
  <si>
    <t>GT642W</t>
  </si>
  <si>
    <t>MSC THAIS</t>
  </si>
  <si>
    <t>5J6K</t>
    <phoneticPr fontId="49" type="noConversion"/>
  </si>
  <si>
    <t xml:space="preserve">ISTANBUL(k) </t>
    <phoneticPr fontId="49" type="noConversion"/>
  </si>
  <si>
    <t xml:space="preserve">ISTANBUL(k) </t>
    <phoneticPr fontId="49" type="noConversion"/>
  </si>
  <si>
    <t>OOCL WISDOM</t>
  </si>
  <si>
    <t>1J7K</t>
    <phoneticPr fontId="49" type="noConversion"/>
  </si>
  <si>
    <t xml:space="preserve">CFS CUT OFF </t>
    <phoneticPr fontId="49" type="noConversion"/>
  </si>
  <si>
    <t>GDANSK</t>
    <phoneticPr fontId="49" type="noConversion"/>
  </si>
  <si>
    <t>1429-019W</t>
  </si>
  <si>
    <t>EVER ALP</t>
  </si>
  <si>
    <t>1428-016W</t>
  </si>
  <si>
    <t>EVER ARIA</t>
  </si>
  <si>
    <t>COSCO</t>
    <phoneticPr fontId="49" type="noConversion"/>
  </si>
  <si>
    <t>1427-014W</t>
  </si>
  <si>
    <t>EVER ACME</t>
  </si>
  <si>
    <t>1426-016W</t>
  </si>
  <si>
    <t>1425-019W</t>
  </si>
  <si>
    <t>EVER ACT</t>
  </si>
  <si>
    <t>ROTTERDAM</t>
  </si>
  <si>
    <t xml:space="preserve">CFS CUT OFF </t>
    <phoneticPr fontId="49" type="noConversion"/>
  </si>
  <si>
    <t>ROTTERDAM</t>
    <phoneticPr fontId="49" type="noConversion"/>
  </si>
  <si>
    <t>FELIXSTOWE</t>
    <phoneticPr fontId="49" type="noConversion"/>
  </si>
  <si>
    <t xml:space="preserve"> ETA </t>
  </si>
  <si>
    <t xml:space="preserve"> ETD </t>
  </si>
  <si>
    <t xml:space="preserve"> HAMBURG  </t>
  </si>
  <si>
    <t xml:space="preserve"> CNSZX </t>
  </si>
  <si>
    <t xml:space="preserve"> OPERATOR </t>
  </si>
  <si>
    <t xml:space="preserve"> VOYAGE </t>
  </si>
  <si>
    <t xml:space="preserve"> VESSEL </t>
  </si>
  <si>
    <t xml:space="preserve">HAMBURG </t>
    <phoneticPr fontId="49" type="noConversion"/>
  </si>
  <si>
    <t>(CMA/COSCO/EMC/OOCL) / (HPL/YM/ONE/HMM) / (MSK/MSC)</t>
    <phoneticPr fontId="49" type="noConversion"/>
  </si>
  <si>
    <t>Nov</t>
    <phoneticPr fontId="49" type="noConversion"/>
  </si>
  <si>
    <t xml:space="preserve">          Sailing schedule-Shenzhen   </t>
  </si>
  <si>
    <t>HONOR PROSPER 2284</t>
  </si>
  <si>
    <t>HONOR PROSPER 2283</t>
  </si>
  <si>
    <t>HONOR PROSPER 2282</t>
  </si>
  <si>
    <t>HONOR PROSPER 2281</t>
  </si>
  <si>
    <t>HONOR PROSPER 2280</t>
  </si>
  <si>
    <t>HONOR PROSPER 2279</t>
  </si>
  <si>
    <t>HONOR PROSPER 2278</t>
  </si>
  <si>
    <t>HONOR PROSPER 2277</t>
  </si>
  <si>
    <t>STX</t>
    <phoneticPr fontId="49" type="noConversion"/>
  </si>
  <si>
    <t>HONOR PROSPER 2276</t>
    <phoneticPr fontId="49" type="noConversion"/>
  </si>
  <si>
    <t>DATE</t>
  </si>
  <si>
    <t>CLOSING</t>
  </si>
  <si>
    <t>VESSEL/VOYAGE</t>
    <phoneticPr fontId="49" type="noConversion"/>
  </si>
  <si>
    <t xml:space="preserve">INCHON </t>
    <phoneticPr fontId="49" type="noConversion"/>
  </si>
  <si>
    <t>SAWASDEE PACIFIC/2641E</t>
    <phoneticPr fontId="49" type="noConversion"/>
  </si>
  <si>
    <t>BLANK SAILING</t>
    <phoneticPr fontId="49" type="noConversion"/>
  </si>
  <si>
    <t>SAWASDEE PACIFIC/2639E</t>
    <phoneticPr fontId="49" type="noConversion"/>
  </si>
  <si>
    <t>SAWASDEE PACIFIC/2638E</t>
    <phoneticPr fontId="49" type="noConversion"/>
  </si>
  <si>
    <t>SINOKOR</t>
    <phoneticPr fontId="49" type="noConversion"/>
  </si>
  <si>
    <t>SAWASDEE PACIFIC/2637E</t>
    <phoneticPr fontId="49" type="noConversion"/>
  </si>
  <si>
    <t>PANCON VICTORY/2646E</t>
    <phoneticPr fontId="49" type="noConversion"/>
  </si>
  <si>
    <t>PANCON VICTORY/2645E</t>
    <phoneticPr fontId="49" type="noConversion"/>
  </si>
  <si>
    <t>PANCON VICTORY/2644E</t>
    <phoneticPr fontId="49" type="noConversion"/>
  </si>
  <si>
    <t>PANCON VICTORY/2643E</t>
    <phoneticPr fontId="49" type="noConversion"/>
  </si>
  <si>
    <t>PANCON</t>
    <phoneticPr fontId="49" type="noConversion"/>
  </si>
  <si>
    <t>PANCON VICTORY/2642E</t>
    <phoneticPr fontId="49" type="noConversion"/>
  </si>
  <si>
    <t>VESSEL/VOYAGE</t>
    <phoneticPr fontId="49" type="noConversion"/>
  </si>
  <si>
    <t xml:space="preserve">BUSAN  </t>
    <phoneticPr fontId="49" type="noConversion"/>
  </si>
  <si>
    <t xml:space="preserve">KOREA  ROUTE </t>
  </si>
  <si>
    <t>TBN</t>
    <phoneticPr fontId="49" type="noConversion"/>
  </si>
  <si>
    <t>114S</t>
    <phoneticPr fontId="49" type="noConversion"/>
  </si>
  <si>
    <t>BROOKLYN BRIDGE</t>
    <phoneticPr fontId="49" type="noConversion"/>
  </si>
  <si>
    <t>TBN</t>
    <phoneticPr fontId="49" type="noConversion"/>
  </si>
  <si>
    <t>089S</t>
    <phoneticPr fontId="49" type="noConversion"/>
  </si>
  <si>
    <t>ITAL LAGUNA</t>
    <phoneticPr fontId="49" type="noConversion"/>
  </si>
  <si>
    <t>MELBOURNE</t>
    <phoneticPr fontId="49" type="noConversion"/>
  </si>
  <si>
    <t>HSD</t>
    <phoneticPr fontId="49" type="noConversion"/>
  </si>
  <si>
    <t>MELBOURNE</t>
    <phoneticPr fontId="49" type="noConversion"/>
  </si>
  <si>
    <t>CMA</t>
    <phoneticPr fontId="49" type="noConversion"/>
  </si>
  <si>
    <t>TO BE ADVISED</t>
    <phoneticPr fontId="49" type="noConversion"/>
  </si>
  <si>
    <t>111S</t>
    <phoneticPr fontId="49" type="noConversion"/>
  </si>
  <si>
    <t>MAERSK SEMAKAU</t>
    <phoneticPr fontId="49" type="noConversion"/>
  </si>
  <si>
    <t>110S</t>
    <phoneticPr fontId="49" type="noConversion"/>
  </si>
  <si>
    <t>PL GERMANY</t>
    <phoneticPr fontId="49" type="noConversion"/>
  </si>
  <si>
    <t>109S</t>
    <phoneticPr fontId="49" type="noConversion"/>
  </si>
  <si>
    <t>MOL PRESENCE</t>
    <phoneticPr fontId="49" type="noConversion"/>
  </si>
  <si>
    <t>108S</t>
    <phoneticPr fontId="49" type="noConversion"/>
  </si>
  <si>
    <t>MOL PROFICIENCY</t>
    <phoneticPr fontId="49" type="noConversion"/>
  </si>
  <si>
    <t>SYDNEY</t>
    <phoneticPr fontId="49" type="noConversion"/>
  </si>
  <si>
    <t>VESSEL</t>
    <phoneticPr fontId="49" type="noConversion"/>
  </si>
  <si>
    <t>247S</t>
    <phoneticPr fontId="49" type="noConversion"/>
  </si>
  <si>
    <t>BREMEN BELLE</t>
    <phoneticPr fontId="49" type="noConversion"/>
  </si>
  <si>
    <t>246S</t>
    <phoneticPr fontId="49" type="noConversion"/>
  </si>
  <si>
    <t>FOLEGANDROS</t>
    <phoneticPr fontId="49" type="noConversion"/>
  </si>
  <si>
    <t>245S</t>
    <phoneticPr fontId="49" type="noConversion"/>
  </si>
  <si>
    <t xml:space="preserve">GSL VINIA </t>
    <phoneticPr fontId="49" type="noConversion"/>
  </si>
  <si>
    <t>244S</t>
    <phoneticPr fontId="49" type="noConversion"/>
  </si>
  <si>
    <t xml:space="preserve">TINA I </t>
    <phoneticPr fontId="49" type="noConversion"/>
  </si>
  <si>
    <t>MCC</t>
    <phoneticPr fontId="49" type="noConversion"/>
  </si>
  <si>
    <t>243S</t>
    <phoneticPr fontId="49" type="noConversion"/>
  </si>
  <si>
    <t>SITC SHENGMING/2616S</t>
    <phoneticPr fontId="49" type="noConversion"/>
  </si>
  <si>
    <t>SITC RUIMING/2618S</t>
    <phoneticPr fontId="49" type="noConversion"/>
  </si>
  <si>
    <t>SITC CHANGMING/2616S</t>
    <phoneticPr fontId="49" type="noConversion"/>
  </si>
  <si>
    <t>SITC</t>
    <phoneticPr fontId="49" type="noConversion"/>
  </si>
  <si>
    <t>SITC HUIMING/2614S</t>
    <phoneticPr fontId="49" type="noConversion"/>
  </si>
  <si>
    <t>CHITTAGONG</t>
    <phoneticPr fontId="49" type="noConversion"/>
  </si>
  <si>
    <t>890W</t>
    <phoneticPr fontId="49" type="noConversion"/>
  </si>
  <si>
    <t>NAVIOS BAHAMAS</t>
    <phoneticPr fontId="49" type="noConversion"/>
  </si>
  <si>
    <t>170W</t>
    <phoneticPr fontId="49" type="noConversion"/>
  </si>
  <si>
    <t>EVER UNIFIC</t>
    <phoneticPr fontId="49" type="noConversion"/>
  </si>
  <si>
    <t>894W</t>
    <phoneticPr fontId="49" type="noConversion"/>
  </si>
  <si>
    <t>CELSIUS NAIROBI</t>
    <phoneticPr fontId="49" type="noConversion"/>
  </si>
  <si>
    <t>23002W</t>
    <phoneticPr fontId="49" type="noConversion"/>
  </si>
  <si>
    <t>TS KELANG</t>
    <phoneticPr fontId="49" type="noConversion"/>
  </si>
  <si>
    <t>HMM</t>
    <phoneticPr fontId="49" type="noConversion"/>
  </si>
  <si>
    <t>895W</t>
    <phoneticPr fontId="49" type="noConversion"/>
  </si>
  <si>
    <t>CELSIUS NAPLES</t>
    <phoneticPr fontId="49" type="noConversion"/>
  </si>
  <si>
    <t>COLOMBO</t>
    <phoneticPr fontId="49" type="noConversion"/>
  </si>
  <si>
    <t>BLANK SAILING</t>
    <phoneticPr fontId="49" type="noConversion"/>
  </si>
  <si>
    <t>EVER LEGACY/02647W</t>
    <phoneticPr fontId="49" type="noConversion"/>
  </si>
  <si>
    <t>ESL WASL/02646W</t>
    <phoneticPr fontId="49" type="noConversion"/>
  </si>
  <si>
    <t>EMC</t>
    <phoneticPr fontId="49" type="noConversion"/>
  </si>
  <si>
    <t>TBN</t>
    <phoneticPr fontId="49" type="noConversion"/>
  </si>
  <si>
    <t>0FD7DW1MA</t>
    <phoneticPr fontId="49" type="noConversion"/>
  </si>
  <si>
    <t>ARAYA BHUM</t>
    <phoneticPr fontId="49" type="noConversion"/>
  </si>
  <si>
    <t>CMA</t>
    <phoneticPr fontId="49" type="noConversion"/>
  </si>
  <si>
    <t>0MEDLW1MA</t>
    <phoneticPr fontId="49" type="noConversion"/>
  </si>
  <si>
    <t>CMA CGM INTEGRITY</t>
    <phoneticPr fontId="49" type="noConversion"/>
  </si>
  <si>
    <t>244W</t>
    <phoneticPr fontId="49" type="noConversion"/>
  </si>
  <si>
    <t>SHIJING</t>
    <phoneticPr fontId="49" type="noConversion"/>
  </si>
  <si>
    <t>243W</t>
    <phoneticPr fontId="49" type="noConversion"/>
  </si>
  <si>
    <t>ALS APOLLO</t>
    <phoneticPr fontId="49" type="noConversion"/>
  </si>
  <si>
    <t>242W</t>
    <phoneticPr fontId="49" type="noConversion"/>
  </si>
  <si>
    <t>NORTHERN DIAMOND</t>
    <phoneticPr fontId="49" type="noConversion"/>
  </si>
  <si>
    <t>241W</t>
    <phoneticPr fontId="49" type="noConversion"/>
  </si>
  <si>
    <t>SOFIA I</t>
    <phoneticPr fontId="49" type="noConversion"/>
  </si>
  <si>
    <t>MSK</t>
    <phoneticPr fontId="49" type="noConversion"/>
  </si>
  <si>
    <t xml:space="preserve">BLANK SAILING </t>
    <phoneticPr fontId="49" type="noConversion"/>
  </si>
  <si>
    <t>KMTC NHAVA SHEVA/2607W</t>
    <phoneticPr fontId="49" type="noConversion"/>
  </si>
  <si>
    <t>TS SYDNEY/2607W</t>
    <phoneticPr fontId="49" type="noConversion"/>
  </si>
  <si>
    <t>ESL PORT KLANG/02646W</t>
    <phoneticPr fontId="49" type="noConversion"/>
  </si>
  <si>
    <t>TSL</t>
    <phoneticPr fontId="49" type="noConversion"/>
  </si>
  <si>
    <t>0FF97W1MA</t>
    <phoneticPr fontId="49" type="noConversion"/>
  </si>
  <si>
    <t>APL ANTWERP</t>
    <phoneticPr fontId="49" type="noConversion"/>
  </si>
  <si>
    <t>0FF95W1MA</t>
    <phoneticPr fontId="49" type="noConversion"/>
  </si>
  <si>
    <t>CMA CGM BRAHMAPUTRA</t>
    <phoneticPr fontId="49" type="noConversion"/>
  </si>
  <si>
    <t>0FF93W1MA</t>
    <phoneticPr fontId="49" type="noConversion"/>
  </si>
  <si>
    <t>CMA CGM FIGARO</t>
    <phoneticPr fontId="49" type="noConversion"/>
  </si>
  <si>
    <t>COSCO/OOCL</t>
    <phoneticPr fontId="49" type="noConversion"/>
  </si>
  <si>
    <t>0FF8ZW1MA</t>
    <phoneticPr fontId="49" type="noConversion"/>
  </si>
  <si>
    <t>LOTUS A</t>
    <phoneticPr fontId="49" type="noConversion"/>
  </si>
  <si>
    <t>KARACHI</t>
    <phoneticPr fontId="49" type="noConversion"/>
  </si>
  <si>
    <t>SNL ZHANGJIAGANG/2604W</t>
    <phoneticPr fontId="49" type="noConversion"/>
  </si>
  <si>
    <t>BLANK SAILING/BLANK SAILING</t>
    <phoneticPr fontId="49" type="noConversion"/>
  </si>
  <si>
    <t>TS SHEKOU/2603W</t>
    <phoneticPr fontId="49" type="noConversion"/>
  </si>
  <si>
    <t>ULSAN VOYAGER/2603W</t>
    <phoneticPr fontId="49" type="noConversion"/>
  </si>
  <si>
    <t>SNL HAIKOU/2603W</t>
    <phoneticPr fontId="49" type="noConversion"/>
  </si>
  <si>
    <t>WAN HAI 521/W045</t>
    <phoneticPr fontId="49" type="noConversion"/>
  </si>
  <si>
    <t>WAN HAI 501/W270</t>
    <phoneticPr fontId="49" type="noConversion"/>
  </si>
  <si>
    <t>WAN HAI 522/W043</t>
    <phoneticPr fontId="49" type="noConversion"/>
  </si>
  <si>
    <t>INTERASIA INSPIRATION/W076</t>
    <phoneticPr fontId="49" type="noConversion"/>
  </si>
  <si>
    <t>WANHAI</t>
    <phoneticPr fontId="49" type="noConversion"/>
  </si>
  <si>
    <t>KMTC JEBEL ALI/2607W</t>
    <phoneticPr fontId="49" type="noConversion"/>
  </si>
  <si>
    <t>RCL</t>
    <phoneticPr fontId="49" type="noConversion"/>
  </si>
  <si>
    <t>CHENNAI</t>
    <phoneticPr fontId="49" type="noConversion"/>
  </si>
  <si>
    <t>902W</t>
    <phoneticPr fontId="49" type="noConversion"/>
  </si>
  <si>
    <t>126W</t>
    <phoneticPr fontId="49" type="noConversion"/>
  </si>
  <si>
    <t>EVER SIGMA</t>
    <phoneticPr fontId="49" type="noConversion"/>
  </si>
  <si>
    <t>089W</t>
    <phoneticPr fontId="49" type="noConversion"/>
  </si>
  <si>
    <t>SEATTLE BRIDGE</t>
    <phoneticPr fontId="49" type="noConversion"/>
  </si>
  <si>
    <t>20W</t>
    <phoneticPr fontId="49" type="noConversion"/>
  </si>
  <si>
    <t>SHIMIN</t>
    <phoneticPr fontId="49" type="noConversion"/>
  </si>
  <si>
    <t>167W</t>
    <phoneticPr fontId="49" type="noConversion"/>
  </si>
  <si>
    <t>EVER ETHIC</t>
    <phoneticPr fontId="49" type="noConversion"/>
  </si>
  <si>
    <t>TS KEELUNG/2607W</t>
    <phoneticPr fontId="49" type="noConversion"/>
  </si>
  <si>
    <t>EVER LYRIC/078W</t>
    <phoneticPr fontId="49" type="noConversion"/>
  </si>
  <si>
    <t>ONE BRAZIL/0001W</t>
    <phoneticPr fontId="49" type="noConversion"/>
  </si>
  <si>
    <t>EVER LEARNED/079W</t>
    <phoneticPr fontId="49" type="noConversion"/>
  </si>
  <si>
    <t>ONE</t>
    <phoneticPr fontId="49" type="noConversion"/>
  </si>
  <si>
    <t>EVER LADEN/078W</t>
    <phoneticPr fontId="49" type="noConversion"/>
  </si>
  <si>
    <t>WAN HAI 362/W037</t>
    <phoneticPr fontId="49" type="noConversion"/>
  </si>
  <si>
    <t>WAN HAI 369/W039</t>
    <phoneticPr fontId="49" type="noConversion"/>
  </si>
  <si>
    <t>WAN HAI 312/W272</t>
    <phoneticPr fontId="49" type="noConversion"/>
  </si>
  <si>
    <t>INTERASIA AMBITION/W004</t>
    <phoneticPr fontId="49" type="noConversion"/>
  </si>
  <si>
    <t>CLOSING</t>
    <phoneticPr fontId="49" type="noConversion"/>
  </si>
  <si>
    <t>NHAVA SHEVA</t>
    <phoneticPr fontId="49" type="noConversion"/>
  </si>
  <si>
    <t>0XW1RS1NC</t>
    <phoneticPr fontId="49" type="noConversion"/>
  </si>
  <si>
    <t>CMA CGM EIFFEL</t>
    <phoneticPr fontId="49" type="noConversion"/>
  </si>
  <si>
    <t>0XW1PS1NC</t>
    <phoneticPr fontId="49" type="noConversion"/>
  </si>
  <si>
    <t>DERBY D</t>
    <phoneticPr fontId="49" type="noConversion"/>
  </si>
  <si>
    <t>MANILA</t>
    <phoneticPr fontId="49" type="noConversion"/>
  </si>
  <si>
    <t>OOCL CALIFORNIA/180S</t>
    <phoneticPr fontId="49" type="noConversion"/>
  </si>
  <si>
    <t>TIAN CHANG HE/123S</t>
    <phoneticPr fontId="49" type="noConversion"/>
  </si>
  <si>
    <t>XIN QIN HUANG DAO/137S</t>
    <phoneticPr fontId="49" type="noConversion"/>
  </si>
  <si>
    <t>OOCL CALIFORNIA/179S</t>
    <phoneticPr fontId="49" type="noConversion"/>
  </si>
  <si>
    <t>OOCL</t>
    <phoneticPr fontId="49" type="noConversion"/>
  </si>
  <si>
    <t>XIN NING BO/128S</t>
    <phoneticPr fontId="49" type="noConversion"/>
  </si>
  <si>
    <t>PORT KELANG</t>
    <phoneticPr fontId="49" type="noConversion"/>
  </si>
  <si>
    <t>077S</t>
    <phoneticPr fontId="49" type="noConversion"/>
  </si>
  <si>
    <t>XIN NING BO</t>
    <phoneticPr fontId="49" type="noConversion"/>
  </si>
  <si>
    <t>126S</t>
    <phoneticPr fontId="49" type="noConversion"/>
  </si>
  <si>
    <t>OOCL CALIFORNIA</t>
    <phoneticPr fontId="49" type="noConversion"/>
  </si>
  <si>
    <t>055S</t>
    <phoneticPr fontId="49" type="noConversion"/>
  </si>
  <si>
    <t>COSCO VALENCIA</t>
    <phoneticPr fontId="49" type="noConversion"/>
  </si>
  <si>
    <t>076S</t>
    <phoneticPr fontId="49" type="noConversion"/>
  </si>
  <si>
    <t>CMA CGM POINTE DU PITON/KCS0B0S89</t>
    <phoneticPr fontId="49" type="noConversion"/>
  </si>
  <si>
    <t>CMA CGM SAINTE ANNE/KCS080S89</t>
    <phoneticPr fontId="49" type="noConversion"/>
  </si>
  <si>
    <t>CMA CGM FORT DIAMANT/KCS060S89</t>
    <phoneticPr fontId="49" type="noConversion"/>
  </si>
  <si>
    <t>CMA CGM INDIAN/KCS020S29</t>
    <phoneticPr fontId="49" type="noConversion"/>
  </si>
  <si>
    <t>KMTC</t>
    <phoneticPr fontId="49" type="noConversion"/>
  </si>
  <si>
    <t>CMA CGM POINTE DU PITON/KCS000S89</t>
    <phoneticPr fontId="49" type="noConversion"/>
  </si>
  <si>
    <t>JAKARTA</t>
    <phoneticPr fontId="49" type="noConversion"/>
  </si>
  <si>
    <t>PEGASUS HOPE/2628S</t>
    <phoneticPr fontId="49" type="noConversion"/>
  </si>
  <si>
    <t>DONGJIN VENUS/0341S</t>
    <phoneticPr fontId="49" type="noConversion"/>
  </si>
  <si>
    <t>PEGASUS HOPE/2627S</t>
    <phoneticPr fontId="49" type="noConversion"/>
  </si>
  <si>
    <t>DONGJIN VENUS/0340S</t>
    <phoneticPr fontId="49" type="noConversion"/>
  </si>
  <si>
    <t>泛洲</t>
    <phoneticPr fontId="49" type="noConversion"/>
  </si>
  <si>
    <t>PEGASUS HOPE/2626S</t>
    <phoneticPr fontId="49" type="noConversion"/>
  </si>
  <si>
    <t>CMA/OOCL/ASL</t>
    <phoneticPr fontId="49" type="noConversion"/>
  </si>
  <si>
    <t>HAIPHONG</t>
    <phoneticPr fontId="49" type="noConversion"/>
  </si>
  <si>
    <t>SEOUL GLOW/086S</t>
    <phoneticPr fontId="49" type="noConversion"/>
  </si>
  <si>
    <t>AS PATRIA/628S</t>
    <phoneticPr fontId="49" type="noConversion"/>
  </si>
  <si>
    <t>BEROLINA C/017S</t>
    <phoneticPr fontId="49" type="noConversion"/>
  </si>
  <si>
    <t>DING XIANG TAI PING/031S</t>
    <phoneticPr fontId="49" type="noConversion"/>
  </si>
  <si>
    <t>COSCO</t>
    <phoneticPr fontId="49" type="noConversion"/>
  </si>
  <si>
    <t>SEOUL GLOW/085S</t>
    <phoneticPr fontId="49" type="noConversion"/>
  </si>
  <si>
    <t>HOCHIMINH</t>
  </si>
  <si>
    <t>050S</t>
    <phoneticPr fontId="49" type="noConversion"/>
  </si>
  <si>
    <t>LYDIA</t>
    <phoneticPr fontId="49" type="noConversion"/>
  </si>
  <si>
    <t>146S</t>
    <phoneticPr fontId="49" type="noConversion"/>
  </si>
  <si>
    <t>RACHA BHUM</t>
    <phoneticPr fontId="49" type="noConversion"/>
  </si>
  <si>
    <t>030S</t>
    <phoneticPr fontId="49" type="noConversion"/>
  </si>
  <si>
    <t>LIOBA</t>
    <phoneticPr fontId="49" type="noConversion"/>
  </si>
  <si>
    <t>049S</t>
    <phoneticPr fontId="49" type="noConversion"/>
  </si>
  <si>
    <t>145S</t>
    <phoneticPr fontId="49" type="noConversion"/>
  </si>
  <si>
    <t>VESSEL</t>
    <phoneticPr fontId="49" type="noConversion"/>
  </si>
  <si>
    <t>HOCHIMINH</t>
    <phoneticPr fontId="49" type="noConversion"/>
  </si>
  <si>
    <t>COSCO SHIPPING PLANET/046W</t>
    <phoneticPr fontId="49" type="noConversion"/>
  </si>
  <si>
    <t>CSCL ATLANTIC OCEAN/065W</t>
    <phoneticPr fontId="49" type="noConversion"/>
  </si>
  <si>
    <t>COSCO SHIPPING AQUARIUS/047W</t>
    <phoneticPr fontId="49" type="noConversion"/>
  </si>
  <si>
    <t>CSCL GLOBE/074W</t>
    <phoneticPr fontId="49" type="noConversion"/>
  </si>
  <si>
    <t>VESSEL/VOYAGE</t>
    <phoneticPr fontId="49" type="noConversion"/>
  </si>
  <si>
    <t>HMM GARAM/0019W</t>
    <phoneticPr fontId="49" type="noConversion"/>
  </si>
  <si>
    <t>YM WONDERLAND/029W</t>
    <phoneticPr fontId="49" type="noConversion"/>
  </si>
  <si>
    <t>YM TRANQUILITY/018W</t>
    <phoneticPr fontId="49" type="noConversion"/>
  </si>
  <si>
    <t>HMM HANUL/0024W</t>
    <phoneticPr fontId="49" type="noConversion"/>
  </si>
  <si>
    <t>ONE</t>
    <phoneticPr fontId="49" type="noConversion"/>
  </si>
  <si>
    <t>HMM AMETHYST/0009W</t>
    <phoneticPr fontId="49" type="noConversion"/>
  </si>
  <si>
    <t>DUBAI/JEBEL ALI</t>
    <phoneticPr fontId="49" type="noConversion"/>
  </si>
  <si>
    <t>011W</t>
    <phoneticPr fontId="49" type="noConversion"/>
  </si>
  <si>
    <t>AL MURAYKH</t>
    <phoneticPr fontId="49" type="noConversion"/>
  </si>
  <si>
    <t>009W</t>
    <phoneticPr fontId="49" type="noConversion"/>
  </si>
  <si>
    <t>MOL TRUTH</t>
    <phoneticPr fontId="49" type="noConversion"/>
  </si>
  <si>
    <t>012W</t>
    <phoneticPr fontId="49" type="noConversion"/>
  </si>
  <si>
    <t>TIHAMA</t>
    <phoneticPr fontId="49" type="noConversion"/>
  </si>
  <si>
    <r>
      <t>Y</t>
    </r>
    <r>
      <rPr>
        <sz val="11"/>
        <color indexed="8"/>
        <rFont val="Times New Roman"/>
        <family val="1"/>
      </rPr>
      <t>ML</t>
    </r>
    <phoneticPr fontId="49" type="noConversion"/>
  </si>
  <si>
    <t>MOL TRIUMPH</t>
    <phoneticPr fontId="49" type="noConversion"/>
  </si>
  <si>
    <t>OOCL CALIFORNIA/180S</t>
    <phoneticPr fontId="49" type="noConversion"/>
  </si>
  <si>
    <t>TIAN CHANG HE/123S</t>
    <phoneticPr fontId="49" type="noConversion"/>
  </si>
  <si>
    <t>XIN QIN HUANG DAO/137S</t>
    <phoneticPr fontId="49" type="noConversion"/>
  </si>
  <si>
    <t>OOCL CALIFORNIA/179S</t>
    <phoneticPr fontId="49" type="noConversion"/>
  </si>
  <si>
    <t>XIN NING BO/128S</t>
    <phoneticPr fontId="49" type="noConversion"/>
  </si>
  <si>
    <t>SINGAPORE</t>
    <phoneticPr fontId="49" type="noConversion"/>
  </si>
  <si>
    <t>SITC HAINAN/2628S</t>
    <phoneticPr fontId="49" type="noConversion"/>
  </si>
  <si>
    <t>ZHONG GU NAN HAI/2647S</t>
    <phoneticPr fontId="49" type="noConversion"/>
  </si>
  <si>
    <t>SITC JIADE/2624S</t>
    <phoneticPr fontId="49" type="noConversion"/>
  </si>
  <si>
    <t>ASL TAIPEI/2645S</t>
    <phoneticPr fontId="49" type="noConversion"/>
  </si>
  <si>
    <t>SITC</t>
    <phoneticPr fontId="49" type="noConversion"/>
  </si>
  <si>
    <t>SITC HAINAN/2626S</t>
    <phoneticPr fontId="49" type="noConversion"/>
  </si>
  <si>
    <t>BANGKOK</t>
    <phoneticPr fontId="49" type="noConversion"/>
  </si>
  <si>
    <t>XIN CHI WAN/105S</t>
    <phoneticPr fontId="49" type="noConversion"/>
  </si>
  <si>
    <t>XIN QING DAO/261S</t>
    <phoneticPr fontId="49" type="noConversion"/>
  </si>
  <si>
    <t>OOCL AMERICA/201S</t>
    <phoneticPr fontId="49" type="noConversion"/>
  </si>
  <si>
    <t>WAN HAI 509/S169</t>
    <phoneticPr fontId="49" type="noConversion"/>
  </si>
  <si>
    <t>YML</t>
    <phoneticPr fontId="49" type="noConversion"/>
  </si>
  <si>
    <t>XIN CHI WAN/104S</t>
    <phoneticPr fontId="49" type="noConversion"/>
  </si>
  <si>
    <t>FENG XIN DA 29/2628W</t>
    <phoneticPr fontId="49" type="noConversion"/>
  </si>
  <si>
    <t>JY BONITO/2623W</t>
    <phoneticPr fontId="49" type="noConversion"/>
  </si>
  <si>
    <t>FENG XIN DA 29/2627W</t>
    <phoneticPr fontId="49" type="noConversion"/>
  </si>
  <si>
    <t>JY BONITO/2622W</t>
    <phoneticPr fontId="49" type="noConversion"/>
  </si>
  <si>
    <t>ASL</t>
    <phoneticPr fontId="49" type="noConversion"/>
  </si>
  <si>
    <t>FENG XIN DA 29/2626W</t>
    <phoneticPr fontId="49" type="noConversion"/>
  </si>
  <si>
    <t>HONGKONG</t>
    <phoneticPr fontId="49" type="noConversion"/>
  </si>
  <si>
    <t>MAERSK EINDHOVEN/648E</t>
    <phoneticPr fontId="49" type="noConversion"/>
  </si>
  <si>
    <t>SEASPAN PRIDE/647E</t>
    <phoneticPr fontId="49" type="noConversion"/>
  </si>
  <si>
    <t>MAERSK EDINBURGH/646E</t>
    <phoneticPr fontId="49" type="noConversion"/>
  </si>
  <si>
    <t>MAERSK EVORA/645E</t>
    <phoneticPr fontId="49" type="noConversion"/>
  </si>
  <si>
    <t>BLANK SAILING/BLANK SAILING</t>
    <phoneticPr fontId="49" type="noConversion"/>
  </si>
  <si>
    <t>COLON</t>
    <phoneticPr fontId="49" type="noConversion"/>
  </si>
  <si>
    <t>MSC DARLENE/UX648A</t>
    <phoneticPr fontId="49" type="noConversion"/>
  </si>
  <si>
    <t>MSC FREYA/UX647A</t>
    <phoneticPr fontId="49" type="noConversion"/>
  </si>
  <si>
    <t>MSC MARA/UX646A</t>
    <phoneticPr fontId="49" type="noConversion"/>
  </si>
  <si>
    <t>MSC AAYA/UX645A</t>
    <phoneticPr fontId="49" type="noConversion"/>
  </si>
  <si>
    <t>MSC</t>
    <phoneticPr fontId="49" type="noConversion"/>
  </si>
  <si>
    <t>MSC AURIGA/UX644A</t>
    <phoneticPr fontId="49" type="noConversion"/>
  </si>
  <si>
    <t xml:space="preserve">CAUCEDO </t>
    <phoneticPr fontId="49" type="noConversion"/>
  </si>
  <si>
    <t>TO BE ADVISED</t>
    <phoneticPr fontId="49" type="noConversion"/>
  </si>
  <si>
    <t>TO BE ADVISED</t>
    <phoneticPr fontId="49" type="noConversion"/>
  </si>
  <si>
    <t>033S</t>
    <phoneticPr fontId="49" type="noConversion"/>
  </si>
  <si>
    <t>CHASTINE MAERSK</t>
    <phoneticPr fontId="49" type="noConversion"/>
  </si>
  <si>
    <t>032S</t>
    <phoneticPr fontId="49" type="noConversion"/>
  </si>
  <si>
    <t>CAROLINE MAERSK</t>
    <phoneticPr fontId="49" type="noConversion"/>
  </si>
  <si>
    <t>031S</t>
    <phoneticPr fontId="49" type="noConversion"/>
  </si>
  <si>
    <t>CORNELIUS MAERSK</t>
    <phoneticPr fontId="49" type="noConversion"/>
  </si>
  <si>
    <t>CAUCEDO</t>
    <phoneticPr fontId="49" type="noConversion"/>
  </si>
  <si>
    <t>XIN DA LIAN/150E</t>
    <phoneticPr fontId="49" type="noConversion"/>
  </si>
  <si>
    <t>TIAN XIANG HE/155E</t>
    <phoneticPr fontId="49" type="noConversion"/>
  </si>
  <si>
    <t>OOCL MEMPHIS/094E</t>
    <phoneticPr fontId="49" type="noConversion"/>
  </si>
  <si>
    <t xml:space="preserve">MANZANILLO (MEX) </t>
    <phoneticPr fontId="49" type="noConversion"/>
  </si>
  <si>
    <t>031S</t>
    <phoneticPr fontId="49" type="noConversion"/>
  </si>
  <si>
    <t>FZ438A</t>
    <phoneticPr fontId="49" type="noConversion"/>
  </si>
  <si>
    <t>NAVARINO</t>
    <phoneticPr fontId="49" type="noConversion"/>
  </si>
  <si>
    <t>2438E</t>
    <phoneticPr fontId="49" type="noConversion"/>
  </si>
  <si>
    <t>SEASPAN BRILLIANCE</t>
    <phoneticPr fontId="49" type="noConversion"/>
  </si>
  <si>
    <t>2437E</t>
    <phoneticPr fontId="49" type="noConversion"/>
  </si>
  <si>
    <t>SEASPAN BREEZE</t>
    <phoneticPr fontId="49" type="noConversion"/>
  </si>
  <si>
    <t>2436E</t>
    <phoneticPr fontId="49" type="noConversion"/>
  </si>
  <si>
    <t>IQUIQUE EXPRESS</t>
    <phoneticPr fontId="49" type="noConversion"/>
  </si>
  <si>
    <t>BLANK SAILING/BLANK SAILING</t>
    <phoneticPr fontId="49" type="noConversion"/>
  </si>
  <si>
    <t xml:space="preserve">MANZANILLO (MEX) </t>
    <phoneticPr fontId="49" type="noConversion"/>
  </si>
  <si>
    <t>CSCL SATURN/090E</t>
    <phoneticPr fontId="49" type="noConversion"/>
  </si>
  <si>
    <t>SEASPAN GIBRALTAR/001E</t>
    <phoneticPr fontId="49" type="noConversion"/>
  </si>
  <si>
    <t>COSCO SHIPPING VOLGA/052E</t>
    <phoneticPr fontId="49" type="noConversion"/>
  </si>
  <si>
    <t>SEASPAN GENOA/001E</t>
    <phoneticPr fontId="49" type="noConversion"/>
  </si>
  <si>
    <t>JOEL SCHULTE/003E</t>
    <phoneticPr fontId="49" type="noConversion"/>
  </si>
  <si>
    <t>SAN ANTONIO</t>
    <phoneticPr fontId="49" type="noConversion"/>
  </si>
  <si>
    <t>SAN ANTONIO</t>
    <phoneticPr fontId="49" type="noConversion"/>
  </si>
  <si>
    <t>SEASPAN BRAVO/0105E</t>
    <phoneticPr fontId="49" type="noConversion"/>
  </si>
  <si>
    <t>POSORJA EXPRESS/2647E</t>
    <phoneticPr fontId="49" type="noConversion"/>
  </si>
  <si>
    <t>YOKOHAMA EXPRESS/2646E</t>
    <phoneticPr fontId="49" type="noConversion"/>
  </si>
  <si>
    <t>SEASPAN ZAMBEZI/2645E</t>
    <phoneticPr fontId="49" type="noConversion"/>
  </si>
  <si>
    <t>ONE SYMPHONY/100E</t>
    <phoneticPr fontId="49" type="noConversion"/>
  </si>
  <si>
    <t>MAERSK EVORA/627E</t>
    <phoneticPr fontId="49" type="noConversion"/>
  </si>
  <si>
    <t>MAERSK EDIRNE/626E</t>
    <phoneticPr fontId="49" type="noConversion"/>
  </si>
  <si>
    <t>MAERSK LIMA/625E</t>
    <phoneticPr fontId="49" type="noConversion"/>
  </si>
  <si>
    <t>MAERSK ESMERALDAS/624E</t>
    <phoneticPr fontId="49" type="noConversion"/>
  </si>
  <si>
    <t>MAERSK EMDEN/623E</t>
    <phoneticPr fontId="49" type="noConversion"/>
  </si>
  <si>
    <t>CMA CGM TAGE/0MH1ZE1MA</t>
    <phoneticPr fontId="49" type="noConversion"/>
  </si>
  <si>
    <t>CMA CGM OTELLO/0MH1DE1MA</t>
    <phoneticPr fontId="49" type="noConversion"/>
  </si>
  <si>
    <t>CMA</t>
    <phoneticPr fontId="49" type="noConversion"/>
  </si>
  <si>
    <t>CMA CGM MEKONG/0MH1BE1MA</t>
    <phoneticPr fontId="49" type="noConversion"/>
  </si>
  <si>
    <t>CALLAO</t>
    <phoneticPr fontId="49" type="noConversion"/>
  </si>
  <si>
    <t>COSCO SHIPPING BRAZIL/013W</t>
    <phoneticPr fontId="49" type="noConversion"/>
  </si>
  <si>
    <t>CMA CGM IRON/0BDPSW1MA</t>
    <phoneticPr fontId="49" type="noConversion"/>
  </si>
  <si>
    <t>COSCO SHIPPING ARGENTINA/012W</t>
    <phoneticPr fontId="49" type="noConversion"/>
  </si>
  <si>
    <t>COSCO SHIPPING CHILE/009W</t>
    <phoneticPr fontId="49" type="noConversion"/>
  </si>
  <si>
    <t>CMA CGM OSMIUM/0BDPVW1MA</t>
    <phoneticPr fontId="49" type="noConversion"/>
  </si>
  <si>
    <t>SANTOS</t>
    <phoneticPr fontId="49" type="noConversion"/>
  </si>
  <si>
    <t>114W</t>
    <phoneticPr fontId="49" type="noConversion"/>
  </si>
  <si>
    <t>ZIM SHANGHAI</t>
    <phoneticPr fontId="49" type="noConversion"/>
  </si>
  <si>
    <t>096W</t>
    <phoneticPr fontId="49" type="noConversion"/>
  </si>
  <si>
    <t>COSCO SURABAYA</t>
    <phoneticPr fontId="49" type="noConversion"/>
  </si>
  <si>
    <t>071W</t>
    <phoneticPr fontId="49" type="noConversion"/>
  </si>
  <si>
    <t>COSCO WELLINGTON</t>
    <phoneticPr fontId="49" type="noConversion"/>
  </si>
  <si>
    <t>940W</t>
    <phoneticPr fontId="49" type="noConversion"/>
  </si>
  <si>
    <t>2M012</t>
    <phoneticPr fontId="49" type="noConversion"/>
  </si>
  <si>
    <t>939W</t>
    <phoneticPr fontId="49" type="noConversion"/>
  </si>
  <si>
    <t>MARGRETHE MAERSK</t>
    <phoneticPr fontId="49" type="noConversion"/>
  </si>
  <si>
    <t>938W</t>
    <phoneticPr fontId="49" type="noConversion"/>
  </si>
  <si>
    <t>MAASTRICHT MAERSK</t>
    <phoneticPr fontId="49" type="noConversion"/>
  </si>
  <si>
    <t>937W</t>
    <phoneticPr fontId="49" type="noConversion"/>
  </si>
  <si>
    <t>MSC VENICE</t>
    <phoneticPr fontId="49" type="noConversion"/>
  </si>
  <si>
    <t>936W</t>
    <phoneticPr fontId="49" type="noConversion"/>
  </si>
  <si>
    <t>ESTELLE MAERSK</t>
    <phoneticPr fontId="49" type="noConversion"/>
  </si>
  <si>
    <t>MONTEVIDEO</t>
    <phoneticPr fontId="49" type="noConversion"/>
  </si>
  <si>
    <t>033E</t>
    <phoneticPr fontId="49" type="noConversion"/>
  </si>
  <si>
    <t>CSCL YELLOW SEA</t>
    <phoneticPr fontId="49" type="noConversion"/>
  </si>
  <si>
    <t>CSCL SPRING</t>
    <phoneticPr fontId="49" type="noConversion"/>
  </si>
  <si>
    <t>044E</t>
    <phoneticPr fontId="49" type="noConversion"/>
  </si>
  <si>
    <t>CSCL SOUTH CHINA SEA</t>
    <phoneticPr fontId="49" type="noConversion"/>
  </si>
  <si>
    <t>OOCL</t>
    <phoneticPr fontId="49" type="noConversion"/>
  </si>
  <si>
    <t>039E</t>
    <phoneticPr fontId="49" type="noConversion"/>
  </si>
  <si>
    <t>CSCL EAST CHINA SEA</t>
    <phoneticPr fontId="49" type="noConversion"/>
  </si>
  <si>
    <t>DALLAS</t>
  </si>
  <si>
    <t>0BH5NE1MA</t>
    <phoneticPr fontId="49" type="noConversion"/>
  </si>
  <si>
    <t>COSCO NETHERLANDS</t>
    <phoneticPr fontId="49" type="noConversion"/>
  </si>
  <si>
    <t>0BH5LE1MA</t>
    <phoneticPr fontId="49" type="noConversion"/>
  </si>
  <si>
    <t>COSCO DENMARK</t>
    <phoneticPr fontId="49" type="noConversion"/>
  </si>
  <si>
    <t>0BH5JE1MA</t>
    <phoneticPr fontId="49" type="noConversion"/>
  </si>
  <si>
    <t>COSCO GLORY</t>
    <phoneticPr fontId="49" type="noConversion"/>
  </si>
  <si>
    <t>0BH5HE1MA</t>
    <phoneticPr fontId="49" type="noConversion"/>
  </si>
  <si>
    <t>0BH5FE1MA</t>
    <phoneticPr fontId="49" type="noConversion"/>
  </si>
  <si>
    <t>COSCO ENGLAND</t>
    <phoneticPr fontId="49" type="noConversion"/>
  </si>
  <si>
    <t>047E</t>
    <phoneticPr fontId="49" type="noConversion"/>
  </si>
  <si>
    <t>EVER LIBRA</t>
    <phoneticPr fontId="49" type="noConversion"/>
  </si>
  <si>
    <t>040E</t>
    <phoneticPr fontId="49" type="noConversion"/>
  </si>
  <si>
    <t>EVER LOGIC</t>
    <phoneticPr fontId="49" type="noConversion"/>
  </si>
  <si>
    <t>030E</t>
    <phoneticPr fontId="49" type="noConversion"/>
  </si>
  <si>
    <t>EVER LOADING</t>
    <phoneticPr fontId="49" type="noConversion"/>
  </si>
  <si>
    <t>EVER LUCENT</t>
    <phoneticPr fontId="49" type="noConversion"/>
  </si>
  <si>
    <t>019E</t>
    <phoneticPr fontId="49" type="noConversion"/>
  </si>
  <si>
    <t>007E</t>
    <phoneticPr fontId="49" type="noConversion"/>
  </si>
  <si>
    <t>PRE SIDENT WILSON</t>
    <phoneticPr fontId="49" type="noConversion"/>
  </si>
  <si>
    <t>009E</t>
    <phoneticPr fontId="49" type="noConversion"/>
  </si>
  <si>
    <t>PRE SIDENT EISENHOWER</t>
    <phoneticPr fontId="49" type="noConversion"/>
  </si>
  <si>
    <t>107E</t>
    <phoneticPr fontId="49" type="noConversion"/>
  </si>
  <si>
    <t>PRE SIDENT FD ROOSEVELT</t>
    <phoneticPr fontId="49" type="noConversion"/>
  </si>
  <si>
    <t>PRE SIDENT TRUMAN</t>
    <phoneticPr fontId="49" type="noConversion"/>
  </si>
  <si>
    <t>APL</t>
    <phoneticPr fontId="49" type="noConversion"/>
  </si>
  <si>
    <t>PRE SIDENT KENNEDY</t>
    <phoneticPr fontId="49" type="noConversion"/>
  </si>
  <si>
    <t>HOUSTON</t>
  </si>
  <si>
    <t>037E</t>
    <phoneticPr fontId="49" type="noConversion"/>
  </si>
  <si>
    <t>0VC37E</t>
    <phoneticPr fontId="49" type="noConversion"/>
  </si>
  <si>
    <t>CMA CGM JACQUES</t>
  </si>
  <si>
    <t>038E</t>
    <phoneticPr fontId="49" type="noConversion"/>
  </si>
  <si>
    <t>PENDIND</t>
    <phoneticPr fontId="49" type="noConversion"/>
  </si>
  <si>
    <t>PENDING</t>
    <phoneticPr fontId="49" type="noConversion"/>
  </si>
  <si>
    <t>EVER LIVEN</t>
    <phoneticPr fontId="49" type="noConversion"/>
  </si>
  <si>
    <t>HOUSTON</t>
    <phoneticPr fontId="49" type="noConversion"/>
  </si>
  <si>
    <t>COSCO EUROPE/117E</t>
    <phoneticPr fontId="49" type="noConversion"/>
  </si>
  <si>
    <t>COSCO AFRICA/106E</t>
    <phoneticPr fontId="49" type="noConversion"/>
  </si>
  <si>
    <t>COSCO OCEANIA/117E</t>
    <phoneticPr fontId="49" type="noConversion"/>
  </si>
  <si>
    <t>COSCO TAICANG/113E</t>
    <phoneticPr fontId="49" type="noConversion"/>
  </si>
  <si>
    <t>046E</t>
    <phoneticPr fontId="49" type="noConversion"/>
  </si>
  <si>
    <t>025E</t>
    <phoneticPr fontId="49" type="noConversion"/>
  </si>
  <si>
    <t>EVER LOVELY</t>
    <phoneticPr fontId="49" type="noConversion"/>
  </si>
  <si>
    <t>032E</t>
    <phoneticPr fontId="49" type="noConversion"/>
  </si>
  <si>
    <t>EVER LUCENT</t>
    <phoneticPr fontId="49" type="noConversion"/>
  </si>
  <si>
    <t>PRE SIDENT EISENHOWER</t>
    <phoneticPr fontId="49" type="noConversion"/>
  </si>
  <si>
    <t>PRE SIDENT TRUMAN</t>
    <phoneticPr fontId="49" type="noConversion"/>
  </si>
  <si>
    <t>045E</t>
    <phoneticPr fontId="49" type="noConversion"/>
  </si>
  <si>
    <t>COSCO HARMONY</t>
    <phoneticPr fontId="49" type="noConversion"/>
  </si>
  <si>
    <t>020E</t>
    <phoneticPr fontId="49" type="noConversion"/>
  </si>
  <si>
    <t>CSCL WINTER</t>
    <phoneticPr fontId="49" type="noConversion"/>
  </si>
  <si>
    <t>028E</t>
    <phoneticPr fontId="49" type="noConversion"/>
  </si>
  <si>
    <t>COSCO SPAIN</t>
    <phoneticPr fontId="49" type="noConversion"/>
  </si>
  <si>
    <t>024E</t>
    <phoneticPr fontId="49" type="noConversion"/>
  </si>
  <si>
    <t>DALLAS</t>
    <phoneticPr fontId="49" type="noConversion"/>
  </si>
  <si>
    <t>MSC LENI/GJ649W</t>
    <phoneticPr fontId="49" type="noConversion"/>
  </si>
  <si>
    <t>MSC IRINA/GJ648W</t>
    <phoneticPr fontId="49" type="noConversion"/>
  </si>
  <si>
    <t>MSC CHINA/GJ647W</t>
    <phoneticPr fontId="49" type="noConversion"/>
  </si>
  <si>
    <t>MSC RAYA/GJ646W</t>
    <phoneticPr fontId="49" type="noConversion"/>
  </si>
  <si>
    <t>MSC</t>
    <phoneticPr fontId="49" type="noConversion"/>
  </si>
  <si>
    <t>MSC GEMMA/GJ645W</t>
    <phoneticPr fontId="49" type="noConversion"/>
  </si>
  <si>
    <t>MIAMI</t>
    <phoneticPr fontId="49" type="noConversion"/>
  </si>
  <si>
    <t>ONE CONTINUITY</t>
    <phoneticPr fontId="49" type="noConversion"/>
  </si>
  <si>
    <t>067E</t>
    <phoneticPr fontId="49" type="noConversion"/>
  </si>
  <si>
    <t>MOL CREATION</t>
    <phoneticPr fontId="49" type="noConversion"/>
  </si>
  <si>
    <t>069E</t>
    <phoneticPr fontId="49" type="noConversion"/>
  </si>
  <si>
    <t>MOL CELEBRATION</t>
    <phoneticPr fontId="49" type="noConversion"/>
  </si>
  <si>
    <t>041E</t>
    <phoneticPr fontId="49" type="noConversion"/>
  </si>
  <si>
    <t>ONE COMMITMENT</t>
    <phoneticPr fontId="49" type="noConversion"/>
  </si>
  <si>
    <t>ONE</t>
    <phoneticPr fontId="49" type="noConversion"/>
  </si>
  <si>
    <t>205E</t>
    <phoneticPr fontId="49" type="noConversion"/>
  </si>
  <si>
    <t>MOL CHARISMA</t>
    <phoneticPr fontId="49" type="noConversion"/>
  </si>
  <si>
    <t>VESSEL</t>
    <phoneticPr fontId="49" type="noConversion"/>
  </si>
  <si>
    <t>SM KWANGYANG/2608E</t>
    <phoneticPr fontId="49" type="noConversion"/>
  </si>
  <si>
    <t>SM NINGBO/2608E</t>
    <phoneticPr fontId="49" type="noConversion"/>
  </si>
  <si>
    <t>SM BUSAN/2607E</t>
    <phoneticPr fontId="49" type="noConversion"/>
  </si>
  <si>
    <t>SM SHANGHAI/2608E</t>
    <phoneticPr fontId="49" type="noConversion"/>
  </si>
  <si>
    <t>2004E</t>
    <phoneticPr fontId="49" type="noConversion"/>
  </si>
  <si>
    <t>CAP SAN VINCENT</t>
    <phoneticPr fontId="49" type="noConversion"/>
  </si>
  <si>
    <t>MAERSK ALFIRK</t>
    <phoneticPr fontId="49" type="noConversion"/>
  </si>
  <si>
    <t>MAERSK EVORA</t>
    <phoneticPr fontId="49" type="noConversion"/>
  </si>
  <si>
    <t>MAERSK ALTAIR</t>
    <phoneticPr fontId="49" type="noConversion"/>
  </si>
  <si>
    <t>SMLINE</t>
    <phoneticPr fontId="49" type="noConversion"/>
  </si>
  <si>
    <t>2003E</t>
    <phoneticPr fontId="49" type="noConversion"/>
  </si>
  <si>
    <t>CAP SAN JUAN</t>
    <phoneticPr fontId="49" type="noConversion"/>
  </si>
  <si>
    <t>TORONTO</t>
    <phoneticPr fontId="49" type="noConversion"/>
  </si>
  <si>
    <t>ONE MODERN/084E</t>
    <phoneticPr fontId="49" type="noConversion"/>
  </si>
  <si>
    <t>HYUNDAI FORWARD/0173E</t>
    <phoneticPr fontId="49" type="noConversion"/>
  </si>
  <si>
    <t>YM WEALTH/194E</t>
    <phoneticPr fontId="49" type="noConversion"/>
  </si>
  <si>
    <t>MOL COURAGE/069E</t>
    <phoneticPr fontId="49" type="noConversion"/>
  </si>
  <si>
    <t>MOL CHARISMA/239E</t>
    <phoneticPr fontId="49" type="noConversion"/>
  </si>
  <si>
    <t>2004E</t>
    <phoneticPr fontId="49" type="noConversion"/>
  </si>
  <si>
    <t>MAERSK ALTAIR</t>
    <phoneticPr fontId="49" type="noConversion"/>
  </si>
  <si>
    <t>2003E</t>
    <phoneticPr fontId="49" type="noConversion"/>
  </si>
  <si>
    <t>MOL COURAGE/069E</t>
    <phoneticPr fontId="49" type="noConversion"/>
  </si>
  <si>
    <t>022E</t>
    <phoneticPr fontId="49" type="noConversion"/>
  </si>
  <si>
    <t>005E</t>
    <phoneticPr fontId="49" type="noConversion"/>
  </si>
  <si>
    <t>COSCO SHIPPING ROSE</t>
    <phoneticPr fontId="49" type="noConversion"/>
  </si>
  <si>
    <t>023E</t>
    <phoneticPr fontId="49" type="noConversion"/>
  </si>
  <si>
    <t>CSCL BOHAI SEA</t>
    <phoneticPr fontId="49" type="noConversion"/>
  </si>
  <si>
    <t>COSCO/CMA</t>
  </si>
  <si>
    <t>019E</t>
    <phoneticPr fontId="49" type="noConversion"/>
  </si>
  <si>
    <t>MONTREAL</t>
    <phoneticPr fontId="49" type="noConversion"/>
  </si>
  <si>
    <t>ONE MODERN/084E</t>
    <phoneticPr fontId="49" type="noConversion"/>
  </si>
  <si>
    <t>HYUNDAI FORWARD/0173E</t>
    <phoneticPr fontId="49" type="noConversion"/>
  </si>
  <si>
    <t>ONE</t>
  </si>
  <si>
    <t>MOL CHARISMA/239E</t>
    <phoneticPr fontId="49" type="noConversion"/>
  </si>
  <si>
    <t>2005E</t>
    <phoneticPr fontId="49" type="noConversion"/>
  </si>
  <si>
    <t>SM TIANJIN</t>
    <phoneticPr fontId="49" type="noConversion"/>
  </si>
  <si>
    <t>2005E</t>
    <phoneticPr fontId="49" type="noConversion"/>
  </si>
  <si>
    <t>SM MUMBAI</t>
    <phoneticPr fontId="49" type="noConversion"/>
  </si>
  <si>
    <t>SCHUBERT</t>
    <phoneticPr fontId="49" type="noConversion"/>
  </si>
  <si>
    <t>SM QINGDAO</t>
    <phoneticPr fontId="49" type="noConversion"/>
  </si>
  <si>
    <t>SM LINE</t>
  </si>
  <si>
    <t>VANCOUVER</t>
    <phoneticPr fontId="49" type="noConversion"/>
  </si>
  <si>
    <t>SEATTLE/TACOMA</t>
    <phoneticPr fontId="49" type="noConversion"/>
  </si>
  <si>
    <t>COSCO EUROPE/111E</t>
    <phoneticPr fontId="49" type="noConversion"/>
  </si>
  <si>
    <t>COSCO THAILAND/113E</t>
    <phoneticPr fontId="49" type="noConversion"/>
  </si>
  <si>
    <t>COSCO AFRICA/099E</t>
    <phoneticPr fontId="49" type="noConversion"/>
  </si>
  <si>
    <t>CSCL AUTUMN/070E</t>
    <phoneticPr fontId="49" type="noConversion"/>
  </si>
  <si>
    <t>CHICAGO</t>
    <phoneticPr fontId="49" type="noConversion"/>
  </si>
  <si>
    <t>CARRIER</t>
    <phoneticPr fontId="49" type="noConversion"/>
  </si>
  <si>
    <t>PRESIDENT JQ ADAMS/EX10M0E19</t>
    <phoneticPr fontId="49" type="noConversion"/>
  </si>
  <si>
    <t>PRESIDENT REAGAN/EX10K0E19</t>
    <phoneticPr fontId="49" type="noConversion"/>
  </si>
  <si>
    <t>PRESIDENT BUSH/EX10I0E19</t>
    <phoneticPr fontId="49" type="noConversion"/>
  </si>
  <si>
    <t>PRESIDENT CARTER/EX10E0E19</t>
    <phoneticPr fontId="49" type="noConversion"/>
  </si>
  <si>
    <t>LONG BEACH</t>
  </si>
  <si>
    <t>HMM DIAMOND/0010E</t>
    <phoneticPr fontId="49" type="noConversion"/>
  </si>
  <si>
    <t>HMM PEARL/0012E</t>
    <phoneticPr fontId="49" type="noConversion"/>
  </si>
  <si>
    <t>HMM EMERALD/0013E</t>
    <phoneticPr fontId="49" type="noConversion"/>
  </si>
  <si>
    <t>HMM AQUAMARINE/0011E</t>
    <phoneticPr fontId="49" type="noConversion"/>
  </si>
  <si>
    <t>HMM TOPAZ/0011E</t>
    <phoneticPr fontId="49" type="noConversion"/>
  </si>
  <si>
    <t>020E</t>
    <phoneticPr fontId="49" type="noConversion"/>
  </si>
  <si>
    <t>CSCL WINTER</t>
    <phoneticPr fontId="49" type="noConversion"/>
  </si>
  <si>
    <t>COSCO SPAIN</t>
    <phoneticPr fontId="49" type="noConversion"/>
  </si>
  <si>
    <t>024E</t>
    <phoneticPr fontId="49" type="noConversion"/>
  </si>
  <si>
    <t>CSCL SPRING</t>
    <phoneticPr fontId="49" type="noConversion"/>
  </si>
  <si>
    <t>CHICAGO</t>
    <phoneticPr fontId="49" type="noConversion"/>
  </si>
  <si>
    <t>ONE PREMIUM/097E</t>
    <phoneticPr fontId="49" type="noConversion"/>
  </si>
  <si>
    <t>WAN HAI 722/E028</t>
    <phoneticPr fontId="49" type="noConversion"/>
  </si>
  <si>
    <t>WAN HAI 723/E029</t>
    <phoneticPr fontId="49" type="noConversion"/>
  </si>
  <si>
    <t>WAN HAI 901/E003</t>
    <phoneticPr fontId="49" type="noConversion"/>
  </si>
  <si>
    <t>ONE RECOGNITION/015E</t>
    <phoneticPr fontId="49" type="noConversion"/>
  </si>
  <si>
    <t>045E</t>
    <phoneticPr fontId="49" type="noConversion"/>
  </si>
  <si>
    <t>COSCO HARMONY</t>
    <phoneticPr fontId="49" type="noConversion"/>
  </si>
  <si>
    <t>OAKLAND/SAN FRANCISCO</t>
    <phoneticPr fontId="49" type="noConversion"/>
  </si>
  <si>
    <t>0TB51E1MA</t>
    <phoneticPr fontId="49" type="noConversion"/>
  </si>
  <si>
    <t>NAVARINO</t>
    <phoneticPr fontId="49" type="noConversion"/>
  </si>
  <si>
    <t>0TB4ZE1MA</t>
    <phoneticPr fontId="49" type="noConversion"/>
  </si>
  <si>
    <t>EVER LOADING</t>
    <phoneticPr fontId="49" type="noConversion"/>
  </si>
  <si>
    <t>0TB4XE1MA</t>
    <phoneticPr fontId="49" type="noConversion"/>
  </si>
  <si>
    <t>0TB4VE1MA</t>
    <phoneticPr fontId="49" type="noConversion"/>
  </si>
  <si>
    <t>0TB4TE1MA</t>
    <phoneticPr fontId="49" type="noConversion"/>
  </si>
  <si>
    <t>033E</t>
    <phoneticPr fontId="49" type="noConversion"/>
  </si>
  <si>
    <t>CSCL YELLOW SEA</t>
    <phoneticPr fontId="49" type="noConversion"/>
  </si>
  <si>
    <t>036E</t>
    <phoneticPr fontId="49" type="noConversion"/>
  </si>
  <si>
    <t>044E</t>
    <phoneticPr fontId="49" type="noConversion"/>
  </si>
  <si>
    <t>039E</t>
    <phoneticPr fontId="49" type="noConversion"/>
  </si>
  <si>
    <t>0DBDDE1MA</t>
    <phoneticPr fontId="49" type="noConversion"/>
  </si>
  <si>
    <t>PRESIDENT EISENHOWER</t>
    <phoneticPr fontId="49" type="noConversion"/>
  </si>
  <si>
    <t>0DBDBE1MA</t>
    <phoneticPr fontId="49" type="noConversion"/>
  </si>
  <si>
    <t>PRESIDENT WILSON</t>
    <phoneticPr fontId="49" type="noConversion"/>
  </si>
  <si>
    <t>0DBD7E1MA</t>
    <phoneticPr fontId="49" type="noConversion"/>
  </si>
  <si>
    <t>PRESIDENT FD ROOSEVELT</t>
    <phoneticPr fontId="49" type="noConversion"/>
  </si>
  <si>
    <t>0DBD3E1MA</t>
    <phoneticPr fontId="49" type="noConversion"/>
  </si>
  <si>
    <t>PRESIDENT CLEVELAND</t>
    <phoneticPr fontId="49" type="noConversion"/>
  </si>
  <si>
    <t>VOYAGE</t>
    <phoneticPr fontId="49" type="noConversion"/>
  </si>
  <si>
    <t>COSCO AFRICA/106E</t>
    <phoneticPr fontId="49" type="noConversion"/>
  </si>
  <si>
    <t>COSCO OCEANIA/117E</t>
    <phoneticPr fontId="49" type="noConversion"/>
  </si>
  <si>
    <t>048E</t>
    <phoneticPr fontId="49" type="noConversion"/>
  </si>
  <si>
    <t>EVER LAMBENT</t>
    <phoneticPr fontId="49" type="noConversion"/>
  </si>
  <si>
    <t>002E</t>
    <phoneticPr fontId="49" type="noConversion"/>
  </si>
  <si>
    <t>CONTI CHIVALRY</t>
    <phoneticPr fontId="49" type="noConversion"/>
  </si>
  <si>
    <t>037E</t>
    <phoneticPr fontId="49" type="noConversion"/>
  </si>
  <si>
    <t>SM KWANGYANG/2608E</t>
    <phoneticPr fontId="49" type="noConversion"/>
  </si>
  <si>
    <t>SML</t>
    <phoneticPr fontId="49" type="noConversion"/>
  </si>
  <si>
    <t>PRESIDENT CARTER/EX10E0E19</t>
    <phoneticPr fontId="49" type="noConversion"/>
  </si>
  <si>
    <t xml:space="preserve">LOS ANGELES/LONG BEACH </t>
    <phoneticPr fontId="49" type="noConversion"/>
  </si>
  <si>
    <t>TITAN/1295-045E</t>
    <phoneticPr fontId="49" type="noConversion"/>
  </si>
  <si>
    <t>TOKYO TRIUMPH/1294-043E</t>
    <phoneticPr fontId="49" type="noConversion"/>
  </si>
  <si>
    <t>EVER FOREVER/1293-040E</t>
    <phoneticPr fontId="49" type="noConversion"/>
  </si>
  <si>
    <t>TAURUS/1292-043E</t>
    <phoneticPr fontId="49" type="noConversion"/>
  </si>
  <si>
    <t>EVER FORE/1291-025E</t>
    <phoneticPr fontId="49" type="noConversion"/>
  </si>
  <si>
    <t>040E</t>
    <phoneticPr fontId="49" type="noConversion"/>
  </si>
  <si>
    <t>NUE4</t>
    <phoneticPr fontId="49" type="noConversion"/>
  </si>
  <si>
    <t>038E</t>
    <phoneticPr fontId="49" type="noConversion"/>
  </si>
  <si>
    <t>EVER LIBERAL</t>
    <phoneticPr fontId="49" type="noConversion"/>
  </si>
  <si>
    <t>042E</t>
    <phoneticPr fontId="49" type="noConversion"/>
  </si>
  <si>
    <t>EVER LEADING</t>
    <phoneticPr fontId="49" type="noConversion"/>
  </si>
  <si>
    <t>ATLANTA</t>
    <phoneticPr fontId="49" type="noConversion"/>
  </si>
  <si>
    <t>EVER FORE/1291-025E</t>
    <phoneticPr fontId="49" type="noConversion"/>
  </si>
  <si>
    <t>NEW YORK</t>
  </si>
  <si>
    <t>COSCO SHIPPING LOTUS/035E</t>
    <phoneticPr fontId="49" type="noConversion"/>
  </si>
  <si>
    <t>COSCO SHIPPING ORCHID/036E</t>
    <phoneticPr fontId="49" type="noConversion"/>
  </si>
  <si>
    <t>OOCL FRANCE/072E</t>
    <phoneticPr fontId="49" type="noConversion"/>
  </si>
  <si>
    <t>COSCO SHIPPING CAMELLIA/036E</t>
    <phoneticPr fontId="49" type="noConversion"/>
  </si>
  <si>
    <t>012E</t>
    <phoneticPr fontId="49" type="noConversion"/>
  </si>
  <si>
    <t>ONE APUS</t>
    <phoneticPr fontId="49" type="noConversion"/>
  </si>
  <si>
    <t>016E</t>
    <phoneticPr fontId="49" type="noConversion"/>
  </si>
  <si>
    <t>YM WARRANTY</t>
    <phoneticPr fontId="49" type="noConversion"/>
  </si>
  <si>
    <t>VOYAGE</t>
    <phoneticPr fontId="49" type="noConversion"/>
  </si>
  <si>
    <t>NEW YORK</t>
    <phoneticPr fontId="49" type="noConversion"/>
  </si>
  <si>
    <t>NORTH  AMERICAN ROUTE</t>
  </si>
  <si>
    <t>HMM STOCKHOLM/0020W</t>
    <phoneticPr fontId="49" type="noConversion"/>
  </si>
  <si>
    <t>HMM HAMBURG/0020W</t>
    <phoneticPr fontId="49" type="noConversion"/>
  </si>
  <si>
    <t>HMM HELSINKI/0020W</t>
    <phoneticPr fontId="49" type="noConversion"/>
  </si>
  <si>
    <t>HMM SOUTHAMPTON/0020W</t>
    <phoneticPr fontId="49" type="noConversion"/>
  </si>
  <si>
    <t>HMM GDANSK/0020W</t>
    <phoneticPr fontId="49" type="noConversion"/>
  </si>
  <si>
    <t>BARCELONA</t>
    <phoneticPr fontId="49" type="noConversion"/>
  </si>
  <si>
    <t>040W</t>
    <phoneticPr fontId="49" type="noConversion"/>
  </si>
  <si>
    <t xml:space="preserve">MOGENS MAERSK </t>
    <phoneticPr fontId="49" type="noConversion"/>
  </si>
  <si>
    <t>039W</t>
    <phoneticPr fontId="49" type="noConversion"/>
  </si>
  <si>
    <t xml:space="preserve">MAASTRICHT MAERSK </t>
    <phoneticPr fontId="49" type="noConversion"/>
  </si>
  <si>
    <t>038W</t>
    <phoneticPr fontId="49" type="noConversion"/>
  </si>
  <si>
    <t xml:space="preserve">MARSTAL MAERSK </t>
    <phoneticPr fontId="49" type="noConversion"/>
  </si>
  <si>
    <t>037W</t>
    <phoneticPr fontId="49" type="noConversion"/>
  </si>
  <si>
    <t xml:space="preserve">MAYVIEW MAERSK </t>
    <phoneticPr fontId="49" type="noConversion"/>
  </si>
  <si>
    <t>036W</t>
    <phoneticPr fontId="49" type="noConversion"/>
  </si>
  <si>
    <t xml:space="preserve">MAGLEBY MAERSK </t>
    <phoneticPr fontId="49" type="noConversion"/>
  </si>
  <si>
    <r>
      <t>ISTANBUL</t>
    </r>
    <r>
      <rPr>
        <b/>
        <sz val="11"/>
        <rFont val="宋体"/>
        <family val="3"/>
        <charset val="134"/>
      </rPr>
      <t>（</t>
    </r>
    <r>
      <rPr>
        <b/>
        <sz val="11"/>
        <rFont val="Times New Roman"/>
        <family val="1"/>
      </rPr>
      <t>AMBARLI</t>
    </r>
    <r>
      <rPr>
        <b/>
        <sz val="11"/>
        <rFont val="宋体"/>
        <family val="3"/>
        <charset val="134"/>
      </rPr>
      <t>）</t>
    </r>
    <phoneticPr fontId="49" type="noConversion"/>
  </si>
  <si>
    <t>02M5JW1MA</t>
    <phoneticPr fontId="49" type="noConversion"/>
  </si>
  <si>
    <t>CSCL VENUS</t>
    <phoneticPr fontId="49" type="noConversion"/>
  </si>
  <si>
    <t>02M5FW1MA</t>
    <phoneticPr fontId="49" type="noConversion"/>
  </si>
  <si>
    <t>THALASSA PATRIS</t>
    <phoneticPr fontId="49" type="noConversion"/>
  </si>
  <si>
    <t>02M5DW1MA</t>
    <phoneticPr fontId="49" type="noConversion"/>
  </si>
  <si>
    <t>CSCL URANUS</t>
    <phoneticPr fontId="49" type="noConversion"/>
  </si>
  <si>
    <t>GENOVA</t>
  </si>
  <si>
    <t>017W</t>
    <phoneticPr fontId="49" type="noConversion"/>
  </si>
  <si>
    <t>AL MURABBA</t>
    <phoneticPr fontId="49" type="noConversion"/>
  </si>
  <si>
    <t>018W</t>
    <phoneticPr fontId="49" type="noConversion"/>
  </si>
  <si>
    <t>LINAH</t>
    <phoneticPr fontId="49" type="noConversion"/>
  </si>
  <si>
    <t>SALAHUDDIN</t>
    <phoneticPr fontId="49" type="noConversion"/>
  </si>
  <si>
    <t>002W</t>
    <phoneticPr fontId="49" type="noConversion"/>
  </si>
  <si>
    <t>ZEPHYR LUMOS</t>
    <phoneticPr fontId="49" type="noConversion"/>
  </si>
  <si>
    <t>GENOA</t>
    <phoneticPr fontId="49" type="noConversion"/>
  </si>
  <si>
    <t>405W</t>
    <phoneticPr fontId="49" type="noConversion"/>
  </si>
  <si>
    <t>MATHILDE MAERSK</t>
    <phoneticPr fontId="49" type="noConversion"/>
  </si>
  <si>
    <t>404W</t>
    <phoneticPr fontId="49" type="noConversion"/>
  </si>
  <si>
    <t>MAERSK MC-KINNEY MOLLER</t>
    <phoneticPr fontId="49" type="noConversion"/>
  </si>
  <si>
    <t>403W</t>
    <phoneticPr fontId="49" type="noConversion"/>
  </si>
  <si>
    <t>MUNKEBO MAERSK</t>
    <phoneticPr fontId="49" type="noConversion"/>
  </si>
  <si>
    <t>402W</t>
    <phoneticPr fontId="49" type="noConversion"/>
  </si>
  <si>
    <t>MARY MAERSK</t>
    <phoneticPr fontId="49" type="noConversion"/>
  </si>
  <si>
    <t>401W</t>
    <phoneticPr fontId="49" type="noConversion"/>
  </si>
  <si>
    <t>MOSCOW MAERSK</t>
    <phoneticPr fontId="49" type="noConversion"/>
  </si>
  <si>
    <t>001W</t>
    <phoneticPr fontId="49" type="noConversion"/>
  </si>
  <si>
    <t>952W</t>
    <phoneticPr fontId="49" type="noConversion"/>
  </si>
  <si>
    <t xml:space="preserve">MSC LENI </t>
    <phoneticPr fontId="49" type="noConversion"/>
  </si>
  <si>
    <t>951W</t>
    <phoneticPr fontId="49" type="noConversion"/>
  </si>
  <si>
    <t xml:space="preserve">MSC ARINA </t>
    <phoneticPr fontId="49" type="noConversion"/>
  </si>
  <si>
    <t>950W</t>
    <phoneticPr fontId="49" type="noConversion"/>
  </si>
  <si>
    <t>949W</t>
    <phoneticPr fontId="49" type="noConversion"/>
  </si>
  <si>
    <t xml:space="preserve">MDV NIRVANA COBAIN </t>
    <phoneticPr fontId="49" type="noConversion"/>
  </si>
  <si>
    <t>COSCO SHIPPING SOLAR/038W</t>
    <phoneticPr fontId="49" type="noConversion"/>
  </si>
  <si>
    <t>COSCO SHIPPING LIBRA/037W</t>
    <phoneticPr fontId="49" type="noConversion"/>
  </si>
  <si>
    <t>COSCO SHIPPING GALAXY/031W</t>
    <phoneticPr fontId="49" type="noConversion"/>
  </si>
  <si>
    <t>COSCO SHIPPING VIRGO/037W</t>
    <phoneticPr fontId="49" type="noConversion"/>
  </si>
  <si>
    <t>009W</t>
    <phoneticPr fontId="49" type="noConversion"/>
  </si>
  <si>
    <t>COSCO SHIPPING LEO</t>
    <phoneticPr fontId="49" type="noConversion"/>
  </si>
  <si>
    <t>010W</t>
    <phoneticPr fontId="49" type="noConversion"/>
  </si>
  <si>
    <t>COSCO SHIPPING TAURUS</t>
    <phoneticPr fontId="49" type="noConversion"/>
  </si>
  <si>
    <t>COSCO SHIPPING GEMINI</t>
    <phoneticPr fontId="49" type="noConversion"/>
  </si>
  <si>
    <t>COSCO SHIPPING ARIES</t>
    <phoneticPr fontId="49" type="noConversion"/>
  </si>
  <si>
    <t>008W</t>
    <phoneticPr fontId="49" type="noConversion"/>
  </si>
  <si>
    <t>COSCO SHIPPING UNIVERSE</t>
    <phoneticPr fontId="49" type="noConversion"/>
  </si>
  <si>
    <t>MSC CHINA/GJ647W</t>
    <phoneticPr fontId="49" type="noConversion"/>
  </si>
  <si>
    <t>CONSTANTA</t>
  </si>
  <si>
    <t>CONSTANTA</t>
    <phoneticPr fontId="49" type="noConversion"/>
  </si>
  <si>
    <t>KOPER</t>
    <phoneticPr fontId="49" type="noConversion"/>
  </si>
  <si>
    <t>EVER ALOT/1430-016W</t>
    <phoneticPr fontId="49" type="noConversion"/>
  </si>
  <si>
    <t>EVER ARIA/1428-016W</t>
    <phoneticPr fontId="49" type="noConversion"/>
  </si>
  <si>
    <t>EVER ACME/1427-014W</t>
    <phoneticPr fontId="49" type="noConversion"/>
  </si>
  <si>
    <t>EVER ART/1426-016W</t>
    <phoneticPr fontId="49" type="noConversion"/>
  </si>
  <si>
    <t>TALLIN</t>
  </si>
  <si>
    <t>008W</t>
  </si>
  <si>
    <t xml:space="preserve">MOL TRIBUTE </t>
    <phoneticPr fontId="49" type="noConversion"/>
  </si>
  <si>
    <t xml:space="preserve">AL MURAYKH </t>
    <phoneticPr fontId="49" type="noConversion"/>
  </si>
  <si>
    <t xml:space="preserve">TIHAMA </t>
    <phoneticPr fontId="49" type="noConversion"/>
  </si>
  <si>
    <t>MOL TRIUMPH</t>
  </si>
  <si>
    <t>BARZAN</t>
  </si>
  <si>
    <t>939W</t>
    <phoneticPr fontId="49" type="noConversion"/>
  </si>
  <si>
    <t>MSC LENI</t>
    <phoneticPr fontId="49" type="noConversion"/>
  </si>
  <si>
    <t>938W</t>
    <phoneticPr fontId="49" type="noConversion"/>
  </si>
  <si>
    <t>MSC ARINA</t>
    <phoneticPr fontId="49" type="noConversion"/>
  </si>
  <si>
    <t>MAREN MAERSK</t>
    <phoneticPr fontId="49" type="noConversion"/>
  </si>
  <si>
    <t>MADRID MAERSK</t>
    <phoneticPr fontId="49" type="noConversion"/>
  </si>
  <si>
    <t>TALLINN</t>
    <phoneticPr fontId="49" type="noConversion"/>
  </si>
  <si>
    <t>006W</t>
    <phoneticPr fontId="49" type="noConversion"/>
  </si>
  <si>
    <t>007W</t>
    <phoneticPr fontId="49" type="noConversion"/>
  </si>
  <si>
    <t>005W</t>
    <phoneticPr fontId="49" type="noConversion"/>
  </si>
  <si>
    <t>004W</t>
    <phoneticPr fontId="49" type="noConversion"/>
  </si>
  <si>
    <t>COSCO SHIPPING SCORPIO</t>
    <phoneticPr fontId="49" type="noConversion"/>
  </si>
  <si>
    <t>COSCO/OOCL</t>
  </si>
  <si>
    <t>COSCO SHIPPING VIRGO</t>
    <phoneticPr fontId="49" type="noConversion"/>
  </si>
  <si>
    <t>FELIXSTOWE</t>
    <phoneticPr fontId="49" type="noConversion"/>
  </si>
  <si>
    <t>HELSINKI</t>
    <phoneticPr fontId="49" type="noConversion"/>
  </si>
  <si>
    <t>DUBLIN</t>
    <phoneticPr fontId="49" type="noConversion"/>
  </si>
  <si>
    <t xml:space="preserve">COSCO </t>
  </si>
  <si>
    <t>OSLO</t>
    <phoneticPr fontId="49" type="noConversion"/>
  </si>
  <si>
    <t>HMM COPENHAGEN</t>
    <phoneticPr fontId="49" type="noConversion"/>
  </si>
  <si>
    <t>HMM OSLO</t>
    <phoneticPr fontId="49" type="noConversion"/>
  </si>
  <si>
    <t>AARHUS</t>
    <phoneticPr fontId="49" type="noConversion"/>
  </si>
  <si>
    <t>AAHUS</t>
    <phoneticPr fontId="49" type="noConversion"/>
  </si>
  <si>
    <t>OOCL/COSCO</t>
  </si>
  <si>
    <t>CARRIER</t>
    <phoneticPr fontId="49" type="noConversion"/>
  </si>
  <si>
    <t>GOTHENBURG</t>
    <phoneticPr fontId="49" type="noConversion"/>
  </si>
  <si>
    <t xml:space="preserve">          Sailing schedule-Qingdao  </t>
    <phoneticPr fontId="49" type="noConversion"/>
  </si>
  <si>
    <t xml:space="preserve"> 注明：仅供参考，以实际开船的为准。外配船期请单独跟操作确认。Tks</t>
    <phoneticPr fontId="49" type="noConversion"/>
  </si>
  <si>
    <t>GJ646W</t>
    <phoneticPr fontId="49" type="noConversion"/>
  </si>
  <si>
    <t>MSC RAYA</t>
    <phoneticPr fontId="49" type="noConversion"/>
  </si>
  <si>
    <t>GJ645W</t>
    <phoneticPr fontId="49" type="noConversion"/>
  </si>
  <si>
    <t>MSC GEMMA</t>
    <phoneticPr fontId="49" type="noConversion"/>
  </si>
  <si>
    <t>GJ644W</t>
    <phoneticPr fontId="49" type="noConversion"/>
  </si>
  <si>
    <t>MSC SAMAR</t>
    <phoneticPr fontId="49" type="noConversion"/>
  </si>
  <si>
    <t>W113</t>
    <phoneticPr fontId="49" type="noConversion"/>
  </si>
  <si>
    <t>WAN HAI 511</t>
    <phoneticPr fontId="49" type="noConversion"/>
  </si>
  <si>
    <t>MSC/WHL</t>
    <phoneticPr fontId="49" type="noConversion"/>
  </si>
  <si>
    <t>GJ642W</t>
    <phoneticPr fontId="49" type="noConversion"/>
  </si>
  <si>
    <t>MSC ISABELLA</t>
    <phoneticPr fontId="49" type="noConversion"/>
  </si>
  <si>
    <t>CUT</t>
  </si>
  <si>
    <t>IST</t>
    <phoneticPr fontId="49" type="noConversion"/>
  </si>
  <si>
    <t>CNNS</t>
  </si>
  <si>
    <t>CFS</t>
  </si>
  <si>
    <t>IST(TIGER)</t>
    <phoneticPr fontId="49" type="noConversion"/>
  </si>
  <si>
    <t>122W</t>
    <phoneticPr fontId="49" type="noConversion"/>
  </si>
  <si>
    <t>COSCO SAO PAULO</t>
    <phoneticPr fontId="49" type="noConversion"/>
  </si>
  <si>
    <t>647W</t>
    <phoneticPr fontId="49" type="noConversion"/>
  </si>
  <si>
    <t>REN JIAN 15</t>
    <phoneticPr fontId="49" type="noConversion"/>
  </si>
  <si>
    <t>225W</t>
    <phoneticPr fontId="49" type="noConversion"/>
  </si>
  <si>
    <t>XIN HUANG PU</t>
    <phoneticPr fontId="49" type="noConversion"/>
  </si>
  <si>
    <t>645W</t>
    <phoneticPr fontId="49" type="noConversion"/>
  </si>
  <si>
    <t>MAERSK CAP JERVS</t>
    <phoneticPr fontId="49" type="noConversion"/>
  </si>
  <si>
    <t>MSK/ZIM</t>
    <phoneticPr fontId="49" type="noConversion"/>
  </si>
  <si>
    <t>644W</t>
    <phoneticPr fontId="49" type="noConversion"/>
  </si>
  <si>
    <t>MAERSK CAP JACKSON</t>
    <phoneticPr fontId="49" type="noConversion"/>
  </si>
  <si>
    <t>MOM</t>
    <phoneticPr fontId="49" type="noConversion"/>
  </si>
  <si>
    <t>CNNS</t>
    <phoneticPr fontId="49" type="noConversion"/>
  </si>
  <si>
    <t>MOMBASA</t>
    <phoneticPr fontId="49" type="noConversion"/>
  </si>
  <si>
    <t>GJ643W</t>
    <phoneticPr fontId="49" type="noConversion"/>
  </si>
  <si>
    <t>MSC NELA</t>
    <phoneticPr fontId="49" type="noConversion"/>
  </si>
  <si>
    <t xml:space="preserve">
</t>
    <phoneticPr fontId="49" type="noConversion"/>
  </si>
  <si>
    <t>MSK/ZIM</t>
    <phoneticPr fontId="49" type="noConversion"/>
  </si>
  <si>
    <t>CONSTANTA(AEM3)</t>
    <phoneticPr fontId="49" type="noConversion"/>
  </si>
  <si>
    <t>007E</t>
    <phoneticPr fontId="49" type="noConversion"/>
  </si>
  <si>
    <t xml:space="preserve">OOCL DAFFODIL </t>
    <phoneticPr fontId="49" type="noConversion"/>
  </si>
  <si>
    <t>107E</t>
    <phoneticPr fontId="49" type="noConversion"/>
  </si>
  <si>
    <t>ONE HUMBER</t>
    <phoneticPr fontId="49" type="noConversion"/>
  </si>
  <si>
    <t>022E</t>
    <phoneticPr fontId="49" type="noConversion"/>
  </si>
  <si>
    <t xml:space="preserve">YM TUTORIAL </t>
    <phoneticPr fontId="49" type="noConversion"/>
  </si>
  <si>
    <t>EMC/OOCL</t>
    <phoneticPr fontId="49" type="noConversion"/>
  </si>
  <si>
    <t>070E</t>
    <phoneticPr fontId="49" type="noConversion"/>
  </si>
  <si>
    <t>OOCL BANGKOK</t>
    <phoneticPr fontId="49" type="noConversion"/>
  </si>
  <si>
    <t>CNYT</t>
  </si>
  <si>
    <t>NEW YORK (AUE)</t>
    <phoneticPr fontId="49" type="noConversion"/>
  </si>
  <si>
    <t>011E</t>
    <phoneticPr fontId="49" type="noConversion"/>
  </si>
  <si>
    <t>EVER MODE</t>
    <phoneticPr fontId="49" type="noConversion"/>
  </si>
  <si>
    <t>019E</t>
    <phoneticPr fontId="49" type="noConversion"/>
  </si>
  <si>
    <t>EVER MACH</t>
    <phoneticPr fontId="49" type="noConversion"/>
  </si>
  <si>
    <t>010E</t>
    <phoneticPr fontId="49" type="noConversion"/>
  </si>
  <si>
    <t>EVER MEED</t>
    <phoneticPr fontId="49" type="noConversion"/>
  </si>
  <si>
    <t>014E</t>
    <phoneticPr fontId="49" type="noConversion"/>
  </si>
  <si>
    <t>EVER MEMO</t>
    <phoneticPr fontId="49" type="noConversion"/>
  </si>
  <si>
    <t>OOCL/COSCO</t>
    <phoneticPr fontId="49" type="noConversion"/>
  </si>
  <si>
    <t>080E</t>
    <phoneticPr fontId="49" type="noConversion"/>
  </si>
  <si>
    <t>CSCL INDIAN OCEAN</t>
    <phoneticPr fontId="49" type="noConversion"/>
  </si>
  <si>
    <t>CNYT</t>
    <phoneticPr fontId="49" type="noConversion"/>
  </si>
  <si>
    <t>LONG BEACH,CA(PVCS)</t>
    <phoneticPr fontId="49" type="noConversion"/>
  </si>
  <si>
    <t>649W</t>
    <phoneticPr fontId="49" type="noConversion"/>
  </si>
  <si>
    <t>Cap San Artemissio</t>
    <phoneticPr fontId="49" type="noConversion"/>
  </si>
  <si>
    <t>648W</t>
    <phoneticPr fontId="49" type="noConversion"/>
  </si>
  <si>
    <t>Cap San Maleas</t>
    <phoneticPr fontId="49" type="noConversion"/>
  </si>
  <si>
    <t>646W</t>
    <phoneticPr fontId="49" type="noConversion"/>
  </si>
  <si>
    <t>Maersk San Juan</t>
    <phoneticPr fontId="49" type="noConversion"/>
  </si>
  <si>
    <t>Maersk San Lazaro</t>
    <phoneticPr fontId="49" type="noConversion"/>
  </si>
  <si>
    <t>San Lorenzo Maersk</t>
    <phoneticPr fontId="49" type="noConversion"/>
  </si>
  <si>
    <t xml:space="preserve">ETA </t>
  </si>
  <si>
    <t>MONTEVIDEO(NEOASAS)</t>
    <phoneticPr fontId="49" type="noConversion"/>
  </si>
  <si>
    <t>076E</t>
    <phoneticPr fontId="49" type="noConversion"/>
  </si>
  <si>
    <t xml:space="preserve">EVER LISSOME </t>
    <phoneticPr fontId="49" type="noConversion"/>
  </si>
  <si>
    <t>074E</t>
    <phoneticPr fontId="49" type="noConversion"/>
  </si>
  <si>
    <t xml:space="preserve">EVER LAWFUL </t>
    <phoneticPr fontId="49" type="noConversion"/>
  </si>
  <si>
    <t xml:space="preserve">EVER LUCENT </t>
    <phoneticPr fontId="49" type="noConversion"/>
  </si>
  <si>
    <t>072E</t>
    <phoneticPr fontId="49" type="noConversion"/>
  </si>
  <si>
    <t>EVER LIBERAL</t>
    <phoneticPr fontId="49" type="noConversion"/>
  </si>
  <si>
    <t>PIL/MSC</t>
    <phoneticPr fontId="49" type="noConversion"/>
  </si>
  <si>
    <t>077E</t>
    <phoneticPr fontId="49" type="noConversion"/>
  </si>
  <si>
    <t>EVER LOADING</t>
    <phoneticPr fontId="49" type="noConversion"/>
  </si>
  <si>
    <t>CNSKU</t>
  </si>
  <si>
    <t>VALPARAISO/San Antonio(WSA)</t>
    <phoneticPr fontId="49" type="noConversion"/>
  </si>
  <si>
    <t>EVER LIBERAL</t>
    <phoneticPr fontId="49" type="noConversion"/>
  </si>
  <si>
    <t>PIL/WHL</t>
    <phoneticPr fontId="49" type="noConversion"/>
  </si>
  <si>
    <t>077E</t>
    <phoneticPr fontId="49" type="noConversion"/>
  </si>
  <si>
    <t>MANZANILLO （ASA)</t>
    <phoneticPr fontId="49" type="noConversion"/>
  </si>
  <si>
    <t>美洲</t>
  </si>
  <si>
    <t>QZ647A</t>
    <phoneticPr fontId="49" type="noConversion"/>
  </si>
  <si>
    <t>MSC PERLE</t>
    <phoneticPr fontId="49" type="noConversion"/>
  </si>
  <si>
    <t>QZ646A</t>
    <phoneticPr fontId="49" type="noConversion"/>
  </si>
  <si>
    <t>MSC FLORENCE XV</t>
    <phoneticPr fontId="49" type="noConversion"/>
  </si>
  <si>
    <t>WX10B0W19</t>
    <phoneticPr fontId="49" type="noConversion"/>
  </si>
  <si>
    <t xml:space="preserve">CMA CGM BELEM </t>
    <phoneticPr fontId="49" type="noConversion"/>
  </si>
  <si>
    <t>QZ645A</t>
    <phoneticPr fontId="49" type="noConversion"/>
  </si>
  <si>
    <t xml:space="preserve">MSC SIENA </t>
    <phoneticPr fontId="49" type="noConversion"/>
  </si>
  <si>
    <t>CMA/MSC</t>
    <phoneticPr fontId="49" type="noConversion"/>
  </si>
  <si>
    <t>KLM0A0W19</t>
    <phoneticPr fontId="49" type="noConversion"/>
  </si>
  <si>
    <t>CMA CGM BYBLOS</t>
    <phoneticPr fontId="49" type="noConversion"/>
  </si>
  <si>
    <t>MALE</t>
    <phoneticPr fontId="49" type="noConversion"/>
  </si>
  <si>
    <t>648W</t>
    <phoneticPr fontId="49" type="noConversion"/>
  </si>
  <si>
    <t>MAERSK NORBERG</t>
    <phoneticPr fontId="49" type="noConversion"/>
  </si>
  <si>
    <t>MAERSK NASSJO</t>
    <phoneticPr fontId="49" type="noConversion"/>
  </si>
  <si>
    <t>MAERSK NORDDAL</t>
    <phoneticPr fontId="49" type="noConversion"/>
  </si>
  <si>
    <t>Maersk Nesna</t>
    <phoneticPr fontId="49" type="noConversion"/>
  </si>
  <si>
    <t>MAERSK NORBERG</t>
    <phoneticPr fontId="49" type="noConversion"/>
  </si>
  <si>
    <t>CHITTAGONG(MCC：IA7)直航</t>
    <phoneticPr fontId="49" type="noConversion"/>
  </si>
  <si>
    <t>649S</t>
    <phoneticPr fontId="49" type="noConversion"/>
  </si>
  <si>
    <t xml:space="preserve">MARINA SAPPHIRE </t>
    <phoneticPr fontId="49" type="noConversion"/>
  </si>
  <si>
    <t>648S</t>
    <phoneticPr fontId="49" type="noConversion"/>
  </si>
  <si>
    <t>647S</t>
    <phoneticPr fontId="49" type="noConversion"/>
  </si>
  <si>
    <t>646S</t>
    <phoneticPr fontId="49" type="noConversion"/>
  </si>
  <si>
    <t>MSK/EMC</t>
    <phoneticPr fontId="49" type="noConversion"/>
  </si>
  <si>
    <t>645S</t>
    <phoneticPr fontId="49" type="noConversion"/>
  </si>
  <si>
    <t>HOCHIMINH</t>
    <phoneticPr fontId="49" type="noConversion"/>
  </si>
  <si>
    <t>HOCHIMINH 直航</t>
    <phoneticPr fontId="49" type="noConversion"/>
  </si>
  <si>
    <t>2646S</t>
    <phoneticPr fontId="49" type="noConversion"/>
  </si>
  <si>
    <t>M.ODYSSEY</t>
    <phoneticPr fontId="49" type="noConversion"/>
  </si>
  <si>
    <t>2647S</t>
    <phoneticPr fontId="49" type="noConversion"/>
  </si>
  <si>
    <t>HOPE C</t>
    <phoneticPr fontId="49" type="noConversion"/>
  </si>
  <si>
    <t>2645S</t>
    <phoneticPr fontId="49" type="noConversion"/>
  </si>
  <si>
    <t>东进/ZIM</t>
    <phoneticPr fontId="49" type="noConversion"/>
  </si>
  <si>
    <t>2644S</t>
    <phoneticPr fontId="49" type="noConversion"/>
  </si>
  <si>
    <t>LAEM CHABANG</t>
    <phoneticPr fontId="49" type="noConversion"/>
  </si>
  <si>
    <t>LAEM CHABANG(林查班)</t>
    <phoneticPr fontId="49" type="noConversion"/>
  </si>
  <si>
    <t>2644S</t>
    <phoneticPr fontId="49" type="noConversion"/>
  </si>
  <si>
    <t>BANGKOK(JHTS)直航</t>
    <phoneticPr fontId="49" type="noConversion"/>
  </si>
  <si>
    <t>099W</t>
    <phoneticPr fontId="49" type="noConversion"/>
  </si>
  <si>
    <t>YM EXPRESS</t>
    <phoneticPr fontId="49" type="noConversion"/>
  </si>
  <si>
    <t>224W</t>
    <phoneticPr fontId="49" type="noConversion"/>
  </si>
  <si>
    <t>OOCL NAGOYA</t>
    <phoneticPr fontId="49" type="noConversion"/>
  </si>
  <si>
    <t>159W</t>
    <phoneticPr fontId="49" type="noConversion"/>
  </si>
  <si>
    <t>YM EXCELLENCE</t>
    <phoneticPr fontId="49" type="noConversion"/>
  </si>
  <si>
    <t>YML/OOCL</t>
  </si>
  <si>
    <t>723W</t>
    <phoneticPr fontId="49" type="noConversion"/>
  </si>
  <si>
    <t>OOCL DALIAN</t>
    <phoneticPr fontId="49" type="noConversion"/>
  </si>
  <si>
    <t>CN SKU</t>
  </si>
  <si>
    <t xml:space="preserve">KARACHI-K(CPX) </t>
    <phoneticPr fontId="49" type="noConversion"/>
  </si>
  <si>
    <t>649E</t>
    <phoneticPr fontId="49" type="noConversion"/>
  </si>
  <si>
    <t>SOUTHAMPTON EXPRESS</t>
    <phoneticPr fontId="49" type="noConversion"/>
  </si>
  <si>
    <t>648E</t>
    <phoneticPr fontId="49" type="noConversion"/>
  </si>
  <si>
    <t>ANTWERPEN EXPRESS</t>
    <phoneticPr fontId="49" type="noConversion"/>
  </si>
  <si>
    <t>647E</t>
    <phoneticPr fontId="49" type="noConversion"/>
  </si>
  <si>
    <t>HONG KONG EXPRESS</t>
    <phoneticPr fontId="49" type="noConversion"/>
  </si>
  <si>
    <t>646E</t>
    <phoneticPr fontId="49" type="noConversion"/>
  </si>
  <si>
    <t>DORTMUND EXPRESS</t>
    <phoneticPr fontId="49" type="noConversion"/>
  </si>
  <si>
    <t>HPL /EMC</t>
    <phoneticPr fontId="49" type="noConversion"/>
  </si>
  <si>
    <t>645E</t>
    <phoneticPr fontId="49" type="noConversion"/>
  </si>
  <si>
    <t xml:space="preserve">AL QIBLA EXPRESS </t>
    <phoneticPr fontId="49" type="noConversion"/>
  </si>
  <si>
    <t>COLOMBO (PMX-CIX8)</t>
    <phoneticPr fontId="49" type="noConversion"/>
  </si>
  <si>
    <t>165W</t>
    <phoneticPr fontId="49" type="noConversion"/>
  </si>
  <si>
    <t>XIN SHANGHAI</t>
    <phoneticPr fontId="49" type="noConversion"/>
  </si>
  <si>
    <t>W039</t>
    <phoneticPr fontId="49" type="noConversion"/>
  </si>
  <si>
    <t>WAN HAI 369</t>
    <phoneticPr fontId="49" type="noConversion"/>
  </si>
  <si>
    <t>087W</t>
    <phoneticPr fontId="49" type="noConversion"/>
  </si>
  <si>
    <t xml:space="preserve">CSCL MARS </t>
    <phoneticPr fontId="49" type="noConversion"/>
  </si>
  <si>
    <t>W004</t>
    <phoneticPr fontId="49" type="noConversion"/>
  </si>
  <si>
    <t xml:space="preserve">INTERASIA AMBITION </t>
    <phoneticPr fontId="49" type="noConversion"/>
  </si>
  <si>
    <t>WHL/EMC</t>
    <phoneticPr fontId="49" type="noConversion"/>
  </si>
  <si>
    <t>W078</t>
    <phoneticPr fontId="49" type="noConversion"/>
  </si>
  <si>
    <t xml:space="preserve">WAN HAI 613 </t>
    <phoneticPr fontId="49" type="noConversion"/>
  </si>
  <si>
    <t>NHAVA SHEVA（CIX1)(NANSHA)</t>
    <phoneticPr fontId="49" type="noConversion"/>
  </si>
  <si>
    <t>W248</t>
    <phoneticPr fontId="49" type="noConversion"/>
  </si>
  <si>
    <t>WAN HAI 507</t>
    <phoneticPr fontId="49" type="noConversion"/>
  </si>
  <si>
    <t>W200</t>
    <phoneticPr fontId="49" type="noConversion"/>
  </si>
  <si>
    <t>PORT KELANG EXPRESS</t>
    <phoneticPr fontId="49" type="noConversion"/>
  </si>
  <si>
    <t>W053</t>
    <phoneticPr fontId="49" type="noConversion"/>
  </si>
  <si>
    <t>WAN HAI 366</t>
    <phoneticPr fontId="49" type="noConversion"/>
  </si>
  <si>
    <t>026W</t>
    <phoneticPr fontId="49" type="noConversion"/>
  </si>
  <si>
    <t>SEASPAN BRISBANE</t>
    <phoneticPr fontId="49" type="noConversion"/>
  </si>
  <si>
    <t>WHL/EMC</t>
  </si>
  <si>
    <t>083W</t>
    <phoneticPr fontId="49" type="noConversion"/>
  </si>
  <si>
    <t xml:space="preserve">EVER LUNAR </t>
    <phoneticPr fontId="49" type="noConversion"/>
  </si>
  <si>
    <t>NHAVA SHEVA（CI6-CIX)(SHEKOU)</t>
    <phoneticPr fontId="49" type="noConversion"/>
  </si>
  <si>
    <t>中印红</t>
  </si>
  <si>
    <t>PS: The cargo and doc need to be sent to our warehouse and company before 12:00am 
of closing time every Tuesday.</t>
  </si>
  <si>
    <t>REMARK:LOOKING FOR SCHEDULE PLEASE USE "CTRL+F" WITH PORT</t>
  </si>
  <si>
    <t xml:space="preserve">        SAILING SCHEDULE-GUANGZHOU  </t>
  </si>
  <si>
    <t>211S</t>
    <phoneticPr fontId="105" type="noConversion"/>
  </si>
  <si>
    <t>COSCO HONG KONG</t>
    <phoneticPr fontId="105" type="noConversion"/>
  </si>
  <si>
    <t>159S</t>
    <phoneticPr fontId="105" type="noConversion"/>
  </si>
  <si>
    <t>OOCL ITALY</t>
    <phoneticPr fontId="105" type="noConversion"/>
  </si>
  <si>
    <t>089W</t>
    <phoneticPr fontId="105" type="noConversion"/>
  </si>
  <si>
    <t>CSCL SATURN</t>
    <phoneticPr fontId="105" type="noConversion"/>
  </si>
  <si>
    <t>COSCO</t>
    <phoneticPr fontId="105" type="noConversion"/>
  </si>
  <si>
    <t>215S</t>
    <phoneticPr fontId="105" type="noConversion"/>
  </si>
  <si>
    <t>COSCO ROTTERDAM</t>
    <phoneticPr fontId="105" type="noConversion"/>
  </si>
  <si>
    <t>CNXMN</t>
  </si>
  <si>
    <t>MONTEVIDEO</t>
    <phoneticPr fontId="105" type="noConversion"/>
  </si>
  <si>
    <t>090E</t>
  </si>
  <si>
    <t>SEASPAN GIBRALTAR</t>
    <phoneticPr fontId="105" type="noConversion"/>
  </si>
  <si>
    <t>COSCO(WSA3)</t>
    <phoneticPr fontId="105" type="noConversion"/>
  </si>
  <si>
    <t>001E</t>
    <phoneticPr fontId="105" type="noConversion"/>
  </si>
  <si>
    <t>SEASPAN GENOA</t>
    <phoneticPr fontId="105" type="noConversion"/>
  </si>
  <si>
    <t>MANZANILLO</t>
    <phoneticPr fontId="105" type="noConversion"/>
  </si>
  <si>
    <t>001E</t>
    <phoneticPr fontId="105" type="noConversion"/>
  </si>
  <si>
    <t>SEASPAN GENOA</t>
    <phoneticPr fontId="105" type="noConversion"/>
  </si>
  <si>
    <t>OPERATOR</t>
    <phoneticPr fontId="105" type="noConversion"/>
  </si>
  <si>
    <t>SAN ANTONIO</t>
    <phoneticPr fontId="105" type="noConversion"/>
  </si>
  <si>
    <t>2614N</t>
  </si>
  <si>
    <t>SAWASDEE VEGA</t>
  </si>
  <si>
    <t>2613N</t>
  </si>
  <si>
    <t>SKY ORION </t>
  </si>
  <si>
    <t>KMTC TAIPEIS</t>
  </si>
  <si>
    <t>HEUNG-A</t>
    <phoneticPr fontId="105" type="noConversion"/>
  </si>
  <si>
    <t>2610N</t>
  </si>
  <si>
    <t>QINGDAO TRADER </t>
    <phoneticPr fontId="105" type="noConversion"/>
  </si>
  <si>
    <t>OPERATOR</t>
    <phoneticPr fontId="105" type="noConversion"/>
  </si>
  <si>
    <t>SOUTH KOREA</t>
    <phoneticPr fontId="105" type="noConversion"/>
  </si>
  <si>
    <t>26012W</t>
    <phoneticPr fontId="105" type="noConversion"/>
  </si>
  <si>
    <t>26013W</t>
    <phoneticPr fontId="105" type="noConversion"/>
  </si>
  <si>
    <t>26010W</t>
    <phoneticPr fontId="105" type="noConversion"/>
  </si>
  <si>
    <t>COSCO(AEU1)</t>
    <phoneticPr fontId="105" type="noConversion"/>
  </si>
  <si>
    <t>BLANK SAILING</t>
    <phoneticPr fontId="105" type="noConversion"/>
  </si>
  <si>
    <t xml:space="preserve">GENOVA </t>
    <phoneticPr fontId="105" type="noConversion"/>
  </si>
  <si>
    <t>MEDITERRANEAN ROUTE</t>
    <phoneticPr fontId="105" type="noConversion"/>
  </si>
  <si>
    <t>26013W</t>
    <phoneticPr fontId="105" type="noConversion"/>
  </si>
  <si>
    <t>PS: THE CARGO AND DOC WIL BE SENT TO OUR WAREHOUSE AND COMPANY BEFORE 11:00AM IN CUT OFF TIME</t>
    <phoneticPr fontId="105" type="noConversion"/>
  </si>
  <si>
    <t>LOOKING FOR PLEASE USE CTRL+F</t>
    <phoneticPr fontId="105" type="noConversion"/>
  </si>
  <si>
    <t xml:space="preserve">          SALLING SCHEDULE-XIAMEN</t>
    <phoneticPr fontId="10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</si>
</sst>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4">
    <numFmt numFmtId="176" formatCode="[$-409]d/mmm/yy;@"/>
    <numFmt numFmtId="177" formatCode="_-&quot;£&quot;* #,##0.00_-;\-&quot;£&quot;* #,##0.00_-;_-&quot;£&quot;* &quot;-&quot;??_-;_-@_-"/>
    <numFmt numFmtId="178" formatCode="_-&quot;£&quot;* #,##0_-;\-&quot;£&quot;* #,##0_-;_-&quot;£&quot;* &quot;-&quot;_-;_-@_-"/>
    <numFmt numFmtId="179" formatCode="&quot;$&quot;#,##0;[Red]\-&quot;$&quot;#,##0"/>
    <numFmt numFmtId="180" formatCode="&quot;$&quot;#,##0.00;[Red]\-&quot;$&quot;#,##0.00"/>
    <numFmt numFmtId="181" formatCode="_ * #,##0_ ;_ * &quot;\&quot;&quot;\&quot;&quot;\&quot;&quot;\&quot;&quot;\&quot;&quot;\&quot;\-#,##0_ ;_ * &quot;-&quot;_ ;_ @_ "/>
    <numFmt numFmtId="182" formatCode="[$-F800]dddd\,\ mmmm\ dd\,\ yyyy"/>
    <numFmt numFmtId="183" formatCode="_(* #,##0_);_(* \(#,##0\);_(* &quot;-&quot;_);_(@_)"/>
    <numFmt numFmtId="184" formatCode="ddd\ dd/mmm"/>
    <numFmt numFmtId="185" formatCode="0_);\(0\)"/>
    <numFmt numFmtId="186" formatCode="000&quot;E&quot;"/>
    <numFmt numFmtId="187" formatCode="m/d"/>
    <numFmt numFmtId="188" formatCode="[$-F400]h:mm:ss\ AM/PM"/>
    <numFmt numFmtId="189" formatCode="0000&quot;E&quot;"/>
    <numFmt numFmtId="190" formatCode="[$-14809]dd/mm/yyyy;@"/>
    <numFmt numFmtId="191" formatCode="mm\/dd"/>
    <numFmt numFmtId="192" formatCode="[$-409]d\-mmm;@"/>
    <numFmt numFmtId="193" formatCode="ddd\ dd\/mmm"/>
    <numFmt numFmtId="194" formatCode="0_);[Red]\(0\)"/>
    <numFmt numFmtId="195" formatCode="mmm/yyyy"/>
    <numFmt numFmtId="196" formatCode="[$-804]General"/>
    <numFmt numFmtId="197" formatCode="yyyy/m/d;@"/>
    <numFmt numFmtId="198" formatCode="[$-409]d/mmm;@"/>
    <numFmt numFmtId="199" formatCode="[$-409]d\-mmm"/>
  </numFmts>
  <fonts count="109">
    <font>
      <sz val="12"/>
      <name val="宋体"/>
      <charset val="134"/>
    </font>
    <font>
      <sz val="12"/>
      <color theme="1"/>
      <name val="宋体"/>
      <family val="3"/>
      <charset val="134"/>
    </font>
    <font>
      <sz val="12"/>
      <color theme="1"/>
      <name val="Arial Narrow"/>
      <family val="2"/>
    </font>
    <font>
      <b/>
      <sz val="12"/>
      <color theme="1"/>
      <name val="Arial Narrow"/>
      <family val="2"/>
    </font>
    <font>
      <b/>
      <sz val="12"/>
      <name val="宋体"/>
      <family val="3"/>
      <charset val="134"/>
    </font>
    <font>
      <sz val="12"/>
      <color rgb="FFFF0000"/>
      <name val="Arial Narrow"/>
      <family val="2"/>
    </font>
    <font>
      <sz val="12"/>
      <name val="Arial Narrow"/>
      <family val="2"/>
    </font>
    <font>
      <sz val="12"/>
      <color rgb="FFFF0000"/>
      <name val="宋体"/>
      <family val="3"/>
      <charset val="134"/>
    </font>
    <font>
      <b/>
      <sz val="20"/>
      <name val="Bodoni MT Black"/>
      <family val="1"/>
    </font>
    <font>
      <b/>
      <sz val="12"/>
      <name val="Arial"/>
      <family val="2"/>
    </font>
    <font>
      <b/>
      <sz val="12"/>
      <name val="Arial Narrow"/>
      <family val="2"/>
    </font>
    <font>
      <b/>
      <sz val="12"/>
      <color rgb="FFFF0000"/>
      <name val="Arial Narrow"/>
      <family val="2"/>
    </font>
    <font>
      <b/>
      <i/>
      <sz val="14"/>
      <name val="Arial"/>
      <family val="2"/>
    </font>
    <font>
      <sz val="11"/>
      <name val="Arial"/>
      <family val="2"/>
    </font>
    <font>
      <b/>
      <sz val="10"/>
      <color theme="1"/>
      <name val="Arial Narrow"/>
      <family val="2"/>
    </font>
    <font>
      <sz val="12"/>
      <color rgb="FF333333"/>
      <name val="Arial Narrow"/>
      <family val="2"/>
    </font>
    <font>
      <strike/>
      <sz val="12"/>
      <name val="Arial Narrow"/>
      <family val="2"/>
    </font>
    <font>
      <b/>
      <sz val="12"/>
      <color theme="1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sz val="14"/>
      <name val="ＭＳ Ｐゴシック"/>
      <family val="2"/>
    </font>
    <font>
      <sz val="12"/>
      <name val="新細明體"/>
      <charset val="134"/>
    </font>
    <font>
      <u/>
      <sz val="9"/>
      <color indexed="36"/>
      <name val="???"/>
      <family val="1"/>
    </font>
    <font>
      <u/>
      <sz val="9"/>
      <color indexed="12"/>
      <name val="???"/>
      <family val="1"/>
    </font>
    <font>
      <sz val="12"/>
      <name val="???"/>
      <family val="1"/>
    </font>
    <font>
      <sz val="10"/>
      <name val="Helv"/>
      <family val="2"/>
    </font>
    <font>
      <sz val="12"/>
      <name val="Times New Roman"/>
      <family val="1"/>
    </font>
    <font>
      <sz val="10"/>
      <color indexed="8"/>
      <name val="Arial"/>
      <family val="2"/>
    </font>
    <font>
      <u/>
      <sz val="9"/>
      <color indexed="36"/>
      <name val="¹ÙÅÁÃ¼"/>
      <charset val="134"/>
    </font>
    <font>
      <sz val="12"/>
      <name val="–¾’©"/>
      <charset val="129"/>
    </font>
    <font>
      <sz val="10"/>
      <name val="Arial"/>
      <family val="2"/>
    </font>
    <font>
      <sz val="10"/>
      <name val="MS Sans Serif"/>
      <family val="1"/>
    </font>
    <font>
      <sz val="11"/>
      <color indexed="8"/>
      <name val="Calibri"/>
      <family val="2"/>
    </font>
    <font>
      <sz val="11"/>
      <color indexed="8"/>
      <name val="ＭＳ Ｐゴシック"/>
      <family val="2"/>
    </font>
    <font>
      <sz val="11"/>
      <color indexed="8"/>
      <name val="맑은 고딕"/>
      <charset val="134"/>
    </font>
    <font>
      <sz val="11"/>
      <color indexed="10"/>
      <name val="맑은 고딕"/>
      <charset val="134"/>
    </font>
    <font>
      <sz val="12"/>
      <color indexed="8"/>
      <name val="新細明體"/>
      <charset val="134"/>
    </font>
    <font>
      <sz val="11"/>
      <color indexed="8"/>
      <name val="微软雅黑"/>
      <family val="2"/>
      <charset val="134"/>
    </font>
    <font>
      <sz val="11"/>
      <color indexed="8"/>
      <name val="宋体"/>
      <family val="3"/>
      <charset val="134"/>
    </font>
    <font>
      <sz val="8"/>
      <name val="Arial"/>
      <family val="2"/>
    </font>
    <font>
      <u/>
      <sz val="10"/>
      <color indexed="12"/>
      <name val="Arial"/>
      <family val="2"/>
    </font>
    <font>
      <sz val="12"/>
      <color rgb="FF212B60"/>
      <name val="宋体"/>
      <family val="3"/>
      <charset val="134"/>
      <scheme val="major"/>
    </font>
    <font>
      <sz val="12"/>
      <color theme="1"/>
      <name val="宋体"/>
      <family val="3"/>
      <charset val="134"/>
      <scheme val="minor"/>
    </font>
    <font>
      <sz val="10"/>
      <color indexed="10"/>
      <name val="Arial"/>
      <family val="2"/>
    </font>
    <font>
      <sz val="12"/>
      <color theme="3"/>
      <name val="宋体"/>
      <family val="3"/>
      <charset val="134"/>
      <scheme val="minor"/>
    </font>
    <font>
      <sz val="11"/>
      <name val=""/>
      <charset val="134"/>
    </font>
    <font>
      <sz val="10"/>
      <color indexed="8"/>
      <name val="MS Sans Serif"/>
      <family val="2"/>
    </font>
    <font>
      <b/>
      <sz val="11"/>
      <name val="Arial Narrow"/>
      <family val="2"/>
    </font>
    <font>
      <sz val="12"/>
      <color theme="1"/>
      <name val="等线"/>
      <family val="3"/>
      <charset val="134"/>
    </font>
    <font>
      <sz val="12"/>
      <name val="宋体"/>
      <family val="3"/>
      <charset val="134"/>
    </font>
    <font>
      <sz val="9"/>
      <name val="宋体"/>
      <family val="3"/>
      <charset val="134"/>
    </font>
    <font>
      <sz val="11"/>
      <name val="Arial Narrow"/>
      <family val="2"/>
    </font>
    <font>
      <sz val="9"/>
      <name val="Arial"/>
      <family val="2"/>
    </font>
    <font>
      <sz val="9"/>
      <name val="Times New Roman"/>
      <family val="1"/>
    </font>
    <font>
      <sz val="14"/>
      <name val="Arial"/>
      <family val="2"/>
    </font>
    <font>
      <b/>
      <sz val="11"/>
      <name val="Calibri"/>
      <family val="2"/>
    </font>
    <font>
      <sz val="11"/>
      <name val="宋体"/>
      <family val="3"/>
      <charset val="134"/>
      <scheme val="minor"/>
    </font>
    <font>
      <sz val="12"/>
      <name val="宋体"/>
      <family val="3"/>
      <charset val="134"/>
      <scheme val="minor"/>
    </font>
    <font>
      <b/>
      <sz val="11"/>
      <color rgb="FFFF0000"/>
      <name val="Arial Narrow"/>
      <family val="2"/>
    </font>
    <font>
      <b/>
      <sz val="11"/>
      <name val="Times New Roman"/>
      <family val="1"/>
    </font>
    <font>
      <sz val="11"/>
      <color theme="1"/>
      <name val="Arial"/>
      <family val="2"/>
    </font>
    <font>
      <sz val="11"/>
      <color theme="1"/>
      <name val="Arial Narrow"/>
      <family val="2"/>
    </font>
    <font>
      <b/>
      <sz val="11"/>
      <name val="Arial"/>
      <family val="2"/>
    </font>
    <font>
      <u/>
      <sz val="11"/>
      <color theme="10"/>
      <name val="宋体"/>
      <family val="3"/>
      <charset val="134"/>
    </font>
    <font>
      <u/>
      <sz val="11"/>
      <name val="Arial Narrow"/>
      <family val="2"/>
    </font>
    <font>
      <sz val="11"/>
      <name val="Times New Roman"/>
      <family val="1"/>
    </font>
    <font>
      <sz val="10"/>
      <name val="Arial Narrow"/>
      <family val="2"/>
    </font>
    <font>
      <b/>
      <sz val="16"/>
      <name val="Arial Narrow"/>
      <family val="2"/>
    </font>
    <font>
      <b/>
      <i/>
      <sz val="16"/>
      <name val="Arial Narrow"/>
      <family val="2"/>
    </font>
    <font>
      <sz val="10"/>
      <color theme="1"/>
      <name val="Arial"/>
      <family val="2"/>
    </font>
    <font>
      <sz val="10"/>
      <color theme="1"/>
      <name val="宋体"/>
      <family val="3"/>
      <charset val="134"/>
    </font>
    <font>
      <sz val="10"/>
      <color indexed="0"/>
      <name val="Arial"/>
      <family val="2"/>
    </font>
    <font>
      <sz val="10"/>
      <name val="宋体"/>
      <family val="3"/>
      <charset val="134"/>
    </font>
    <font>
      <sz val="11"/>
      <name val=""/>
      <family val="2"/>
    </font>
    <font>
      <b/>
      <sz val="12"/>
      <name val="Times New Roman"/>
      <family val="1"/>
    </font>
    <font>
      <sz val="11"/>
      <color indexed="12"/>
      <name val="Times New Roman"/>
      <family val="1"/>
    </font>
    <font>
      <sz val="11"/>
      <name val="Albertus Medium"/>
      <family val="1"/>
    </font>
    <font>
      <sz val="12"/>
      <name val="Albertus Medium"/>
      <family val="1"/>
    </font>
    <font>
      <b/>
      <sz val="11"/>
      <color indexed="8"/>
      <name val="Times New Roman"/>
      <family val="1"/>
    </font>
    <font>
      <sz val="11"/>
      <color indexed="8"/>
      <name val="Times New Roman"/>
      <family val="1"/>
    </font>
    <font>
      <sz val="11"/>
      <color indexed="8"/>
      <name val="Albertus Medium"/>
      <family val="1"/>
    </font>
    <font>
      <sz val="12"/>
      <color indexed="8"/>
      <name val="Albertus Medium"/>
      <family val="1"/>
    </font>
    <font>
      <sz val="11"/>
      <color theme="1"/>
      <name val="Times New Roman"/>
      <family val="1"/>
    </font>
    <font>
      <sz val="11"/>
      <color indexed="12"/>
      <name val="宋体"/>
      <family val="3"/>
      <charset val="134"/>
    </font>
    <font>
      <sz val="11"/>
      <name val="宋体"/>
      <family val="3"/>
      <charset val="134"/>
    </font>
    <font>
      <sz val="11"/>
      <color indexed="0"/>
      <name val="Times New Roman"/>
      <family val="1"/>
    </font>
    <font>
      <sz val="11"/>
      <color indexed="18"/>
      <name val="Times New Roman"/>
      <family val="1"/>
    </font>
    <font>
      <b/>
      <sz val="11"/>
      <name val="宋体"/>
      <family val="3"/>
      <charset val="134"/>
    </font>
    <font>
      <b/>
      <sz val="11"/>
      <color theme="1"/>
      <name val="Times New Roman"/>
      <family val="1"/>
    </font>
    <font>
      <b/>
      <i/>
      <sz val="14"/>
      <color indexed="8"/>
      <name val="Times New Roman"/>
      <family val="1"/>
    </font>
    <font>
      <b/>
      <sz val="20"/>
      <name val="Times New Roman"/>
      <family val="1"/>
    </font>
    <font>
      <b/>
      <sz val="9"/>
      <color indexed="81"/>
      <name val="宋体"/>
      <family val="3"/>
      <charset val="134"/>
    </font>
    <font>
      <sz val="9"/>
      <color indexed="81"/>
      <name val="宋体"/>
      <family val="3"/>
      <charset val="134"/>
    </font>
    <font>
      <b/>
      <sz val="9"/>
      <name val="Tahoma"/>
      <family val="2"/>
      <charset val="134"/>
    </font>
    <font>
      <sz val="9"/>
      <name val="Tahoma"/>
      <family val="2"/>
      <charset val="134"/>
    </font>
    <font>
      <b/>
      <sz val="9"/>
      <name val="宋体"/>
      <family val="3"/>
      <charset val="134"/>
    </font>
    <font>
      <sz val="12"/>
      <name val="宋体"/>
      <family val="3"/>
      <charset val="134"/>
      <scheme val="major"/>
    </font>
    <font>
      <b/>
      <sz val="12"/>
      <name val="宋体"/>
      <family val="3"/>
      <charset val="134"/>
      <scheme val="major"/>
    </font>
    <font>
      <sz val="12"/>
      <color rgb="FFFF0000"/>
      <name val="宋体"/>
      <family val="3"/>
      <charset val="134"/>
      <scheme val="major"/>
    </font>
    <font>
      <sz val="13"/>
      <color rgb="FFFF0000"/>
      <name val="宋体"/>
      <family val="3"/>
      <charset val="134"/>
      <scheme val="minor"/>
    </font>
    <font>
      <b/>
      <sz val="12"/>
      <color theme="1"/>
      <name val="宋体"/>
      <family val="3"/>
      <charset val="134"/>
      <scheme val="major"/>
    </font>
    <font>
      <sz val="13"/>
      <name val="宋体"/>
      <family val="3"/>
      <charset val="134"/>
    </font>
    <font>
      <sz val="12"/>
      <color theme="1"/>
      <name val="宋体"/>
      <family val="3"/>
      <charset val="134"/>
      <scheme val="major"/>
    </font>
    <font>
      <sz val="10"/>
      <name val="宋体"/>
      <family val="3"/>
      <charset val="134"/>
      <scheme val="major"/>
    </font>
    <font>
      <b/>
      <sz val="10"/>
      <name val="宋体"/>
      <family val="3"/>
      <charset val="134"/>
      <scheme val="major"/>
    </font>
    <font>
      <b/>
      <sz val="20"/>
      <name val="宋体"/>
      <family val="3"/>
      <charset val="134"/>
      <scheme val="major"/>
    </font>
    <font>
      <sz val="9"/>
      <name val="宋体"/>
      <family val="3"/>
      <charset val="134"/>
      <scheme val="minor"/>
    </font>
    <font>
      <sz val="12"/>
      <color rgb="FF000000"/>
      <name val="Calibri"/>
      <family val="2"/>
    </font>
    <font>
      <sz val="9"/>
      <color rgb="FF000000"/>
      <name val="Roboto"/>
    </font>
    <font>
      <sz val="11"/>
      <color rgb="FFFF0000"/>
      <name val="Arial Narrow"/>
      <family val="2"/>
    </font>
  </fonts>
  <fills count="3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rgb="FF000000"/>
      </patternFill>
    </fill>
    <fill>
      <patternFill patternType="solid">
        <fgColor indexed="31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9933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indexed="1"/>
        <bgColor indexed="64"/>
      </patternFill>
    </fill>
    <fill>
      <patternFill patternType="solid">
        <fgColor indexed="4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FF7C8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rgb="FFFF66CC"/>
        <bgColor indexed="64"/>
      </patternFill>
    </fill>
  </fills>
  <borders count="6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auto="1"/>
      </right>
      <top style="thin">
        <color auto="1"/>
      </top>
      <bottom/>
      <diagonal/>
    </border>
    <border>
      <left style="thin">
        <color indexed="8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212B60"/>
      </left>
      <right style="thin">
        <color rgb="FF212B60"/>
      </right>
      <top style="thin">
        <color rgb="FF212B60"/>
      </top>
      <bottom style="thin">
        <color rgb="FF212B60"/>
      </bottom>
      <diagonal/>
    </border>
    <border>
      <left/>
      <right/>
      <top style="medium">
        <color auto="1"/>
      </top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 style="thin">
        <color auto="1"/>
      </left>
      <right style="thin">
        <color auto="1"/>
      </right>
      <top/>
      <bottom style="thin">
        <color rgb="FF000000"/>
      </bottom>
      <diagonal/>
    </border>
    <border>
      <left style="thin">
        <color rgb="FF000000"/>
      </left>
      <right style="thin">
        <color auto="1"/>
      </right>
      <top/>
      <bottom style="thin">
        <color auto="1"/>
      </bottom>
      <diagonal/>
    </border>
    <border>
      <left style="thin">
        <color rgb="FF000000"/>
      </left>
      <right style="thin">
        <color auto="1"/>
      </right>
      <top/>
      <bottom/>
      <diagonal/>
    </border>
    <border>
      <left style="thin">
        <color rgb="FF000000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8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8"/>
      </left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64"/>
      </bottom>
      <diagonal/>
    </border>
    <border>
      <left style="thin">
        <color indexed="8"/>
      </left>
      <right style="thin">
        <color indexed="64"/>
      </right>
      <top/>
      <bottom/>
      <diagonal/>
    </border>
    <border>
      <left style="thin">
        <color indexed="8"/>
      </left>
      <right style="thin">
        <color indexed="64"/>
      </right>
      <top style="thin">
        <color indexed="8"/>
      </top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8"/>
      </right>
      <top/>
      <bottom style="thin">
        <color indexed="64"/>
      </bottom>
      <diagonal/>
    </border>
    <border>
      <left style="thin">
        <color indexed="64"/>
      </left>
      <right style="thin">
        <color indexed="8"/>
      </right>
      <top style="thin">
        <color indexed="64"/>
      </top>
      <bottom/>
      <diagonal/>
    </border>
    <border>
      <left/>
      <right style="thin">
        <color indexed="8"/>
      </right>
      <top/>
      <bottom style="thin">
        <color indexed="64"/>
      </bottom>
      <diagonal/>
    </border>
    <border>
      <left/>
      <right style="thin">
        <color indexed="8"/>
      </right>
      <top style="thin">
        <color indexed="64"/>
      </top>
      <bottom style="thin">
        <color indexed="8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51">
    <xf numFmtId="176" fontId="0" fillId="0" borderId="0"/>
    <xf numFmtId="176" fontId="19" fillId="0" borderId="0"/>
    <xf numFmtId="176" fontId="20" fillId="0" borderId="0" applyNumberFormat="0" applyFill="0" applyBorder="0" applyAlignment="0" applyProtection="0">
      <alignment vertical="top"/>
      <protection locked="0"/>
    </xf>
    <xf numFmtId="176" fontId="21" fillId="0" borderId="0" applyNumberFormat="0" applyFill="0" applyBorder="0" applyAlignment="0" applyProtection="0">
      <alignment vertical="top"/>
      <protection locked="0"/>
    </xf>
    <xf numFmtId="176" fontId="22" fillId="0" borderId="0" applyNumberFormat="0" applyFill="0" applyBorder="0" applyAlignment="0" applyProtection="0">
      <alignment vertical="top"/>
      <protection locked="0"/>
    </xf>
    <xf numFmtId="176" fontId="23" fillId="0" borderId="0" applyFont="0" applyFill="0" applyBorder="0" applyAlignment="0" applyProtection="0"/>
    <xf numFmtId="176" fontId="20" fillId="0" borderId="0"/>
    <xf numFmtId="176" fontId="24" fillId="0" borderId="0"/>
    <xf numFmtId="176" fontId="25" fillId="0" borderId="0"/>
    <xf numFmtId="176" fontId="26" fillId="0" borderId="0">
      <alignment vertical="top"/>
    </xf>
    <xf numFmtId="176" fontId="27" fillId="0" borderId="0" applyNumberFormat="0" applyFill="0" applyBorder="0" applyAlignment="0" applyProtection="0">
      <alignment vertical="top"/>
      <protection locked="0"/>
    </xf>
    <xf numFmtId="176" fontId="28" fillId="0" borderId="0"/>
    <xf numFmtId="177" fontId="29" fillId="0" borderId="0" applyFont="0" applyFill="0" applyBorder="0" applyAlignment="0" applyProtection="0"/>
    <xf numFmtId="178" fontId="29" fillId="0" borderId="0" applyFont="0" applyFill="0" applyBorder="0" applyAlignment="0" applyProtection="0"/>
    <xf numFmtId="176" fontId="30" fillId="0" borderId="0"/>
    <xf numFmtId="176" fontId="31" fillId="8" borderId="0" applyNumberFormat="0" applyBorder="0" applyAlignment="0" applyProtection="0"/>
    <xf numFmtId="176" fontId="31" fillId="9" borderId="0" applyNumberFormat="0" applyBorder="0" applyAlignment="0" applyProtection="0"/>
    <xf numFmtId="176" fontId="31" fillId="10" borderId="0" applyNumberFormat="0" applyBorder="0" applyAlignment="0" applyProtection="0"/>
    <xf numFmtId="176" fontId="31" fillId="11" borderId="0" applyNumberFormat="0" applyBorder="0" applyAlignment="0" applyProtection="0"/>
    <xf numFmtId="176" fontId="31" fillId="12" borderId="0" applyNumberFormat="0" applyBorder="0" applyAlignment="0" applyProtection="0"/>
    <xf numFmtId="176" fontId="31" fillId="13" borderId="0" applyNumberFormat="0" applyBorder="0" applyAlignment="0" applyProtection="0"/>
    <xf numFmtId="176" fontId="31" fillId="14" borderId="0" applyNumberFormat="0" applyBorder="0" applyAlignment="0" applyProtection="0"/>
    <xf numFmtId="176" fontId="31" fillId="15" borderId="0" applyNumberFormat="0" applyBorder="0" applyAlignment="0" applyProtection="0"/>
    <xf numFmtId="176" fontId="32" fillId="8" borderId="0" applyNumberFormat="0" applyBorder="0" applyAlignment="0" applyProtection="0">
      <alignment vertical="center"/>
    </xf>
    <xf numFmtId="176" fontId="32" fillId="10" borderId="0" applyNumberFormat="0" applyBorder="0" applyAlignment="0" applyProtection="0">
      <alignment vertical="center"/>
    </xf>
    <xf numFmtId="176" fontId="32" fillId="12" borderId="0" applyNumberFormat="0" applyBorder="0" applyAlignment="0" applyProtection="0">
      <alignment vertical="center"/>
    </xf>
    <xf numFmtId="176" fontId="32" fillId="14" borderId="0" applyNumberFormat="0" applyBorder="0" applyAlignment="0" applyProtection="0">
      <alignment vertical="center"/>
    </xf>
    <xf numFmtId="176" fontId="32" fillId="15" borderId="0" applyNumberFormat="0" applyBorder="0" applyAlignment="0" applyProtection="0">
      <alignment vertical="center"/>
    </xf>
    <xf numFmtId="176" fontId="32" fillId="9" borderId="0" applyNumberFormat="0" applyBorder="0" applyAlignment="0" applyProtection="0">
      <alignment vertical="center"/>
    </xf>
    <xf numFmtId="176" fontId="33" fillId="8" borderId="0" applyNumberFormat="0" applyBorder="0" applyAlignment="0" applyProtection="0">
      <alignment vertical="center"/>
    </xf>
    <xf numFmtId="176" fontId="34" fillId="16" borderId="0" applyNumberFormat="0" applyBorder="0" applyAlignment="0" applyProtection="0">
      <alignment vertical="center"/>
    </xf>
    <xf numFmtId="176" fontId="33" fillId="10" borderId="0" applyNumberFormat="0" applyBorder="0" applyAlignment="0" applyProtection="0">
      <alignment vertical="center"/>
    </xf>
    <xf numFmtId="176" fontId="34" fillId="9" borderId="0" applyNumberFormat="0" applyBorder="0" applyAlignment="0" applyProtection="0">
      <alignment vertical="center"/>
    </xf>
    <xf numFmtId="176" fontId="33" fillId="12" borderId="0" applyNumberFormat="0" applyBorder="0" applyAlignment="0" applyProtection="0">
      <alignment vertical="center"/>
    </xf>
    <xf numFmtId="176" fontId="34" fillId="13" borderId="0" applyNumberFormat="0" applyBorder="0" applyAlignment="0" applyProtection="0">
      <alignment vertical="center"/>
    </xf>
    <xf numFmtId="176" fontId="33" fillId="14" borderId="0" applyNumberFormat="0" applyBorder="0" applyAlignment="0" applyProtection="0">
      <alignment vertical="center"/>
    </xf>
    <xf numFmtId="176" fontId="33" fillId="15" borderId="0" applyNumberFormat="0" applyBorder="0" applyAlignment="0" applyProtection="0">
      <alignment vertical="center"/>
    </xf>
    <xf numFmtId="176" fontId="34" fillId="15" borderId="0" applyNumberFormat="0" applyBorder="0" applyAlignment="0" applyProtection="0">
      <alignment vertical="center"/>
    </xf>
    <xf numFmtId="176" fontId="33" fillId="9" borderId="0" applyNumberFormat="0" applyBorder="0" applyAlignment="0" applyProtection="0">
      <alignment vertical="center"/>
    </xf>
    <xf numFmtId="176" fontId="35" fillId="8" borderId="0" applyNumberFormat="0" applyBorder="0" applyAlignment="0" applyProtection="0">
      <alignment vertical="center"/>
    </xf>
    <xf numFmtId="176" fontId="35" fillId="10" borderId="0" applyNumberFormat="0" applyBorder="0" applyAlignment="0" applyProtection="0">
      <alignment vertical="center"/>
    </xf>
    <xf numFmtId="176" fontId="35" fillId="12" borderId="0" applyNumberFormat="0" applyBorder="0" applyAlignment="0" applyProtection="0">
      <alignment vertical="center"/>
    </xf>
    <xf numFmtId="176" fontId="35" fillId="14" borderId="0" applyNumberFormat="0" applyBorder="0" applyAlignment="0" applyProtection="0">
      <alignment vertical="center"/>
    </xf>
    <xf numFmtId="176" fontId="35" fillId="15" borderId="0" applyNumberFormat="0" applyBorder="0" applyAlignment="0" applyProtection="0">
      <alignment vertical="center"/>
    </xf>
    <xf numFmtId="176" fontId="35" fillId="9" borderId="0" applyNumberFormat="0" applyBorder="0" applyAlignment="0" applyProtection="0">
      <alignment vertical="center"/>
    </xf>
    <xf numFmtId="176" fontId="36" fillId="17" borderId="0" applyNumberFormat="0" applyBorder="0" applyAlignment="0" applyProtection="0">
      <alignment vertical="center"/>
    </xf>
    <xf numFmtId="176" fontId="36" fillId="11" borderId="0" applyNumberFormat="0" applyBorder="0" applyAlignment="0" applyProtection="0">
      <alignment vertical="center"/>
    </xf>
    <xf numFmtId="176" fontId="36" fillId="13" borderId="0" applyNumberFormat="0" applyBorder="0" applyAlignment="0" applyProtection="0">
      <alignment vertical="center"/>
    </xf>
    <xf numFmtId="176" fontId="36" fillId="9" borderId="0" applyNumberFormat="0" applyBorder="0" applyAlignment="0" applyProtection="0">
      <alignment vertical="center"/>
    </xf>
    <xf numFmtId="176" fontId="36" fillId="15" borderId="0" applyNumberFormat="0" applyBorder="0" applyAlignment="0" applyProtection="0">
      <alignment vertical="center"/>
    </xf>
    <xf numFmtId="176" fontId="31" fillId="17" borderId="0" applyNumberFormat="0" applyBorder="0" applyAlignment="0" applyProtection="0"/>
    <xf numFmtId="176" fontId="31" fillId="16" borderId="0" applyNumberFormat="0" applyBorder="0" applyAlignment="0" applyProtection="0"/>
    <xf numFmtId="176" fontId="37" fillId="17" borderId="0" applyNumberFormat="0" applyBorder="0" applyAlignment="0" applyProtection="0">
      <alignment vertical="center"/>
    </xf>
    <xf numFmtId="176" fontId="37" fillId="11" borderId="0" applyNumberFormat="0" applyBorder="0" applyAlignment="0" applyProtection="0">
      <alignment vertical="center"/>
    </xf>
    <xf numFmtId="176" fontId="26" fillId="11" borderId="0" applyNumberFormat="0" applyBorder="0" applyAlignment="0" applyProtection="0"/>
    <xf numFmtId="176" fontId="31" fillId="18" borderId="0" applyNumberFormat="0" applyBorder="0" applyAlignment="0" applyProtection="0"/>
    <xf numFmtId="176" fontId="31" fillId="19" borderId="0" applyNumberFormat="0" applyBorder="0" applyAlignment="0" applyProtection="0"/>
    <xf numFmtId="176" fontId="37" fillId="18" borderId="0" applyNumberFormat="0" applyBorder="0" applyAlignment="0" applyProtection="0">
      <alignment vertical="center"/>
    </xf>
    <xf numFmtId="176" fontId="26" fillId="17" borderId="0" applyNumberFormat="0" applyBorder="0" applyAlignment="0" applyProtection="0"/>
    <xf numFmtId="176" fontId="31" fillId="20" borderId="0" applyNumberFormat="0" applyBorder="0" applyAlignment="0" applyProtection="0"/>
    <xf numFmtId="176" fontId="37" fillId="20" borderId="0" applyNumberFormat="0" applyBorder="0" applyAlignment="0" applyProtection="0">
      <alignment vertical="center"/>
    </xf>
    <xf numFmtId="176" fontId="32" fillId="17" borderId="0" applyNumberFormat="0" applyBorder="0" applyAlignment="0" applyProtection="0">
      <alignment vertical="center"/>
    </xf>
    <xf numFmtId="176" fontId="32" fillId="11" borderId="0" applyNumberFormat="0" applyBorder="0" applyAlignment="0" applyProtection="0">
      <alignment vertical="center"/>
    </xf>
    <xf numFmtId="176" fontId="32" fillId="18" borderId="0" applyNumberFormat="0" applyBorder="0" applyAlignment="0" applyProtection="0">
      <alignment vertical="center"/>
    </xf>
    <xf numFmtId="176" fontId="32" fillId="20" borderId="0" applyNumberFormat="0" applyBorder="0" applyAlignment="0" applyProtection="0">
      <alignment vertical="center"/>
    </xf>
    <xf numFmtId="176" fontId="33" fillId="17" borderId="0" applyNumberFormat="0" applyBorder="0" applyAlignment="0" applyProtection="0">
      <alignment vertical="center"/>
    </xf>
    <xf numFmtId="176" fontId="33" fillId="11" borderId="0" applyNumberFormat="0" applyBorder="0" applyAlignment="0" applyProtection="0">
      <alignment vertical="center"/>
    </xf>
    <xf numFmtId="176" fontId="34" fillId="11" borderId="0" applyNumberFormat="0" applyBorder="0" applyAlignment="0" applyProtection="0">
      <alignment vertical="center"/>
    </xf>
    <xf numFmtId="176" fontId="33" fillId="18" borderId="0" applyNumberFormat="0" applyBorder="0" applyAlignment="0" applyProtection="0">
      <alignment vertical="center"/>
    </xf>
    <xf numFmtId="176" fontId="34" fillId="19" borderId="0" applyNumberFormat="0" applyBorder="0" applyAlignment="0" applyProtection="0">
      <alignment vertical="center"/>
    </xf>
    <xf numFmtId="176" fontId="34" fillId="17" borderId="0" applyNumberFormat="0" applyBorder="0" applyAlignment="0" applyProtection="0">
      <alignment vertical="center"/>
    </xf>
    <xf numFmtId="176" fontId="30" fillId="0" borderId="0" applyFont="0" applyFill="0" applyBorder="0" applyAlignment="0" applyProtection="0"/>
    <xf numFmtId="38" fontId="38" fillId="16" borderId="0" applyNumberFormat="0" applyBorder="0" applyAlignment="0" applyProtection="0"/>
    <xf numFmtId="176" fontId="39" fillId="0" borderId="0" applyNumberFormat="0" applyFill="0" applyBorder="0" applyAlignment="0" applyProtection="0">
      <alignment vertical="top"/>
      <protection locked="0"/>
    </xf>
    <xf numFmtId="10" fontId="38" fillId="13" borderId="2" applyNumberFormat="0" applyBorder="0" applyAlignment="0" applyProtection="0"/>
    <xf numFmtId="176" fontId="40" fillId="0" borderId="20" applyNumberFormat="0" applyFill="0" applyAlignment="0" applyProtection="0"/>
    <xf numFmtId="179" fontId="30" fillId="0" borderId="0" applyFont="0" applyFill="0" applyBorder="0" applyAlignment="0" applyProtection="0"/>
    <xf numFmtId="180" fontId="30" fillId="0" borderId="0" applyFont="0" applyFill="0" applyBorder="0" applyAlignment="0" applyProtection="0"/>
    <xf numFmtId="181" fontId="29" fillId="0" borderId="0"/>
    <xf numFmtId="182" fontId="29" fillId="0" borderId="0"/>
    <xf numFmtId="176" fontId="41" fillId="0" borderId="0" applyNumberFormat="0" applyFill="0" applyBorder="0" applyAlignment="0" applyProtection="0"/>
    <xf numFmtId="176" fontId="18" fillId="0" borderId="0"/>
    <xf numFmtId="176" fontId="42" fillId="0" borderId="0"/>
    <xf numFmtId="176" fontId="29" fillId="0" borderId="0">
      <alignment vertical="center"/>
    </xf>
    <xf numFmtId="176" fontId="29" fillId="0" borderId="0"/>
    <xf numFmtId="10" fontId="29" fillId="0" borderId="0" applyFont="0" applyFill="0" applyBorder="0" applyAlignment="0" applyProtection="0"/>
    <xf numFmtId="9" fontId="30" fillId="0" borderId="21" applyNumberFormat="0" applyBorder="0"/>
    <xf numFmtId="9" fontId="30" fillId="0" borderId="0" applyFont="0" applyFill="0" applyBorder="0" applyAlignment="0" applyProtection="0"/>
    <xf numFmtId="176" fontId="48" fillId="0" borderId="18" applyNumberFormat="0" applyFont="0" applyFill="0" applyAlignment="0" applyProtection="0"/>
    <xf numFmtId="176" fontId="43" fillId="0" borderId="22" applyNumberFormat="0" applyFill="0" applyAlignment="0" applyProtection="0"/>
    <xf numFmtId="176" fontId="43" fillId="0" borderId="23" applyNumberFormat="0" applyFill="0" applyAlignment="0" applyProtection="0"/>
    <xf numFmtId="176" fontId="48" fillId="0" borderId="0" applyNumberFormat="0" applyFont="0" applyFill="0" applyBorder="0" applyAlignment="0" applyProtection="0"/>
    <xf numFmtId="176" fontId="37" fillId="0" borderId="0">
      <alignment vertical="center"/>
    </xf>
    <xf numFmtId="176" fontId="48" fillId="0" borderId="0" applyNumberFormat="0" applyFont="0" applyFill="0" applyBorder="0" applyAlignment="0" applyProtection="0"/>
    <xf numFmtId="176" fontId="48" fillId="0" borderId="0">
      <alignment vertical="center"/>
    </xf>
    <xf numFmtId="176" fontId="48" fillId="0" borderId="0" applyNumberFormat="0" applyFont="0" applyFill="0" applyBorder="0" applyAlignment="0" applyProtection="0"/>
    <xf numFmtId="176" fontId="18" fillId="0" borderId="0"/>
    <xf numFmtId="176" fontId="18" fillId="0" borderId="0">
      <alignment vertical="center"/>
    </xf>
    <xf numFmtId="182" fontId="48" fillId="0" borderId="0">
      <alignment vertical="center"/>
    </xf>
    <xf numFmtId="182" fontId="48" fillId="0" borderId="0">
      <alignment vertical="center"/>
    </xf>
    <xf numFmtId="176" fontId="44" fillId="0" borderId="0"/>
    <xf numFmtId="176" fontId="29" fillId="0" borderId="0"/>
    <xf numFmtId="176" fontId="45" fillId="0" borderId="0"/>
    <xf numFmtId="176" fontId="45" fillId="0" borderId="0"/>
    <xf numFmtId="176" fontId="45" fillId="0" borderId="0"/>
    <xf numFmtId="176" fontId="45" fillId="0" borderId="0"/>
    <xf numFmtId="176" fontId="41" fillId="0" borderId="19" applyNumberFormat="0" applyFill="0" applyAlignment="0" applyProtection="0"/>
    <xf numFmtId="183" fontId="29" fillId="0" borderId="0" applyFont="0" applyFill="0" applyBorder="0" applyAlignment="0" applyProtection="0"/>
    <xf numFmtId="176" fontId="48" fillId="0" borderId="0"/>
    <xf numFmtId="176" fontId="48" fillId="0" borderId="0" applyNumberFormat="0" applyFont="0" applyFill="0" applyBorder="0" applyAlignment="0" applyProtection="0"/>
    <xf numFmtId="176" fontId="48" fillId="0" borderId="0"/>
    <xf numFmtId="176" fontId="1" fillId="0" borderId="0" applyNumberFormat="0" applyFill="0" applyBorder="0" applyAlignment="0" applyProtection="0"/>
    <xf numFmtId="190" fontId="18" fillId="0" borderId="0">
      <alignment vertical="center"/>
    </xf>
    <xf numFmtId="190" fontId="29" fillId="0" borderId="0"/>
    <xf numFmtId="190" fontId="44" fillId="0" borderId="0"/>
    <xf numFmtId="190" fontId="48" fillId="0" borderId="0"/>
    <xf numFmtId="190" fontId="48" fillId="0" borderId="0"/>
    <xf numFmtId="190" fontId="48" fillId="0" borderId="0"/>
    <xf numFmtId="190" fontId="48" fillId="0" borderId="0"/>
    <xf numFmtId="190" fontId="48" fillId="0" borderId="0"/>
    <xf numFmtId="190" fontId="48" fillId="0" borderId="0">
      <alignment vertical="center"/>
    </xf>
    <xf numFmtId="191" fontId="48" fillId="0" borderId="0">
      <alignment vertical="center"/>
    </xf>
    <xf numFmtId="190" fontId="62" fillId="0" borderId="0" applyNumberFormat="0" applyFill="0" applyBorder="0" applyAlignment="0" applyProtection="0">
      <alignment vertical="top"/>
      <protection locked="0"/>
    </xf>
    <xf numFmtId="190" fontId="48" fillId="0" borderId="0"/>
    <xf numFmtId="192" fontId="37" fillId="0" borderId="0">
      <alignment vertical="center"/>
    </xf>
    <xf numFmtId="192" fontId="29" fillId="0" borderId="0">
      <alignment vertical="center"/>
    </xf>
    <xf numFmtId="192" fontId="48" fillId="0" borderId="0">
      <alignment vertical="center"/>
    </xf>
    <xf numFmtId="192" fontId="48" fillId="0" borderId="0"/>
    <xf numFmtId="192" fontId="72" fillId="0" borderId="0">
      <alignment vertical="center"/>
    </xf>
    <xf numFmtId="192" fontId="48" fillId="0" borderId="0"/>
    <xf numFmtId="192" fontId="72" fillId="0" borderId="0"/>
    <xf numFmtId="176" fontId="48" fillId="0" borderId="0"/>
    <xf numFmtId="176" fontId="48" fillId="0" borderId="0">
      <alignment vertical="center"/>
    </xf>
    <xf numFmtId="176" fontId="29" fillId="0" borderId="0"/>
    <xf numFmtId="176" fontId="48" fillId="0" borderId="0">
      <alignment vertical="center"/>
    </xf>
    <xf numFmtId="176" fontId="48" fillId="0" borderId="0"/>
    <xf numFmtId="176" fontId="48" fillId="0" borderId="0"/>
    <xf numFmtId="176" fontId="72" fillId="0" borderId="0"/>
    <xf numFmtId="196" fontId="48" fillId="0" borderId="0"/>
    <xf numFmtId="196" fontId="29" fillId="0" borderId="0"/>
    <xf numFmtId="196" fontId="48" fillId="0" borderId="0"/>
    <xf numFmtId="196" fontId="29" fillId="0" borderId="0"/>
    <xf numFmtId="196" fontId="72" fillId="0" borderId="0"/>
    <xf numFmtId="198" fontId="18" fillId="0" borderId="0">
      <alignment vertical="center"/>
    </xf>
    <xf numFmtId="198" fontId="29" fillId="0" borderId="0"/>
    <xf numFmtId="198" fontId="48" fillId="0" borderId="0"/>
    <xf numFmtId="198" fontId="44" fillId="0" borderId="0"/>
    <xf numFmtId="198" fontId="48" fillId="0" borderId="0"/>
    <xf numFmtId="192" fontId="106" fillId="0" borderId="0"/>
    <xf numFmtId="198" fontId="48" fillId="0" borderId="0">
      <alignment vertical="center"/>
    </xf>
    <xf numFmtId="198" fontId="48" fillId="0" borderId="0"/>
  </cellStyleXfs>
  <cellXfs count="1099">
    <xf numFmtId="176" fontId="0" fillId="0" borderId="0" xfId="0"/>
    <xf numFmtId="176" fontId="0" fillId="0" borderId="0" xfId="0" applyFont="1"/>
    <xf numFmtId="176" fontId="1" fillId="0" borderId="0" xfId="0" applyFont="1"/>
    <xf numFmtId="176" fontId="2" fillId="0" borderId="0" xfId="0" applyFont="1"/>
    <xf numFmtId="176" fontId="2" fillId="2" borderId="0" xfId="0" applyFont="1" applyFill="1"/>
    <xf numFmtId="176" fontId="3" fillId="2" borderId="0" xfId="91" applyFont="1" applyFill="1" applyBorder="1" applyAlignment="1">
      <alignment vertical="center" shrinkToFit="1"/>
    </xf>
    <xf numFmtId="176" fontId="2" fillId="3" borderId="0" xfId="91" applyFont="1" applyFill="1" applyBorder="1" applyAlignment="1">
      <alignment vertical="center" shrinkToFit="1"/>
    </xf>
    <xf numFmtId="176" fontId="4" fillId="0" borderId="0" xfId="0" applyFont="1" applyAlignment="1">
      <alignment horizontal="left"/>
    </xf>
    <xf numFmtId="176" fontId="5" fillId="0" borderId="0" xfId="0" applyFont="1"/>
    <xf numFmtId="176" fontId="6" fillId="0" borderId="0" xfId="0" applyFont="1"/>
    <xf numFmtId="176" fontId="7" fillId="0" borderId="0" xfId="0" applyFont="1"/>
    <xf numFmtId="176" fontId="10" fillId="0" borderId="0" xfId="100" applyFont="1" applyAlignment="1">
      <alignment horizontal="center" vertical="center"/>
    </xf>
    <xf numFmtId="176" fontId="11" fillId="0" borderId="0" xfId="100" applyFont="1" applyAlignment="1">
      <alignment horizontal="center" vertical="center"/>
    </xf>
    <xf numFmtId="176" fontId="12" fillId="0" borderId="0" xfId="0" applyFont="1" applyAlignment="1">
      <alignment horizontal="center" vertical="center"/>
    </xf>
    <xf numFmtId="176" fontId="3" fillId="3" borderId="0" xfId="0" applyFont="1" applyFill="1" applyAlignment="1">
      <alignment horizontal="left" vertical="center"/>
    </xf>
    <xf numFmtId="176" fontId="2" fillId="3" borderId="1" xfId="101" applyFont="1" applyFill="1" applyBorder="1" applyAlignment="1">
      <alignment horizontal="center" vertical="center"/>
    </xf>
    <xf numFmtId="176" fontId="2" fillId="3" borderId="2" xfId="101" applyFont="1" applyFill="1" applyBorder="1" applyAlignment="1">
      <alignment horizontal="center" vertical="center"/>
    </xf>
    <xf numFmtId="176" fontId="2" fillId="3" borderId="3" xfId="101" applyFont="1" applyFill="1" applyBorder="1" applyAlignment="1">
      <alignment horizontal="center" vertical="center"/>
    </xf>
    <xf numFmtId="176" fontId="3" fillId="3" borderId="0" xfId="101" applyFont="1" applyFill="1" applyAlignment="1">
      <alignment horizontal="left"/>
    </xf>
    <xf numFmtId="176" fontId="2" fillId="2" borderId="2" xfId="0" applyFont="1" applyFill="1" applyBorder="1" applyAlignment="1">
      <alignment horizontal="center"/>
    </xf>
    <xf numFmtId="184" fontId="2" fillId="2" borderId="2" xfId="0" applyNumberFormat="1" applyFont="1" applyFill="1" applyBorder="1" applyAlignment="1">
      <alignment horizontal="center" vertical="center" wrapText="1"/>
    </xf>
    <xf numFmtId="184" fontId="2" fillId="2" borderId="2" xfId="101" applyNumberFormat="1" applyFont="1" applyFill="1" applyBorder="1" applyAlignment="1">
      <alignment horizontal="center"/>
    </xf>
    <xf numFmtId="176" fontId="2" fillId="2" borderId="2" xfId="0" applyFont="1" applyFill="1" applyBorder="1" applyAlignment="1">
      <alignment horizontal="center" wrapText="1"/>
    </xf>
    <xf numFmtId="176" fontId="2" fillId="2" borderId="4" xfId="101" applyFont="1" applyFill="1" applyBorder="1" applyAlignment="1">
      <alignment horizontal="center" vertical="center" wrapText="1"/>
    </xf>
    <xf numFmtId="184" fontId="2" fillId="2" borderId="2" xfId="101" applyNumberFormat="1" applyFont="1" applyFill="1" applyBorder="1" applyAlignment="1">
      <alignment horizontal="center" wrapText="1"/>
    </xf>
    <xf numFmtId="176" fontId="2" fillId="2" borderId="0" xfId="0" applyFont="1" applyFill="1" applyAlignment="1">
      <alignment horizontal="center"/>
    </xf>
    <xf numFmtId="176" fontId="2" fillId="2" borderId="0" xfId="101" applyFont="1" applyFill="1" applyAlignment="1">
      <alignment horizontal="center" wrapText="1"/>
    </xf>
    <xf numFmtId="184" fontId="2" fillId="2" borderId="0" xfId="101" applyNumberFormat="1" applyFont="1" applyFill="1" applyAlignment="1">
      <alignment horizontal="center" vertical="center"/>
    </xf>
    <xf numFmtId="184" fontId="2" fillId="2" borderId="0" xfId="101" applyNumberFormat="1" applyFont="1" applyFill="1" applyAlignment="1">
      <alignment horizontal="center"/>
    </xf>
    <xf numFmtId="176" fontId="2" fillId="2" borderId="0" xfId="101" applyFont="1" applyFill="1" applyAlignment="1">
      <alignment horizontal="center"/>
    </xf>
    <xf numFmtId="176" fontId="2" fillId="2" borderId="1" xfId="101" applyFont="1" applyFill="1" applyBorder="1" applyAlignment="1">
      <alignment horizontal="center" vertical="center"/>
    </xf>
    <xf numFmtId="176" fontId="2" fillId="2" borderId="2" xfId="101" applyFont="1" applyFill="1" applyBorder="1" applyAlignment="1">
      <alignment horizontal="center" vertical="center"/>
    </xf>
    <xf numFmtId="176" fontId="2" fillId="2" borderId="3" xfId="101" applyFont="1" applyFill="1" applyBorder="1" applyAlignment="1">
      <alignment horizontal="center" vertical="center"/>
    </xf>
    <xf numFmtId="176" fontId="2" fillId="2" borderId="3" xfId="0" applyFont="1" applyFill="1" applyBorder="1" applyAlignment="1">
      <alignment horizontal="center" vertical="center" wrapText="1"/>
    </xf>
    <xf numFmtId="176" fontId="2" fillId="2" borderId="6" xfId="0" applyFont="1" applyFill="1" applyBorder="1" applyAlignment="1">
      <alignment horizontal="center" vertical="center" wrapText="1"/>
    </xf>
    <xf numFmtId="184" fontId="2" fillId="2" borderId="2" xfId="101" applyNumberFormat="1" applyFont="1" applyFill="1" applyBorder="1" applyAlignment="1">
      <alignment horizontal="center" vertical="center"/>
    </xf>
    <xf numFmtId="176" fontId="2" fillId="0" borderId="0" xfId="0" applyFont="1" applyAlignment="1">
      <alignment horizontal="center" vertical="center" wrapText="1"/>
    </xf>
    <xf numFmtId="176" fontId="2" fillId="3" borderId="0" xfId="101" applyFont="1" applyFill="1" applyAlignment="1">
      <alignment horizontal="center" wrapText="1"/>
    </xf>
    <xf numFmtId="184" fontId="2" fillId="3" borderId="0" xfId="101" applyNumberFormat="1" applyFont="1" applyFill="1" applyAlignment="1">
      <alignment horizontal="center" vertical="center"/>
    </xf>
    <xf numFmtId="184" fontId="2" fillId="3" borderId="0" xfId="0" applyNumberFormat="1" applyFont="1" applyFill="1" applyAlignment="1">
      <alignment horizontal="center" vertical="center" wrapText="1"/>
    </xf>
    <xf numFmtId="184" fontId="2" fillId="3" borderId="0" xfId="101" applyNumberFormat="1" applyFont="1" applyFill="1" applyAlignment="1">
      <alignment horizontal="center"/>
    </xf>
    <xf numFmtId="176" fontId="2" fillId="3" borderId="0" xfId="101" applyFont="1" applyFill="1" applyAlignment="1">
      <alignment horizontal="center"/>
    </xf>
    <xf numFmtId="176" fontId="2" fillId="3" borderId="0" xfId="91" applyFont="1" applyFill="1" applyBorder="1" applyAlignment="1">
      <alignment horizontal="center" vertical="center" shrinkToFit="1"/>
    </xf>
    <xf numFmtId="185" fontId="2" fillId="3" borderId="0" xfId="91" applyNumberFormat="1" applyFont="1" applyFill="1" applyBorder="1" applyAlignment="1">
      <alignment horizontal="center" vertical="center" shrinkToFit="1"/>
    </xf>
    <xf numFmtId="49" fontId="2" fillId="3" borderId="0" xfId="91" applyNumberFormat="1" applyFont="1" applyFill="1" applyBorder="1" applyAlignment="1">
      <alignment horizontal="center" vertical="center" shrinkToFit="1"/>
    </xf>
    <xf numFmtId="176" fontId="3" fillId="3" borderId="0" xfId="91" applyFont="1" applyFill="1" applyBorder="1" applyAlignment="1">
      <alignment horizontal="left" vertical="center" shrinkToFit="1"/>
    </xf>
    <xf numFmtId="176" fontId="2" fillId="3" borderId="7" xfId="101" applyFont="1" applyFill="1" applyBorder="1" applyAlignment="1">
      <alignment horizontal="center" vertical="center"/>
    </xf>
    <xf numFmtId="176" fontId="3" fillId="2" borderId="0" xfId="91" applyFont="1" applyFill="1" applyBorder="1" applyAlignment="1">
      <alignment horizontal="left" vertical="center" shrinkToFit="1"/>
    </xf>
    <xf numFmtId="176" fontId="2" fillId="2" borderId="0" xfId="91" applyFont="1" applyFill="1" applyBorder="1" applyAlignment="1">
      <alignment horizontal="center" vertical="center" shrinkToFit="1"/>
    </xf>
    <xf numFmtId="185" fontId="2" fillId="2" borderId="0" xfId="91" applyNumberFormat="1" applyFont="1" applyFill="1" applyBorder="1" applyAlignment="1">
      <alignment horizontal="center" vertical="center" shrinkToFit="1"/>
    </xf>
    <xf numFmtId="49" fontId="2" fillId="2" borderId="0" xfId="91" applyNumberFormat="1" applyFont="1" applyFill="1" applyBorder="1" applyAlignment="1">
      <alignment horizontal="center" vertical="center" shrinkToFit="1"/>
    </xf>
    <xf numFmtId="176" fontId="2" fillId="2" borderId="8" xfId="101" applyFont="1" applyFill="1" applyBorder="1" applyAlignment="1">
      <alignment horizontal="center" vertical="center"/>
    </xf>
    <xf numFmtId="184" fontId="2" fillId="3" borderId="0" xfId="101" applyNumberFormat="1" applyFont="1" applyFill="1" applyAlignment="1">
      <alignment horizontal="center" wrapText="1"/>
    </xf>
    <xf numFmtId="176" fontId="2" fillId="2" borderId="7" xfId="101" applyFont="1" applyFill="1" applyBorder="1" applyAlignment="1">
      <alignment horizontal="center" vertical="center"/>
    </xf>
    <xf numFmtId="176" fontId="2" fillId="2" borderId="2" xfId="101" applyFont="1" applyFill="1" applyBorder="1" applyAlignment="1">
      <alignment horizontal="center" vertical="center" wrapText="1"/>
    </xf>
    <xf numFmtId="176" fontId="2" fillId="3" borderId="1" xfId="101" applyFont="1" applyFill="1" applyBorder="1" applyAlignment="1">
      <alignment horizontal="center" vertical="center" wrapText="1"/>
    </xf>
    <xf numFmtId="176" fontId="2" fillId="3" borderId="8" xfId="101" applyFont="1" applyFill="1" applyBorder="1" applyAlignment="1">
      <alignment horizontal="center" vertical="center"/>
    </xf>
    <xf numFmtId="176" fontId="2" fillId="2" borderId="2" xfId="0" applyFont="1" applyFill="1" applyBorder="1" applyAlignment="1">
      <alignment horizontal="center" vertical="center"/>
    </xf>
    <xf numFmtId="185" fontId="2" fillId="2" borderId="2" xfId="91" applyNumberFormat="1" applyFont="1" applyFill="1" applyBorder="1" applyAlignment="1">
      <alignment horizontal="center" vertical="center" wrapText="1" shrinkToFit="1"/>
    </xf>
    <xf numFmtId="176" fontId="2" fillId="2" borderId="2" xfId="0" applyFont="1" applyFill="1" applyBorder="1" applyAlignment="1">
      <alignment horizontal="center" vertical="center" wrapText="1"/>
    </xf>
    <xf numFmtId="176" fontId="2" fillId="2" borderId="0" xfId="0" applyFont="1" applyFill="1" applyAlignment="1">
      <alignment horizontal="center" vertical="center"/>
    </xf>
    <xf numFmtId="176" fontId="3" fillId="2" borderId="0" xfId="0" applyFont="1" applyFill="1" applyAlignment="1">
      <alignment horizontal="left" vertical="center"/>
    </xf>
    <xf numFmtId="176" fontId="2" fillId="2" borderId="0" xfId="0" applyFont="1" applyFill="1" applyAlignment="1">
      <alignment horizontal="center" vertical="center" wrapText="1"/>
    </xf>
    <xf numFmtId="49" fontId="2" fillId="2" borderId="0" xfId="0" applyNumberFormat="1" applyFont="1" applyFill="1" applyAlignment="1">
      <alignment horizontal="center" vertical="center" wrapText="1"/>
    </xf>
    <xf numFmtId="176" fontId="2" fillId="2" borderId="0" xfId="101" applyFont="1" applyFill="1" applyAlignment="1">
      <alignment horizontal="center" vertical="center" wrapText="1"/>
    </xf>
    <xf numFmtId="184" fontId="2" fillId="2" borderId="0" xfId="101" applyNumberFormat="1" applyFont="1" applyFill="1" applyAlignment="1">
      <alignment horizontal="center" wrapText="1"/>
    </xf>
    <xf numFmtId="184" fontId="2" fillId="2" borderId="0" xfId="0" applyNumberFormat="1" applyFont="1" applyFill="1" applyAlignment="1">
      <alignment horizontal="center" vertical="center" wrapText="1"/>
    </xf>
    <xf numFmtId="49" fontId="2" fillId="2" borderId="6" xfId="0" applyNumberFormat="1" applyFont="1" applyFill="1" applyBorder="1" applyAlignment="1">
      <alignment horizontal="center" vertical="center" wrapText="1"/>
    </xf>
    <xf numFmtId="176" fontId="2" fillId="0" borderId="0" xfId="91" applyFont="1" applyFill="1" applyBorder="1" applyAlignment="1">
      <alignment horizontal="center" vertical="center" shrinkToFit="1"/>
    </xf>
    <xf numFmtId="185" fontId="2" fillId="0" borderId="0" xfId="91" applyNumberFormat="1" applyFont="1" applyFill="1" applyBorder="1" applyAlignment="1">
      <alignment horizontal="center" vertical="center" shrinkToFit="1"/>
    </xf>
    <xf numFmtId="49" fontId="2" fillId="0" borderId="0" xfId="91" applyNumberFormat="1" applyFont="1" applyFill="1" applyBorder="1" applyAlignment="1">
      <alignment horizontal="center" vertical="center" shrinkToFit="1"/>
    </xf>
    <xf numFmtId="176" fontId="3" fillId="0" borderId="0" xfId="91" applyFont="1" applyFill="1" applyBorder="1" applyAlignment="1">
      <alignment horizontal="left" vertical="center" shrinkToFit="1"/>
    </xf>
    <xf numFmtId="176" fontId="6" fillId="0" borderId="2" xfId="0" applyFont="1" applyBorder="1" applyAlignment="1">
      <alignment horizontal="center" vertical="center" wrapText="1" shrinkToFit="1"/>
    </xf>
    <xf numFmtId="184" fontId="2" fillId="2" borderId="2" xfId="0" applyNumberFormat="1" applyFont="1" applyFill="1" applyBorder="1" applyAlignment="1">
      <alignment horizontal="center" vertical="center"/>
    </xf>
    <xf numFmtId="184" fontId="2" fillId="2" borderId="0" xfId="0" applyNumberFormat="1" applyFont="1" applyFill="1" applyAlignment="1">
      <alignment horizontal="center" vertical="center"/>
    </xf>
    <xf numFmtId="186" fontId="2" fillId="2" borderId="2" xfId="0" applyNumberFormat="1" applyFont="1" applyFill="1" applyBorder="1" applyAlignment="1">
      <alignment horizontal="center"/>
    </xf>
    <xf numFmtId="184" fontId="2" fillId="2" borderId="7" xfId="101" applyNumberFormat="1" applyFont="1" applyFill="1" applyBorder="1" applyAlignment="1">
      <alignment horizontal="center"/>
    </xf>
    <xf numFmtId="14" fontId="2" fillId="2" borderId="2" xfId="0" applyNumberFormat="1" applyFont="1" applyFill="1" applyBorder="1" applyAlignment="1">
      <alignment horizontal="center" vertical="center"/>
    </xf>
    <xf numFmtId="176" fontId="2" fillId="2" borderId="0" xfId="83" applyFont="1" applyFill="1" applyAlignment="1">
      <alignment horizontal="center" vertical="center"/>
    </xf>
    <xf numFmtId="184" fontId="2" fillId="2" borderId="9" xfId="101" applyNumberFormat="1" applyFont="1" applyFill="1" applyBorder="1" applyAlignment="1">
      <alignment horizontal="center"/>
    </xf>
    <xf numFmtId="17" fontId="6" fillId="0" borderId="2" xfId="79" applyNumberFormat="1" applyFont="1" applyFill="1" applyBorder="1" applyAlignment="1">
      <alignment horizontal="center" vertical="center" wrapText="1"/>
    </xf>
    <xf numFmtId="176" fontId="2" fillId="3" borderId="0" xfId="91" applyNumberFormat="1" applyFont="1" applyFill="1" applyBorder="1" applyAlignment="1">
      <alignment horizontal="center" vertical="center" shrinkToFit="1"/>
    </xf>
    <xf numFmtId="176" fontId="2" fillId="2" borderId="0" xfId="91" applyFont="1" applyFill="1" applyBorder="1" applyAlignment="1">
      <alignment vertical="center" shrinkToFit="1"/>
    </xf>
    <xf numFmtId="49" fontId="6" fillId="0" borderId="2" xfId="0" applyNumberFormat="1" applyFont="1" applyFill="1" applyBorder="1" applyAlignment="1">
      <alignment horizontal="center" vertical="center" wrapText="1"/>
    </xf>
    <xf numFmtId="176" fontId="2" fillId="2" borderId="10" xfId="101" applyFont="1" applyFill="1" applyBorder="1" applyAlignment="1">
      <alignment horizontal="center" vertical="center"/>
    </xf>
    <xf numFmtId="176" fontId="3" fillId="3" borderId="0" xfId="91" applyFont="1" applyFill="1" applyBorder="1" applyAlignment="1">
      <alignment vertical="center" shrinkToFit="1"/>
    </xf>
    <xf numFmtId="176" fontId="2" fillId="2" borderId="0" xfId="84" applyFont="1" applyFill="1" applyAlignment="1">
      <alignment horizontal="center"/>
    </xf>
    <xf numFmtId="49" fontId="2" fillId="2" borderId="0" xfId="101" applyNumberFormat="1" applyFont="1" applyFill="1" applyAlignment="1">
      <alignment horizontal="center" vertical="center"/>
    </xf>
    <xf numFmtId="176" fontId="2" fillId="2" borderId="0" xfId="101" applyFont="1" applyFill="1" applyAlignment="1">
      <alignment horizontal="center" vertical="center"/>
    </xf>
    <xf numFmtId="176" fontId="13" fillId="0" borderId="0" xfId="0" applyFont="1" applyAlignment="1">
      <alignment horizontal="center"/>
    </xf>
    <xf numFmtId="176" fontId="2" fillId="3" borderId="0" xfId="101" applyFont="1" applyFill="1" applyAlignment="1">
      <alignment horizontal="center" vertical="center"/>
    </xf>
    <xf numFmtId="187" fontId="2" fillId="3" borderId="2" xfId="110" applyNumberFormat="1" applyFont="1" applyFill="1" applyBorder="1" applyAlignment="1">
      <alignment horizontal="center" vertical="center"/>
    </xf>
    <xf numFmtId="187" fontId="2" fillId="2" borderId="2" xfId="110" applyNumberFormat="1" applyFont="1" applyFill="1" applyBorder="1" applyAlignment="1">
      <alignment horizontal="center" vertical="center"/>
    </xf>
    <xf numFmtId="187" fontId="2" fillId="3" borderId="2" xfId="109" applyNumberFormat="1" applyFont="1" applyFill="1" applyBorder="1" applyAlignment="1">
      <alignment horizontal="center" vertical="center"/>
    </xf>
    <xf numFmtId="187" fontId="2" fillId="2" borderId="2" xfId="110" applyNumberFormat="1" applyFont="1" applyFill="1" applyBorder="1" applyAlignment="1">
      <alignment horizontal="center" vertical="center" wrapText="1"/>
    </xf>
    <xf numFmtId="187" fontId="6" fillId="3" borderId="2" xfId="110" applyNumberFormat="1" applyFont="1" applyFill="1" applyBorder="1" applyAlignment="1">
      <alignment horizontal="center" vertical="center"/>
    </xf>
    <xf numFmtId="187" fontId="6" fillId="3" borderId="2" xfId="108" applyNumberFormat="1" applyFont="1" applyFill="1" applyBorder="1" applyAlignment="1">
      <alignment horizontal="center" vertical="center"/>
    </xf>
    <xf numFmtId="187" fontId="6" fillId="3" borderId="2" xfId="108" applyNumberFormat="1" applyFont="1" applyFill="1" applyBorder="1" applyAlignment="1">
      <alignment horizontal="center" vertical="center" wrapText="1"/>
    </xf>
    <xf numFmtId="176" fontId="2" fillId="2" borderId="2" xfId="101" applyFont="1" applyFill="1" applyBorder="1" applyAlignment="1">
      <alignment horizontal="center"/>
    </xf>
    <xf numFmtId="176" fontId="6" fillId="2" borderId="2" xfId="0" applyFont="1" applyFill="1" applyBorder="1" applyAlignment="1">
      <alignment horizontal="center" vertical="center" wrapText="1"/>
    </xf>
    <xf numFmtId="176" fontId="2" fillId="2" borderId="0" xfId="100" applyFont="1" applyFill="1" applyAlignment="1">
      <alignment horizontal="center" vertical="center"/>
    </xf>
    <xf numFmtId="176" fontId="2" fillId="2" borderId="2" xfId="101" applyFont="1" applyFill="1" applyBorder="1" applyAlignment="1">
      <alignment horizontal="center" wrapText="1"/>
    </xf>
    <xf numFmtId="16" fontId="2" fillId="3" borderId="0" xfId="0" applyNumberFormat="1" applyFont="1" applyFill="1" applyAlignment="1">
      <alignment horizontal="center" vertical="center"/>
    </xf>
    <xf numFmtId="176" fontId="2" fillId="0" borderId="0" xfId="101" applyFont="1" applyAlignment="1">
      <alignment horizontal="center"/>
    </xf>
    <xf numFmtId="176" fontId="2" fillId="0" borderId="0" xfId="101" applyFont="1" applyAlignment="1">
      <alignment horizontal="center" wrapText="1"/>
    </xf>
    <xf numFmtId="184" fontId="2" fillId="0" borderId="0" xfId="101" applyNumberFormat="1" applyFont="1" applyAlignment="1">
      <alignment horizontal="center"/>
    </xf>
    <xf numFmtId="176" fontId="2" fillId="0" borderId="2" xfId="101" applyFont="1" applyBorder="1" applyAlignment="1">
      <alignment horizontal="center" vertical="center"/>
    </xf>
    <xf numFmtId="176" fontId="2" fillId="2" borderId="11" xfId="101" applyFont="1" applyFill="1" applyBorder="1" applyAlignment="1">
      <alignment horizontal="center" vertical="center"/>
    </xf>
    <xf numFmtId="176" fontId="2" fillId="2" borderId="12" xfId="101" applyFont="1" applyFill="1" applyBorder="1" applyAlignment="1">
      <alignment horizontal="center" vertical="center"/>
    </xf>
    <xf numFmtId="184" fontId="2" fillId="2" borderId="12" xfId="101" applyNumberFormat="1" applyFont="1" applyFill="1" applyBorder="1" applyAlignment="1">
      <alignment horizontal="center"/>
    </xf>
    <xf numFmtId="176" fontId="2" fillId="0" borderId="2" xfId="95" applyFont="1" applyFill="1" applyBorder="1" applyAlignment="1">
      <alignment horizontal="center" vertical="center"/>
    </xf>
    <xf numFmtId="188" fontId="6" fillId="0" borderId="2" xfId="0" applyNumberFormat="1" applyFont="1" applyFill="1" applyBorder="1" applyAlignment="1">
      <alignment horizontal="center" vertical="center" wrapText="1"/>
    </xf>
    <xf numFmtId="176" fontId="2" fillId="2" borderId="3" xfId="0" applyFont="1" applyFill="1" applyBorder="1" applyAlignment="1">
      <alignment horizontal="center" vertical="center"/>
    </xf>
    <xf numFmtId="176" fontId="3" fillId="2" borderId="0" xfId="0" applyFont="1" applyFill="1" applyAlignment="1">
      <alignment horizontal="left"/>
    </xf>
    <xf numFmtId="176" fontId="2" fillId="3" borderId="12" xfId="101" applyFont="1" applyFill="1" applyBorder="1" applyAlignment="1">
      <alignment horizontal="center"/>
    </xf>
    <xf numFmtId="176" fontId="3" fillId="4" borderId="0" xfId="91" applyFont="1" applyFill="1" applyBorder="1" applyAlignment="1">
      <alignment horizontal="left" vertical="center"/>
    </xf>
    <xf numFmtId="176" fontId="2" fillId="4" borderId="0" xfId="91" applyFont="1" applyFill="1" applyBorder="1" applyAlignment="1">
      <alignment horizontal="center" vertical="center"/>
    </xf>
    <xf numFmtId="176" fontId="3" fillId="0" borderId="0" xfId="0" applyFont="1" applyAlignment="1">
      <alignment horizontal="left"/>
    </xf>
    <xf numFmtId="176" fontId="2" fillId="3" borderId="10" xfId="101" applyFont="1" applyFill="1" applyBorder="1" applyAlignment="1">
      <alignment horizontal="center" vertical="center"/>
    </xf>
    <xf numFmtId="176" fontId="6" fillId="2" borderId="2" xfId="0" applyFont="1" applyFill="1" applyBorder="1" applyAlignment="1">
      <alignment horizontal="center" vertical="center"/>
    </xf>
    <xf numFmtId="49" fontId="2" fillId="2" borderId="0" xfId="101" applyNumberFormat="1" applyFont="1" applyFill="1" applyAlignment="1">
      <alignment horizontal="center" vertical="center" wrapText="1"/>
    </xf>
    <xf numFmtId="49" fontId="2" fillId="2" borderId="2" xfId="0" applyNumberFormat="1" applyFont="1" applyFill="1" applyBorder="1" applyAlignment="1">
      <alignment horizontal="center" vertical="center"/>
    </xf>
    <xf numFmtId="176" fontId="2" fillId="2" borderId="0" xfId="102" applyFont="1" applyFill="1" applyAlignment="1">
      <alignment horizontal="center" wrapText="1"/>
    </xf>
    <xf numFmtId="58" fontId="2" fillId="2" borderId="0" xfId="102" applyNumberFormat="1" applyFont="1" applyFill="1" applyAlignment="1">
      <alignment horizontal="center" vertical="center" wrapText="1"/>
    </xf>
    <xf numFmtId="49" fontId="2" fillId="2" borderId="2" xfId="101" applyNumberFormat="1" applyFont="1" applyFill="1" applyBorder="1" applyAlignment="1">
      <alignment horizontal="center" vertical="center"/>
    </xf>
    <xf numFmtId="176" fontId="10" fillId="3" borderId="0" xfId="91" applyFont="1" applyFill="1" applyBorder="1" applyAlignment="1">
      <alignment horizontal="left" vertical="center" shrinkToFit="1"/>
    </xf>
    <xf numFmtId="176" fontId="3" fillId="3" borderId="0" xfId="0" applyFont="1" applyFill="1" applyAlignment="1">
      <alignment horizontal="left"/>
    </xf>
    <xf numFmtId="176" fontId="15" fillId="0" borderId="0" xfId="0" applyFont="1"/>
    <xf numFmtId="184" fontId="2" fillId="2" borderId="1" xfId="101" applyNumberFormat="1" applyFont="1" applyFill="1" applyBorder="1" applyAlignment="1">
      <alignment horizontal="center"/>
    </xf>
    <xf numFmtId="176" fontId="2" fillId="0" borderId="0" xfId="101" applyFont="1" applyAlignment="1">
      <alignment horizontal="center" vertical="center" wrapText="1"/>
    </xf>
    <xf numFmtId="187" fontId="2" fillId="3" borderId="2" xfId="109" applyNumberFormat="1" applyFont="1" applyFill="1" applyBorder="1" applyAlignment="1">
      <alignment horizontal="center" vertical="center" wrapText="1"/>
    </xf>
    <xf numFmtId="182" fontId="2" fillId="0" borderId="2" xfId="98" applyFont="1" applyFill="1" applyBorder="1" applyAlignment="1">
      <alignment horizontal="center"/>
    </xf>
    <xf numFmtId="176" fontId="2" fillId="0" borderId="0" xfId="100" applyFont="1" applyAlignment="1">
      <alignment horizontal="center" vertical="center" wrapText="1"/>
    </xf>
    <xf numFmtId="176" fontId="2" fillId="0" borderId="0" xfId="91" applyFont="1" applyFill="1" applyBorder="1" applyAlignment="1">
      <alignment horizontal="center" vertical="center"/>
    </xf>
    <xf numFmtId="176" fontId="2" fillId="2" borderId="0" xfId="100" applyFont="1" applyFill="1" applyAlignment="1">
      <alignment horizontal="center" vertical="center" wrapText="1"/>
    </xf>
    <xf numFmtId="176" fontId="2" fillId="2" borderId="0" xfId="91" applyFont="1" applyFill="1" applyBorder="1" applyAlignment="1">
      <alignment horizontal="center" vertical="center"/>
    </xf>
    <xf numFmtId="176" fontId="2" fillId="2" borderId="2" xfId="91" applyFont="1" applyFill="1" applyBorder="1" applyAlignment="1">
      <alignment horizontal="center" vertical="center" shrinkToFit="1"/>
    </xf>
    <xf numFmtId="176" fontId="6" fillId="5" borderId="2" xfId="0" applyFont="1" applyFill="1" applyBorder="1" applyAlignment="1">
      <alignment horizontal="center" vertical="center" wrapText="1"/>
    </xf>
    <xf numFmtId="176" fontId="2" fillId="5" borderId="2" xfId="0" applyFont="1" applyFill="1" applyBorder="1" applyAlignment="1">
      <alignment horizontal="center" vertical="center" wrapText="1"/>
    </xf>
    <xf numFmtId="176" fontId="2" fillId="3" borderId="0" xfId="100" applyFont="1" applyFill="1" applyAlignment="1">
      <alignment horizontal="center" vertical="center" wrapText="1"/>
    </xf>
    <xf numFmtId="176" fontId="2" fillId="3" borderId="0" xfId="91" applyFont="1" applyFill="1" applyBorder="1" applyAlignment="1">
      <alignment horizontal="center" vertical="center"/>
    </xf>
    <xf numFmtId="58" fontId="2" fillId="2" borderId="0" xfId="100" applyNumberFormat="1" applyFont="1" applyFill="1" applyAlignment="1">
      <alignment horizontal="center" vertical="center" wrapText="1"/>
    </xf>
    <xf numFmtId="16" fontId="2" fillId="2" borderId="0" xfId="101" applyNumberFormat="1" applyFont="1" applyFill="1" applyAlignment="1">
      <alignment horizontal="center"/>
    </xf>
    <xf numFmtId="176" fontId="6" fillId="0" borderId="0" xfId="0" applyFont="1" applyAlignment="1">
      <alignment horizontal="center"/>
    </xf>
    <xf numFmtId="176" fontId="2" fillId="2" borderId="15" xfId="97" applyFont="1" applyFill="1" applyBorder="1" applyAlignment="1">
      <alignment horizontal="center" vertical="center" wrapText="1"/>
    </xf>
    <xf numFmtId="176" fontId="2" fillId="0" borderId="2" xfId="0" applyFont="1" applyFill="1" applyBorder="1" applyAlignment="1">
      <alignment horizontal="center"/>
    </xf>
    <xf numFmtId="176" fontId="2" fillId="0" borderId="2" xfId="0" applyFont="1" applyFill="1" applyBorder="1" applyAlignment="1">
      <alignment horizontal="center" wrapText="1"/>
    </xf>
    <xf numFmtId="189" fontId="2" fillId="2" borderId="0" xfId="101" applyNumberFormat="1" applyFont="1" applyFill="1" applyAlignment="1">
      <alignment horizontal="center" vertical="center"/>
    </xf>
    <xf numFmtId="176" fontId="6" fillId="0" borderId="2" xfId="0" applyFont="1" applyBorder="1" applyAlignment="1">
      <alignment horizontal="center"/>
    </xf>
    <xf numFmtId="182" fontId="2" fillId="2" borderId="2" xfId="99" applyFont="1" applyFill="1" applyBorder="1" applyAlignment="1">
      <alignment horizontal="center" vertical="top"/>
    </xf>
    <xf numFmtId="182" fontId="2" fillId="0" borderId="2" xfId="99" applyFont="1" applyFill="1" applyBorder="1" applyAlignment="1">
      <alignment horizontal="center" vertical="top"/>
    </xf>
    <xf numFmtId="176" fontId="1" fillId="2" borderId="0" xfId="0" applyFont="1" applyFill="1" applyAlignment="1">
      <alignment horizontal="center" vertical="center"/>
    </xf>
    <xf numFmtId="176" fontId="3" fillId="2" borderId="0" xfId="91" applyFont="1" applyFill="1" applyBorder="1" applyAlignment="1">
      <alignment horizontal="center" vertical="center" shrinkToFit="1"/>
    </xf>
    <xf numFmtId="58" fontId="2" fillId="2" borderId="0" xfId="103" applyNumberFormat="1" applyFont="1" applyFill="1" applyAlignment="1">
      <alignment horizontal="center" vertical="center" wrapText="1"/>
    </xf>
    <xf numFmtId="182" fontId="6" fillId="2" borderId="2" xfId="0" applyNumberFormat="1" applyFont="1" applyFill="1" applyBorder="1" applyAlignment="1">
      <alignment horizontal="center" vertical="center" wrapText="1"/>
    </xf>
    <xf numFmtId="189" fontId="6" fillId="7" borderId="2" xfId="0" applyNumberFormat="1" applyFont="1" applyFill="1" applyBorder="1" applyAlignment="1" applyProtection="1">
      <alignment horizontal="center"/>
    </xf>
    <xf numFmtId="182" fontId="6" fillId="2" borderId="2" xfId="0" applyNumberFormat="1" applyFont="1" applyFill="1" applyBorder="1" applyAlignment="1">
      <alignment horizontal="center" vertical="center"/>
    </xf>
    <xf numFmtId="17" fontId="2" fillId="2" borderId="0" xfId="91" applyNumberFormat="1" applyFont="1" applyFill="1" applyBorder="1" applyAlignment="1">
      <alignment horizontal="center" vertical="center" shrinkToFit="1"/>
    </xf>
    <xf numFmtId="176" fontId="2" fillId="2" borderId="0" xfId="91" applyFont="1" applyFill="1" applyBorder="1" applyAlignment="1">
      <alignment horizontal="center"/>
    </xf>
    <xf numFmtId="186" fontId="2" fillId="2" borderId="2" xfId="101" applyNumberFormat="1" applyFont="1" applyFill="1" applyBorder="1" applyAlignment="1">
      <alignment horizontal="center"/>
    </xf>
    <xf numFmtId="58" fontId="2" fillId="2" borderId="0" xfId="104" applyNumberFormat="1" applyFont="1" applyFill="1" applyAlignment="1">
      <alignment horizontal="center" vertical="center" wrapText="1"/>
    </xf>
    <xf numFmtId="176" fontId="13" fillId="0" borderId="0" xfId="0" applyFont="1" applyAlignment="1">
      <alignment horizontal="center" wrapText="1"/>
    </xf>
    <xf numFmtId="176" fontId="6" fillId="2" borderId="2" xfId="93" applyFont="1" applyFill="1" applyBorder="1" applyAlignment="1">
      <alignment horizontal="center"/>
    </xf>
    <xf numFmtId="186" fontId="6" fillId="2" borderId="2" xfId="0" applyNumberFormat="1" applyFont="1" applyFill="1" applyBorder="1" applyAlignment="1">
      <alignment horizontal="center" vertical="center"/>
    </xf>
    <xf numFmtId="184" fontId="2" fillId="2" borderId="2" xfId="91" applyNumberFormat="1" applyFont="1" applyFill="1" applyBorder="1" applyAlignment="1">
      <alignment horizontal="center" vertical="center" shrinkToFit="1"/>
    </xf>
    <xf numFmtId="176" fontId="2" fillId="2" borderId="0" xfId="93" applyNumberFormat="1" applyFont="1" applyFill="1" applyBorder="1" applyAlignment="1">
      <alignment horizontal="center"/>
    </xf>
    <xf numFmtId="186" fontId="2" fillId="2" borderId="0" xfId="91" applyNumberFormat="1" applyFont="1" applyFill="1" applyBorder="1" applyAlignment="1">
      <alignment horizontal="center" vertical="center"/>
    </xf>
    <xf numFmtId="184" fontId="2" fillId="2" borderId="0" xfId="91" applyNumberFormat="1" applyFont="1" applyFill="1" applyBorder="1" applyAlignment="1">
      <alignment horizontal="center" vertical="center" shrinkToFit="1"/>
    </xf>
    <xf numFmtId="176" fontId="6" fillId="2" borderId="2" xfId="0" applyFont="1" applyFill="1" applyBorder="1" applyAlignment="1" applyProtection="1">
      <alignment horizontal="center" vertical="center"/>
    </xf>
    <xf numFmtId="176" fontId="2" fillId="2" borderId="2" xfId="96" applyFont="1" applyFill="1" applyBorder="1" applyAlignment="1">
      <alignment horizontal="center" vertical="center" wrapText="1"/>
    </xf>
    <xf numFmtId="176" fontId="2" fillId="0" borderId="2" xfId="96" applyFont="1" applyFill="1" applyBorder="1" applyAlignment="1">
      <alignment horizontal="center" vertical="center" wrapText="1"/>
    </xf>
    <xf numFmtId="184" fontId="2" fillId="2" borderId="2" xfId="105" applyNumberFormat="1" applyFont="1" applyFill="1" applyBorder="1" applyAlignment="1">
      <alignment horizontal="center" vertical="center" wrapText="1"/>
    </xf>
    <xf numFmtId="186" fontId="6" fillId="2" borderId="2" xfId="0" applyNumberFormat="1" applyFont="1" applyFill="1" applyBorder="1" applyAlignment="1" applyProtection="1">
      <alignment horizontal="center"/>
    </xf>
    <xf numFmtId="182" fontId="16" fillId="2" borderId="2" xfId="0" applyNumberFormat="1" applyFont="1" applyFill="1" applyBorder="1" applyAlignment="1">
      <alignment horizontal="center" vertical="center" wrapText="1"/>
    </xf>
    <xf numFmtId="186" fontId="16" fillId="2" borderId="2" xfId="0" applyNumberFormat="1" applyFont="1" applyFill="1" applyBorder="1" applyAlignment="1" applyProtection="1">
      <alignment horizontal="center"/>
    </xf>
    <xf numFmtId="49" fontId="2" fillId="2" borderId="2" xfId="0" applyNumberFormat="1" applyFont="1" applyFill="1" applyBorder="1" applyAlignment="1">
      <alignment horizontal="center"/>
    </xf>
    <xf numFmtId="176" fontId="3" fillId="2" borderId="0" xfId="91" applyFont="1" applyFill="1" applyBorder="1" applyAlignment="1">
      <alignment horizontal="left" vertical="center"/>
    </xf>
    <xf numFmtId="184" fontId="2" fillId="3" borderId="2" xfId="101" applyNumberFormat="1" applyFont="1" applyFill="1" applyBorder="1" applyAlignment="1">
      <alignment horizontal="center"/>
    </xf>
    <xf numFmtId="176" fontId="2" fillId="2" borderId="0" xfId="0" applyFont="1" applyFill="1" applyBorder="1" applyAlignment="1">
      <alignment horizontal="center" vertical="center"/>
    </xf>
    <xf numFmtId="176" fontId="6" fillId="2" borderId="2" xfId="0" applyFont="1" applyFill="1" applyBorder="1" applyAlignment="1" applyProtection="1">
      <alignment horizontal="center" vertical="center" wrapText="1"/>
    </xf>
    <xf numFmtId="176" fontId="2" fillId="0" borderId="2" xfId="96" applyFont="1" applyFill="1" applyBorder="1" applyAlignment="1">
      <alignment horizontal="center" vertical="center"/>
    </xf>
    <xf numFmtId="184" fontId="2" fillId="2" borderId="2" xfId="0" applyNumberFormat="1" applyFont="1" applyFill="1" applyBorder="1" applyAlignment="1">
      <alignment horizontal="center"/>
    </xf>
    <xf numFmtId="176" fontId="17" fillId="0" borderId="0" xfId="0" applyFont="1" applyAlignment="1">
      <alignment horizontal="left"/>
    </xf>
    <xf numFmtId="176" fontId="2" fillId="2" borderId="2" xfId="101" applyFont="1" applyFill="1" applyBorder="1" applyAlignment="1">
      <alignment horizontal="center" vertical="center"/>
    </xf>
    <xf numFmtId="176" fontId="2" fillId="2" borderId="2" xfId="101" applyFont="1" applyFill="1" applyBorder="1" applyAlignment="1">
      <alignment horizontal="center" vertical="center" wrapText="1"/>
    </xf>
    <xf numFmtId="176" fontId="2" fillId="2" borderId="2" xfId="0" applyFont="1" applyFill="1" applyBorder="1" applyAlignment="1">
      <alignment horizontal="center" vertical="center"/>
    </xf>
    <xf numFmtId="176" fontId="2" fillId="2" borderId="3" xfId="0" applyFont="1" applyFill="1" applyBorder="1" applyAlignment="1">
      <alignment horizontal="center" vertical="center"/>
    </xf>
    <xf numFmtId="176" fontId="2" fillId="2" borderId="2" xfId="101" applyFont="1" applyFill="1" applyBorder="1" applyAlignment="1">
      <alignment horizontal="center" vertical="center"/>
    </xf>
    <xf numFmtId="176" fontId="2" fillId="2" borderId="2" xfId="101" applyFont="1" applyFill="1" applyBorder="1" applyAlignment="1">
      <alignment horizontal="center" vertical="center" wrapText="1"/>
    </xf>
    <xf numFmtId="176" fontId="2" fillId="2" borderId="2" xfId="0" applyFont="1" applyFill="1" applyBorder="1" applyAlignment="1">
      <alignment horizontal="center" vertical="center"/>
    </xf>
    <xf numFmtId="176" fontId="2" fillId="2" borderId="2" xfId="101" applyFont="1" applyFill="1" applyBorder="1" applyAlignment="1">
      <alignment horizontal="center" vertical="center"/>
    </xf>
    <xf numFmtId="176" fontId="2" fillId="2" borderId="2" xfId="101" applyFont="1" applyFill="1" applyBorder="1" applyAlignment="1">
      <alignment horizontal="center" vertical="center" wrapText="1"/>
    </xf>
    <xf numFmtId="176" fontId="2" fillId="2" borderId="2" xfId="0" applyFont="1" applyFill="1" applyBorder="1" applyAlignment="1">
      <alignment horizontal="center" vertical="center"/>
    </xf>
    <xf numFmtId="176" fontId="2" fillId="2" borderId="2" xfId="0" applyFont="1" applyFill="1" applyBorder="1" applyAlignment="1">
      <alignment horizontal="center" vertical="center"/>
    </xf>
    <xf numFmtId="176" fontId="2" fillId="2" borderId="1" xfId="101" applyFont="1" applyFill="1" applyBorder="1" applyAlignment="1">
      <alignment horizontal="center" vertical="center"/>
    </xf>
    <xf numFmtId="176" fontId="2" fillId="2" borderId="3" xfId="101" applyFont="1" applyFill="1" applyBorder="1" applyAlignment="1">
      <alignment horizontal="center" vertical="center"/>
    </xf>
    <xf numFmtId="176" fontId="2" fillId="2" borderId="1" xfId="101" applyFont="1" applyFill="1" applyBorder="1" applyAlignment="1">
      <alignment horizontal="center" vertical="center" wrapText="1"/>
    </xf>
    <xf numFmtId="176" fontId="2" fillId="2" borderId="4" xfId="0" applyFont="1" applyFill="1" applyBorder="1" applyAlignment="1">
      <alignment horizontal="center" vertical="center"/>
    </xf>
    <xf numFmtId="176" fontId="2" fillId="2" borderId="3" xfId="0" applyFont="1" applyFill="1" applyBorder="1" applyAlignment="1">
      <alignment horizontal="center" vertical="center"/>
    </xf>
    <xf numFmtId="176" fontId="3" fillId="2" borderId="0" xfId="91" applyFont="1" applyFill="1" applyBorder="1" applyAlignment="1">
      <alignment vertical="center" shrinkToFit="1"/>
    </xf>
    <xf numFmtId="176" fontId="17" fillId="0" borderId="0" xfId="0" applyFont="1" applyAlignment="1">
      <alignment horizontal="center"/>
    </xf>
    <xf numFmtId="176" fontId="2" fillId="2" borderId="8" xfId="0" applyFont="1" applyFill="1" applyBorder="1" applyAlignment="1">
      <alignment horizontal="center"/>
    </xf>
    <xf numFmtId="176" fontId="1" fillId="2" borderId="5" xfId="0" applyFont="1" applyFill="1" applyBorder="1" applyAlignment="1">
      <alignment horizontal="center"/>
    </xf>
    <xf numFmtId="176" fontId="1" fillId="2" borderId="14" xfId="0" applyFont="1" applyFill="1" applyBorder="1" applyAlignment="1">
      <alignment horizontal="center"/>
    </xf>
    <xf numFmtId="176" fontId="1" fillId="2" borderId="10" xfId="0" applyFont="1" applyFill="1" applyBorder="1" applyAlignment="1">
      <alignment horizontal="center"/>
    </xf>
    <xf numFmtId="176" fontId="1" fillId="2" borderId="13" xfId="0" applyFont="1" applyFill="1" applyBorder="1" applyAlignment="1">
      <alignment horizontal="center"/>
    </xf>
    <xf numFmtId="176" fontId="1" fillId="2" borderId="6" xfId="0" applyFont="1" applyFill="1" applyBorder="1" applyAlignment="1">
      <alignment horizontal="center"/>
    </xf>
    <xf numFmtId="176" fontId="2" fillId="0" borderId="5" xfId="0" applyFont="1" applyBorder="1" applyAlignment="1">
      <alignment horizontal="center"/>
    </xf>
    <xf numFmtId="176" fontId="2" fillId="0" borderId="0" xfId="0" applyFont="1" applyAlignment="1">
      <alignment horizontal="center"/>
    </xf>
    <xf numFmtId="176" fontId="2" fillId="2" borderId="4" xfId="101" applyFont="1" applyFill="1" applyBorder="1" applyAlignment="1">
      <alignment horizontal="center" vertical="center" wrapText="1"/>
    </xf>
    <xf numFmtId="176" fontId="2" fillId="2" borderId="3" xfId="101" applyFont="1" applyFill="1" applyBorder="1" applyAlignment="1">
      <alignment horizontal="center" vertical="center" wrapText="1"/>
    </xf>
    <xf numFmtId="176" fontId="2" fillId="3" borderId="1" xfId="101" applyFont="1" applyFill="1" applyBorder="1" applyAlignment="1">
      <alignment horizontal="center" vertical="center"/>
    </xf>
    <xf numFmtId="176" fontId="2" fillId="3" borderId="3" xfId="101" applyFont="1" applyFill="1" applyBorder="1" applyAlignment="1">
      <alignment horizontal="center" vertical="center"/>
    </xf>
    <xf numFmtId="176" fontId="2" fillId="2" borderId="2" xfId="101" applyFont="1" applyFill="1" applyBorder="1" applyAlignment="1">
      <alignment horizontal="center" vertical="center"/>
    </xf>
    <xf numFmtId="176" fontId="2" fillId="2" borderId="2" xfId="101" applyFont="1" applyFill="1" applyBorder="1" applyAlignment="1">
      <alignment horizontal="center" vertical="center" wrapText="1"/>
    </xf>
    <xf numFmtId="176" fontId="1" fillId="2" borderId="4" xfId="0" applyFont="1" applyFill="1" applyBorder="1" applyAlignment="1">
      <alignment horizontal="center" vertical="center"/>
    </xf>
    <xf numFmtId="176" fontId="1" fillId="2" borderId="3" xfId="0" applyFont="1" applyFill="1" applyBorder="1" applyAlignment="1">
      <alignment horizontal="center" vertical="center"/>
    </xf>
    <xf numFmtId="176" fontId="2" fillId="2" borderId="4" xfId="101" applyFont="1" applyFill="1" applyBorder="1" applyAlignment="1">
      <alignment horizontal="center" vertical="center"/>
    </xf>
    <xf numFmtId="176" fontId="2" fillId="2" borderId="16" xfId="101" applyFont="1" applyFill="1" applyBorder="1" applyAlignment="1">
      <alignment horizontal="center" vertical="center"/>
    </xf>
    <xf numFmtId="176" fontId="1" fillId="2" borderId="17" xfId="0" applyFont="1" applyFill="1" applyBorder="1" applyAlignment="1">
      <alignment horizontal="center" vertical="center"/>
    </xf>
    <xf numFmtId="176" fontId="1" fillId="2" borderId="9" xfId="0" applyFont="1" applyFill="1" applyBorder="1" applyAlignment="1">
      <alignment horizontal="center" vertical="center"/>
    </xf>
    <xf numFmtId="176" fontId="1" fillId="2" borderId="6" xfId="0" applyFont="1" applyFill="1" applyBorder="1" applyAlignment="1">
      <alignment horizontal="center" vertical="center"/>
    </xf>
    <xf numFmtId="176" fontId="1" fillId="2" borderId="4" xfId="0" applyFont="1" applyFill="1" applyBorder="1" applyAlignment="1">
      <alignment horizontal="center" vertical="center" wrapText="1"/>
    </xf>
    <xf numFmtId="176" fontId="1" fillId="2" borderId="3" xfId="0" applyFont="1" applyFill="1" applyBorder="1" applyAlignment="1">
      <alignment horizontal="center" vertical="center" wrapText="1"/>
    </xf>
    <xf numFmtId="176" fontId="2" fillId="2" borderId="1" xfId="0" applyFont="1" applyFill="1" applyBorder="1" applyAlignment="1">
      <alignment horizontal="center" vertical="center"/>
    </xf>
    <xf numFmtId="49" fontId="2" fillId="2" borderId="2" xfId="101" applyNumberFormat="1" applyFont="1" applyFill="1" applyBorder="1" applyAlignment="1">
      <alignment horizontal="center" vertical="center" wrapText="1"/>
    </xf>
    <xf numFmtId="184" fontId="2" fillId="2" borderId="1" xfId="101" applyNumberFormat="1" applyFont="1" applyFill="1" applyBorder="1" applyAlignment="1">
      <alignment horizontal="center" vertical="center" wrapText="1"/>
    </xf>
    <xf numFmtId="184" fontId="2" fillId="2" borderId="4" xfId="101" applyNumberFormat="1" applyFont="1" applyFill="1" applyBorder="1" applyAlignment="1">
      <alignment horizontal="center" vertical="center" wrapText="1"/>
    </xf>
    <xf numFmtId="184" fontId="2" fillId="2" borderId="3" xfId="101" applyNumberFormat="1" applyFont="1" applyFill="1" applyBorder="1" applyAlignment="1">
      <alignment horizontal="center" vertical="center" wrapText="1"/>
    </xf>
    <xf numFmtId="186" fontId="2" fillId="2" borderId="1" xfId="0" applyNumberFormat="1" applyFont="1" applyFill="1" applyBorder="1" applyAlignment="1">
      <alignment horizontal="center" vertical="center"/>
    </xf>
    <xf numFmtId="186" fontId="2" fillId="2" borderId="3" xfId="0" applyNumberFormat="1" applyFont="1" applyFill="1" applyBorder="1" applyAlignment="1">
      <alignment horizontal="center" vertical="center"/>
    </xf>
    <xf numFmtId="176" fontId="3" fillId="4" borderId="0" xfId="91" applyFont="1" applyFill="1" applyBorder="1" applyAlignment="1">
      <alignment horizontal="center" vertical="center"/>
    </xf>
    <xf numFmtId="176" fontId="2" fillId="3" borderId="2" xfId="101" applyFont="1" applyFill="1" applyBorder="1" applyAlignment="1">
      <alignment horizontal="center" vertical="center"/>
    </xf>
    <xf numFmtId="176" fontId="3" fillId="6" borderId="0" xfId="91" applyFont="1" applyFill="1" applyBorder="1" applyAlignment="1">
      <alignment horizontal="center" vertical="center"/>
    </xf>
    <xf numFmtId="176" fontId="2" fillId="2" borderId="0" xfId="0" applyFont="1" applyFill="1" applyAlignment="1">
      <alignment vertical="center"/>
    </xf>
    <xf numFmtId="176" fontId="2" fillId="2" borderId="2" xfId="0" applyFont="1" applyFill="1" applyBorder="1" applyAlignment="1">
      <alignment horizontal="center" vertical="center"/>
    </xf>
    <xf numFmtId="176" fontId="3" fillId="3" borderId="0" xfId="91" applyFont="1" applyFill="1" applyBorder="1" applyAlignment="1">
      <alignment horizontal="left" vertical="center" shrinkToFit="1"/>
    </xf>
    <xf numFmtId="176" fontId="1" fillId="0" borderId="0" xfId="0" applyFont="1"/>
    <xf numFmtId="176" fontId="14" fillId="0" borderId="13" xfId="0" applyFont="1" applyBorder="1" applyAlignment="1">
      <alignment horizontal="center" vertical="center"/>
    </xf>
    <xf numFmtId="176" fontId="2" fillId="2" borderId="0" xfId="91" applyFont="1" applyFill="1" applyBorder="1" applyAlignment="1">
      <alignment vertical="center" shrinkToFit="1"/>
    </xf>
    <xf numFmtId="176" fontId="3" fillId="0" borderId="0" xfId="91" applyFont="1" applyFill="1" applyBorder="1" applyAlignment="1">
      <alignment vertical="center" shrinkToFit="1"/>
    </xf>
    <xf numFmtId="176" fontId="2" fillId="0" borderId="0" xfId="91" applyFont="1" applyFill="1" applyBorder="1" applyAlignment="1">
      <alignment vertical="center" shrinkToFit="1"/>
    </xf>
    <xf numFmtId="176" fontId="2" fillId="2" borderId="0" xfId="91" applyFont="1" applyFill="1" applyBorder="1" applyAlignment="1">
      <alignment horizontal="center" vertical="center" shrinkToFit="1"/>
    </xf>
    <xf numFmtId="176" fontId="2" fillId="2" borderId="9" xfId="91" applyFont="1" applyFill="1" applyBorder="1" applyAlignment="1">
      <alignment horizontal="center" vertical="center" shrinkToFit="1"/>
    </xf>
    <xf numFmtId="176" fontId="2" fillId="0" borderId="0" xfId="91" applyFont="1" applyFill="1" applyBorder="1" applyAlignment="1">
      <alignment horizontal="center" vertical="center" shrinkToFit="1"/>
    </xf>
    <xf numFmtId="176" fontId="2" fillId="3" borderId="0" xfId="91" applyFont="1" applyFill="1" applyBorder="1" applyAlignment="1">
      <alignment vertical="center" shrinkToFit="1"/>
    </xf>
    <xf numFmtId="176" fontId="2" fillId="0" borderId="1" xfId="101" applyFont="1" applyBorder="1" applyAlignment="1">
      <alignment horizontal="center" vertical="center"/>
    </xf>
    <xf numFmtId="176" fontId="2" fillId="0" borderId="3" xfId="101" applyFont="1" applyBorder="1" applyAlignment="1">
      <alignment horizontal="center" vertical="center"/>
    </xf>
    <xf numFmtId="176" fontId="3" fillId="4" borderId="0" xfId="91" applyFont="1" applyFill="1" applyBorder="1" applyAlignment="1">
      <alignment vertical="center"/>
    </xf>
    <xf numFmtId="176" fontId="3" fillId="3" borderId="0" xfId="91" applyFont="1" applyFill="1" applyBorder="1" applyAlignment="1">
      <alignment vertical="center" shrinkToFit="1"/>
    </xf>
    <xf numFmtId="176" fontId="2" fillId="3" borderId="0" xfId="91" applyFont="1" applyFill="1" applyBorder="1" applyAlignment="1">
      <alignment horizontal="center" vertical="center" shrinkToFit="1"/>
    </xf>
    <xf numFmtId="176" fontId="8" fillId="0" borderId="0" xfId="100" applyFont="1" applyAlignment="1">
      <alignment horizontal="center" vertical="center"/>
    </xf>
    <xf numFmtId="176" fontId="9" fillId="0" borderId="0" xfId="0" applyFont="1" applyAlignment="1">
      <alignment horizontal="center" vertical="center"/>
    </xf>
    <xf numFmtId="176" fontId="2" fillId="2" borderId="5" xfId="0" applyFont="1" applyFill="1" applyBorder="1" applyAlignment="1">
      <alignment horizontal="center" vertical="center" wrapText="1"/>
    </xf>
    <xf numFmtId="190" fontId="50" fillId="0" borderId="0" xfId="112" applyFont="1" applyFill="1">
      <alignment vertical="center"/>
    </xf>
    <xf numFmtId="190" fontId="50" fillId="0" borderId="0" xfId="112" applyFont="1" applyFill="1" applyAlignment="1">
      <alignment vertical="center"/>
    </xf>
    <xf numFmtId="49" fontId="50" fillId="0" borderId="0" xfId="112" applyNumberFormat="1" applyFont="1" applyFill="1">
      <alignment vertical="center"/>
    </xf>
    <xf numFmtId="184" fontId="50" fillId="0" borderId="2" xfId="113" applyNumberFormat="1" applyFont="1" applyFill="1" applyBorder="1" applyAlignment="1">
      <alignment horizontal="left"/>
    </xf>
    <xf numFmtId="190" fontId="50" fillId="0" borderId="3" xfId="113" applyNumberFormat="1" applyFont="1" applyFill="1" applyBorder="1" applyAlignment="1">
      <alignment vertical="center" wrapText="1"/>
    </xf>
    <xf numFmtId="49" fontId="50" fillId="0" borderId="3" xfId="114" applyNumberFormat="1" applyFont="1" applyFill="1" applyBorder="1" applyAlignment="1">
      <alignment horizontal="left" vertical="center"/>
    </xf>
    <xf numFmtId="49" fontId="50" fillId="0" borderId="3" xfId="114" applyNumberFormat="1" applyFont="1" applyFill="1" applyBorder="1" applyAlignment="1">
      <alignment horizontal="left" vertical="center" wrapText="1"/>
    </xf>
    <xf numFmtId="190" fontId="50" fillId="0" borderId="4" xfId="113" applyNumberFormat="1" applyFont="1" applyFill="1" applyBorder="1" applyAlignment="1">
      <alignment vertical="center" wrapText="1"/>
    </xf>
    <xf numFmtId="190" fontId="50" fillId="0" borderId="1" xfId="113" applyNumberFormat="1" applyFont="1" applyFill="1" applyBorder="1" applyAlignment="1">
      <alignment vertical="center" wrapText="1"/>
    </xf>
    <xf numFmtId="190" fontId="50" fillId="0" borderId="2" xfId="113" applyNumberFormat="1" applyFont="1" applyFill="1" applyBorder="1" applyAlignment="1">
      <alignment horizontal="left" vertical="center"/>
    </xf>
    <xf numFmtId="190" fontId="50" fillId="0" borderId="3" xfId="114" applyNumberFormat="1" applyFont="1" applyFill="1" applyBorder="1" applyAlignment="1">
      <alignment vertical="center"/>
    </xf>
    <xf numFmtId="49" fontId="50" fillId="0" borderId="3" xfId="114" applyNumberFormat="1" applyFont="1" applyFill="1" applyBorder="1" applyAlignment="1">
      <alignment horizontal="left" vertical="center"/>
    </xf>
    <xf numFmtId="190" fontId="50" fillId="0" borderId="1" xfId="114" applyNumberFormat="1" applyFont="1" applyFill="1" applyBorder="1" applyAlignment="1">
      <alignment vertical="center"/>
    </xf>
    <xf numFmtId="49" fontId="50" fillId="0" borderId="1" xfId="114" applyNumberFormat="1" applyFont="1" applyFill="1" applyBorder="1" applyAlignment="1">
      <alignment horizontal="left" vertical="center"/>
    </xf>
    <xf numFmtId="190" fontId="50" fillId="0" borderId="0" xfId="112" applyNumberFormat="1" applyFont="1" applyFill="1">
      <alignment vertical="center"/>
    </xf>
    <xf numFmtId="190" fontId="50" fillId="0" borderId="0" xfId="112" applyNumberFormat="1" applyFont="1" applyFill="1" applyAlignment="1">
      <alignment vertical="center"/>
    </xf>
    <xf numFmtId="190" fontId="46" fillId="0" borderId="0" xfId="112" applyFont="1" applyFill="1">
      <alignment vertical="center"/>
    </xf>
    <xf numFmtId="184" fontId="50" fillId="0" borderId="0" xfId="113" applyNumberFormat="1" applyFont="1" applyFill="1" applyBorder="1" applyAlignment="1">
      <alignment horizontal="left"/>
    </xf>
    <xf numFmtId="190" fontId="50" fillId="0" borderId="0" xfId="113" applyNumberFormat="1" applyFont="1" applyFill="1" applyBorder="1" applyAlignment="1">
      <alignment vertical="center" wrapText="1"/>
    </xf>
    <xf numFmtId="49" fontId="50" fillId="0" borderId="0" xfId="115" applyNumberFormat="1" applyFont="1" applyFill="1" applyBorder="1" applyAlignment="1">
      <alignment horizontal="left"/>
    </xf>
    <xf numFmtId="49" fontId="50" fillId="0" borderId="0" xfId="116" applyNumberFormat="1" applyFont="1" applyFill="1" applyBorder="1" applyAlignment="1">
      <alignment horizontal="left" wrapText="1"/>
    </xf>
    <xf numFmtId="190" fontId="46" fillId="0" borderId="0" xfId="112" applyNumberFormat="1" applyFont="1" applyFill="1">
      <alignment vertical="center"/>
    </xf>
    <xf numFmtId="190" fontId="46" fillId="0" borderId="0" xfId="117" applyNumberFormat="1" applyFont="1" applyFill="1" applyBorder="1" applyAlignment="1">
      <alignment vertical="center"/>
    </xf>
    <xf numFmtId="49" fontId="46" fillId="0" borderId="0" xfId="117" applyNumberFormat="1" applyFont="1" applyFill="1" applyBorder="1" applyAlignment="1">
      <alignment vertical="center"/>
    </xf>
    <xf numFmtId="190" fontId="46" fillId="0" borderId="0" xfId="117" applyNumberFormat="1" applyFont="1" applyFill="1" applyBorder="1" applyAlignment="1">
      <alignment horizontal="left" vertical="center" shrinkToFit="1"/>
    </xf>
    <xf numFmtId="186" fontId="51" fillId="0" borderId="0" xfId="118" applyNumberFormat="1" applyFont="1" applyFill="1" applyBorder="1" applyAlignment="1">
      <alignment horizontal="center"/>
    </xf>
    <xf numFmtId="190" fontId="52" fillId="0" borderId="0" xfId="118" applyNumberFormat="1" applyFont="1" applyFill="1" applyBorder="1" applyAlignment="1">
      <alignment horizontal="left"/>
    </xf>
    <xf numFmtId="184" fontId="50" fillId="21" borderId="2" xfId="113" applyNumberFormat="1" applyFont="1" applyFill="1" applyBorder="1" applyAlignment="1">
      <alignment horizontal="left"/>
    </xf>
    <xf numFmtId="49" fontId="50" fillId="21" borderId="3" xfId="114" applyNumberFormat="1" applyFont="1" applyFill="1" applyBorder="1" applyAlignment="1">
      <alignment horizontal="left" vertical="center"/>
    </xf>
    <xf numFmtId="49" fontId="50" fillId="21" borderId="3" xfId="114" applyNumberFormat="1" applyFont="1" applyFill="1" applyBorder="1" applyAlignment="1">
      <alignment horizontal="left" vertical="center" wrapText="1"/>
    </xf>
    <xf numFmtId="187" fontId="46" fillId="0" borderId="0" xfId="112" applyNumberFormat="1" applyFont="1" applyFill="1" applyBorder="1" applyAlignment="1">
      <alignment horizontal="center"/>
    </xf>
    <xf numFmtId="49" fontId="50" fillId="0" borderId="5" xfId="115" applyNumberFormat="1" applyFont="1" applyFill="1" applyBorder="1" applyAlignment="1">
      <alignment horizontal="left"/>
    </xf>
    <xf numFmtId="190" fontId="50" fillId="0" borderId="0" xfId="112" applyNumberFormat="1" applyFont="1" applyFill="1" applyBorder="1" applyAlignment="1">
      <alignment horizontal="center" vertical="center"/>
    </xf>
    <xf numFmtId="190" fontId="50" fillId="0" borderId="0" xfId="112" applyNumberFormat="1" applyFont="1" applyFill="1" applyBorder="1">
      <alignment vertical="center"/>
    </xf>
    <xf numFmtId="190" fontId="50" fillId="0" borderId="0" xfId="112" applyNumberFormat="1" applyFont="1" applyFill="1" applyBorder="1" applyAlignment="1">
      <alignment vertical="center"/>
    </xf>
    <xf numFmtId="49" fontId="50" fillId="0" borderId="0" xfId="112" applyNumberFormat="1" applyFont="1" applyFill="1" applyBorder="1">
      <alignment vertical="center"/>
    </xf>
    <xf numFmtId="49" fontId="50" fillId="0" borderId="0" xfId="112" applyNumberFormat="1" applyFont="1" applyFill="1" applyAlignment="1">
      <alignment vertical="center" wrapText="1"/>
    </xf>
    <xf numFmtId="49" fontId="50" fillId="0" borderId="0" xfId="113" applyNumberFormat="1" applyFont="1" applyFill="1" applyBorder="1" applyAlignment="1">
      <alignment horizontal="left" vertical="center"/>
    </xf>
    <xf numFmtId="49" fontId="50" fillId="0" borderId="0" xfId="114" applyNumberFormat="1" applyFont="1" applyFill="1" applyBorder="1" applyAlignment="1">
      <alignment horizontal="left" vertical="center"/>
    </xf>
    <xf numFmtId="49" fontId="50" fillId="0" borderId="0" xfId="115" applyNumberFormat="1" applyFont="1" applyFill="1" applyBorder="1" applyAlignment="1">
      <alignment horizontal="left" wrapText="1"/>
    </xf>
    <xf numFmtId="190" fontId="50" fillId="0" borderId="0" xfId="113" applyNumberFormat="1" applyFont="1" applyFill="1" applyBorder="1" applyAlignment="1">
      <alignment horizontal="left" wrapText="1"/>
    </xf>
    <xf numFmtId="190" fontId="50" fillId="0" borderId="0" xfId="113" applyNumberFormat="1" applyFont="1" applyFill="1" applyBorder="1" applyAlignment="1">
      <alignment horizontal="left" vertical="center"/>
    </xf>
    <xf numFmtId="14" fontId="50" fillId="0" borderId="0" xfId="112" applyNumberFormat="1" applyFont="1" applyFill="1" applyBorder="1">
      <alignment vertical="center"/>
    </xf>
    <xf numFmtId="49" fontId="50" fillId="0" borderId="0" xfId="112" applyNumberFormat="1" applyFont="1" applyFill="1" applyBorder="1" applyAlignment="1">
      <alignment horizontal="center" vertical="center" wrapText="1"/>
    </xf>
    <xf numFmtId="190" fontId="53" fillId="0" borderId="0" xfId="112" applyFont="1" applyFill="1">
      <alignment vertical="center"/>
    </xf>
    <xf numFmtId="186" fontId="13" fillId="0" borderId="0" xfId="112" applyNumberFormat="1" applyFont="1" applyFill="1" applyBorder="1" applyAlignment="1">
      <alignment horizontal="left" vertical="center"/>
    </xf>
    <xf numFmtId="190" fontId="46" fillId="0" borderId="0" xfId="117" applyNumberFormat="1" applyFont="1" applyFill="1" applyBorder="1" applyAlignment="1">
      <alignment horizontal="left"/>
    </xf>
    <xf numFmtId="49" fontId="46" fillId="0" borderId="0" xfId="117" applyNumberFormat="1" applyFont="1" applyFill="1" applyBorder="1" applyAlignment="1">
      <alignment horizontal="left" vertical="center" shrinkToFit="1"/>
    </xf>
    <xf numFmtId="49" fontId="46" fillId="0" borderId="0" xfId="117" applyNumberFormat="1" applyFont="1" applyFill="1" applyBorder="1" applyAlignment="1">
      <alignment vertical="center" shrinkToFit="1"/>
    </xf>
    <xf numFmtId="190" fontId="46" fillId="0" borderId="0" xfId="117" applyFont="1" applyFill="1" applyBorder="1" applyAlignment="1">
      <alignment horizontal="left" vertical="center"/>
    </xf>
    <xf numFmtId="190" fontId="54" fillId="0" borderId="0" xfId="112" applyNumberFormat="1" applyFont="1" applyFill="1" applyBorder="1" applyAlignment="1">
      <alignment horizontal="center"/>
    </xf>
    <xf numFmtId="190" fontId="50" fillId="0" borderId="3" xfId="113" applyFont="1" applyFill="1" applyBorder="1" applyAlignment="1">
      <alignment vertical="center" wrapText="1"/>
    </xf>
    <xf numFmtId="190" fontId="50" fillId="0" borderId="4" xfId="113" applyFont="1" applyFill="1" applyBorder="1" applyAlignment="1">
      <alignment vertical="center" wrapText="1"/>
    </xf>
    <xf numFmtId="190" fontId="50" fillId="0" borderId="1" xfId="113" applyFont="1" applyFill="1" applyBorder="1" applyAlignment="1">
      <alignment vertical="center" wrapText="1"/>
    </xf>
    <xf numFmtId="190" fontId="50" fillId="0" borderId="2" xfId="117" applyNumberFormat="1" applyFont="1" applyFill="1" applyBorder="1" applyAlignment="1">
      <alignment horizontal="left" vertical="center" shrinkToFit="1"/>
    </xf>
    <xf numFmtId="190" fontId="50" fillId="0" borderId="0" xfId="113" applyFont="1" applyFill="1" applyBorder="1" applyAlignment="1">
      <alignment vertical="center" wrapText="1"/>
    </xf>
    <xf numFmtId="190" fontId="50" fillId="0" borderId="0" xfId="112" applyNumberFormat="1" applyFont="1" applyFill="1" applyBorder="1" applyAlignment="1">
      <alignment horizontal="left" vertical="center"/>
    </xf>
    <xf numFmtId="190" fontId="50" fillId="0" borderId="0" xfId="112" applyFont="1" applyFill="1" applyBorder="1" applyAlignment="1">
      <alignment horizontal="left" vertical="center"/>
    </xf>
    <xf numFmtId="49" fontId="50" fillId="0" borderId="2" xfId="115" applyNumberFormat="1" applyFont="1" applyFill="1" applyBorder="1" applyAlignment="1">
      <alignment horizontal="left"/>
    </xf>
    <xf numFmtId="190" fontId="50" fillId="0" borderId="0" xfId="112" applyFont="1" applyFill="1" applyAlignment="1"/>
    <xf numFmtId="190" fontId="46" fillId="0" borderId="0" xfId="117" applyNumberFormat="1" applyFont="1" applyFill="1" applyBorder="1" applyAlignment="1">
      <alignment horizontal="left" vertical="center"/>
    </xf>
    <xf numFmtId="49" fontId="46" fillId="0" borderId="0" xfId="114" applyNumberFormat="1" applyFont="1" applyFill="1" applyBorder="1" applyAlignment="1">
      <alignment horizontal="left" vertical="center" wrapText="1"/>
    </xf>
    <xf numFmtId="190" fontId="55" fillId="0" borderId="0" xfId="112" applyFont="1" applyFill="1" applyBorder="1">
      <alignment vertical="center"/>
    </xf>
    <xf numFmtId="190" fontId="55" fillId="0" borderId="0" xfId="112" applyFont="1" applyFill="1" applyBorder="1" applyAlignment="1">
      <alignment horizontal="left" vertical="center" wrapText="1"/>
    </xf>
    <xf numFmtId="49" fontId="50" fillId="21" borderId="2" xfId="115" applyNumberFormat="1" applyFont="1" applyFill="1" applyBorder="1" applyAlignment="1">
      <alignment horizontal="left"/>
    </xf>
    <xf numFmtId="0" fontId="56" fillId="21" borderId="2" xfId="112" applyNumberFormat="1" applyFont="1" applyFill="1" applyBorder="1" applyAlignment="1">
      <alignment horizontal="left"/>
    </xf>
    <xf numFmtId="190" fontId="56" fillId="21" borderId="2" xfId="112" applyFont="1" applyFill="1" applyBorder="1" applyAlignment="1">
      <alignment horizontal="left" vertical="center"/>
    </xf>
    <xf numFmtId="190" fontId="46" fillId="0" borderId="0" xfId="117" applyFont="1" applyFill="1" applyBorder="1" applyAlignment="1">
      <alignment horizontal="left" vertical="center"/>
    </xf>
    <xf numFmtId="190" fontId="46" fillId="0" borderId="0" xfId="117" applyFont="1" applyFill="1" applyBorder="1" applyAlignment="1">
      <alignment vertical="center"/>
    </xf>
    <xf numFmtId="49" fontId="46" fillId="0" borderId="0" xfId="117" applyNumberFormat="1" applyFont="1" applyFill="1" applyBorder="1" applyAlignment="1">
      <alignment horizontal="left" vertical="center"/>
    </xf>
    <xf numFmtId="16" fontId="50" fillId="0" borderId="0" xfId="112" applyNumberFormat="1" applyFont="1" applyFill="1" applyBorder="1" applyAlignment="1">
      <alignment horizontal="left"/>
    </xf>
    <xf numFmtId="190" fontId="46" fillId="0" borderId="0" xfId="117" applyNumberFormat="1" applyFont="1" applyFill="1" applyBorder="1" applyAlignment="1">
      <alignment vertical="center" shrinkToFit="1"/>
    </xf>
    <xf numFmtId="190" fontId="50" fillId="0" borderId="2" xfId="113" applyFont="1" applyFill="1" applyBorder="1" applyAlignment="1">
      <alignment vertical="center" wrapText="1"/>
    </xf>
    <xf numFmtId="190" fontId="50" fillId="0" borderId="2" xfId="113" applyFont="1" applyFill="1" applyBorder="1" applyAlignment="1">
      <alignment horizontal="left" vertical="center"/>
    </xf>
    <xf numFmtId="190" fontId="50" fillId="0" borderId="0" xfId="115" applyFont="1" applyFill="1" applyBorder="1" applyAlignment="1">
      <alignment horizontal="left"/>
    </xf>
    <xf numFmtId="190" fontId="57" fillId="0" borderId="0" xfId="117" applyNumberFormat="1" applyFont="1" applyFill="1" applyBorder="1" applyAlignment="1">
      <alignment horizontal="left" vertical="center" shrinkToFit="1"/>
    </xf>
    <xf numFmtId="190" fontId="46" fillId="0" borderId="0" xfId="117" applyNumberFormat="1" applyFont="1" applyFill="1" applyBorder="1" applyAlignment="1">
      <alignment horizontal="left" vertical="center" shrinkToFit="1"/>
    </xf>
    <xf numFmtId="190" fontId="50" fillId="21" borderId="2" xfId="113" applyNumberFormat="1" applyFont="1" applyFill="1" applyBorder="1" applyAlignment="1">
      <alignment horizontal="left" vertical="center"/>
    </xf>
    <xf numFmtId="191" fontId="58" fillId="0" borderId="0" xfId="112" applyNumberFormat="1" applyFont="1" applyFill="1" applyBorder="1" applyAlignment="1">
      <alignment horizontal="right"/>
    </xf>
    <xf numFmtId="190" fontId="50" fillId="21" borderId="2" xfId="113" applyFont="1" applyFill="1" applyBorder="1" applyAlignment="1">
      <alignment horizontal="left" vertical="center"/>
    </xf>
    <xf numFmtId="190" fontId="50" fillId="0" borderId="3" xfId="114" applyFont="1" applyFill="1" applyBorder="1" applyAlignment="1">
      <alignment vertical="center"/>
    </xf>
    <xf numFmtId="190" fontId="50" fillId="0" borderId="1" xfId="114" applyFont="1" applyFill="1" applyBorder="1" applyAlignment="1">
      <alignment vertical="center"/>
    </xf>
    <xf numFmtId="190" fontId="50" fillId="0" borderId="0" xfId="115" applyNumberFormat="1" applyFont="1" applyFill="1" applyBorder="1" applyAlignment="1">
      <alignment horizontal="left"/>
    </xf>
    <xf numFmtId="49" fontId="50" fillId="0" borderId="2" xfId="116" applyNumberFormat="1" applyFont="1" applyFill="1" applyBorder="1" applyAlignment="1">
      <alignment horizontal="left" wrapText="1"/>
    </xf>
    <xf numFmtId="49" fontId="50" fillId="0" borderId="0" xfId="112" applyNumberFormat="1" applyFont="1" applyFill="1" applyAlignment="1">
      <alignment vertical="center"/>
    </xf>
    <xf numFmtId="190" fontId="54" fillId="0" borderId="0" xfId="112" applyNumberFormat="1" applyFont="1" applyFill="1" applyBorder="1" applyAlignment="1">
      <alignment horizontal="center" vertical="center"/>
    </xf>
    <xf numFmtId="49" fontId="50" fillId="0" borderId="0" xfId="116" applyNumberFormat="1" applyFont="1" applyFill="1" applyBorder="1" applyAlignment="1">
      <alignment horizontal="left"/>
    </xf>
    <xf numFmtId="49" fontId="50" fillId="0" borderId="0" xfId="112" applyNumberFormat="1" applyFont="1" applyFill="1" applyBorder="1" applyAlignment="1">
      <alignment horizontal="left"/>
    </xf>
    <xf numFmtId="190" fontId="46" fillId="0" borderId="0" xfId="117" applyFont="1" applyFill="1" applyBorder="1" applyAlignment="1">
      <alignment horizontal="left" vertical="center" shrinkToFit="1"/>
    </xf>
    <xf numFmtId="49" fontId="50" fillId="0" borderId="0" xfId="112" applyNumberFormat="1" applyFont="1" applyFill="1" applyBorder="1" applyAlignment="1">
      <alignment horizontal="center" shrinkToFit="1"/>
    </xf>
    <xf numFmtId="49" fontId="50" fillId="0" borderId="0" xfId="112" applyNumberFormat="1" applyFont="1" applyFill="1" applyBorder="1" applyAlignment="1"/>
    <xf numFmtId="190" fontId="57" fillId="0" borderId="0" xfId="117" applyFont="1" applyFill="1" applyBorder="1" applyAlignment="1">
      <alignment horizontal="left" vertical="center" shrinkToFit="1"/>
    </xf>
    <xf numFmtId="190" fontId="46" fillId="0" borderId="0" xfId="117" applyFont="1" applyFill="1" applyBorder="1" applyAlignment="1">
      <alignment horizontal="left" vertical="center" shrinkToFit="1"/>
    </xf>
    <xf numFmtId="190" fontId="50" fillId="0" borderId="2" xfId="115" applyNumberFormat="1" applyFont="1" applyFill="1" applyBorder="1" applyAlignment="1">
      <alignment horizontal="left"/>
    </xf>
    <xf numFmtId="190" fontId="55" fillId="0" borderId="0" xfId="112" applyNumberFormat="1" applyFont="1" applyFill="1" applyBorder="1" applyAlignment="1">
      <alignment horizontal="left" vertical="center"/>
    </xf>
    <xf numFmtId="190" fontId="52" fillId="0" borderId="0" xfId="112" applyNumberFormat="1" applyFont="1" applyFill="1" applyBorder="1" applyAlignment="1">
      <alignment horizontal="left"/>
    </xf>
    <xf numFmtId="190" fontId="56" fillId="0" borderId="0" xfId="112" applyNumberFormat="1" applyFont="1" applyFill="1" applyBorder="1" applyAlignment="1">
      <alignment horizontal="left" vertical="center"/>
    </xf>
    <xf numFmtId="190" fontId="50" fillId="0" borderId="0" xfId="115" applyNumberFormat="1" applyFont="1" applyFill="1" applyAlignment="1">
      <alignment horizontal="left"/>
    </xf>
    <xf numFmtId="190" fontId="59" fillId="0" borderId="2" xfId="112" applyFont="1" applyFill="1" applyBorder="1">
      <alignment vertical="center"/>
    </xf>
    <xf numFmtId="184" fontId="60" fillId="0" borderId="2" xfId="113" applyNumberFormat="1" applyFont="1" applyFill="1" applyBorder="1" applyAlignment="1">
      <alignment horizontal="left"/>
    </xf>
    <xf numFmtId="190" fontId="50" fillId="0" borderId="0" xfId="114" applyNumberFormat="1" applyFont="1" applyFill="1" applyAlignment="1">
      <alignment vertical="center"/>
    </xf>
    <xf numFmtId="49" fontId="50" fillId="0" borderId="0" xfId="114" applyNumberFormat="1" applyFont="1" applyFill="1" applyAlignment="1">
      <alignment horizontal="left" vertical="center"/>
    </xf>
    <xf numFmtId="190" fontId="50" fillId="0" borderId="0" xfId="113" applyFont="1" applyFill="1" applyAlignment="1">
      <alignment vertical="center" wrapText="1"/>
    </xf>
    <xf numFmtId="184" fontId="50" fillId="0" borderId="0" xfId="113" applyNumberFormat="1" applyFont="1" applyFill="1" applyAlignment="1">
      <alignment horizontal="left"/>
    </xf>
    <xf numFmtId="49" fontId="50" fillId="0" borderId="0" xfId="116" applyNumberFormat="1" applyFont="1" applyFill="1" applyAlignment="1">
      <alignment horizontal="left" wrapText="1"/>
    </xf>
    <xf numFmtId="190" fontId="61" fillId="0" borderId="0" xfId="119" applyNumberFormat="1" applyFont="1" applyFill="1" applyBorder="1" applyAlignment="1">
      <alignment horizontal="center" vertical="center"/>
    </xf>
    <xf numFmtId="190" fontId="61" fillId="0" borderId="0" xfId="120" applyNumberFormat="1" applyFont="1" applyFill="1" applyBorder="1" applyAlignment="1">
      <alignment horizontal="center" vertical="center" wrapText="1"/>
    </xf>
    <xf numFmtId="190" fontId="50" fillId="0" borderId="0" xfId="113" applyNumberFormat="1" applyFont="1" applyFill="1" applyBorder="1" applyAlignment="1">
      <alignment horizontal="center" wrapText="1"/>
    </xf>
    <xf numFmtId="49" fontId="50" fillId="0" borderId="0" xfId="113" applyNumberFormat="1" applyFont="1" applyFill="1" applyBorder="1" applyAlignment="1">
      <alignment horizontal="left"/>
    </xf>
    <xf numFmtId="49" fontId="50" fillId="0" borderId="0" xfId="121" applyNumberFormat="1" applyFont="1" applyFill="1" applyBorder="1" applyAlignment="1">
      <alignment horizontal="left" vertical="center"/>
    </xf>
    <xf numFmtId="16" fontId="13" fillId="0" borderId="0" xfId="112" applyNumberFormat="1" applyFont="1" applyFill="1" applyBorder="1" applyAlignment="1">
      <alignment horizontal="center"/>
    </xf>
    <xf numFmtId="190" fontId="46" fillId="0" borderId="0" xfId="117" applyFont="1" applyFill="1" applyBorder="1" applyAlignment="1">
      <alignment vertical="center" shrinkToFit="1"/>
    </xf>
    <xf numFmtId="190" fontId="58" fillId="0" borderId="0" xfId="112" applyNumberFormat="1" applyFont="1" applyFill="1" applyBorder="1" applyAlignment="1">
      <alignment horizontal="center" vertical="center"/>
    </xf>
    <xf numFmtId="190" fontId="50" fillId="0" borderId="0" xfId="112" applyFont="1" applyFill="1" applyBorder="1">
      <alignment vertical="center"/>
    </xf>
    <xf numFmtId="190" fontId="63" fillId="0" borderId="0" xfId="122" applyNumberFormat="1" applyFont="1" applyFill="1" applyAlignment="1" applyProtection="1">
      <alignment horizontal="justify" vertical="center"/>
    </xf>
    <xf numFmtId="190" fontId="10" fillId="0" borderId="0" xfId="117" applyFont="1" applyFill="1" applyBorder="1" applyAlignment="1">
      <alignment horizontal="left" vertical="center"/>
    </xf>
    <xf numFmtId="184" fontId="50" fillId="0" borderId="2" xfId="113" applyNumberFormat="1" applyFont="1" applyFill="1" applyBorder="1" applyAlignment="1">
      <alignment horizontal="left" wrapText="1"/>
    </xf>
    <xf numFmtId="49" fontId="13" fillId="0" borderId="0" xfId="114" applyNumberFormat="1" applyFont="1" applyFill="1" applyBorder="1" applyAlignment="1">
      <alignment horizontal="center" vertical="center"/>
    </xf>
    <xf numFmtId="190" fontId="13" fillId="0" borderId="0" xfId="112" applyFont="1" applyFill="1" applyBorder="1" applyAlignment="1">
      <alignment horizontal="center" vertical="center"/>
    </xf>
    <xf numFmtId="184" fontId="50" fillId="0" borderId="0" xfId="113" applyNumberFormat="1" applyFont="1" applyFill="1" applyBorder="1" applyAlignment="1">
      <alignment vertical="center"/>
    </xf>
    <xf numFmtId="49" fontId="50" fillId="0" borderId="0" xfId="116" applyNumberFormat="1" applyFont="1" applyFill="1" applyBorder="1" applyAlignment="1">
      <alignment vertical="center" wrapText="1"/>
    </xf>
    <xf numFmtId="184" fontId="50" fillId="0" borderId="3" xfId="113" applyNumberFormat="1" applyFont="1" applyFill="1" applyBorder="1" applyAlignment="1">
      <alignment vertical="center"/>
    </xf>
    <xf numFmtId="184" fontId="50" fillId="0" borderId="4" xfId="113" applyNumberFormat="1" applyFont="1" applyFill="1" applyBorder="1" applyAlignment="1">
      <alignment vertical="center"/>
    </xf>
    <xf numFmtId="184" fontId="50" fillId="0" borderId="1" xfId="113" applyNumberFormat="1" applyFont="1" applyFill="1" applyBorder="1" applyAlignment="1">
      <alignment vertical="center"/>
    </xf>
    <xf numFmtId="190" fontId="50" fillId="0" borderId="0" xfId="112" applyNumberFormat="1" applyFont="1" applyFill="1" applyAlignment="1"/>
    <xf numFmtId="190" fontId="64" fillId="0" borderId="0" xfId="114" applyNumberFormat="1" applyFont="1" applyFill="1" applyBorder="1" applyAlignment="1">
      <alignment vertical="center"/>
    </xf>
    <xf numFmtId="190" fontId="64" fillId="0" borderId="0" xfId="114" applyNumberFormat="1" applyFont="1" applyFill="1" applyBorder="1" applyAlignment="1">
      <alignment horizontal="left"/>
    </xf>
    <xf numFmtId="190" fontId="13" fillId="0" borderId="0" xfId="112" applyNumberFormat="1" applyFont="1" applyFill="1" applyBorder="1" applyAlignment="1">
      <alignment horizontal="center" vertical="center"/>
    </xf>
    <xf numFmtId="190" fontId="64" fillId="0" borderId="0" xfId="112" applyNumberFormat="1" applyFont="1" applyFill="1" applyBorder="1" applyAlignment="1">
      <alignment horizontal="center" vertical="center"/>
    </xf>
    <xf numFmtId="190" fontId="64" fillId="0" borderId="0" xfId="112" applyNumberFormat="1" applyFont="1" applyFill="1" applyBorder="1" applyAlignment="1">
      <alignment horizontal="center" vertical="center" wrapText="1"/>
    </xf>
    <xf numFmtId="49" fontId="50" fillId="0" borderId="24" xfId="114" applyNumberFormat="1" applyFont="1" applyFill="1" applyBorder="1" applyAlignment="1">
      <alignment horizontal="left" vertical="center"/>
    </xf>
    <xf numFmtId="190" fontId="50" fillId="0" borderId="25" xfId="113" applyFont="1" applyFill="1" applyBorder="1" applyAlignment="1">
      <alignment vertical="center" wrapText="1"/>
    </xf>
    <xf numFmtId="190" fontId="50" fillId="0" borderId="26" xfId="113" applyFont="1" applyFill="1" applyBorder="1" applyAlignment="1">
      <alignment vertical="center" wrapText="1"/>
    </xf>
    <xf numFmtId="190" fontId="50" fillId="0" borderId="27" xfId="113" applyFont="1" applyFill="1" applyBorder="1" applyAlignment="1">
      <alignment vertical="center" wrapText="1"/>
    </xf>
    <xf numFmtId="190" fontId="50" fillId="0" borderId="0" xfId="112" applyNumberFormat="1" applyFont="1" applyFill="1" applyBorder="1" applyAlignment="1">
      <alignment horizontal="center"/>
    </xf>
    <xf numFmtId="190" fontId="55" fillId="0" borderId="0" xfId="112" applyNumberFormat="1" applyFont="1" applyFill="1">
      <alignment vertical="center"/>
    </xf>
    <xf numFmtId="49" fontId="50" fillId="0" borderId="3" xfId="116" applyNumberFormat="1" applyFont="1" applyFill="1" applyBorder="1" applyAlignment="1">
      <alignment horizontal="left" vertical="center"/>
    </xf>
    <xf numFmtId="49" fontId="50" fillId="0" borderId="1" xfId="116" applyNumberFormat="1" applyFont="1" applyFill="1" applyBorder="1" applyAlignment="1">
      <alignment horizontal="left" vertical="center"/>
    </xf>
    <xf numFmtId="190" fontId="50" fillId="0" borderId="0" xfId="112" applyFont="1" applyFill="1" applyBorder="1" applyAlignment="1">
      <alignment vertical="center"/>
    </xf>
    <xf numFmtId="190" fontId="50" fillId="0" borderId="0" xfId="113" applyFont="1" applyFill="1" applyBorder="1" applyAlignment="1">
      <alignment horizontal="left" vertical="center"/>
    </xf>
    <xf numFmtId="49" fontId="50" fillId="0" borderId="0" xfId="123" applyNumberFormat="1" applyFont="1" applyFill="1" applyBorder="1" applyAlignment="1">
      <alignment horizontal="left"/>
    </xf>
    <xf numFmtId="16" fontId="13" fillId="0" borderId="0" xfId="112" applyNumberFormat="1" applyFont="1" applyFill="1" applyBorder="1" applyAlignment="1">
      <alignment horizontal="center" wrapText="1"/>
    </xf>
    <xf numFmtId="190" fontId="55" fillId="0" borderId="0" xfId="112" applyFont="1" applyFill="1">
      <alignment vertical="center"/>
    </xf>
    <xf numFmtId="190" fontId="50" fillId="0" borderId="0" xfId="113" applyFont="1" applyFill="1" applyAlignment="1">
      <alignment horizontal="left" vertical="center"/>
    </xf>
    <xf numFmtId="190" fontId="50" fillId="0" borderId="0" xfId="112" applyFont="1" applyFill="1" applyAlignment="1">
      <alignment horizontal="left" vertical="center"/>
    </xf>
    <xf numFmtId="190" fontId="46" fillId="0" borderId="0" xfId="117" applyFont="1" applyFill="1" applyAlignment="1">
      <alignment horizontal="left" vertical="center"/>
    </xf>
    <xf numFmtId="190" fontId="46" fillId="0" borderId="0" xfId="117" applyFont="1" applyFill="1" applyAlignment="1">
      <alignment vertical="center"/>
    </xf>
    <xf numFmtId="49" fontId="46" fillId="0" borderId="0" xfId="117" applyNumberFormat="1" applyFont="1" applyFill="1" applyAlignment="1">
      <alignment horizontal="left" vertical="center"/>
    </xf>
    <xf numFmtId="190" fontId="46" fillId="0" borderId="0" xfId="114" applyFont="1" applyFill="1" applyBorder="1" applyAlignment="1">
      <alignment horizontal="center" vertical="center"/>
    </xf>
    <xf numFmtId="190" fontId="46" fillId="0" borderId="0" xfId="112" applyFont="1" applyFill="1" applyAlignment="1">
      <alignment vertical="center"/>
    </xf>
    <xf numFmtId="190" fontId="66" fillId="0" borderId="0" xfId="112" applyFont="1" applyFill="1" applyAlignment="1">
      <alignment horizontal="left" vertical="center"/>
    </xf>
    <xf numFmtId="190" fontId="67" fillId="0" borderId="0" xfId="112" applyNumberFormat="1" applyFont="1" applyFill="1" applyAlignment="1">
      <alignment horizontal="center" vertical="center"/>
    </xf>
    <xf numFmtId="190" fontId="66" fillId="0" borderId="0" xfId="114" applyFont="1" applyFill="1" applyAlignment="1">
      <alignment horizontal="center" vertical="center"/>
    </xf>
    <xf numFmtId="190" fontId="66" fillId="0" borderId="0" xfId="114" applyFont="1" applyFill="1" applyAlignment="1">
      <alignment vertical="center"/>
    </xf>
    <xf numFmtId="49" fontId="66" fillId="0" borderId="0" xfId="114" applyNumberFormat="1" applyFont="1" applyFill="1" applyAlignment="1">
      <alignment horizontal="center" vertical="center"/>
    </xf>
    <xf numFmtId="190" fontId="46" fillId="0" borderId="0" xfId="114" applyFont="1" applyFill="1" applyBorder="1" applyAlignment="1">
      <alignment horizontal="center" vertical="center"/>
    </xf>
    <xf numFmtId="190" fontId="66" fillId="0" borderId="0" xfId="114" applyFont="1" applyFill="1" applyAlignment="1">
      <alignment horizontal="center" vertical="center"/>
    </xf>
    <xf numFmtId="192" fontId="29" fillId="0" borderId="0" xfId="124" applyNumberFormat="1" applyFont="1" applyFill="1" applyAlignment="1"/>
    <xf numFmtId="192" fontId="68" fillId="0" borderId="0" xfId="124" applyNumberFormat="1" applyFont="1" applyFill="1" applyAlignment="1"/>
    <xf numFmtId="193" fontId="68" fillId="2" borderId="2" xfId="124" applyNumberFormat="1" applyFont="1" applyFill="1" applyBorder="1" applyAlignment="1">
      <alignment horizontal="center"/>
    </xf>
    <xf numFmtId="192" fontId="68" fillId="2" borderId="3" xfId="125" applyNumberFormat="1" applyFont="1" applyFill="1" applyBorder="1" applyAlignment="1">
      <alignment horizontal="center" vertical="center"/>
    </xf>
    <xf numFmtId="192" fontId="68" fillId="2" borderId="4" xfId="125" applyNumberFormat="1" applyFont="1" applyFill="1" applyBorder="1" applyAlignment="1">
      <alignment horizontal="center" vertical="center"/>
    </xf>
    <xf numFmtId="192" fontId="68" fillId="2" borderId="1" xfId="125" applyNumberFormat="1" applyFont="1" applyFill="1" applyBorder="1" applyAlignment="1">
      <alignment horizontal="center" vertical="center"/>
    </xf>
    <xf numFmtId="192" fontId="68" fillId="2" borderId="2" xfId="125" applyNumberFormat="1" applyFont="1" applyFill="1" applyBorder="1" applyAlignment="1">
      <alignment horizontal="center" vertical="center"/>
    </xf>
    <xf numFmtId="192" fontId="68" fillId="2" borderId="2" xfId="124" applyNumberFormat="1" applyFont="1" applyFill="1" applyBorder="1" applyAlignment="1">
      <alignment horizontal="center" vertical="center" wrapText="1"/>
    </xf>
    <xf numFmtId="192" fontId="68" fillId="2" borderId="3" xfId="124" applyNumberFormat="1" applyFont="1" applyFill="1" applyBorder="1" applyAlignment="1">
      <alignment horizontal="center" vertical="center" wrapText="1"/>
    </xf>
    <xf numFmtId="192" fontId="68" fillId="2" borderId="1" xfId="124" applyNumberFormat="1" applyFont="1" applyFill="1" applyBorder="1" applyAlignment="1">
      <alignment horizontal="center" vertical="center" wrapText="1"/>
    </xf>
    <xf numFmtId="192" fontId="68" fillId="0" borderId="0" xfId="124" applyNumberFormat="1" applyFont="1" applyFill="1" applyBorder="1" applyAlignment="1"/>
    <xf numFmtId="192" fontId="68" fillId="0" borderId="0" xfId="126" applyNumberFormat="1" applyFont="1" applyFill="1" applyBorder="1" applyAlignment="1">
      <alignment horizontal="left" vertical="center"/>
    </xf>
    <xf numFmtId="193" fontId="68" fillId="2" borderId="2" xfId="124" applyNumberFormat="1" applyFont="1" applyFill="1" applyBorder="1" applyAlignment="1">
      <alignment horizontal="center" vertical="center"/>
    </xf>
    <xf numFmtId="192" fontId="68" fillId="2" borderId="3" xfId="125" applyNumberFormat="1" applyFont="1" applyFill="1" applyBorder="1" applyAlignment="1">
      <alignment horizontal="center" vertical="center" wrapText="1"/>
    </xf>
    <xf numFmtId="192" fontId="68" fillId="0" borderId="0" xfId="126" applyNumberFormat="1" applyFont="1" applyFill="1" applyBorder="1" applyAlignment="1">
      <alignment horizontal="left" vertical="center" shrinkToFit="1"/>
    </xf>
    <xf numFmtId="192" fontId="68" fillId="2" borderId="4" xfId="125" applyNumberFormat="1" applyFont="1" applyFill="1" applyBorder="1" applyAlignment="1">
      <alignment horizontal="center" vertical="center" wrapText="1"/>
    </xf>
    <xf numFmtId="193" fontId="69" fillId="2" borderId="2" xfId="124" applyNumberFormat="1" applyFont="1" applyFill="1" applyBorder="1" applyAlignment="1">
      <alignment horizontal="center" vertical="center"/>
    </xf>
    <xf numFmtId="192" fontId="68" fillId="2" borderId="1" xfId="125" applyNumberFormat="1" applyFont="1" applyFill="1" applyBorder="1" applyAlignment="1">
      <alignment horizontal="center" vertical="center" wrapText="1"/>
    </xf>
    <xf numFmtId="193" fontId="68" fillId="2" borderId="0" xfId="124" applyNumberFormat="1" applyFont="1" applyFill="1" applyBorder="1" applyAlignment="1">
      <alignment horizontal="center" vertical="center"/>
    </xf>
    <xf numFmtId="192" fontId="68" fillId="2" borderId="0" xfId="125" applyNumberFormat="1" applyFont="1" applyFill="1" applyBorder="1" applyAlignment="1">
      <alignment horizontal="center" vertical="center" wrapText="1"/>
    </xf>
    <xf numFmtId="193" fontId="68" fillId="0" borderId="0" xfId="124" applyNumberFormat="1" applyFont="1" applyFill="1" applyBorder="1" applyAlignment="1">
      <alignment horizontal="center"/>
    </xf>
    <xf numFmtId="184" fontId="68" fillId="2" borderId="2" xfId="124" applyNumberFormat="1" applyFont="1" applyFill="1" applyBorder="1" applyAlignment="1">
      <alignment horizontal="center" vertical="center"/>
    </xf>
    <xf numFmtId="193" fontId="68" fillId="0" borderId="2" xfId="124" applyNumberFormat="1" applyFont="1" applyFill="1" applyBorder="1" applyAlignment="1">
      <alignment horizontal="center"/>
    </xf>
    <xf numFmtId="192" fontId="68" fillId="0" borderId="3" xfId="124" applyNumberFormat="1" applyFont="1" applyFill="1" applyBorder="1" applyAlignment="1">
      <alignment horizontal="center" vertical="center" wrapText="1"/>
    </xf>
    <xf numFmtId="192" fontId="68" fillId="0" borderId="4" xfId="124" applyNumberFormat="1" applyFont="1" applyFill="1" applyBorder="1" applyAlignment="1">
      <alignment horizontal="center" vertical="center" wrapText="1"/>
    </xf>
    <xf numFmtId="192" fontId="68" fillId="0" borderId="1" xfId="124" applyNumberFormat="1" applyFont="1" applyFill="1" applyBorder="1" applyAlignment="1">
      <alignment horizontal="center" vertical="center" wrapText="1"/>
    </xf>
    <xf numFmtId="192" fontId="68" fillId="0" borderId="2" xfId="125" applyNumberFormat="1" applyFont="1" applyFill="1" applyBorder="1" applyAlignment="1">
      <alignment horizontal="center" vertical="center"/>
    </xf>
    <xf numFmtId="192" fontId="68" fillId="0" borderId="0" xfId="124" applyNumberFormat="1" applyFont="1" applyFill="1" applyBorder="1" applyAlignment="1">
      <alignment horizontal="center" vertical="center" wrapText="1"/>
    </xf>
    <xf numFmtId="193" fontId="68" fillId="2" borderId="2" xfId="125" applyNumberFormat="1" applyFont="1" applyFill="1" applyBorder="1" applyAlignment="1">
      <alignment horizontal="center" vertical="center"/>
    </xf>
    <xf numFmtId="193" fontId="68" fillId="0" borderId="3" xfId="124" applyNumberFormat="1" applyFont="1" applyFill="1" applyBorder="1" applyAlignment="1">
      <alignment horizontal="center" vertical="center" wrapText="1"/>
    </xf>
    <xf numFmtId="193" fontId="68" fillId="0" borderId="4" xfId="124" applyNumberFormat="1" applyFont="1" applyFill="1" applyBorder="1" applyAlignment="1">
      <alignment horizontal="center" vertical="center" wrapText="1"/>
    </xf>
    <xf numFmtId="193" fontId="68" fillId="0" borderId="1" xfId="124" applyNumberFormat="1" applyFont="1" applyFill="1" applyBorder="1" applyAlignment="1">
      <alignment horizontal="center" vertical="center" wrapText="1"/>
    </xf>
    <xf numFmtId="193" fontId="29" fillId="2" borderId="2" xfId="125" applyNumberFormat="1" applyFont="1" applyFill="1" applyBorder="1" applyAlignment="1">
      <alignment horizontal="center" vertical="center"/>
    </xf>
    <xf numFmtId="192" fontId="29" fillId="2" borderId="3" xfId="124" applyNumberFormat="1" applyFont="1" applyFill="1" applyBorder="1" applyAlignment="1">
      <alignment horizontal="center" vertical="center" wrapText="1"/>
    </xf>
    <xf numFmtId="192" fontId="29" fillId="2" borderId="4" xfId="124" applyNumberFormat="1" applyFont="1" applyFill="1" applyBorder="1" applyAlignment="1">
      <alignment horizontal="center" vertical="center" wrapText="1"/>
    </xf>
    <xf numFmtId="192" fontId="29" fillId="2" borderId="1" xfId="124" applyNumberFormat="1" applyFont="1" applyFill="1" applyBorder="1" applyAlignment="1">
      <alignment horizontal="center" vertical="center" wrapText="1"/>
    </xf>
    <xf numFmtId="192" fontId="29" fillId="2" borderId="2" xfId="125" applyNumberFormat="1" applyFont="1" applyFill="1" applyBorder="1" applyAlignment="1">
      <alignment horizontal="center" vertical="center"/>
    </xf>
    <xf numFmtId="193" fontId="26" fillId="2" borderId="2" xfId="125" applyNumberFormat="1" applyFont="1" applyFill="1" applyBorder="1" applyAlignment="1">
      <alignment horizontal="center" vertical="center"/>
    </xf>
    <xf numFmtId="193" fontId="29" fillId="2" borderId="3" xfId="125" applyNumberFormat="1" applyFont="1" applyFill="1" applyBorder="1" applyAlignment="1">
      <alignment horizontal="center" vertical="center"/>
    </xf>
    <xf numFmtId="192" fontId="29" fillId="2" borderId="3" xfId="125" applyNumberFormat="1" applyFont="1" applyFill="1" applyBorder="1" applyAlignment="1">
      <alignment horizontal="center" vertical="center"/>
    </xf>
    <xf numFmtId="192" fontId="26" fillId="0" borderId="0" xfId="126" applyNumberFormat="1" applyFont="1" applyFill="1" applyBorder="1" applyAlignment="1">
      <alignment horizontal="left" vertical="center" shrinkToFit="1"/>
    </xf>
    <xf numFmtId="193" fontId="29" fillId="2" borderId="1" xfId="125" applyNumberFormat="1" applyFont="1" applyFill="1" applyBorder="1" applyAlignment="1">
      <alignment horizontal="center" vertical="center"/>
    </xf>
    <xf numFmtId="192" fontId="29" fillId="2" borderId="1" xfId="125" applyNumberFormat="1" applyFont="1" applyFill="1" applyBorder="1" applyAlignment="1">
      <alignment horizontal="center" vertical="center"/>
    </xf>
    <xf numFmtId="192" fontId="29" fillId="0" borderId="3" xfId="124" applyNumberFormat="1" applyFont="1" applyFill="1" applyBorder="1" applyAlignment="1">
      <alignment horizontal="center" vertical="center"/>
    </xf>
    <xf numFmtId="192" fontId="29" fillId="0" borderId="4" xfId="124" applyNumberFormat="1" applyFont="1" applyFill="1" applyBorder="1" applyAlignment="1">
      <alignment horizontal="center" vertical="center"/>
    </xf>
    <xf numFmtId="192" fontId="29" fillId="0" borderId="1" xfId="124" applyNumberFormat="1" applyFont="1" applyFill="1" applyBorder="1" applyAlignment="1">
      <alignment horizontal="center" vertical="center"/>
    </xf>
    <xf numFmtId="192" fontId="70" fillId="2" borderId="3" xfId="124" applyNumberFormat="1" applyFont="1" applyFill="1" applyBorder="1" applyAlignment="1">
      <alignment horizontal="center" vertical="center" wrapText="1"/>
    </xf>
    <xf numFmtId="192" fontId="29" fillId="0" borderId="0" xfId="126" applyNumberFormat="1" applyFont="1" applyFill="1" applyBorder="1" applyAlignment="1">
      <alignment horizontal="left" vertical="center" shrinkToFit="1"/>
    </xf>
    <xf numFmtId="192" fontId="70" fillId="2" borderId="1" xfId="124" applyNumberFormat="1" applyFont="1" applyFill="1" applyBorder="1" applyAlignment="1">
      <alignment horizontal="center" vertical="center" wrapText="1"/>
    </xf>
    <xf numFmtId="193" fontId="29" fillId="0" borderId="0" xfId="124" applyNumberFormat="1" applyFont="1" applyFill="1" applyBorder="1" applyAlignment="1">
      <alignment horizontal="center"/>
    </xf>
    <xf numFmtId="192" fontId="29" fillId="2" borderId="3" xfId="124" applyNumberFormat="1" applyFont="1" applyFill="1" applyBorder="1" applyAlignment="1">
      <alignment horizontal="center" vertical="center"/>
    </xf>
    <xf numFmtId="192" fontId="42" fillId="0" borderId="0" xfId="126" applyNumberFormat="1" applyFont="1" applyFill="1" applyBorder="1" applyAlignment="1">
      <alignment horizontal="left" vertical="center" shrinkToFit="1"/>
    </xf>
    <xf numFmtId="192" fontId="29" fillId="2" borderId="4" xfId="124" applyNumberFormat="1" applyFont="1" applyFill="1" applyBorder="1" applyAlignment="1">
      <alignment horizontal="center" vertical="center"/>
    </xf>
    <xf numFmtId="192" fontId="29" fillId="2" borderId="1" xfId="124" applyNumberFormat="1" applyFont="1" applyFill="1" applyBorder="1" applyAlignment="1">
      <alignment horizontal="center" vertical="center"/>
    </xf>
    <xf numFmtId="193" fontId="29" fillId="0" borderId="2" xfId="125" applyNumberFormat="1" applyFont="1" applyFill="1" applyBorder="1" applyAlignment="1">
      <alignment horizontal="center" vertical="center"/>
    </xf>
    <xf numFmtId="192" fontId="29" fillId="0" borderId="2" xfId="125" applyNumberFormat="1" applyFont="1" applyFill="1" applyBorder="1" applyAlignment="1">
      <alignment horizontal="center" vertical="center"/>
    </xf>
    <xf numFmtId="192" fontId="70" fillId="0" borderId="3" xfId="124" applyNumberFormat="1" applyFont="1" applyFill="1" applyBorder="1" applyAlignment="1">
      <alignment horizontal="center" vertical="center" wrapText="1"/>
    </xf>
    <xf numFmtId="192" fontId="70" fillId="0" borderId="1" xfId="124" applyNumberFormat="1" applyFont="1" applyFill="1" applyBorder="1" applyAlignment="1">
      <alignment horizontal="center" vertical="center" wrapText="1"/>
    </xf>
    <xf numFmtId="192" fontId="70" fillId="0" borderId="4" xfId="124" applyNumberFormat="1" applyFont="1" applyFill="1" applyBorder="1" applyAlignment="1">
      <alignment horizontal="center" vertical="center" wrapText="1"/>
    </xf>
    <xf numFmtId="193" fontId="29" fillId="0" borderId="0" xfId="125" applyNumberFormat="1" applyFont="1" applyFill="1" applyBorder="1" applyAlignment="1">
      <alignment horizontal="center"/>
    </xf>
    <xf numFmtId="49" fontId="29" fillId="0" borderId="0" xfId="126" applyNumberFormat="1" applyFont="1" applyFill="1" applyBorder="1" applyAlignment="1">
      <alignment horizontal="center" vertical="center" shrinkToFit="1"/>
    </xf>
    <xf numFmtId="193" fontId="29" fillId="2" borderId="2" xfId="125" applyNumberFormat="1" applyFont="1" applyFill="1" applyBorder="1" applyAlignment="1">
      <alignment horizontal="center" wrapText="1"/>
    </xf>
    <xf numFmtId="192" fontId="68" fillId="2" borderId="0" xfId="124" applyNumberFormat="1" applyFont="1" applyFill="1" applyAlignment="1"/>
    <xf numFmtId="192" fontId="70" fillId="2" borderId="4" xfId="124" applyNumberFormat="1" applyFont="1" applyFill="1" applyBorder="1" applyAlignment="1">
      <alignment horizontal="center" vertical="center" wrapText="1"/>
    </xf>
    <xf numFmtId="185" fontId="29" fillId="0" borderId="0" xfId="126" applyNumberFormat="1" applyFont="1" applyFill="1" applyBorder="1" applyAlignment="1">
      <alignment horizontal="center" vertical="center" shrinkToFit="1"/>
    </xf>
    <xf numFmtId="192" fontId="71" fillId="2" borderId="0" xfId="126" applyNumberFormat="1" applyFont="1" applyFill="1" applyBorder="1" applyAlignment="1">
      <alignment horizontal="left" vertical="center" shrinkToFit="1"/>
    </xf>
    <xf numFmtId="192" fontId="29" fillId="2" borderId="0" xfId="124" applyNumberFormat="1" applyFont="1" applyFill="1" applyAlignment="1"/>
    <xf numFmtId="193" fontId="29" fillId="2" borderId="3" xfId="125" applyNumberFormat="1" applyFont="1" applyFill="1" applyBorder="1" applyAlignment="1">
      <alignment horizontal="center" vertical="center" wrapText="1"/>
    </xf>
    <xf numFmtId="193" fontId="29" fillId="2" borderId="4" xfId="125" applyNumberFormat="1" applyFont="1" applyFill="1" applyBorder="1" applyAlignment="1">
      <alignment horizontal="center" vertical="center" wrapText="1"/>
    </xf>
    <xf numFmtId="193" fontId="29" fillId="2" borderId="1" xfId="125" applyNumberFormat="1" applyFont="1" applyFill="1" applyBorder="1" applyAlignment="1">
      <alignment horizontal="center" vertical="center" wrapText="1"/>
    </xf>
    <xf numFmtId="192" fontId="70" fillId="2" borderId="2" xfId="124" applyNumberFormat="1" applyFont="1" applyFill="1" applyBorder="1" applyAlignment="1">
      <alignment horizontal="center" vertical="center" wrapText="1"/>
    </xf>
    <xf numFmtId="58" fontId="29" fillId="0" borderId="0" xfId="126" applyNumberFormat="1" applyFont="1" applyFill="1" applyBorder="1" applyAlignment="1">
      <alignment horizontal="left" vertical="center" shrinkToFit="1"/>
    </xf>
    <xf numFmtId="192" fontId="29" fillId="0" borderId="0" xfId="124" applyNumberFormat="1" applyFont="1" applyFill="1" applyBorder="1" applyAlignment="1"/>
    <xf numFmtId="193" fontId="29" fillId="2" borderId="2" xfId="125" applyNumberFormat="1" applyFont="1" applyFill="1" applyBorder="1" applyAlignment="1">
      <alignment horizontal="center" vertical="center" wrapText="1"/>
    </xf>
    <xf numFmtId="184" fontId="29" fillId="2" borderId="2" xfId="125" applyNumberFormat="1" applyFont="1" applyFill="1" applyBorder="1" applyAlignment="1">
      <alignment horizontal="center"/>
    </xf>
    <xf numFmtId="184" fontId="29" fillId="0" borderId="0" xfId="125" applyNumberFormat="1" applyFont="1" applyFill="1" applyBorder="1" applyAlignment="1">
      <alignment horizontal="center" vertical="center"/>
    </xf>
    <xf numFmtId="184" fontId="29" fillId="0" borderId="2" xfId="125" applyNumberFormat="1" applyFont="1" applyFill="1" applyBorder="1" applyAlignment="1">
      <alignment horizontal="center" vertical="center"/>
    </xf>
    <xf numFmtId="192" fontId="29" fillId="0" borderId="0" xfId="125" applyNumberFormat="1" applyFont="1" applyFill="1" applyBorder="1" applyAlignment="1">
      <alignment horizontal="center" vertical="center"/>
    </xf>
    <xf numFmtId="192" fontId="29" fillId="0" borderId="3" xfId="125" applyNumberFormat="1" applyFont="1" applyFill="1" applyBorder="1" applyAlignment="1">
      <alignment horizontal="center" vertical="center"/>
    </xf>
    <xf numFmtId="192" fontId="29" fillId="0" borderId="4" xfId="125" applyNumberFormat="1" applyFont="1" applyFill="1" applyBorder="1" applyAlignment="1">
      <alignment horizontal="center" vertical="center"/>
    </xf>
    <xf numFmtId="192" fontId="29" fillId="0" borderId="1" xfId="125" applyNumberFormat="1" applyFont="1" applyFill="1" applyBorder="1" applyAlignment="1">
      <alignment horizontal="center" vertical="center"/>
    </xf>
    <xf numFmtId="192" fontId="70" fillId="0" borderId="2" xfId="124" applyNumberFormat="1" applyFont="1" applyFill="1" applyBorder="1" applyAlignment="1">
      <alignment horizontal="center" vertical="center" wrapText="1"/>
    </xf>
    <xf numFmtId="192" fontId="71" fillId="0" borderId="0" xfId="126" applyNumberFormat="1" applyFont="1" applyFill="1" applyBorder="1" applyAlignment="1">
      <alignment horizontal="left" vertical="center" shrinkToFit="1"/>
    </xf>
    <xf numFmtId="192" fontId="10" fillId="4" borderId="0" xfId="127" applyFont="1" applyFill="1" applyBorder="1" applyAlignment="1">
      <alignment horizontal="left" vertical="center"/>
    </xf>
    <xf numFmtId="193" fontId="29" fillId="0" borderId="2" xfId="124" applyNumberFormat="1" applyFont="1" applyFill="1" applyBorder="1" applyAlignment="1">
      <alignment horizontal="center"/>
    </xf>
    <xf numFmtId="192" fontId="29" fillId="0" borderId="2" xfId="125" applyNumberFormat="1" applyFont="1" applyFill="1" applyBorder="1" applyAlignment="1">
      <alignment horizontal="center" vertical="center" wrapText="1"/>
    </xf>
    <xf numFmtId="192" fontId="29" fillId="2" borderId="2" xfId="124" applyNumberFormat="1" applyFont="1" applyFill="1" applyBorder="1" applyAlignment="1">
      <alignment horizontal="center" vertical="center"/>
    </xf>
    <xf numFmtId="193" fontId="29" fillId="2" borderId="0" xfId="125" applyNumberFormat="1" applyFont="1" applyFill="1" applyBorder="1" applyAlignment="1">
      <alignment horizontal="center" vertical="center"/>
    </xf>
    <xf numFmtId="193" fontId="29" fillId="0" borderId="0" xfId="124" applyNumberFormat="1" applyFont="1" applyFill="1" applyBorder="1" applyAlignment="1">
      <alignment horizontal="center" vertical="center"/>
    </xf>
    <xf numFmtId="193" fontId="29" fillId="0" borderId="0" xfId="125" applyNumberFormat="1" applyFont="1" applyFill="1" applyBorder="1" applyAlignment="1">
      <alignment horizontal="center" vertical="center"/>
    </xf>
    <xf numFmtId="192" fontId="29" fillId="0" borderId="0" xfId="124" applyNumberFormat="1" applyFont="1" applyFill="1" applyBorder="1" applyAlignment="1">
      <alignment horizontal="center" vertical="center"/>
    </xf>
    <xf numFmtId="192" fontId="29" fillId="2" borderId="0" xfId="124" applyNumberFormat="1" applyFont="1" applyFill="1" applyBorder="1" applyAlignment="1">
      <alignment horizontal="center" vertical="center"/>
    </xf>
    <xf numFmtId="192" fontId="29" fillId="2" borderId="0" xfId="126" applyNumberFormat="1" applyFont="1" applyFill="1" applyBorder="1" applyAlignment="1">
      <alignment horizontal="left" vertical="center" shrinkToFit="1"/>
    </xf>
    <xf numFmtId="58" fontId="29" fillId="2" borderId="0" xfId="126" applyNumberFormat="1" applyFont="1" applyFill="1" applyBorder="1" applyAlignment="1">
      <alignment horizontal="left" vertical="center" shrinkToFit="1"/>
    </xf>
    <xf numFmtId="193" fontId="29" fillId="2" borderId="0" xfId="125" applyNumberFormat="1" applyFont="1" applyFill="1" applyBorder="1" applyAlignment="1">
      <alignment horizontal="center"/>
    </xf>
    <xf numFmtId="192" fontId="29" fillId="2" borderId="0" xfId="124" applyNumberFormat="1" applyFont="1" applyFill="1" applyBorder="1" applyAlignment="1"/>
    <xf numFmtId="193" fontId="29" fillId="2" borderId="0" xfId="125" applyNumberFormat="1" applyFont="1" applyFill="1" applyBorder="1" applyAlignment="1">
      <alignment horizontal="center" wrapText="1"/>
    </xf>
    <xf numFmtId="192" fontId="10" fillId="4" borderId="2" xfId="127" applyFont="1" applyFill="1" applyBorder="1" applyAlignment="1">
      <alignment horizontal="left" vertical="center"/>
    </xf>
    <xf numFmtId="193" fontId="29" fillId="0" borderId="0" xfId="125" applyNumberFormat="1" applyFont="1" applyFill="1" applyBorder="1" applyAlignment="1">
      <alignment horizontal="center" wrapText="1"/>
    </xf>
    <xf numFmtId="193" fontId="29" fillId="0" borderId="1" xfId="125" applyNumberFormat="1" applyFont="1" applyFill="1" applyBorder="1" applyAlignment="1">
      <alignment horizontal="center" wrapText="1"/>
    </xf>
    <xf numFmtId="193" fontId="29" fillId="0" borderId="2" xfId="125" applyNumberFormat="1" applyFont="1" applyFill="1" applyBorder="1" applyAlignment="1">
      <alignment horizontal="center" wrapText="1"/>
    </xf>
    <xf numFmtId="193" fontId="29" fillId="0" borderId="2" xfId="125" applyNumberFormat="1" applyFont="1" applyFill="1" applyBorder="1" applyAlignment="1">
      <alignment horizontal="center"/>
    </xf>
    <xf numFmtId="192" fontId="29" fillId="0" borderId="3" xfId="125" applyNumberFormat="1" applyFont="1" applyFill="1" applyBorder="1" applyAlignment="1">
      <alignment horizontal="center" vertical="center"/>
    </xf>
    <xf numFmtId="193" fontId="71" fillId="0" borderId="2" xfId="125" applyNumberFormat="1" applyFont="1" applyFill="1" applyBorder="1" applyAlignment="1">
      <alignment horizontal="center" wrapText="1"/>
    </xf>
    <xf numFmtId="192" fontId="29" fillId="0" borderId="0" xfId="125" applyNumberFormat="1" applyFont="1" applyFill="1" applyBorder="1" applyAlignment="1">
      <alignment horizontal="left" vertical="center"/>
    </xf>
    <xf numFmtId="192" fontId="29" fillId="0" borderId="28" xfId="126" applyNumberFormat="1" applyFont="1" applyFill="1" applyBorder="1" applyAlignment="1">
      <alignment vertical="center" shrinkToFit="1"/>
    </xf>
    <xf numFmtId="192" fontId="70" fillId="0" borderId="0" xfId="124" applyNumberFormat="1" applyFont="1" applyFill="1" applyAlignment="1">
      <alignment horizontal="left" vertical="center" wrapText="1" shrinkToFit="1"/>
    </xf>
    <xf numFmtId="192" fontId="70" fillId="0" borderId="2" xfId="124" applyNumberFormat="1" applyFont="1" applyFill="1" applyBorder="1" applyAlignment="1">
      <alignment horizontal="center" wrapText="1"/>
    </xf>
    <xf numFmtId="192" fontId="29" fillId="0" borderId="0" xfId="125" applyNumberFormat="1" applyFont="1" applyFill="1" applyBorder="1" applyAlignment="1"/>
    <xf numFmtId="192" fontId="29" fillId="0" borderId="0" xfId="124" applyNumberFormat="1" applyFont="1" applyFill="1" applyBorder="1" applyAlignment="1">
      <alignment vertical="center"/>
    </xf>
    <xf numFmtId="192" fontId="29" fillId="0" borderId="0" xfId="126" applyNumberFormat="1" applyFont="1" applyFill="1" applyBorder="1" applyAlignment="1">
      <alignment horizontal="center" vertical="center" shrinkToFit="1"/>
    </xf>
    <xf numFmtId="193" fontId="29" fillId="0" borderId="0" xfId="126" applyNumberFormat="1" applyFont="1" applyFill="1" applyBorder="1" applyAlignment="1">
      <alignment horizontal="center" vertical="center" shrinkToFit="1"/>
    </xf>
    <xf numFmtId="192" fontId="29" fillId="0" borderId="0" xfId="126" applyNumberFormat="1" applyFont="1" applyFill="1" applyBorder="1" applyAlignment="1">
      <alignment horizontal="left" vertical="center"/>
    </xf>
    <xf numFmtId="192" fontId="10" fillId="4" borderId="0" xfId="127" applyFont="1" applyFill="1" applyBorder="1" applyAlignment="1">
      <alignment horizontal="left" vertical="center"/>
    </xf>
    <xf numFmtId="192" fontId="29" fillId="0" borderId="0" xfId="128" applyNumberFormat="1" applyFont="1" applyFill="1" applyBorder="1" applyAlignment="1">
      <alignment horizontal="center" vertical="center"/>
    </xf>
    <xf numFmtId="192" fontId="29" fillId="0" borderId="0" xfId="124" applyNumberFormat="1" applyFont="1" applyFill="1" applyAlignment="1">
      <alignment vertical="center"/>
    </xf>
    <xf numFmtId="192" fontId="12" fillId="0" borderId="0" xfId="129" applyNumberFormat="1" applyFont="1" applyAlignment="1">
      <alignment horizontal="center" vertical="center"/>
    </xf>
    <xf numFmtId="193" fontId="29" fillId="0" borderId="0" xfId="128" applyNumberFormat="1" applyFont="1" applyFill="1" applyBorder="1" applyAlignment="1">
      <alignment horizontal="center" vertical="center"/>
    </xf>
    <xf numFmtId="192" fontId="29" fillId="0" borderId="0" xfId="124" applyNumberFormat="1" applyFont="1" applyFill="1" applyAlignment="1">
      <alignment horizontal="center" vertical="center"/>
    </xf>
    <xf numFmtId="192" fontId="9" fillId="0" borderId="0" xfId="129" applyFont="1" applyAlignment="1">
      <alignment horizontal="left" vertical="center"/>
    </xf>
    <xf numFmtId="192" fontId="8" fillId="0" borderId="0" xfId="130" applyFont="1" applyBorder="1" applyAlignment="1">
      <alignment horizontal="center" vertical="center"/>
    </xf>
    <xf numFmtId="176" fontId="25" fillId="0" borderId="0" xfId="131" applyFont="1"/>
    <xf numFmtId="176" fontId="64" fillId="0" borderId="0" xfId="131" applyFont="1"/>
    <xf numFmtId="176" fontId="64" fillId="0" borderId="0" xfId="131" applyFont="1" applyFill="1"/>
    <xf numFmtId="176" fontId="73" fillId="0" borderId="0" xfId="131" applyFont="1"/>
    <xf numFmtId="184" fontId="64" fillId="0" borderId="2" xfId="132" applyNumberFormat="1" applyFont="1" applyBorder="1" applyAlignment="1">
      <alignment horizontal="center" vertical="center" wrapText="1"/>
    </xf>
    <xf numFmtId="176" fontId="64" fillId="0" borderId="2" xfId="132" applyFont="1" applyFill="1" applyBorder="1" applyAlignment="1">
      <alignment horizontal="center" vertical="center" wrapText="1"/>
    </xf>
    <xf numFmtId="176" fontId="64" fillId="0" borderId="11" xfId="131" applyFont="1" applyBorder="1" applyAlignment="1">
      <alignment horizontal="center" wrapText="1"/>
    </xf>
    <xf numFmtId="176" fontId="64" fillId="0" borderId="7" xfId="131" applyFont="1" applyBorder="1" applyAlignment="1">
      <alignment horizontal="center" wrapText="1"/>
    </xf>
    <xf numFmtId="184" fontId="64" fillId="0" borderId="1" xfId="132" applyNumberFormat="1" applyFont="1" applyBorder="1" applyAlignment="1">
      <alignment horizontal="center" wrapText="1"/>
    </xf>
    <xf numFmtId="184" fontId="64" fillId="0" borderId="1" xfId="133" applyNumberFormat="1" applyFont="1" applyFill="1" applyBorder="1" applyAlignment="1">
      <alignment horizontal="center"/>
    </xf>
    <xf numFmtId="184" fontId="64" fillId="0" borderId="1" xfId="132" applyNumberFormat="1" applyFont="1" applyBorder="1" applyAlignment="1">
      <alignment horizontal="center" vertical="center" wrapText="1"/>
    </xf>
    <xf numFmtId="176" fontId="74" fillId="0" borderId="0" xfId="131" applyFont="1"/>
    <xf numFmtId="184" fontId="64" fillId="0" borderId="29" xfId="132" applyNumberFormat="1" applyFont="1" applyBorder="1" applyAlignment="1">
      <alignment horizontal="center" wrapText="1"/>
    </xf>
    <xf numFmtId="184" fontId="64" fillId="0" borderId="30" xfId="133" applyNumberFormat="1" applyFont="1" applyFill="1" applyBorder="1" applyAlignment="1">
      <alignment horizontal="center"/>
    </xf>
    <xf numFmtId="184" fontId="64" fillId="0" borderId="31" xfId="132" applyNumberFormat="1" applyFont="1" applyBorder="1" applyAlignment="1">
      <alignment horizontal="center" vertical="center" wrapText="1"/>
    </xf>
    <xf numFmtId="176" fontId="64" fillId="0" borderId="32" xfId="132" applyFont="1" applyFill="1" applyBorder="1" applyAlignment="1">
      <alignment horizontal="center" vertical="center" wrapText="1"/>
    </xf>
    <xf numFmtId="176" fontId="64" fillId="0" borderId="33" xfId="131" applyFont="1" applyBorder="1" applyAlignment="1">
      <alignment horizontal="center" wrapText="1"/>
    </xf>
    <xf numFmtId="176" fontId="64" fillId="0" borderId="34" xfId="131" applyFont="1" applyBorder="1" applyAlignment="1">
      <alignment horizontal="center" wrapText="1"/>
    </xf>
    <xf numFmtId="176" fontId="58" fillId="0" borderId="0" xfId="131" applyFont="1" applyAlignment="1">
      <alignment horizontal="left" vertical="center" wrapText="1" shrinkToFit="1"/>
    </xf>
    <xf numFmtId="184" fontId="64" fillId="0" borderId="15" xfId="132" applyNumberFormat="1" applyFont="1" applyBorder="1" applyAlignment="1">
      <alignment horizontal="center" wrapText="1"/>
    </xf>
    <xf numFmtId="184" fontId="64" fillId="0" borderId="35" xfId="132" applyNumberFormat="1" applyFont="1" applyBorder="1" applyAlignment="1">
      <alignment horizontal="center" vertical="center" wrapText="1"/>
    </xf>
    <xf numFmtId="184" fontId="64" fillId="0" borderId="32" xfId="133" applyNumberFormat="1" applyFont="1" applyFill="1" applyBorder="1" applyAlignment="1">
      <alignment horizontal="center"/>
    </xf>
    <xf numFmtId="176" fontId="64" fillId="0" borderId="15" xfId="134" applyFont="1" applyBorder="1" applyAlignment="1">
      <alignment horizontal="center" vertical="center" wrapText="1"/>
    </xf>
    <xf numFmtId="176" fontId="64" fillId="0" borderId="36" xfId="134" applyFont="1" applyBorder="1" applyAlignment="1">
      <alignment horizontal="center" vertical="center" wrapText="1"/>
    </xf>
    <xf numFmtId="176" fontId="64" fillId="0" borderId="32" xfId="134" applyFont="1" applyBorder="1" applyAlignment="1">
      <alignment horizontal="center" vertical="center" wrapText="1"/>
    </xf>
    <xf numFmtId="176" fontId="64" fillId="0" borderId="32" xfId="134" applyFont="1" applyBorder="1" applyAlignment="1">
      <alignment horizontal="center" vertical="center" wrapText="1"/>
    </xf>
    <xf numFmtId="176" fontId="64" fillId="22" borderId="37" xfId="101" applyFont="1" applyFill="1" applyBorder="1" applyAlignment="1">
      <alignment horizontal="center" vertical="center"/>
    </xf>
    <xf numFmtId="176" fontId="64" fillId="22" borderId="38" xfId="101" applyFont="1" applyFill="1" applyBorder="1" applyAlignment="1">
      <alignment horizontal="center" vertical="center"/>
    </xf>
    <xf numFmtId="176" fontId="64" fillId="22" borderId="39" xfId="101" applyFont="1" applyFill="1" applyBorder="1" applyAlignment="1">
      <alignment horizontal="center" vertical="center"/>
    </xf>
    <xf numFmtId="176" fontId="64" fillId="22" borderId="40" xfId="101" applyFont="1" applyFill="1" applyBorder="1" applyAlignment="1">
      <alignment horizontal="center" vertical="center"/>
    </xf>
    <xf numFmtId="176" fontId="74" fillId="0" borderId="0" xfId="131" applyFont="1" applyFill="1"/>
    <xf numFmtId="176" fontId="64" fillId="0" borderId="0" xfId="131" applyFont="1" applyFill="1" applyAlignment="1">
      <alignment horizontal="center" vertical="center" wrapText="1" shrinkToFit="1"/>
    </xf>
    <xf numFmtId="49" fontId="64" fillId="0" borderId="0" xfId="131" applyNumberFormat="1" applyFont="1" applyFill="1" applyAlignment="1">
      <alignment horizontal="center" vertical="center" wrapText="1" shrinkToFit="1"/>
    </xf>
    <xf numFmtId="49" fontId="64" fillId="0" borderId="0" xfId="131" applyNumberFormat="1" applyFont="1" applyFill="1" applyBorder="1" applyAlignment="1">
      <alignment horizontal="center" vertical="center" wrapText="1" shrinkToFit="1"/>
    </xf>
    <xf numFmtId="176" fontId="64" fillId="0" borderId="0" xfId="132" applyFont="1" applyFill="1" applyBorder="1" applyAlignment="1">
      <alignment horizontal="center" vertical="center" wrapText="1"/>
    </xf>
    <xf numFmtId="176" fontId="58" fillId="0" borderId="0" xfId="131" applyFont="1" applyFill="1" applyBorder="1" applyAlignment="1">
      <alignment horizontal="left" vertical="center" wrapText="1" shrinkToFit="1"/>
    </xf>
    <xf numFmtId="184" fontId="64" fillId="0" borderId="32" xfId="132" applyNumberFormat="1" applyFont="1" applyBorder="1" applyAlignment="1">
      <alignment horizontal="center" wrapText="1"/>
    </xf>
    <xf numFmtId="184" fontId="64" fillId="0" borderId="36" xfId="132" applyNumberFormat="1" applyFont="1" applyBorder="1" applyAlignment="1">
      <alignment horizontal="center" vertical="center" wrapText="1"/>
    </xf>
    <xf numFmtId="176" fontId="48" fillId="0" borderId="41" xfId="131" applyFont="1" applyFill="1" applyBorder="1" applyAlignment="1">
      <alignment horizontal="center" vertical="center" wrapText="1"/>
    </xf>
    <xf numFmtId="176" fontId="64" fillId="0" borderId="4" xfId="132" applyFont="1" applyFill="1" applyBorder="1" applyAlignment="1">
      <alignment horizontal="center" vertical="center" wrapText="1"/>
    </xf>
    <xf numFmtId="176" fontId="64" fillId="0" borderId="42" xfId="132" applyFont="1" applyFill="1" applyBorder="1" applyAlignment="1">
      <alignment horizontal="center" vertical="center" wrapText="1"/>
    </xf>
    <xf numFmtId="176" fontId="64" fillId="0" borderId="15" xfId="131" applyFont="1" applyBorder="1" applyAlignment="1">
      <alignment horizontal="center" vertical="center" wrapText="1"/>
    </xf>
    <xf numFmtId="176" fontId="64" fillId="0" borderId="43" xfId="131" applyFont="1" applyBorder="1" applyAlignment="1">
      <alignment horizontal="center" vertical="center" wrapText="1"/>
    </xf>
    <xf numFmtId="176" fontId="64" fillId="23" borderId="37" xfId="101" applyFont="1" applyFill="1" applyBorder="1" applyAlignment="1">
      <alignment horizontal="center" vertical="center"/>
    </xf>
    <xf numFmtId="176" fontId="64" fillId="23" borderId="38" xfId="101" applyFont="1" applyFill="1" applyBorder="1" applyAlignment="1">
      <alignment horizontal="center" vertical="center"/>
    </xf>
    <xf numFmtId="176" fontId="64" fillId="0" borderId="29" xfId="131" applyFont="1" applyBorder="1" applyAlignment="1">
      <alignment horizontal="center" vertical="center" wrapText="1"/>
    </xf>
    <xf numFmtId="176" fontId="64" fillId="23" borderId="39" xfId="101" applyFont="1" applyFill="1" applyBorder="1" applyAlignment="1">
      <alignment horizontal="center" vertical="center"/>
    </xf>
    <xf numFmtId="176" fontId="64" fillId="23" borderId="40" xfId="101" applyFont="1" applyFill="1" applyBorder="1" applyAlignment="1">
      <alignment horizontal="center" vertical="center"/>
    </xf>
    <xf numFmtId="184" fontId="64" fillId="0" borderId="35" xfId="131" applyNumberFormat="1" applyFont="1" applyBorder="1" applyAlignment="1">
      <alignment horizontal="center" wrapText="1"/>
    </xf>
    <xf numFmtId="184" fontId="64" fillId="0" borderId="0" xfId="131" applyNumberFormat="1" applyFont="1" applyAlignment="1">
      <alignment horizontal="center" wrapText="1"/>
    </xf>
    <xf numFmtId="184" fontId="64" fillId="0" borderId="0" xfId="131" applyNumberFormat="1" applyFont="1" applyAlignment="1">
      <alignment horizontal="center" vertical="center" wrapText="1"/>
    </xf>
    <xf numFmtId="176" fontId="64" fillId="0" borderId="0" xfId="131" applyFont="1" applyAlignment="1">
      <alignment horizontal="center" vertical="center" wrapText="1" shrinkToFit="1"/>
    </xf>
    <xf numFmtId="176" fontId="64" fillId="0" borderId="0" xfId="131" applyFont="1" applyAlignment="1">
      <alignment horizontal="center" wrapText="1"/>
    </xf>
    <xf numFmtId="184" fontId="64" fillId="0" borderId="32" xfId="132" applyNumberFormat="1" applyFont="1" applyBorder="1" applyAlignment="1">
      <alignment horizontal="center"/>
    </xf>
    <xf numFmtId="176" fontId="64" fillId="0" borderId="33" xfId="131" applyFont="1" applyFill="1" applyBorder="1" applyAlignment="1">
      <alignment horizontal="center" vertical="center"/>
    </xf>
    <xf numFmtId="176" fontId="64" fillId="0" borderId="34" xfId="131" applyFont="1" applyFill="1" applyBorder="1" applyAlignment="1">
      <alignment horizontal="center" vertical="center"/>
    </xf>
    <xf numFmtId="184" fontId="64" fillId="0" borderId="31" xfId="132" applyNumberFormat="1" applyFont="1" applyBorder="1" applyAlignment="1">
      <alignment horizontal="center"/>
    </xf>
    <xf numFmtId="184" fontId="64" fillId="0" borderId="35" xfId="132" applyNumberFormat="1" applyFont="1" applyBorder="1" applyAlignment="1">
      <alignment horizontal="center"/>
    </xf>
    <xf numFmtId="176" fontId="64" fillId="0" borderId="30" xfId="132" applyFont="1" applyFill="1" applyBorder="1" applyAlignment="1">
      <alignment horizontal="center" vertical="center" wrapText="1"/>
    </xf>
    <xf numFmtId="176" fontId="64" fillId="0" borderId="44" xfId="134" applyFont="1" applyBorder="1" applyAlignment="1">
      <alignment horizontal="center" vertical="center" wrapText="1"/>
    </xf>
    <xf numFmtId="176" fontId="64" fillId="0" borderId="45" xfId="134" applyFont="1" applyBorder="1" applyAlignment="1">
      <alignment horizontal="center" vertical="center" wrapText="1"/>
    </xf>
    <xf numFmtId="185" fontId="64" fillId="0" borderId="0" xfId="131" applyNumberFormat="1" applyFont="1" applyFill="1" applyAlignment="1">
      <alignment horizontal="center" vertical="center" wrapText="1" shrinkToFit="1"/>
    </xf>
    <xf numFmtId="176" fontId="58" fillId="0" borderId="0" xfId="131" applyFont="1" applyFill="1" applyAlignment="1">
      <alignment horizontal="left" vertical="center" wrapText="1" shrinkToFit="1"/>
    </xf>
    <xf numFmtId="176" fontId="58" fillId="4" borderId="0" xfId="131" applyFont="1" applyFill="1" applyAlignment="1">
      <alignment horizontal="left" vertical="center" wrapText="1"/>
    </xf>
    <xf numFmtId="176" fontId="58" fillId="0" borderId="0" xfId="131" applyFont="1" applyFill="1" applyAlignment="1">
      <alignment horizontal="left" vertical="center" wrapText="1"/>
    </xf>
    <xf numFmtId="176" fontId="58" fillId="4" borderId="0" xfId="131" applyFont="1" applyFill="1" applyAlignment="1">
      <alignment horizontal="left" vertical="center" wrapText="1"/>
    </xf>
    <xf numFmtId="184" fontId="64" fillId="0" borderId="32" xfId="131" applyNumberFormat="1" applyFont="1" applyBorder="1" applyAlignment="1">
      <alignment horizontal="center" vertical="center" wrapText="1"/>
    </xf>
    <xf numFmtId="184" fontId="64" fillId="0" borderId="33" xfId="131" applyNumberFormat="1" applyFont="1" applyBorder="1" applyAlignment="1">
      <alignment horizontal="center" vertical="center" wrapText="1"/>
    </xf>
    <xf numFmtId="176" fontId="64" fillId="24" borderId="32" xfId="131" applyFont="1" applyFill="1" applyBorder="1" applyAlignment="1">
      <alignment horizontal="center" vertical="center"/>
    </xf>
    <xf numFmtId="194" fontId="64" fillId="0" borderId="41" xfId="131" applyNumberFormat="1" applyFont="1" applyFill="1" applyBorder="1" applyAlignment="1" applyProtection="1">
      <alignment horizontal="center" vertical="center"/>
      <protection locked="0"/>
    </xf>
    <xf numFmtId="176" fontId="64" fillId="0" borderId="32" xfId="131" applyFont="1" applyBorder="1" applyAlignment="1">
      <alignment horizontal="center" vertical="center"/>
    </xf>
    <xf numFmtId="176" fontId="58" fillId="0" borderId="0" xfId="131" applyFont="1"/>
    <xf numFmtId="194" fontId="64" fillId="0" borderId="41" xfId="131" applyNumberFormat="1" applyFont="1" applyFill="1" applyBorder="1" applyAlignment="1" applyProtection="1">
      <alignment horizontal="center"/>
      <protection locked="0"/>
    </xf>
    <xf numFmtId="194" fontId="64" fillId="0" borderId="30" xfId="131" applyNumberFormat="1" applyFont="1" applyFill="1" applyBorder="1" applyAlignment="1" applyProtection="1">
      <alignment horizontal="center"/>
      <protection locked="0"/>
    </xf>
    <xf numFmtId="176" fontId="64" fillId="0" borderId="32" xfId="131" applyFont="1" applyBorder="1" applyAlignment="1">
      <alignment horizontal="center"/>
    </xf>
    <xf numFmtId="176" fontId="64" fillId="0" borderId="46" xfId="131" applyFont="1" applyBorder="1" applyAlignment="1">
      <alignment horizontal="center" vertical="center" wrapText="1"/>
    </xf>
    <xf numFmtId="176" fontId="64" fillId="25" borderId="46" xfId="131" applyFont="1" applyFill="1" applyBorder="1" applyAlignment="1">
      <alignment horizontal="center" vertical="center" wrapText="1"/>
    </xf>
    <xf numFmtId="176" fontId="64" fillId="25" borderId="29" xfId="131" applyFont="1" applyFill="1" applyBorder="1" applyAlignment="1">
      <alignment horizontal="center" vertical="center" wrapText="1"/>
    </xf>
    <xf numFmtId="184" fontId="64" fillId="0" borderId="0" xfId="131" applyNumberFormat="1" applyFont="1" applyFill="1" applyBorder="1" applyAlignment="1">
      <alignment horizontal="center" vertical="center" wrapText="1"/>
    </xf>
    <xf numFmtId="176" fontId="48" fillId="0" borderId="0" xfId="131" applyFont="1" applyFill="1" applyBorder="1" applyAlignment="1">
      <alignment horizontal="center" vertical="center"/>
    </xf>
    <xf numFmtId="194" fontId="64" fillId="0" borderId="0" xfId="131" applyNumberFormat="1" applyFont="1" applyFill="1" applyBorder="1" applyAlignment="1" applyProtection="1">
      <alignment horizontal="center"/>
      <protection locked="0"/>
    </xf>
    <xf numFmtId="176" fontId="58" fillId="0" borderId="0" xfId="131" applyFont="1" applyFill="1" applyAlignment="1">
      <alignment horizontal="left"/>
    </xf>
    <xf numFmtId="176" fontId="64" fillId="0" borderId="32" xfId="131" applyFont="1" applyFill="1" applyBorder="1" applyAlignment="1">
      <alignment horizontal="center"/>
    </xf>
    <xf numFmtId="194" fontId="64" fillId="0" borderId="32" xfId="131" applyNumberFormat="1" applyFont="1" applyFill="1" applyBorder="1" applyAlignment="1" applyProtection="1">
      <alignment horizontal="center"/>
      <protection locked="0"/>
    </xf>
    <xf numFmtId="176" fontId="75" fillId="0" borderId="0" xfId="131" applyFont="1"/>
    <xf numFmtId="176" fontId="64" fillId="26" borderId="41" xfId="131" applyFont="1" applyFill="1" applyBorder="1" applyAlignment="1">
      <alignment horizontal="center" vertical="center"/>
    </xf>
    <xf numFmtId="176" fontId="64" fillId="26" borderId="30" xfId="131" applyFont="1" applyFill="1" applyBorder="1" applyAlignment="1">
      <alignment horizontal="center" vertical="center"/>
    </xf>
    <xf numFmtId="176" fontId="64" fillId="0" borderId="32" xfId="131" applyFont="1" applyBorder="1" applyAlignment="1">
      <alignment horizontal="center" wrapText="1"/>
    </xf>
    <xf numFmtId="176" fontId="64" fillId="27" borderId="32" xfId="101" applyFont="1" applyFill="1" applyBorder="1" applyAlignment="1">
      <alignment horizontal="center" vertical="center"/>
    </xf>
    <xf numFmtId="184" fontId="75" fillId="0" borderId="0" xfId="131" applyNumberFormat="1" applyFont="1" applyFill="1" applyBorder="1" applyAlignment="1">
      <alignment horizontal="center"/>
    </xf>
    <xf numFmtId="184" fontId="75" fillId="0" borderId="0" xfId="131" applyNumberFormat="1" applyFont="1" applyFill="1" applyBorder="1" applyAlignment="1">
      <alignment horizontal="center" vertical="center" wrapText="1"/>
    </xf>
    <xf numFmtId="176" fontId="76" fillId="0" borderId="0" xfId="131" applyFont="1" applyFill="1" applyBorder="1" applyAlignment="1">
      <alignment horizontal="center" vertical="center"/>
    </xf>
    <xf numFmtId="1" fontId="75" fillId="0" borderId="0" xfId="131" applyNumberFormat="1" applyFont="1" applyFill="1" applyBorder="1" applyAlignment="1">
      <alignment horizontal="center" vertical="center" wrapText="1"/>
    </xf>
    <xf numFmtId="176" fontId="77" fillId="0" borderId="0" xfId="131" applyFont="1" applyFill="1" applyAlignment="1">
      <alignment horizontal="left"/>
    </xf>
    <xf numFmtId="176" fontId="64" fillId="0" borderId="41" xfId="131" applyFont="1" applyFill="1" applyBorder="1" applyAlignment="1">
      <alignment horizontal="center" vertical="center"/>
    </xf>
    <xf numFmtId="176" fontId="64" fillId="0" borderId="47" xfId="131" applyFont="1" applyFill="1" applyBorder="1" applyAlignment="1">
      <alignment horizontal="center" vertical="center"/>
    </xf>
    <xf numFmtId="176" fontId="64" fillId="0" borderId="30" xfId="131" applyFont="1" applyFill="1" applyBorder="1" applyAlignment="1">
      <alignment horizontal="center" vertical="center"/>
    </xf>
    <xf numFmtId="176" fontId="64" fillId="0" borderId="48" xfId="131" applyFont="1" applyBorder="1" applyAlignment="1">
      <alignment horizontal="center" vertical="center" wrapText="1"/>
    </xf>
    <xf numFmtId="176" fontId="64" fillId="0" borderId="49" xfId="131" applyFont="1" applyBorder="1" applyAlignment="1">
      <alignment horizontal="center" vertical="center" wrapText="1"/>
    </xf>
    <xf numFmtId="176" fontId="64" fillId="28" borderId="32" xfId="101" applyFont="1" applyFill="1" applyBorder="1" applyAlignment="1">
      <alignment horizontal="center" vertical="center"/>
    </xf>
    <xf numFmtId="176" fontId="64" fillId="0" borderId="50" xfId="131" applyFont="1" applyBorder="1" applyAlignment="1">
      <alignment horizontal="center" vertical="center" wrapText="1"/>
    </xf>
    <xf numFmtId="176" fontId="64" fillId="0" borderId="32" xfId="131" applyFont="1" applyFill="1" applyBorder="1" applyAlignment="1">
      <alignment horizontal="center" vertical="center"/>
    </xf>
    <xf numFmtId="176" fontId="64" fillId="0" borderId="51" xfId="131" applyFont="1" applyBorder="1" applyAlignment="1">
      <alignment horizontal="center" vertical="center" wrapText="1"/>
    </xf>
    <xf numFmtId="176" fontId="64" fillId="29" borderId="32" xfId="101" applyFont="1" applyFill="1" applyBorder="1" applyAlignment="1">
      <alignment horizontal="center" vertical="center"/>
    </xf>
    <xf numFmtId="176" fontId="78" fillId="0" borderId="0" xfId="131" applyFont="1" applyFill="1"/>
    <xf numFmtId="184" fontId="79" fillId="0" borderId="0" xfId="131" applyNumberFormat="1" applyFont="1" applyFill="1" applyBorder="1" applyAlignment="1">
      <alignment horizontal="center"/>
    </xf>
    <xf numFmtId="184" fontId="79" fillId="0" borderId="0" xfId="131" applyNumberFormat="1" applyFont="1" applyFill="1" applyBorder="1" applyAlignment="1">
      <alignment horizontal="center" vertical="center" wrapText="1"/>
    </xf>
    <xf numFmtId="176" fontId="80" fillId="0" borderId="0" xfId="131" applyFont="1" applyFill="1" applyBorder="1" applyAlignment="1">
      <alignment horizontal="center" vertical="center"/>
    </xf>
    <xf numFmtId="1" fontId="79" fillId="0" borderId="0" xfId="131" applyNumberFormat="1" applyFont="1" applyFill="1" applyBorder="1" applyAlignment="1">
      <alignment horizontal="center" vertical="center" wrapText="1"/>
    </xf>
    <xf numFmtId="176" fontId="81" fillId="0" borderId="32" xfId="131" applyFont="1" applyBorder="1" applyAlignment="1">
      <alignment horizontal="center"/>
    </xf>
    <xf numFmtId="184" fontId="64" fillId="0" borderId="32" xfId="131" applyNumberFormat="1" applyFont="1" applyBorder="1" applyAlignment="1">
      <alignment horizontal="center" wrapText="1"/>
    </xf>
    <xf numFmtId="176" fontId="82" fillId="0" borderId="0" xfId="131" applyFont="1"/>
    <xf numFmtId="176" fontId="64" fillId="30" borderId="37" xfId="101" applyFont="1" applyFill="1" applyBorder="1" applyAlignment="1">
      <alignment horizontal="center" vertical="center"/>
    </xf>
    <xf numFmtId="176" fontId="64" fillId="30" borderId="38" xfId="101" applyFont="1" applyFill="1" applyBorder="1" applyAlignment="1">
      <alignment horizontal="center" vertical="center"/>
    </xf>
    <xf numFmtId="176" fontId="64" fillId="30" borderId="39" xfId="101" applyFont="1" applyFill="1" applyBorder="1" applyAlignment="1">
      <alignment horizontal="center" vertical="center"/>
    </xf>
    <xf numFmtId="176" fontId="64" fillId="30" borderId="40" xfId="101" applyFont="1" applyFill="1" applyBorder="1" applyAlignment="1">
      <alignment horizontal="center" vertical="center"/>
    </xf>
    <xf numFmtId="176" fontId="64" fillId="30" borderId="46" xfId="131" applyFont="1" applyFill="1" applyBorder="1" applyAlignment="1">
      <alignment horizontal="center" vertical="center" wrapText="1"/>
    </xf>
    <xf numFmtId="176" fontId="64" fillId="30" borderId="29" xfId="131" applyFont="1" applyFill="1" applyBorder="1" applyAlignment="1">
      <alignment horizontal="center" vertical="center" wrapText="1"/>
    </xf>
    <xf numFmtId="176" fontId="74" fillId="0" borderId="0" xfId="131" applyFont="1" applyFill="1" applyAlignment="1">
      <alignment horizontal="left"/>
    </xf>
    <xf numFmtId="184" fontId="64" fillId="0" borderId="0" xfId="131" applyNumberFormat="1" applyFont="1" applyFill="1" applyBorder="1" applyAlignment="1">
      <alignment horizontal="left" vertical="center" wrapText="1"/>
    </xf>
    <xf numFmtId="176" fontId="64" fillId="0" borderId="0" xfId="131" applyFont="1" applyFill="1" applyBorder="1" applyAlignment="1">
      <alignment horizontal="left" vertical="center"/>
    </xf>
    <xf numFmtId="194" fontId="64" fillId="0" borderId="0" xfId="131" applyNumberFormat="1" applyFont="1" applyFill="1" applyBorder="1" applyAlignment="1" applyProtection="1">
      <alignment horizontal="left"/>
      <protection locked="0"/>
    </xf>
    <xf numFmtId="184" fontId="64" fillId="0" borderId="0" xfId="131" applyNumberFormat="1" applyFont="1" applyBorder="1" applyAlignment="1">
      <alignment horizontal="center"/>
    </xf>
    <xf numFmtId="184" fontId="64" fillId="0" borderId="0" xfId="131" applyNumberFormat="1" applyFont="1" applyBorder="1" applyAlignment="1">
      <alignment horizontal="center" vertical="center" wrapText="1"/>
    </xf>
    <xf numFmtId="176" fontId="64" fillId="24" borderId="0" xfId="131" applyFont="1" applyFill="1" applyBorder="1" applyAlignment="1">
      <alignment horizontal="center" vertical="center"/>
    </xf>
    <xf numFmtId="194" fontId="64" fillId="0" borderId="0" xfId="131" applyNumberFormat="1" applyFont="1" applyFill="1" applyBorder="1" applyAlignment="1" applyProtection="1">
      <alignment horizontal="center" wrapText="1"/>
      <protection locked="0"/>
    </xf>
    <xf numFmtId="176" fontId="64" fillId="0" borderId="0" xfId="131" applyFont="1" applyBorder="1" applyAlignment="1">
      <alignment horizontal="center" wrapText="1"/>
    </xf>
    <xf numFmtId="184" fontId="64" fillId="0" borderId="32" xfId="131" applyNumberFormat="1" applyFont="1" applyBorder="1" applyAlignment="1">
      <alignment horizontal="center"/>
    </xf>
    <xf numFmtId="176" fontId="64" fillId="24" borderId="41" xfId="131" applyFont="1" applyFill="1" applyBorder="1" applyAlignment="1">
      <alignment horizontal="center" vertical="center"/>
    </xf>
    <xf numFmtId="176" fontId="64" fillId="24" borderId="47" xfId="131" applyFont="1" applyFill="1" applyBorder="1" applyAlignment="1">
      <alignment horizontal="center" vertical="center"/>
    </xf>
    <xf numFmtId="176" fontId="64" fillId="24" borderId="30" xfId="131" applyFont="1" applyFill="1" applyBorder="1" applyAlignment="1">
      <alignment horizontal="center" vertical="center"/>
    </xf>
    <xf numFmtId="176" fontId="64" fillId="0" borderId="29" xfId="131" applyFont="1" applyBorder="1" applyAlignment="1">
      <alignment horizontal="center" vertical="center" wrapText="1"/>
    </xf>
    <xf numFmtId="176" fontId="64" fillId="22" borderId="41" xfId="131" applyFont="1" applyFill="1" applyBorder="1" applyAlignment="1">
      <alignment horizontal="center" vertical="center"/>
    </xf>
    <xf numFmtId="176" fontId="64" fillId="22" borderId="30" xfId="131" applyFont="1" applyFill="1" applyBorder="1" applyAlignment="1">
      <alignment horizontal="center" vertical="center"/>
    </xf>
    <xf numFmtId="184" fontId="78" fillId="0" borderId="0" xfId="131" applyNumberFormat="1" applyFont="1" applyFill="1" applyBorder="1" applyAlignment="1">
      <alignment horizontal="center"/>
    </xf>
    <xf numFmtId="184" fontId="78" fillId="0" borderId="0" xfId="131" applyNumberFormat="1" applyFont="1" applyFill="1" applyBorder="1" applyAlignment="1">
      <alignment horizontal="center" vertical="center" wrapText="1"/>
    </xf>
    <xf numFmtId="176" fontId="77" fillId="0" borderId="52" xfId="131" applyFont="1" applyFill="1" applyBorder="1" applyAlignment="1">
      <alignment horizontal="left"/>
    </xf>
    <xf numFmtId="176" fontId="81" fillId="31" borderId="32" xfId="101" applyFont="1" applyFill="1" applyBorder="1" applyAlignment="1">
      <alignment horizontal="center" vertical="center"/>
    </xf>
    <xf numFmtId="176" fontId="64" fillId="0" borderId="0" xfId="131" applyFont="1" applyFill="1" applyBorder="1" applyAlignment="1">
      <alignment horizontal="center" vertical="center"/>
    </xf>
    <xf numFmtId="49" fontId="64" fillId="0" borderId="32" xfId="135" applyNumberFormat="1" applyFont="1" applyBorder="1" applyAlignment="1">
      <alignment horizontal="center" vertical="center" wrapText="1"/>
    </xf>
    <xf numFmtId="176" fontId="64" fillId="32" borderId="32" xfId="101" applyFont="1" applyFill="1" applyBorder="1" applyAlignment="1">
      <alignment horizontal="center" vertical="center"/>
    </xf>
    <xf numFmtId="176" fontId="83" fillId="24" borderId="30" xfId="131" applyFont="1" applyFill="1" applyBorder="1" applyAlignment="1">
      <alignment horizontal="center" vertical="center"/>
    </xf>
    <xf numFmtId="176" fontId="74" fillId="0" borderId="53" xfId="131" applyFont="1" applyBorder="1"/>
    <xf numFmtId="176" fontId="64" fillId="0" borderId="54" xfId="131" applyFont="1" applyBorder="1" applyAlignment="1">
      <alignment horizontal="center" vertical="center" wrapText="1"/>
    </xf>
    <xf numFmtId="176" fontId="64" fillId="0" borderId="55" xfId="131" applyFont="1" applyBorder="1" applyAlignment="1">
      <alignment horizontal="center" vertical="center" wrapText="1"/>
    </xf>
    <xf numFmtId="176" fontId="64" fillId="0" borderId="53" xfId="131" applyFont="1" applyBorder="1"/>
    <xf numFmtId="176" fontId="64" fillId="33" borderId="32" xfId="101" applyFont="1" applyFill="1" applyBorder="1" applyAlignment="1">
      <alignment horizontal="center" vertical="center"/>
    </xf>
    <xf numFmtId="184" fontId="64" fillId="0" borderId="0" xfId="131" applyNumberFormat="1" applyFont="1" applyFill="1" applyBorder="1" applyAlignment="1">
      <alignment horizontal="center"/>
    </xf>
    <xf numFmtId="176" fontId="58" fillId="0" borderId="0" xfId="131" applyFont="1" applyFill="1" applyBorder="1" applyAlignment="1">
      <alignment horizontal="left"/>
    </xf>
    <xf numFmtId="184" fontId="78" fillId="0" borderId="32" xfId="131" applyNumberFormat="1" applyFont="1" applyFill="1" applyBorder="1" applyAlignment="1">
      <alignment horizontal="center"/>
    </xf>
    <xf numFmtId="184" fontId="78" fillId="0" borderId="33" xfId="131" applyNumberFormat="1" applyFont="1" applyFill="1" applyBorder="1" applyAlignment="1">
      <alignment horizontal="center" vertical="center" wrapText="1"/>
    </xf>
    <xf numFmtId="194" fontId="64" fillId="0" borderId="34" xfId="131" applyNumberFormat="1" applyFont="1" applyFill="1" applyBorder="1" applyAlignment="1" applyProtection="1">
      <alignment horizontal="center"/>
      <protection locked="0"/>
    </xf>
    <xf numFmtId="176" fontId="58" fillId="0" borderId="0" xfId="131" applyFont="1" applyFill="1" applyBorder="1"/>
    <xf numFmtId="176" fontId="64" fillId="0" borderId="34" xfId="131" applyFont="1" applyBorder="1" applyAlignment="1">
      <alignment horizontal="center"/>
    </xf>
    <xf numFmtId="176" fontId="48" fillId="0" borderId="0" xfId="131" applyFont="1"/>
    <xf numFmtId="176" fontId="64" fillId="0" borderId="56" xfId="131" applyFont="1" applyBorder="1" applyAlignment="1">
      <alignment horizontal="center" vertical="center" wrapText="1"/>
    </xf>
    <xf numFmtId="176" fontId="64" fillId="0" borderId="7" xfId="131" applyFont="1" applyBorder="1" applyAlignment="1">
      <alignment horizontal="center" vertical="center" wrapText="1"/>
    </xf>
    <xf numFmtId="184" fontId="78" fillId="0" borderId="2" xfId="131" applyNumberFormat="1" applyFont="1" applyFill="1" applyBorder="1" applyAlignment="1">
      <alignment horizontal="center"/>
    </xf>
    <xf numFmtId="176" fontId="64" fillId="0" borderId="36" xfId="131" applyFont="1" applyBorder="1" applyAlignment="1">
      <alignment horizontal="center" vertical="center" wrapText="1"/>
    </xf>
    <xf numFmtId="176" fontId="64" fillId="0" borderId="34" xfId="131" applyFont="1" applyBorder="1" applyAlignment="1">
      <alignment horizontal="center" vertical="center" wrapText="1"/>
    </xf>
    <xf numFmtId="176" fontId="64" fillId="0" borderId="31" xfId="131" applyFont="1" applyBorder="1" applyAlignment="1">
      <alignment horizontal="center" vertical="center" wrapText="1"/>
    </xf>
    <xf numFmtId="176" fontId="64" fillId="0" borderId="56" xfId="131" applyFont="1" applyBorder="1" applyAlignment="1">
      <alignment horizontal="center" vertical="center" wrapText="1"/>
    </xf>
    <xf numFmtId="176" fontId="78" fillId="0" borderId="41" xfId="131" applyFont="1" applyFill="1" applyBorder="1" applyAlignment="1">
      <alignment horizontal="center" vertical="center"/>
    </xf>
    <xf numFmtId="176" fontId="78" fillId="0" borderId="47" xfId="131" applyFont="1" applyFill="1" applyBorder="1" applyAlignment="1">
      <alignment horizontal="center" vertical="center"/>
    </xf>
    <xf numFmtId="176" fontId="78" fillId="0" borderId="52" xfId="131" applyFont="1" applyFill="1" applyBorder="1" applyAlignment="1">
      <alignment horizontal="center" vertical="center"/>
    </xf>
    <xf numFmtId="176" fontId="78" fillId="0" borderId="39" xfId="131" applyFont="1" applyFill="1" applyBorder="1" applyAlignment="1">
      <alignment horizontal="center" vertical="center"/>
    </xf>
    <xf numFmtId="176" fontId="64" fillId="0" borderId="32" xfId="131" applyFont="1" applyBorder="1" applyAlignment="1">
      <alignment horizontal="center" vertical="center" wrapText="1"/>
    </xf>
    <xf numFmtId="176" fontId="64" fillId="0" borderId="0" xfId="131" applyFont="1" applyFill="1" applyBorder="1"/>
    <xf numFmtId="184" fontId="64" fillId="0" borderId="32" xfId="135" applyNumberFormat="1" applyFont="1" applyBorder="1" applyAlignment="1">
      <alignment horizontal="center"/>
    </xf>
    <xf numFmtId="184" fontId="64" fillId="0" borderId="32" xfId="135" applyNumberFormat="1" applyFont="1" applyBorder="1" applyAlignment="1">
      <alignment horizontal="center" vertical="center" wrapText="1"/>
    </xf>
    <xf numFmtId="176" fontId="58" fillId="0" borderId="0" xfId="131" applyFont="1" applyBorder="1" applyAlignment="1">
      <alignment horizontal="left" vertical="center" shrinkToFit="1"/>
    </xf>
    <xf numFmtId="176" fontId="64" fillId="0" borderId="29" xfId="131" applyFont="1" applyBorder="1" applyAlignment="1">
      <alignment horizontal="center" vertical="center"/>
    </xf>
    <xf numFmtId="176" fontId="64" fillId="0" borderId="0" xfId="131" applyFont="1" applyBorder="1" applyAlignment="1">
      <alignment horizontal="center" vertical="center"/>
    </xf>
    <xf numFmtId="176" fontId="64" fillId="0" borderId="0" xfId="131" applyFont="1" applyBorder="1" applyAlignment="1">
      <alignment horizontal="center" vertical="center"/>
    </xf>
    <xf numFmtId="176" fontId="64" fillId="0" borderId="56" xfId="131" applyFont="1" applyBorder="1" applyAlignment="1">
      <alignment horizontal="center" vertical="center"/>
    </xf>
    <xf numFmtId="176" fontId="64" fillId="0" borderId="36" xfId="131" applyFont="1" applyBorder="1" applyAlignment="1">
      <alignment horizontal="center" vertical="center"/>
    </xf>
    <xf numFmtId="176" fontId="64" fillId="0" borderId="57" xfId="131" applyFont="1" applyBorder="1" applyAlignment="1">
      <alignment horizontal="center" vertical="center"/>
    </xf>
    <xf numFmtId="176" fontId="64" fillId="34" borderId="37" xfId="101" applyFont="1" applyFill="1" applyBorder="1" applyAlignment="1">
      <alignment horizontal="center" vertical="center"/>
    </xf>
    <xf numFmtId="176" fontId="64" fillId="34" borderId="38" xfId="101" applyFont="1" applyFill="1" applyBorder="1" applyAlignment="1">
      <alignment horizontal="center" vertical="center"/>
    </xf>
    <xf numFmtId="176" fontId="64" fillId="34" borderId="39" xfId="101" applyFont="1" applyFill="1" applyBorder="1" applyAlignment="1">
      <alignment horizontal="center" vertical="center"/>
    </xf>
    <xf numFmtId="176" fontId="64" fillId="34" borderId="40" xfId="101" applyFont="1" applyFill="1" applyBorder="1" applyAlignment="1">
      <alignment horizontal="center" vertical="center"/>
    </xf>
    <xf numFmtId="176" fontId="64" fillId="0" borderId="0" xfId="131" applyFont="1" applyFill="1" applyBorder="1" applyAlignment="1">
      <alignment horizontal="center" vertical="center" shrinkToFit="1"/>
    </xf>
    <xf numFmtId="49" fontId="64" fillId="0" borderId="0" xfId="131" applyNumberFormat="1" applyFont="1" applyFill="1" applyBorder="1" applyAlignment="1">
      <alignment horizontal="center" vertical="center" shrinkToFit="1"/>
    </xf>
    <xf numFmtId="185" fontId="64" fillId="0" borderId="0" xfId="131" applyNumberFormat="1" applyFont="1" applyFill="1" applyBorder="1" applyAlignment="1">
      <alignment horizontal="center" vertical="center" shrinkToFit="1"/>
    </xf>
    <xf numFmtId="176" fontId="58" fillId="0" borderId="0" xfId="131" applyFont="1" applyFill="1" applyBorder="1" applyAlignment="1">
      <alignment horizontal="left" vertical="center" shrinkToFit="1"/>
    </xf>
    <xf numFmtId="176" fontId="78" fillId="0" borderId="30" xfId="131" applyFont="1" applyFill="1" applyBorder="1" applyAlignment="1">
      <alignment horizontal="center" vertical="center"/>
    </xf>
    <xf numFmtId="176" fontId="64" fillId="0" borderId="32" xfId="131" applyFont="1" applyBorder="1" applyAlignment="1">
      <alignment horizontal="center" vertical="center"/>
    </xf>
    <xf numFmtId="176" fontId="64" fillId="0" borderId="30" xfId="131" applyFont="1" applyBorder="1" applyAlignment="1">
      <alignment horizontal="center" vertical="center"/>
    </xf>
    <xf numFmtId="176" fontId="64" fillId="35" borderId="32" xfId="131" applyFont="1" applyFill="1" applyBorder="1" applyAlignment="1">
      <alignment horizontal="center" vertical="center"/>
    </xf>
    <xf numFmtId="184" fontId="64" fillId="0" borderId="0" xfId="131" applyNumberFormat="1" applyFont="1" applyBorder="1" applyAlignment="1">
      <alignment horizontal="center" wrapText="1"/>
    </xf>
    <xf numFmtId="176" fontId="78" fillId="0" borderId="0" xfId="131" applyFont="1" applyFill="1" applyBorder="1" applyAlignment="1">
      <alignment horizontal="center" vertical="center"/>
    </xf>
    <xf numFmtId="176" fontId="29" fillId="3" borderId="0" xfId="131" applyNumberFormat="1" applyFont="1" applyFill="1" applyBorder="1" applyAlignment="1">
      <alignment horizontal="center" vertical="center" wrapText="1"/>
    </xf>
    <xf numFmtId="176" fontId="64" fillId="0" borderId="0" xfId="131" applyFont="1" applyBorder="1" applyAlignment="1">
      <alignment horizontal="center"/>
    </xf>
    <xf numFmtId="176" fontId="78" fillId="0" borderId="32" xfId="131" applyFont="1" applyFill="1" applyBorder="1" applyAlignment="1">
      <alignment horizontal="center" vertical="center"/>
    </xf>
    <xf numFmtId="176" fontId="64" fillId="0" borderId="30" xfId="131" applyFont="1" applyBorder="1" applyAlignment="1">
      <alignment horizontal="center" vertical="center"/>
    </xf>
    <xf numFmtId="176" fontId="78" fillId="0" borderId="0" xfId="131" applyFont="1" applyFill="1" applyBorder="1" applyAlignment="1">
      <alignment horizontal="center" vertical="center" shrinkToFit="1"/>
    </xf>
    <xf numFmtId="49" fontId="78" fillId="0" borderId="0" xfId="131" applyNumberFormat="1" applyFont="1" applyFill="1" applyBorder="1" applyAlignment="1">
      <alignment horizontal="center" vertical="center" shrinkToFit="1"/>
    </xf>
    <xf numFmtId="185" fontId="78" fillId="0" borderId="0" xfId="131" applyNumberFormat="1" applyFont="1" applyFill="1" applyBorder="1" applyAlignment="1">
      <alignment horizontal="center" vertical="center" shrinkToFit="1"/>
    </xf>
    <xf numFmtId="176" fontId="77" fillId="0" borderId="0" xfId="131" applyFont="1" applyFill="1" applyBorder="1" applyAlignment="1">
      <alignment horizontal="left" vertical="center" shrinkToFit="1"/>
    </xf>
    <xf numFmtId="176" fontId="64" fillId="0" borderId="0" xfId="131" applyFont="1" applyBorder="1"/>
    <xf numFmtId="176" fontId="58" fillId="4" borderId="41" xfId="131" applyFont="1" applyFill="1" applyBorder="1" applyAlignment="1">
      <alignment horizontal="left" vertical="center"/>
    </xf>
    <xf numFmtId="176" fontId="64" fillId="0" borderId="0" xfId="131" applyFont="1" applyAlignment="1"/>
    <xf numFmtId="176" fontId="83" fillId="0" borderId="0" xfId="131" applyFont="1" applyAlignment="1"/>
    <xf numFmtId="184" fontId="64" fillId="24" borderId="32" xfId="131" applyNumberFormat="1" applyFont="1" applyFill="1" applyBorder="1" applyAlignment="1">
      <alignment horizontal="center"/>
    </xf>
    <xf numFmtId="176" fontId="58" fillId="3" borderId="0" xfId="131" applyFont="1" applyFill="1" applyBorder="1" applyAlignment="1">
      <alignment horizontal="left" vertical="center" wrapText="1" shrinkToFit="1"/>
    </xf>
    <xf numFmtId="176" fontId="58" fillId="3" borderId="0" xfId="131" applyFont="1" applyFill="1" applyBorder="1" applyAlignment="1">
      <alignment horizontal="left" vertical="center" wrapText="1" shrinkToFit="1"/>
    </xf>
    <xf numFmtId="176" fontId="64" fillId="3" borderId="32" xfId="131" applyFont="1" applyFill="1" applyBorder="1" applyAlignment="1">
      <alignment horizontal="center" vertical="center" wrapText="1"/>
    </xf>
    <xf numFmtId="176" fontId="64" fillId="0" borderId="32" xfId="131" applyFont="1" applyBorder="1" applyAlignment="1">
      <alignment horizontal="center" vertical="center" wrapText="1"/>
    </xf>
    <xf numFmtId="176" fontId="64" fillId="3" borderId="32" xfId="131" applyFont="1" applyFill="1" applyBorder="1" applyAlignment="1">
      <alignment horizontal="center" vertical="center" wrapText="1"/>
    </xf>
    <xf numFmtId="176" fontId="64" fillId="0" borderId="0" xfId="131" applyFont="1" applyFill="1" applyAlignment="1"/>
    <xf numFmtId="176" fontId="58" fillId="0" borderId="41" xfId="131" applyFont="1" applyFill="1" applyBorder="1" applyAlignment="1">
      <alignment horizontal="left" vertical="center" shrinkToFit="1"/>
    </xf>
    <xf numFmtId="49" fontId="58" fillId="0" borderId="41" xfId="131" applyNumberFormat="1" applyFont="1" applyFill="1" applyBorder="1" applyAlignment="1">
      <alignment horizontal="left" vertical="center" shrinkToFit="1"/>
    </xf>
    <xf numFmtId="185" fontId="58" fillId="0" borderId="41" xfId="131" applyNumberFormat="1" applyFont="1" applyFill="1" applyBorder="1" applyAlignment="1">
      <alignment horizontal="left" vertical="center" shrinkToFit="1"/>
    </xf>
    <xf numFmtId="176" fontId="58" fillId="0" borderId="52" xfId="131" applyFont="1" applyFill="1" applyBorder="1" applyAlignment="1">
      <alignment horizontal="left" vertical="center" shrinkToFit="1"/>
    </xf>
    <xf numFmtId="176" fontId="58" fillId="0" borderId="58" xfId="131" applyFont="1" applyFill="1" applyBorder="1" applyAlignment="1">
      <alignment horizontal="left" vertical="center" shrinkToFit="1"/>
    </xf>
    <xf numFmtId="176" fontId="64" fillId="3" borderId="41" xfId="131" applyFont="1" applyFill="1" applyBorder="1" applyAlignment="1">
      <alignment horizontal="center" vertical="center" wrapText="1"/>
    </xf>
    <xf numFmtId="176" fontId="64" fillId="3" borderId="30" xfId="131" applyFont="1" applyFill="1" applyBorder="1" applyAlignment="1">
      <alignment horizontal="center" vertical="center" wrapText="1"/>
    </xf>
    <xf numFmtId="176" fontId="58" fillId="3" borderId="52" xfId="131" applyFont="1" applyFill="1" applyBorder="1" applyAlignment="1">
      <alignment horizontal="left" vertical="center" wrapText="1" shrinkToFit="1"/>
    </xf>
    <xf numFmtId="176" fontId="58" fillId="24" borderId="0" xfId="131" applyFont="1" applyFill="1" applyBorder="1" applyAlignment="1">
      <alignment horizontal="left" vertical="center" shrinkToFit="1"/>
    </xf>
    <xf numFmtId="176" fontId="64" fillId="24" borderId="32" xfId="131" applyFont="1" applyFill="1" applyBorder="1" applyAlignment="1">
      <alignment horizontal="center" vertical="center"/>
    </xf>
    <xf numFmtId="176" fontId="64" fillId="0" borderId="32" xfId="131" applyFont="1" applyBorder="1" applyAlignment="1"/>
    <xf numFmtId="176" fontId="64" fillId="24" borderId="32" xfId="131" applyFont="1" applyFill="1" applyBorder="1" applyAlignment="1">
      <alignment horizontal="center" vertical="center" wrapText="1"/>
    </xf>
    <xf numFmtId="176" fontId="64" fillId="35" borderId="32" xfId="131" applyFont="1" applyFill="1" applyBorder="1" applyAlignment="1"/>
    <xf numFmtId="176" fontId="64" fillId="0" borderId="0" xfId="131" applyFont="1" applyFill="1" applyBorder="1" applyAlignment="1"/>
    <xf numFmtId="176" fontId="64" fillId="23" borderId="32" xfId="101" applyFont="1" applyFill="1" applyBorder="1" applyAlignment="1">
      <alignment horizontal="center" vertical="center"/>
    </xf>
    <xf numFmtId="184" fontId="64" fillId="0" borderId="32" xfId="131" applyNumberFormat="1" applyFont="1" applyFill="1" applyBorder="1" applyAlignment="1">
      <alignment horizontal="center"/>
    </xf>
    <xf numFmtId="184" fontId="64" fillId="0" borderId="33" xfId="131" applyNumberFormat="1" applyFont="1" applyFill="1" applyBorder="1" applyAlignment="1">
      <alignment horizontal="center" vertical="center"/>
    </xf>
    <xf numFmtId="176" fontId="58" fillId="0" borderId="0" xfId="131" applyFont="1" applyFill="1" applyBorder="1" applyAlignment="1">
      <alignment horizontal="left" vertical="center" shrinkToFit="1"/>
    </xf>
    <xf numFmtId="184" fontId="64" fillId="0" borderId="33" xfId="131" applyNumberFormat="1" applyFont="1" applyBorder="1" applyAlignment="1">
      <alignment horizontal="center" vertical="center"/>
    </xf>
    <xf numFmtId="176" fontId="64" fillId="24" borderId="31" xfId="131" applyFont="1" applyFill="1" applyBorder="1" applyAlignment="1">
      <alignment horizontal="center" vertical="center"/>
    </xf>
    <xf numFmtId="176" fontId="64" fillId="0" borderId="44" xfId="131" applyFont="1" applyBorder="1" applyAlignment="1"/>
    <xf numFmtId="176" fontId="64" fillId="24" borderId="36" xfId="131" applyFont="1" applyFill="1" applyBorder="1" applyAlignment="1">
      <alignment horizontal="center" vertical="center"/>
    </xf>
    <xf numFmtId="176" fontId="64" fillId="24" borderId="59" xfId="131" applyFont="1" applyFill="1" applyBorder="1" applyAlignment="1">
      <alignment horizontal="center" vertical="center"/>
    </xf>
    <xf numFmtId="184" fontId="64" fillId="24" borderId="32" xfId="131" applyNumberFormat="1" applyFont="1" applyFill="1" applyBorder="1" applyAlignment="1">
      <alignment horizontal="center" vertical="center"/>
    </xf>
    <xf numFmtId="176" fontId="64" fillId="36" borderId="37" xfId="101" applyFont="1" applyFill="1" applyBorder="1" applyAlignment="1">
      <alignment horizontal="center" vertical="center"/>
    </xf>
    <xf numFmtId="176" fontId="64" fillId="36" borderId="38" xfId="101" applyFont="1" applyFill="1" applyBorder="1" applyAlignment="1">
      <alignment horizontal="center" vertical="center"/>
    </xf>
    <xf numFmtId="176" fontId="64" fillId="36" borderId="39" xfId="101" applyFont="1" applyFill="1" applyBorder="1" applyAlignment="1">
      <alignment horizontal="center" vertical="center"/>
    </xf>
    <xf numFmtId="176" fontId="64" fillId="36" borderId="40" xfId="101" applyFont="1" applyFill="1" applyBorder="1" applyAlignment="1">
      <alignment horizontal="center" vertical="center"/>
    </xf>
    <xf numFmtId="184" fontId="64" fillId="3" borderId="32" xfId="131" applyNumberFormat="1" applyFont="1" applyFill="1" applyBorder="1" applyAlignment="1">
      <alignment horizontal="center"/>
    </xf>
    <xf numFmtId="176" fontId="58" fillId="24" borderId="0" xfId="131" applyFont="1" applyFill="1" applyBorder="1" applyAlignment="1">
      <alignment horizontal="center" vertical="center" shrinkToFit="1"/>
    </xf>
    <xf numFmtId="176" fontId="64" fillId="24" borderId="48" xfId="131" applyFont="1" applyFill="1" applyBorder="1" applyAlignment="1">
      <alignment horizontal="center" vertical="center"/>
    </xf>
    <xf numFmtId="176" fontId="64" fillId="24" borderId="51" xfId="131" applyFont="1" applyFill="1" applyBorder="1" applyAlignment="1">
      <alignment horizontal="center" vertical="center"/>
    </xf>
    <xf numFmtId="176" fontId="64" fillId="24" borderId="49" xfId="131" applyFont="1" applyFill="1" applyBorder="1" applyAlignment="1">
      <alignment horizontal="center" vertical="center"/>
    </xf>
    <xf numFmtId="176" fontId="64" fillId="35" borderId="49" xfId="131" applyFont="1" applyFill="1" applyBorder="1" applyAlignment="1">
      <alignment horizontal="center" vertical="center"/>
    </xf>
    <xf numFmtId="176" fontId="64" fillId="24" borderId="29" xfId="131" applyFont="1" applyFill="1" applyBorder="1" applyAlignment="1">
      <alignment horizontal="center" vertical="center"/>
    </xf>
    <xf numFmtId="176" fontId="64" fillId="35" borderId="29" xfId="131" applyFont="1" applyFill="1" applyBorder="1" applyAlignment="1">
      <alignment horizontal="center" vertical="center"/>
    </xf>
    <xf numFmtId="176" fontId="64" fillId="0" borderId="32" xfId="131" applyFont="1" applyFill="1" applyBorder="1" applyAlignment="1">
      <alignment horizontal="center" vertical="center"/>
    </xf>
    <xf numFmtId="176" fontId="64" fillId="25" borderId="49" xfId="131" applyFont="1" applyFill="1" applyBorder="1" applyAlignment="1">
      <alignment horizontal="center" vertical="center"/>
    </xf>
    <xf numFmtId="176" fontId="64" fillId="25" borderId="29" xfId="131" applyFont="1" applyFill="1" applyBorder="1" applyAlignment="1">
      <alignment horizontal="center" vertical="center"/>
    </xf>
    <xf numFmtId="176" fontId="58" fillId="4" borderId="0" xfId="136" applyFont="1" applyFill="1" applyBorder="1" applyAlignment="1">
      <alignment horizontal="left" vertical="center"/>
    </xf>
    <xf numFmtId="176" fontId="74" fillId="0" borderId="0" xfId="131" applyFont="1" applyBorder="1" applyAlignment="1"/>
    <xf numFmtId="176" fontId="64" fillId="0" borderId="31" xfId="131" applyFont="1" applyBorder="1" applyAlignment="1">
      <alignment horizontal="center" vertical="center"/>
    </xf>
    <xf numFmtId="176" fontId="64" fillId="0" borderId="46" xfId="131" applyFont="1" applyBorder="1" applyAlignment="1"/>
    <xf numFmtId="176" fontId="64" fillId="0" borderId="32" xfId="131" applyFont="1" applyBorder="1" applyAlignment="1">
      <alignment horizontal="center"/>
    </xf>
    <xf numFmtId="176" fontId="64" fillId="25" borderId="32" xfId="131" applyFont="1" applyFill="1" applyBorder="1" applyAlignment="1">
      <alignment horizontal="center"/>
    </xf>
    <xf numFmtId="176" fontId="64" fillId="0" borderId="15" xfId="131" applyFont="1" applyBorder="1" applyAlignment="1">
      <alignment horizontal="center" vertical="center"/>
    </xf>
    <xf numFmtId="176" fontId="64" fillId="25" borderId="32" xfId="131" applyFont="1" applyFill="1" applyBorder="1" applyAlignment="1">
      <alignment horizontal="center" vertical="center"/>
    </xf>
    <xf numFmtId="176" fontId="64" fillId="0" borderId="30" xfId="131" applyFont="1" applyFill="1" applyBorder="1" applyAlignment="1">
      <alignment horizontal="center"/>
    </xf>
    <xf numFmtId="176" fontId="64" fillId="35" borderId="32" xfId="131" applyFont="1" applyFill="1" applyBorder="1" applyAlignment="1">
      <alignment horizontal="center"/>
    </xf>
    <xf numFmtId="176" fontId="64" fillId="0" borderId="32" xfId="133" applyFont="1" applyFill="1" applyBorder="1" applyAlignment="1">
      <alignment horizontal="center" vertical="center" wrapText="1"/>
    </xf>
    <xf numFmtId="176" fontId="64" fillId="0" borderId="32" xfId="131" applyFont="1" applyFill="1" applyBorder="1" applyAlignment="1">
      <alignment horizontal="center"/>
    </xf>
    <xf numFmtId="176" fontId="64" fillId="0" borderId="32" xfId="137" applyFont="1" applyFill="1" applyBorder="1" applyAlignment="1">
      <alignment horizontal="center" wrapText="1"/>
    </xf>
    <xf numFmtId="176" fontId="64" fillId="0" borderId="49" xfId="131" applyFont="1" applyBorder="1" applyAlignment="1">
      <alignment horizontal="center" vertical="center"/>
    </xf>
    <xf numFmtId="176" fontId="64" fillId="0" borderId="60" xfId="131" applyFont="1" applyBorder="1" applyAlignment="1">
      <alignment horizontal="center" vertical="center"/>
    </xf>
    <xf numFmtId="176" fontId="64" fillId="14" borderId="41" xfId="131" applyFont="1" applyFill="1" applyBorder="1" applyAlignment="1">
      <alignment horizontal="center" vertical="center"/>
    </xf>
    <xf numFmtId="176" fontId="64" fillId="0" borderId="29" xfId="131" applyFont="1" applyBorder="1" applyAlignment="1">
      <alignment horizontal="center" vertical="center"/>
    </xf>
    <xf numFmtId="176" fontId="64" fillId="0" borderId="61" xfId="131" applyFont="1" applyBorder="1" applyAlignment="1">
      <alignment horizontal="center" vertical="center"/>
    </xf>
    <xf numFmtId="176" fontId="64" fillId="14" borderId="30" xfId="131" applyFont="1" applyFill="1" applyBorder="1" applyAlignment="1">
      <alignment horizontal="center" vertical="center"/>
    </xf>
    <xf numFmtId="176" fontId="74" fillId="0" borderId="0" xfId="131" applyFont="1" applyFill="1" applyBorder="1" applyAlignment="1"/>
    <xf numFmtId="184" fontId="64" fillId="0" borderId="0" xfId="131" applyNumberFormat="1" applyFont="1" applyFill="1" applyBorder="1" applyAlignment="1">
      <alignment horizontal="center" wrapText="1"/>
    </xf>
    <xf numFmtId="176" fontId="64" fillId="0" borderId="0" xfId="131" applyFont="1" applyFill="1" applyBorder="1" applyAlignment="1">
      <alignment horizontal="center" vertical="center" wrapText="1"/>
    </xf>
    <xf numFmtId="176" fontId="64" fillId="14" borderId="32" xfId="131" applyFont="1" applyFill="1" applyBorder="1" applyAlignment="1">
      <alignment horizontal="center"/>
    </xf>
    <xf numFmtId="176" fontId="64" fillId="14" borderId="32" xfId="131" applyFont="1" applyFill="1" applyBorder="1" applyAlignment="1">
      <alignment horizontal="center" vertical="center"/>
    </xf>
    <xf numFmtId="176" fontId="64" fillId="0" borderId="41" xfId="131" applyFont="1" applyBorder="1" applyAlignment="1">
      <alignment horizontal="center" vertical="center" wrapText="1"/>
    </xf>
    <xf numFmtId="176" fontId="64" fillId="0" borderId="47" xfId="131" applyFont="1" applyBorder="1" applyAlignment="1">
      <alignment horizontal="center" vertical="center" wrapText="1"/>
    </xf>
    <xf numFmtId="176" fontId="64" fillId="0" borderId="30" xfId="131" applyFont="1" applyBorder="1" applyAlignment="1">
      <alignment horizontal="center" vertical="center" wrapText="1"/>
    </xf>
    <xf numFmtId="184" fontId="78" fillId="0" borderId="32" xfId="131" applyNumberFormat="1" applyFont="1" applyFill="1" applyBorder="1" applyAlignment="1">
      <alignment horizontal="center" wrapText="1"/>
    </xf>
    <xf numFmtId="176" fontId="74" fillId="0" borderId="0" xfId="131" applyFont="1" applyBorder="1"/>
    <xf numFmtId="176" fontId="64" fillId="0" borderId="30" xfId="131" applyFont="1" applyBorder="1" applyAlignment="1">
      <alignment horizontal="center"/>
    </xf>
    <xf numFmtId="176" fontId="64" fillId="14" borderId="30" xfId="131" applyFont="1" applyFill="1" applyBorder="1" applyAlignment="1">
      <alignment horizontal="center"/>
    </xf>
    <xf numFmtId="176" fontId="64" fillId="0" borderId="33" xfId="131" applyFont="1" applyFill="1" applyBorder="1" applyAlignment="1">
      <alignment horizontal="center" vertical="center" wrapText="1"/>
    </xf>
    <xf numFmtId="176" fontId="64" fillId="0" borderId="34" xfId="131" applyFont="1" applyFill="1" applyBorder="1" applyAlignment="1">
      <alignment horizontal="center" vertical="center" wrapText="1"/>
    </xf>
    <xf numFmtId="176" fontId="64" fillId="0" borderId="62" xfId="131" applyFont="1" applyBorder="1" applyAlignment="1">
      <alignment horizontal="center" vertical="center"/>
    </xf>
    <xf numFmtId="176" fontId="64" fillId="0" borderId="49" xfId="131" applyFont="1" applyBorder="1" applyAlignment="1"/>
    <xf numFmtId="176" fontId="64" fillId="0" borderId="63" xfId="131" applyFont="1" applyBorder="1" applyAlignment="1">
      <alignment horizontal="center" vertical="center"/>
    </xf>
    <xf numFmtId="176" fontId="64" fillId="0" borderId="54" xfId="131" applyFont="1" applyBorder="1" applyAlignment="1">
      <alignment horizontal="center" vertical="center"/>
    </xf>
    <xf numFmtId="184" fontId="78" fillId="0" borderId="0" xfId="131" applyNumberFormat="1" applyFont="1" applyFill="1" applyBorder="1" applyAlignment="1">
      <alignment horizontal="center" wrapText="1"/>
    </xf>
    <xf numFmtId="176" fontId="64" fillId="0" borderId="0" xfId="131" applyFont="1" applyBorder="1" applyAlignment="1">
      <alignment horizontal="center" vertical="center" wrapText="1"/>
    </xf>
    <xf numFmtId="184" fontId="78" fillId="0" borderId="32" xfId="131" applyNumberFormat="1" applyFont="1" applyFill="1" applyBorder="1" applyAlignment="1">
      <alignment horizontal="center" vertical="center" wrapText="1"/>
    </xf>
    <xf numFmtId="176" fontId="64" fillId="0" borderId="31" xfId="131" applyFont="1" applyBorder="1" applyAlignment="1"/>
    <xf numFmtId="176" fontId="64" fillId="35" borderId="30" xfId="131" applyFont="1" applyFill="1" applyBorder="1" applyAlignment="1">
      <alignment horizontal="center"/>
    </xf>
    <xf numFmtId="176" fontId="64" fillId="0" borderId="36" xfId="131" applyFont="1" applyBorder="1" applyAlignment="1">
      <alignment horizontal="center" vertical="center"/>
    </xf>
    <xf numFmtId="176" fontId="74" fillId="0" borderId="0" xfId="131" applyFont="1" applyFill="1" applyBorder="1"/>
    <xf numFmtId="176" fontId="84" fillId="0" borderId="0" xfId="131" applyFont="1" applyBorder="1"/>
    <xf numFmtId="176" fontId="78" fillId="0" borderId="0" xfId="131" applyFont="1" applyBorder="1" applyAlignment="1"/>
    <xf numFmtId="176" fontId="78" fillId="0" borderId="41" xfId="131" applyFont="1" applyFill="1" applyBorder="1" applyAlignment="1">
      <alignment horizontal="center" vertical="center" wrapText="1"/>
    </xf>
    <xf numFmtId="176" fontId="78" fillId="0" borderId="47" xfId="131" applyFont="1" applyFill="1" applyBorder="1" applyAlignment="1">
      <alignment horizontal="center" vertical="center" wrapText="1"/>
    </xf>
    <xf numFmtId="176" fontId="78" fillId="0" borderId="30" xfId="131" applyFont="1" applyFill="1" applyBorder="1" applyAlignment="1">
      <alignment horizontal="center" vertical="center" wrapText="1"/>
    </xf>
    <xf numFmtId="176" fontId="64" fillId="0" borderId="0" xfId="131" applyFont="1" applyBorder="1" applyAlignment="1"/>
    <xf numFmtId="176" fontId="64" fillId="0" borderId="34" xfId="131" applyFont="1" applyBorder="1" applyAlignment="1">
      <alignment horizontal="center" vertical="center"/>
    </xf>
    <xf numFmtId="176" fontId="64" fillId="0" borderId="41" xfId="131" applyFont="1" applyBorder="1" applyAlignment="1">
      <alignment horizontal="center" vertical="center"/>
    </xf>
    <xf numFmtId="176" fontId="64" fillId="25" borderId="41" xfId="131" applyFont="1" applyFill="1" applyBorder="1" applyAlignment="1">
      <alignment horizontal="center" vertical="center"/>
    </xf>
    <xf numFmtId="176" fontId="64" fillId="25" borderId="30" xfId="131" applyFont="1" applyFill="1" applyBorder="1" applyAlignment="1">
      <alignment horizontal="center" vertical="center"/>
    </xf>
    <xf numFmtId="176" fontId="84" fillId="0" borderId="0" xfId="131" applyFont="1" applyFill="1" applyBorder="1"/>
    <xf numFmtId="176" fontId="84" fillId="0" borderId="0" xfId="131" applyFont="1" applyFill="1" applyBorder="1" applyAlignment="1"/>
    <xf numFmtId="184" fontId="64" fillId="0" borderId="41" xfId="131" applyNumberFormat="1" applyFont="1" applyFill="1" applyBorder="1" applyAlignment="1">
      <alignment horizontal="center" wrapText="1"/>
    </xf>
    <xf numFmtId="176" fontId="64" fillId="0" borderId="41" xfId="133" applyFont="1" applyFill="1" applyBorder="1" applyAlignment="1">
      <alignment horizontal="center" vertical="center" wrapText="1"/>
    </xf>
    <xf numFmtId="176" fontId="64" fillId="0" borderId="47" xfId="133" applyFont="1" applyFill="1" applyBorder="1" applyAlignment="1">
      <alignment horizontal="center" vertical="center" wrapText="1"/>
    </xf>
    <xf numFmtId="176" fontId="64" fillId="0" borderId="30" xfId="133" applyFont="1" applyFill="1" applyBorder="1" applyAlignment="1">
      <alignment horizontal="center" vertical="center" wrapText="1"/>
    </xf>
    <xf numFmtId="176" fontId="78" fillId="0" borderId="0" xfId="131" applyFont="1" applyAlignment="1">
      <alignment horizontal="center" wrapText="1"/>
    </xf>
    <xf numFmtId="184" fontId="64" fillId="0" borderId="32" xfId="131" applyNumberFormat="1" applyFont="1" applyFill="1" applyBorder="1" applyAlignment="1">
      <alignment horizontal="center" wrapText="1"/>
    </xf>
    <xf numFmtId="184" fontId="64" fillId="0" borderId="33" xfId="131" applyNumberFormat="1" applyFont="1" applyFill="1" applyBorder="1" applyAlignment="1">
      <alignment horizontal="center" vertical="center" wrapText="1"/>
    </xf>
    <xf numFmtId="176" fontId="64" fillId="0" borderId="0" xfId="131" applyFont="1" applyFill="1" applyBorder="1" applyAlignment="1">
      <alignment horizontal="left" vertical="center" shrinkToFit="1"/>
    </xf>
    <xf numFmtId="176" fontId="64" fillId="0" borderId="32" xfId="131" applyFont="1" applyFill="1" applyBorder="1"/>
    <xf numFmtId="176" fontId="64" fillId="25" borderId="32" xfId="131" applyFont="1" applyFill="1" applyBorder="1"/>
    <xf numFmtId="176" fontId="78" fillId="0" borderId="0" xfId="131" applyFont="1" applyFill="1" applyAlignment="1">
      <alignment horizontal="center" wrapText="1"/>
    </xf>
    <xf numFmtId="176" fontId="64" fillId="0" borderId="41" xfId="131" applyFont="1" applyFill="1" applyBorder="1" applyAlignment="1">
      <alignment horizontal="center" vertical="center"/>
    </xf>
    <xf numFmtId="176" fontId="64" fillId="0" borderId="41" xfId="133" applyFont="1" applyFill="1" applyBorder="1" applyAlignment="1">
      <alignment horizontal="center" vertical="center" wrapText="1"/>
    </xf>
    <xf numFmtId="176" fontId="64" fillId="0" borderId="32" xfId="137" applyFont="1" applyFill="1" applyBorder="1" applyAlignment="1">
      <alignment horizontal="center"/>
    </xf>
    <xf numFmtId="176" fontId="64" fillId="0" borderId="32" xfId="131" applyFont="1" applyFill="1" applyBorder="1" applyAlignment="1">
      <alignment horizontal="center" vertical="center" wrapText="1"/>
    </xf>
    <xf numFmtId="176" fontId="64" fillId="35" borderId="41" xfId="131" applyFont="1" applyFill="1" applyBorder="1" applyAlignment="1">
      <alignment horizontal="center" vertical="center"/>
    </xf>
    <xf numFmtId="176" fontId="64" fillId="35" borderId="30" xfId="131" applyFont="1" applyFill="1" applyBorder="1" applyAlignment="1">
      <alignment horizontal="center" vertical="center"/>
    </xf>
    <xf numFmtId="176" fontId="64" fillId="0" borderId="32" xfId="133" applyFont="1" applyFill="1" applyBorder="1" applyAlignment="1">
      <alignment horizontal="center" vertical="center" wrapText="1"/>
    </xf>
    <xf numFmtId="176" fontId="85" fillId="0" borderId="0" xfId="131" applyFont="1" applyFill="1" applyBorder="1"/>
    <xf numFmtId="176" fontId="84" fillId="0" borderId="0" xfId="131" applyFont="1" applyFill="1" applyBorder="1" applyAlignment="1">
      <alignment horizontal="center"/>
    </xf>
    <xf numFmtId="176" fontId="58" fillId="0" borderId="64" xfId="131" applyFont="1" applyFill="1" applyBorder="1" applyAlignment="1">
      <alignment horizontal="left" vertical="center" shrinkToFit="1"/>
    </xf>
    <xf numFmtId="176" fontId="74" fillId="0" borderId="0" xfId="131" applyFont="1" applyBorder="1" applyAlignment="1">
      <alignment horizontal="center"/>
    </xf>
    <xf numFmtId="176" fontId="64" fillId="0" borderId="47" xfId="131" applyFont="1" applyBorder="1" applyAlignment="1">
      <alignment horizontal="center" vertical="center"/>
    </xf>
    <xf numFmtId="176" fontId="64" fillId="0" borderId="30" xfId="131" applyFont="1" applyBorder="1"/>
    <xf numFmtId="176" fontId="64" fillId="14" borderId="30" xfId="131" applyFont="1" applyFill="1" applyBorder="1"/>
    <xf numFmtId="176" fontId="64" fillId="0" borderId="41" xfId="131" applyFont="1" applyBorder="1" applyAlignment="1">
      <alignment horizontal="center" vertical="center"/>
    </xf>
    <xf numFmtId="176" fontId="74" fillId="0" borderId="0" xfId="131" applyFont="1" applyFill="1" applyBorder="1" applyAlignment="1">
      <alignment horizontal="center"/>
    </xf>
    <xf numFmtId="176" fontId="64" fillId="0" borderId="0" xfId="137" applyFont="1" applyFill="1" applyBorder="1" applyAlignment="1">
      <alignment horizontal="center"/>
    </xf>
    <xf numFmtId="176" fontId="78" fillId="0" borderId="0" xfId="131" applyFont="1" applyFill="1" applyBorder="1"/>
    <xf numFmtId="184" fontId="64" fillId="0" borderId="32" xfId="131" applyNumberFormat="1" applyFont="1" applyFill="1" applyBorder="1" applyAlignment="1">
      <alignment horizontal="center" vertical="center" wrapText="1"/>
    </xf>
    <xf numFmtId="176" fontId="64" fillId="26" borderId="32" xfId="101" applyFont="1" applyFill="1" applyBorder="1" applyAlignment="1">
      <alignment horizontal="center" vertical="center"/>
    </xf>
    <xf numFmtId="176" fontId="64" fillId="0" borderId="41" xfId="137" applyFont="1" applyFill="1" applyBorder="1" applyAlignment="1">
      <alignment horizontal="center" vertical="center" wrapText="1"/>
    </xf>
    <xf numFmtId="176" fontId="84" fillId="0" borderId="0" xfId="131" applyFont="1" applyBorder="1" applyAlignment="1">
      <alignment horizontal="center"/>
    </xf>
    <xf numFmtId="176" fontId="64" fillId="0" borderId="47" xfId="137" applyFont="1" applyFill="1" applyBorder="1" applyAlignment="1">
      <alignment horizontal="center" vertical="center" wrapText="1"/>
    </xf>
    <xf numFmtId="176" fontId="58" fillId="0" borderId="0" xfId="136" applyFont="1" applyFill="1" applyBorder="1" applyAlignment="1">
      <alignment horizontal="left" vertical="center" shrinkToFit="1"/>
    </xf>
    <xf numFmtId="184" fontId="64" fillId="2" borderId="32" xfId="133" applyNumberFormat="1" applyFont="1" applyFill="1" applyBorder="1" applyAlignment="1">
      <alignment horizontal="center"/>
    </xf>
    <xf numFmtId="176" fontId="64" fillId="0" borderId="30" xfId="137" applyFont="1" applyFill="1" applyBorder="1" applyAlignment="1">
      <alignment horizontal="center" vertical="center" wrapText="1"/>
    </xf>
    <xf numFmtId="176" fontId="64" fillId="0" borderId="0" xfId="101" applyFont="1" applyBorder="1" applyAlignment="1">
      <alignment horizontal="center" vertical="center"/>
    </xf>
    <xf numFmtId="176" fontId="64" fillId="0" borderId="32" xfId="101" applyFont="1" applyBorder="1" applyAlignment="1">
      <alignment horizontal="center" vertical="center"/>
    </xf>
    <xf numFmtId="176" fontId="64" fillId="0" borderId="32" xfId="101" applyFont="1" applyFill="1" applyBorder="1" applyAlignment="1">
      <alignment horizontal="center" vertical="center"/>
    </xf>
    <xf numFmtId="176" fontId="64" fillId="0" borderId="32" xfId="101" applyFont="1" applyBorder="1" applyAlignment="1">
      <alignment horizontal="center" vertical="center"/>
    </xf>
    <xf numFmtId="176" fontId="64" fillId="0" borderId="0" xfId="136" applyFont="1" applyFill="1" applyBorder="1" applyAlignment="1">
      <alignment horizontal="center" vertical="center" shrinkToFit="1"/>
    </xf>
    <xf numFmtId="49" fontId="64" fillId="0" borderId="0" xfId="136" applyNumberFormat="1" applyFont="1" applyFill="1" applyBorder="1" applyAlignment="1">
      <alignment horizontal="center" vertical="center" shrinkToFit="1"/>
    </xf>
    <xf numFmtId="176" fontId="64" fillId="0" borderId="0" xfId="136" applyNumberFormat="1" applyFont="1" applyFill="1" applyBorder="1" applyAlignment="1">
      <alignment horizontal="center" vertical="center" shrinkToFit="1"/>
    </xf>
    <xf numFmtId="176" fontId="58" fillId="0" borderId="0" xfId="136" applyFont="1" applyFill="1" applyBorder="1" applyAlignment="1">
      <alignment horizontal="left" vertical="center" shrinkToFit="1"/>
    </xf>
    <xf numFmtId="176" fontId="64" fillId="0" borderId="32" xfId="137" applyFont="1" applyFill="1" applyBorder="1" applyAlignment="1">
      <alignment horizontal="center" vertical="center" wrapText="1"/>
    </xf>
    <xf numFmtId="176" fontId="64" fillId="0" borderId="41" xfId="101" applyFont="1" applyBorder="1" applyAlignment="1">
      <alignment horizontal="center" vertical="center"/>
    </xf>
    <xf numFmtId="176" fontId="64" fillId="0" borderId="30" xfId="101" applyFont="1" applyBorder="1" applyAlignment="1">
      <alignment horizontal="center" vertical="center"/>
    </xf>
    <xf numFmtId="184" fontId="64" fillId="0" borderId="32" xfId="137" applyNumberFormat="1" applyFont="1" applyFill="1" applyBorder="1" applyAlignment="1">
      <alignment horizontal="center" wrapText="1"/>
    </xf>
    <xf numFmtId="176" fontId="64" fillId="25" borderId="41" xfId="101" applyFont="1" applyFill="1" applyBorder="1" applyAlignment="1">
      <alignment horizontal="center" vertical="center"/>
    </xf>
    <xf numFmtId="176" fontId="64" fillId="25" borderId="30" xfId="101" applyFont="1" applyFill="1" applyBorder="1" applyAlignment="1">
      <alignment horizontal="center" vertical="center"/>
    </xf>
    <xf numFmtId="176" fontId="78" fillId="0" borderId="32" xfId="131" applyFont="1" applyBorder="1" applyAlignment="1">
      <alignment horizontal="center" wrapText="1"/>
    </xf>
    <xf numFmtId="176" fontId="64" fillId="25" borderId="32" xfId="101" applyFont="1" applyFill="1" applyBorder="1" applyAlignment="1">
      <alignment horizontal="center" vertical="center"/>
    </xf>
    <xf numFmtId="176" fontId="64" fillId="35" borderId="30" xfId="101" applyFont="1" applyFill="1" applyBorder="1" applyAlignment="1">
      <alignment horizontal="center" vertical="center"/>
    </xf>
    <xf numFmtId="176" fontId="64" fillId="35" borderId="32" xfId="101" applyFont="1" applyFill="1" applyBorder="1" applyAlignment="1">
      <alignment horizontal="center" vertical="center"/>
    </xf>
    <xf numFmtId="184" fontId="64" fillId="0" borderId="32" xfId="101" applyNumberFormat="1" applyFont="1" applyBorder="1" applyAlignment="1">
      <alignment horizontal="center"/>
    </xf>
    <xf numFmtId="184" fontId="64" fillId="0" borderId="32" xfId="101" applyNumberFormat="1" applyFont="1" applyFill="1" applyBorder="1" applyAlignment="1">
      <alignment horizontal="center" vertical="center" wrapText="1"/>
    </xf>
    <xf numFmtId="176" fontId="64" fillId="0" borderId="34" xfId="101" applyFont="1" applyFill="1" applyBorder="1" applyAlignment="1">
      <alignment horizontal="center" vertical="center"/>
    </xf>
    <xf numFmtId="176" fontId="64" fillId="0" borderId="47" xfId="101" applyFont="1" applyBorder="1" applyAlignment="1">
      <alignment horizontal="center" vertical="center"/>
    </xf>
    <xf numFmtId="176" fontId="64" fillId="0" borderId="30" xfId="101" applyFont="1" applyBorder="1" applyAlignment="1">
      <alignment horizontal="center" vertical="center"/>
    </xf>
    <xf numFmtId="176" fontId="64" fillId="35" borderId="41" xfId="101" applyFont="1" applyFill="1" applyBorder="1" applyAlignment="1">
      <alignment horizontal="center" vertical="center"/>
    </xf>
    <xf numFmtId="185" fontId="64" fillId="0" borderId="0" xfId="136" applyNumberFormat="1" applyFont="1" applyFill="1" applyBorder="1" applyAlignment="1">
      <alignment horizontal="center" vertical="center" shrinkToFit="1"/>
    </xf>
    <xf numFmtId="176" fontId="64" fillId="0" borderId="32" xfId="133" applyFont="1" applyFill="1" applyBorder="1" applyAlignment="1">
      <alignment horizontal="center" vertical="center"/>
    </xf>
    <xf numFmtId="176" fontId="87" fillId="0" borderId="0" xfId="136" applyFont="1" applyFill="1" applyBorder="1" applyAlignment="1">
      <alignment horizontal="left" vertical="center" shrinkToFit="1"/>
    </xf>
    <xf numFmtId="176" fontId="64" fillId="0" borderId="41" xfId="101" applyFont="1" applyBorder="1" applyAlignment="1">
      <alignment horizontal="center" vertical="center"/>
    </xf>
    <xf numFmtId="184" fontId="64" fillId="0" borderId="0" xfId="101" applyNumberFormat="1" applyFont="1" applyFill="1" applyBorder="1" applyAlignment="1">
      <alignment horizontal="center"/>
    </xf>
    <xf numFmtId="185" fontId="81" fillId="0" borderId="0" xfId="136" applyNumberFormat="1" applyFont="1" applyFill="1" applyBorder="1" applyAlignment="1">
      <alignment horizontal="center" vertical="center" shrinkToFit="1"/>
    </xf>
    <xf numFmtId="176" fontId="87" fillId="0" borderId="0" xfId="136" applyFont="1" applyFill="1" applyBorder="1" applyAlignment="1">
      <alignment horizontal="left" vertical="center" shrinkToFit="1"/>
    </xf>
    <xf numFmtId="184" fontId="64" fillId="0" borderId="32" xfId="131" applyNumberFormat="1" applyFont="1" applyBorder="1" applyAlignment="1">
      <alignment horizontal="center" vertical="center"/>
    </xf>
    <xf numFmtId="176" fontId="81" fillId="0" borderId="32" xfId="131" applyFont="1" applyBorder="1" applyAlignment="1">
      <alignment horizontal="center" wrapText="1"/>
    </xf>
    <xf numFmtId="176" fontId="81" fillId="0" borderId="32" xfId="131" applyFont="1" applyBorder="1" applyAlignment="1">
      <alignment horizontal="center" vertical="center"/>
    </xf>
    <xf numFmtId="176" fontId="64" fillId="0" borderId="30" xfId="101" applyFont="1" applyFill="1" applyBorder="1" applyAlignment="1">
      <alignment horizontal="center" vertical="center"/>
    </xf>
    <xf numFmtId="184" fontId="64" fillId="0" borderId="33" xfId="131" applyNumberFormat="1" applyFont="1" applyBorder="1" applyAlignment="1">
      <alignment horizontal="center"/>
    </xf>
    <xf numFmtId="176" fontId="64" fillId="14" borderId="41" xfId="101" applyFont="1" applyFill="1" applyBorder="1" applyAlignment="1">
      <alignment horizontal="center" vertical="center"/>
    </xf>
    <xf numFmtId="176" fontId="64" fillId="14" borderId="30" xfId="101" applyFont="1" applyFill="1" applyBorder="1" applyAlignment="1">
      <alignment horizontal="center" vertical="center"/>
    </xf>
    <xf numFmtId="184" fontId="64" fillId="0" borderId="47" xfId="101" applyNumberFormat="1" applyFont="1" applyFill="1" applyBorder="1" applyAlignment="1">
      <alignment horizontal="center"/>
    </xf>
    <xf numFmtId="176" fontId="58" fillId="0" borderId="0" xfId="131" applyFont="1" applyBorder="1" applyAlignment="1">
      <alignment vertical="center"/>
    </xf>
    <xf numFmtId="176" fontId="64" fillId="14" borderId="32" xfId="101" applyFont="1" applyFill="1" applyBorder="1" applyAlignment="1">
      <alignment horizontal="center" vertical="center"/>
    </xf>
    <xf numFmtId="176" fontId="64" fillId="0" borderId="0" xfId="131" applyFont="1" applyFill="1" applyBorder="1" applyAlignment="1">
      <alignment vertical="center"/>
    </xf>
    <xf numFmtId="176" fontId="74" fillId="0" borderId="13" xfId="131" applyFont="1" applyBorder="1"/>
    <xf numFmtId="176" fontId="64" fillId="0" borderId="41" xfId="101" applyFont="1" applyFill="1" applyBorder="1" applyAlignment="1">
      <alignment horizontal="center" vertical="center"/>
    </xf>
    <xf numFmtId="184" fontId="64" fillId="0" borderId="32" xfId="133" applyNumberFormat="1" applyFont="1" applyFill="1" applyBorder="1" applyAlignment="1">
      <alignment horizontal="center" vertical="center" wrapText="1"/>
    </xf>
    <xf numFmtId="176" fontId="78" fillId="0" borderId="0" xfId="136" applyFont="1" applyFill="1" applyBorder="1" applyAlignment="1">
      <alignment horizontal="center" vertical="center" shrinkToFit="1"/>
    </xf>
    <xf numFmtId="49" fontId="78" fillId="0" borderId="0" xfId="136" applyNumberFormat="1" applyFont="1" applyFill="1" applyBorder="1" applyAlignment="1">
      <alignment horizontal="center" vertical="center" shrinkToFit="1"/>
    </xf>
    <xf numFmtId="185" fontId="78" fillId="0" borderId="0" xfId="136" applyNumberFormat="1" applyFont="1" applyFill="1" applyBorder="1" applyAlignment="1">
      <alignment horizontal="center" vertical="center" shrinkToFit="1"/>
    </xf>
    <xf numFmtId="176" fontId="77" fillId="0" borderId="0" xfId="136" applyFont="1" applyFill="1" applyBorder="1" applyAlignment="1">
      <alignment horizontal="left" vertical="center" shrinkToFit="1"/>
    </xf>
    <xf numFmtId="176" fontId="58" fillId="4" borderId="0" xfId="136" applyFont="1" applyFill="1" applyBorder="1" applyAlignment="1">
      <alignment horizontal="left" vertical="center"/>
    </xf>
    <xf numFmtId="176" fontId="58" fillId="0" borderId="0" xfId="137" applyFont="1" applyBorder="1" applyAlignment="1">
      <alignment horizontal="center" vertical="center"/>
    </xf>
    <xf numFmtId="176" fontId="58" fillId="0" borderId="0" xfId="137" applyFont="1" applyFill="1" applyBorder="1" applyAlignment="1">
      <alignment horizontal="center" vertical="center"/>
    </xf>
    <xf numFmtId="176" fontId="58" fillId="0" borderId="0" xfId="131" applyFont="1" applyAlignment="1">
      <alignment vertical="center"/>
    </xf>
    <xf numFmtId="195" fontId="88" fillId="0" borderId="0" xfId="131" applyNumberFormat="1" applyFont="1" applyFill="1" applyAlignment="1">
      <alignment horizontal="center" vertical="center"/>
    </xf>
    <xf numFmtId="176" fontId="73" fillId="0" borderId="0" xfId="137" applyFont="1" applyBorder="1" applyAlignment="1">
      <alignment horizontal="center" vertical="center"/>
    </xf>
    <xf numFmtId="176" fontId="58" fillId="0" borderId="0" xfId="137" applyFont="1" applyBorder="1" applyAlignment="1">
      <alignment horizontal="center" vertical="center"/>
    </xf>
    <xf numFmtId="176" fontId="73" fillId="0" borderId="0" xfId="131" applyFont="1" applyFill="1" applyAlignment="1">
      <alignment horizontal="center" vertical="center"/>
    </xf>
    <xf numFmtId="176" fontId="73" fillId="0" borderId="0" xfId="131" applyFont="1" applyAlignment="1">
      <alignment horizontal="center" vertical="center"/>
    </xf>
    <xf numFmtId="176" fontId="89" fillId="0" borderId="0" xfId="137" applyFont="1" applyBorder="1" applyAlignment="1">
      <alignment horizontal="center" vertical="center"/>
    </xf>
    <xf numFmtId="176" fontId="89" fillId="0" borderId="0" xfId="137" applyFont="1" applyFill="1" applyBorder="1" applyAlignment="1">
      <alignment horizontal="center" vertical="center"/>
    </xf>
    <xf numFmtId="196" fontId="95" fillId="0" borderId="0" xfId="138" applyFont="1"/>
    <xf numFmtId="196" fontId="95" fillId="0" borderId="0" xfId="138" applyFont="1" applyAlignment="1">
      <alignment horizontal="center"/>
    </xf>
    <xf numFmtId="196" fontId="96" fillId="0" borderId="0" xfId="138" applyFont="1"/>
    <xf numFmtId="196" fontId="97" fillId="0" borderId="0" xfId="138" applyFont="1"/>
    <xf numFmtId="184" fontId="97" fillId="0" borderId="0" xfId="139" applyNumberFormat="1" applyFont="1" applyBorder="1" applyAlignment="1">
      <alignment horizontal="center" vertical="center"/>
    </xf>
    <xf numFmtId="196" fontId="1" fillId="0" borderId="0" xfId="138" applyFont="1" applyBorder="1" applyAlignment="1">
      <alignment horizontal="center" vertical="center"/>
    </xf>
    <xf numFmtId="196" fontId="98" fillId="0" borderId="0" xfId="138" applyNumberFormat="1" applyFont="1" applyBorder="1" applyAlignment="1">
      <alignment horizontal="center"/>
    </xf>
    <xf numFmtId="196" fontId="99" fillId="0" borderId="0" xfId="138" applyFont="1"/>
    <xf numFmtId="196" fontId="48" fillId="0" borderId="0" xfId="138" applyFont="1" applyAlignment="1">
      <alignment horizontal="center"/>
    </xf>
    <xf numFmtId="196" fontId="100" fillId="0" borderId="0" xfId="138" applyNumberFormat="1" applyFont="1" applyAlignment="1">
      <alignment horizontal="left"/>
    </xf>
    <xf numFmtId="196" fontId="4" fillId="0" borderId="0" xfId="138" applyFont="1"/>
    <xf numFmtId="184" fontId="48" fillId="0" borderId="32" xfId="139" applyNumberFormat="1" applyFont="1" applyBorder="1" applyAlignment="1">
      <alignment horizontal="center" vertical="center"/>
    </xf>
    <xf numFmtId="196" fontId="48" fillId="0" borderId="32" xfId="138" applyFont="1" applyBorder="1" applyAlignment="1">
      <alignment horizontal="center"/>
    </xf>
    <xf numFmtId="184" fontId="97" fillId="0" borderId="32" xfId="139" applyNumberFormat="1" applyFont="1" applyFill="1" applyBorder="1" applyAlignment="1">
      <alignment horizontal="center" vertical="center"/>
    </xf>
    <xf numFmtId="196" fontId="48" fillId="0" borderId="41" xfId="139" applyFont="1" applyBorder="1" applyAlignment="1">
      <alignment horizontal="center" vertical="center" wrapText="1"/>
    </xf>
    <xf numFmtId="196" fontId="48" fillId="0" borderId="47" xfId="139" applyFont="1" applyBorder="1" applyAlignment="1">
      <alignment horizontal="center" vertical="center" wrapText="1"/>
    </xf>
    <xf numFmtId="196" fontId="48" fillId="2" borderId="32" xfId="139" applyFont="1" applyFill="1" applyBorder="1" applyAlignment="1">
      <alignment horizontal="center" vertical="center" wrapText="1"/>
    </xf>
    <xf numFmtId="184" fontId="95" fillId="0" borderId="32" xfId="139" applyNumberFormat="1" applyFont="1" applyBorder="1" applyAlignment="1">
      <alignment horizontal="center" vertical="center"/>
    </xf>
    <xf numFmtId="184" fontId="95" fillId="3" borderId="32" xfId="138" applyNumberFormat="1" applyFont="1" applyFill="1" applyBorder="1" applyAlignment="1">
      <alignment horizontal="center"/>
    </xf>
    <xf numFmtId="184" fontId="95" fillId="0" borderId="32" xfId="139" applyNumberFormat="1" applyFont="1" applyFill="1" applyBorder="1" applyAlignment="1">
      <alignment horizontal="center" vertical="center"/>
    </xf>
    <xf numFmtId="196" fontId="95" fillId="2" borderId="32" xfId="139" applyFont="1" applyFill="1" applyBorder="1" applyAlignment="1">
      <alignment horizontal="center" vertical="center" wrapText="1"/>
    </xf>
    <xf numFmtId="196" fontId="48" fillId="0" borderId="30" xfId="139" applyFont="1" applyBorder="1" applyAlignment="1">
      <alignment horizontal="center" vertical="center" wrapText="1"/>
    </xf>
    <xf numFmtId="196" fontId="95" fillId="0" borderId="32" xfId="139" applyFont="1" applyBorder="1" applyAlignment="1">
      <alignment horizontal="center" vertical="center"/>
    </xf>
    <xf numFmtId="196" fontId="95" fillId="0" borderId="32" xfId="139" applyFont="1" applyBorder="1" applyAlignment="1">
      <alignment horizontal="center" vertical="center"/>
    </xf>
    <xf numFmtId="49" fontId="95" fillId="0" borderId="32" xfId="139" applyNumberFormat="1" applyFont="1" applyBorder="1" applyAlignment="1">
      <alignment horizontal="center" vertical="center"/>
    </xf>
    <xf numFmtId="196" fontId="96" fillId="6" borderId="0" xfId="140" applyFont="1" applyFill="1" applyAlignment="1">
      <alignment horizontal="left" vertical="center"/>
    </xf>
    <xf numFmtId="196" fontId="95" fillId="0" borderId="32" xfId="138" applyFont="1" applyBorder="1" applyAlignment="1">
      <alignment horizontal="center"/>
    </xf>
    <xf numFmtId="196" fontId="95" fillId="0" borderId="41" xfId="138" applyFont="1" applyBorder="1" applyAlignment="1">
      <alignment horizontal="center" vertical="center" wrapText="1"/>
    </xf>
    <xf numFmtId="196" fontId="95" fillId="0" borderId="32" xfId="138" applyFont="1" applyBorder="1" applyAlignment="1">
      <alignment horizontal="center" wrapText="1"/>
    </xf>
    <xf numFmtId="196" fontId="95" fillId="0" borderId="47" xfId="138" applyFont="1" applyBorder="1" applyAlignment="1">
      <alignment horizontal="center" vertical="center" wrapText="1"/>
    </xf>
    <xf numFmtId="196" fontId="95" fillId="0" borderId="30" xfId="138" applyFont="1" applyBorder="1" applyAlignment="1">
      <alignment horizontal="center" vertical="center" wrapText="1"/>
    </xf>
    <xf numFmtId="196" fontId="96" fillId="6" borderId="0" xfId="138" applyFont="1" applyFill="1" applyAlignment="1">
      <alignment horizontal="left"/>
    </xf>
    <xf numFmtId="184" fontId="95" fillId="0" borderId="0" xfId="139" applyNumberFormat="1" applyFont="1" applyBorder="1" applyAlignment="1">
      <alignment horizontal="center" vertical="center"/>
    </xf>
    <xf numFmtId="184" fontId="95" fillId="3" borderId="0" xfId="138" applyNumberFormat="1" applyFont="1" applyFill="1" applyBorder="1" applyAlignment="1">
      <alignment horizontal="center"/>
    </xf>
    <xf numFmtId="184" fontId="97" fillId="0" borderId="0" xfId="139" applyNumberFormat="1" applyFont="1" applyFill="1" applyBorder="1" applyAlignment="1">
      <alignment horizontal="center" vertical="center"/>
    </xf>
    <xf numFmtId="196" fontId="48" fillId="0" borderId="0" xfId="138" applyFont="1" applyBorder="1" applyAlignment="1">
      <alignment horizontal="center" vertical="center"/>
    </xf>
    <xf numFmtId="196" fontId="95" fillId="0" borderId="0" xfId="138" applyFont="1" applyBorder="1" applyAlignment="1">
      <alignment horizontal="center"/>
    </xf>
    <xf numFmtId="196" fontId="95" fillId="0" borderId="0" xfId="139" applyFont="1" applyBorder="1" applyAlignment="1">
      <alignment horizontal="center" vertical="center" wrapText="1"/>
    </xf>
    <xf numFmtId="196" fontId="48" fillId="0" borderId="41" xfId="138" applyFont="1" applyBorder="1" applyAlignment="1">
      <alignment horizontal="center" vertical="center"/>
    </xf>
    <xf numFmtId="196" fontId="95" fillId="0" borderId="32" xfId="138" applyFont="1" applyFill="1" applyBorder="1" applyAlignment="1">
      <alignment horizontal="center" vertical="center"/>
    </xf>
    <xf numFmtId="196" fontId="95" fillId="0" borderId="32" xfId="139" applyFont="1" applyFill="1" applyBorder="1" applyAlignment="1">
      <alignment horizontal="center" vertical="center" wrapText="1"/>
    </xf>
    <xf numFmtId="196" fontId="48" fillId="0" borderId="47" xfId="138" applyFont="1" applyBorder="1" applyAlignment="1">
      <alignment horizontal="center" vertical="center"/>
    </xf>
    <xf numFmtId="196" fontId="101" fillId="0" borderId="0" xfId="138" applyFont="1" applyAlignment="1">
      <alignment horizontal="left" vertical="center" wrapText="1"/>
    </xf>
    <xf numFmtId="196" fontId="48" fillId="0" borderId="30" xfId="138" applyFont="1" applyBorder="1" applyAlignment="1">
      <alignment horizontal="center" vertical="center"/>
    </xf>
    <xf numFmtId="196" fontId="95" fillId="3" borderId="0" xfId="138" applyFont="1" applyFill="1" applyAlignment="1">
      <alignment horizontal="center" vertical="center" wrapText="1"/>
    </xf>
    <xf numFmtId="196" fontId="95" fillId="3" borderId="0" xfId="139" applyFont="1" applyFill="1" applyAlignment="1">
      <alignment horizontal="center" vertical="center" wrapText="1"/>
    </xf>
    <xf numFmtId="196" fontId="96" fillId="0" borderId="0" xfId="140" applyFont="1" applyAlignment="1">
      <alignment horizontal="left" vertical="center" shrinkToFit="1"/>
    </xf>
    <xf numFmtId="196" fontId="95" fillId="3" borderId="32" xfId="138" applyFont="1" applyFill="1" applyBorder="1" applyAlignment="1">
      <alignment horizontal="center" vertical="center" wrapText="1"/>
    </xf>
    <xf numFmtId="196" fontId="95" fillId="0" borderId="32" xfId="138" applyFont="1" applyBorder="1" applyAlignment="1">
      <alignment horizontal="center"/>
    </xf>
    <xf numFmtId="196" fontId="95" fillId="0" borderId="32" xfId="139" applyFont="1" applyBorder="1" applyAlignment="1">
      <alignment horizontal="center" vertical="center" wrapText="1"/>
    </xf>
    <xf numFmtId="184" fontId="95" fillId="3" borderId="0" xfId="138" applyNumberFormat="1" applyFont="1" applyFill="1" applyAlignment="1">
      <alignment horizontal="center"/>
    </xf>
    <xf numFmtId="196" fontId="95" fillId="0" borderId="32" xfId="138" applyFont="1" applyBorder="1" applyAlignment="1">
      <alignment horizontal="center" vertical="center"/>
    </xf>
    <xf numFmtId="196" fontId="95" fillId="0" borderId="32" xfId="138" applyFont="1" applyBorder="1" applyAlignment="1">
      <alignment horizontal="center" vertical="center"/>
    </xf>
    <xf numFmtId="58" fontId="96" fillId="0" borderId="0" xfId="140" applyNumberFormat="1" applyFont="1" applyAlignment="1">
      <alignment horizontal="left" vertical="center" shrinkToFit="1"/>
    </xf>
    <xf numFmtId="196" fontId="48" fillId="0" borderId="32" xfId="138" applyFont="1" applyBorder="1" applyAlignment="1">
      <alignment horizontal="center"/>
    </xf>
    <xf numFmtId="196" fontId="95" fillId="0" borderId="0" xfId="139" applyFont="1" applyAlignment="1">
      <alignment vertical="center" wrapText="1"/>
    </xf>
    <xf numFmtId="196" fontId="95" fillId="3" borderId="32" xfId="138" applyFont="1" applyFill="1" applyBorder="1" applyAlignment="1">
      <alignment horizontal="center" vertical="center"/>
    </xf>
    <xf numFmtId="184" fontId="95" fillId="0" borderId="47" xfId="139" applyNumberFormat="1" applyFont="1" applyFill="1" applyBorder="1" applyAlignment="1">
      <alignment horizontal="left" vertical="center"/>
    </xf>
    <xf numFmtId="184" fontId="95" fillId="0" borderId="0" xfId="139" applyNumberFormat="1" applyFont="1" applyAlignment="1">
      <alignment horizontal="center" vertical="center"/>
    </xf>
    <xf numFmtId="196" fontId="95" fillId="0" borderId="32" xfId="139" applyFont="1" applyBorder="1" applyAlignment="1">
      <alignment horizontal="center" vertical="center" wrapText="1"/>
    </xf>
    <xf numFmtId="196" fontId="95" fillId="0" borderId="0" xfId="138" applyFont="1" applyAlignment="1">
      <alignment horizontal="center" vertical="center"/>
    </xf>
    <xf numFmtId="196" fontId="95" fillId="3" borderId="0" xfId="138" applyFont="1" applyFill="1" applyAlignment="1">
      <alignment horizontal="center"/>
    </xf>
    <xf numFmtId="184" fontId="97" fillId="0" borderId="0" xfId="139" applyNumberFormat="1" applyFont="1" applyAlignment="1">
      <alignment horizontal="center" vertical="center"/>
    </xf>
    <xf numFmtId="184" fontId="95" fillId="0" borderId="0" xfId="139" applyNumberFormat="1" applyFont="1" applyAlignment="1">
      <alignment horizontal="left" vertical="center"/>
    </xf>
    <xf numFmtId="184" fontId="95" fillId="0" borderId="9" xfId="139" applyNumberFormat="1" applyFont="1" applyFill="1" applyBorder="1" applyAlignment="1">
      <alignment horizontal="left" vertical="center"/>
    </xf>
    <xf numFmtId="49" fontId="102" fillId="0" borderId="32" xfId="141" applyNumberFormat="1" applyFont="1" applyBorder="1" applyAlignment="1">
      <alignment horizontal="center" vertical="center"/>
    </xf>
    <xf numFmtId="196" fontId="95" fillId="0" borderId="0" xfId="139" applyFont="1" applyAlignment="1">
      <alignment horizontal="center" vertical="center"/>
    </xf>
    <xf numFmtId="196" fontId="95" fillId="0" borderId="0" xfId="139" applyFont="1" applyBorder="1" applyAlignment="1">
      <alignment horizontal="center" vertical="center"/>
    </xf>
    <xf numFmtId="196" fontId="95" fillId="2" borderId="0" xfId="139" applyFont="1" applyFill="1" applyBorder="1" applyAlignment="1">
      <alignment horizontal="center" vertical="center" wrapText="1"/>
    </xf>
    <xf numFmtId="196" fontId="95" fillId="0" borderId="41" xfId="139" applyFont="1" applyBorder="1" applyAlignment="1">
      <alignment horizontal="center" vertical="center"/>
    </xf>
    <xf numFmtId="196" fontId="95" fillId="0" borderId="47" xfId="139" applyFont="1" applyBorder="1" applyAlignment="1">
      <alignment horizontal="center" vertical="center"/>
    </xf>
    <xf numFmtId="196" fontId="95" fillId="0" borderId="30" xfId="139" applyFont="1" applyBorder="1" applyAlignment="1">
      <alignment horizontal="center" vertical="center"/>
    </xf>
    <xf numFmtId="196" fontId="96" fillId="0" borderId="0" xfId="138" applyFont="1" applyAlignment="1">
      <alignment horizontal="left"/>
    </xf>
    <xf numFmtId="196" fontId="96" fillId="0" borderId="0" xfId="138" applyFont="1" applyAlignment="1">
      <alignment horizontal="left"/>
    </xf>
    <xf numFmtId="196" fontId="95" fillId="0" borderId="41" xfId="138" applyFont="1" applyBorder="1" applyAlignment="1">
      <alignment horizontal="center" vertical="center"/>
    </xf>
    <xf numFmtId="196" fontId="95" fillId="0" borderId="32" xfId="138" applyFont="1" applyBorder="1" applyAlignment="1">
      <alignment horizontal="center" vertical="center" wrapText="1"/>
    </xf>
    <xf numFmtId="196" fontId="95" fillId="0" borderId="47" xfId="138" applyFont="1" applyBorder="1" applyAlignment="1">
      <alignment horizontal="center" vertical="center"/>
    </xf>
    <xf numFmtId="196" fontId="95" fillId="0" borderId="30" xfId="138" applyFont="1" applyBorder="1" applyAlignment="1">
      <alignment horizontal="center" vertical="center"/>
    </xf>
    <xf numFmtId="196" fontId="96" fillId="6" borderId="0" xfId="140" applyFont="1" applyFill="1" applyAlignment="1">
      <alignment horizontal="left" vertical="center" shrinkToFit="1"/>
    </xf>
    <xf numFmtId="184" fontId="95" fillId="0" borderId="0" xfId="139" applyNumberFormat="1" applyFont="1" applyFill="1" applyBorder="1" applyAlignment="1">
      <alignment horizontal="center" vertical="center"/>
    </xf>
    <xf numFmtId="196" fontId="96" fillId="6" borderId="0" xfId="140" applyFont="1" applyFill="1" applyAlignment="1">
      <alignment horizontal="left" vertical="center"/>
    </xf>
    <xf numFmtId="196" fontId="48" fillId="0" borderId="0" xfId="138" applyFont="1" applyAlignment="1">
      <alignment horizontal="center" vertical="center"/>
    </xf>
    <xf numFmtId="196" fontId="95" fillId="0" borderId="0" xfId="139" applyFont="1" applyFill="1" applyBorder="1" applyAlignment="1">
      <alignment horizontal="center" vertical="center" wrapText="1"/>
    </xf>
    <xf numFmtId="196" fontId="95" fillId="0" borderId="41" xfId="139" applyFont="1" applyFill="1" applyBorder="1" applyAlignment="1">
      <alignment horizontal="center" vertical="center" wrapText="1"/>
    </xf>
    <xf numFmtId="196" fontId="95" fillId="0" borderId="47" xfId="139" applyFont="1" applyFill="1" applyBorder="1" applyAlignment="1">
      <alignment horizontal="center" vertical="center" wrapText="1"/>
    </xf>
    <xf numFmtId="196" fontId="95" fillId="0" borderId="30" xfId="139" applyFont="1" applyFill="1" applyBorder="1" applyAlignment="1">
      <alignment horizontal="center" vertical="center" wrapText="1"/>
    </xf>
    <xf numFmtId="196" fontId="95" fillId="0" borderId="32" xfId="139" applyFont="1" applyFill="1" applyBorder="1" applyAlignment="1">
      <alignment horizontal="center" vertical="center"/>
    </xf>
    <xf numFmtId="196" fontId="95" fillId="0" borderId="32" xfId="138" applyFont="1" applyFill="1" applyBorder="1" applyAlignment="1">
      <alignment horizontal="center" vertical="center"/>
    </xf>
    <xf numFmtId="196" fontId="95" fillId="3" borderId="0" xfId="138" applyFont="1" applyFill="1" applyBorder="1" applyAlignment="1">
      <alignment horizontal="center" vertical="center" wrapText="1"/>
    </xf>
    <xf numFmtId="196" fontId="95" fillId="0" borderId="32" xfId="139" applyFont="1" applyFill="1" applyBorder="1" applyAlignment="1">
      <alignment horizontal="center" vertical="center" wrapText="1"/>
    </xf>
    <xf numFmtId="196" fontId="95" fillId="3" borderId="0" xfId="138" applyFont="1" applyFill="1" applyBorder="1" applyAlignment="1">
      <alignment horizontal="center" vertical="center"/>
    </xf>
    <xf numFmtId="196" fontId="95" fillId="3" borderId="0" xfId="138" applyFont="1" applyFill="1" applyBorder="1" applyAlignment="1">
      <alignment horizontal="center"/>
    </xf>
    <xf numFmtId="196" fontId="101" fillId="0" borderId="0" xfId="138" applyFont="1"/>
    <xf numFmtId="196" fontId="95" fillId="0" borderId="0" xfId="138" applyFont="1" applyFill="1" applyBorder="1" applyAlignment="1">
      <alignment horizontal="center" vertical="center"/>
    </xf>
    <xf numFmtId="196" fontId="95" fillId="0" borderId="0" xfId="138" applyFont="1" applyFill="1" applyBorder="1" applyAlignment="1">
      <alignment horizontal="center"/>
    </xf>
    <xf numFmtId="196" fontId="95" fillId="0" borderId="47" xfId="138" applyFont="1" applyFill="1" applyBorder="1" applyAlignment="1">
      <alignment horizontal="center" vertical="center"/>
    </xf>
    <xf numFmtId="196" fontId="95" fillId="0" borderId="32" xfId="138" applyFont="1" applyFill="1" applyBorder="1" applyAlignment="1">
      <alignment horizontal="center"/>
    </xf>
    <xf numFmtId="184" fontId="101" fillId="0" borderId="47" xfId="139" applyNumberFormat="1" applyFont="1" applyFill="1" applyBorder="1" applyAlignment="1">
      <alignment horizontal="left" vertical="center"/>
    </xf>
    <xf numFmtId="196" fontId="95" fillId="0" borderId="32" xfId="138" applyFont="1" applyFill="1" applyBorder="1" applyAlignment="1">
      <alignment horizontal="center" vertical="center" wrapText="1"/>
    </xf>
    <xf numFmtId="184" fontId="101" fillId="0" borderId="0" xfId="139" applyNumberFormat="1" applyFont="1" applyAlignment="1">
      <alignment horizontal="center" vertical="center"/>
    </xf>
    <xf numFmtId="196" fontId="95" fillId="0" borderId="30" xfId="138" applyFont="1" applyFill="1" applyBorder="1" applyAlignment="1">
      <alignment horizontal="center" vertical="center"/>
    </xf>
    <xf numFmtId="196" fontId="95" fillId="0" borderId="0" xfId="139" applyFont="1" applyAlignment="1">
      <alignment horizontal="center" vertical="center" wrapText="1"/>
    </xf>
    <xf numFmtId="184" fontId="101" fillId="0" borderId="9" xfId="139" applyNumberFormat="1" applyFont="1" applyFill="1" applyBorder="1" applyAlignment="1">
      <alignment horizontal="left" vertical="center"/>
    </xf>
    <xf numFmtId="184" fontId="101" fillId="0" borderId="0" xfId="139" applyNumberFormat="1" applyFont="1" applyAlignment="1">
      <alignment horizontal="center" vertical="center" wrapText="1"/>
    </xf>
    <xf numFmtId="196" fontId="95" fillId="0" borderId="32" xfId="138" applyFont="1" applyFill="1" applyBorder="1" applyAlignment="1">
      <alignment horizontal="center"/>
    </xf>
    <xf numFmtId="196" fontId="101" fillId="0" borderId="0" xfId="139" applyFont="1" applyAlignment="1">
      <alignment horizontal="left" vertical="center"/>
    </xf>
    <xf numFmtId="196" fontId="101" fillId="0" borderId="0" xfId="138" applyFont="1" applyBorder="1"/>
    <xf numFmtId="196" fontId="96" fillId="3" borderId="0" xfId="140" applyFont="1" applyFill="1" applyAlignment="1">
      <alignment vertical="center"/>
    </xf>
    <xf numFmtId="196" fontId="101" fillId="0" borderId="28" xfId="138" applyFont="1" applyBorder="1"/>
    <xf numFmtId="196" fontId="96" fillId="0" borderId="0" xfId="142" applyFont="1" applyAlignment="1">
      <alignment horizontal="center" vertical="center" wrapText="1"/>
    </xf>
    <xf numFmtId="196" fontId="96" fillId="0" borderId="0" xfId="142" applyFont="1" applyAlignment="1">
      <alignment horizontal="left" vertical="center" wrapText="1"/>
    </xf>
    <xf numFmtId="196" fontId="96" fillId="0" borderId="0" xfId="142" applyFont="1" applyAlignment="1">
      <alignment horizontal="center" vertical="center" wrapText="1"/>
    </xf>
    <xf numFmtId="196" fontId="96" fillId="0" borderId="0" xfId="138" applyFont="1" applyAlignment="1">
      <alignment vertical="center"/>
    </xf>
    <xf numFmtId="197" fontId="96" fillId="0" borderId="0" xfId="138" applyNumberFormat="1" applyFont="1" applyAlignment="1">
      <alignment horizontal="center"/>
    </xf>
    <xf numFmtId="196" fontId="96" fillId="0" borderId="0" xfId="142" applyFont="1" applyAlignment="1">
      <alignment horizontal="center" vertical="center"/>
    </xf>
    <xf numFmtId="196" fontId="103" fillId="0" borderId="0" xfId="142" applyFont="1" applyAlignment="1">
      <alignment horizontal="center" vertical="center"/>
    </xf>
    <xf numFmtId="196" fontId="104" fillId="0" borderId="0" xfId="142" applyFont="1" applyAlignment="1">
      <alignment horizontal="center" vertical="center"/>
    </xf>
    <xf numFmtId="198" fontId="50" fillId="0" borderId="0" xfId="143" applyFont="1">
      <alignment vertical="center"/>
    </xf>
    <xf numFmtId="49" fontId="50" fillId="0" borderId="0" xfId="143" applyNumberFormat="1" applyFont="1">
      <alignment vertical="center"/>
    </xf>
    <xf numFmtId="184" fontId="60" fillId="0" borderId="32" xfId="144" applyNumberFormat="1" applyFont="1" applyBorder="1" applyAlignment="1">
      <alignment horizontal="left"/>
    </xf>
    <xf numFmtId="184" fontId="50" fillId="0" borderId="32" xfId="144" applyNumberFormat="1" applyFont="1" applyBorder="1" applyAlignment="1">
      <alignment horizontal="left"/>
    </xf>
    <xf numFmtId="198" fontId="60" fillId="0" borderId="32" xfId="144" applyFont="1" applyBorder="1" applyAlignment="1">
      <alignment horizontal="center" vertical="center" wrapText="1"/>
    </xf>
    <xf numFmtId="0" fontId="50" fillId="0" borderId="32" xfId="145" applyNumberFormat="1" applyFont="1" applyBorder="1" applyAlignment="1">
      <alignment horizontal="left" wrapText="1"/>
    </xf>
    <xf numFmtId="198" fontId="50" fillId="0" borderId="32" xfId="144" applyFont="1" applyBorder="1" applyAlignment="1">
      <alignment horizontal="left" vertical="center"/>
    </xf>
    <xf numFmtId="198" fontId="50" fillId="0" borderId="41" xfId="146" applyFont="1" applyBorder="1" applyAlignment="1">
      <alignment horizontal="left" vertical="center"/>
    </xf>
    <xf numFmtId="49" fontId="50" fillId="0" borderId="41" xfId="146" applyNumberFormat="1" applyFont="1" applyBorder="1" applyAlignment="1">
      <alignment horizontal="left" vertical="center"/>
    </xf>
    <xf numFmtId="198" fontId="50" fillId="0" borderId="30" xfId="146" applyFont="1" applyBorder="1" applyAlignment="1">
      <alignment horizontal="left" vertical="center"/>
    </xf>
    <xf numFmtId="49" fontId="50" fillId="0" borderId="30" xfId="146" applyNumberFormat="1" applyFont="1" applyBorder="1" applyAlignment="1">
      <alignment horizontal="left" vertical="center"/>
    </xf>
    <xf numFmtId="198" fontId="46" fillId="0" borderId="0" xfId="147" applyFont="1" applyAlignment="1">
      <alignment horizontal="left" vertical="center" shrinkToFit="1"/>
    </xf>
    <xf numFmtId="198" fontId="50" fillId="0" borderId="0" xfId="143" applyFont="1" applyAlignment="1">
      <alignment horizontal="center" vertical="center"/>
    </xf>
    <xf numFmtId="0" fontId="50" fillId="0" borderId="32" xfId="145" applyNumberFormat="1" applyFont="1" applyBorder="1" applyAlignment="1">
      <alignment horizontal="left"/>
    </xf>
    <xf numFmtId="198" fontId="50" fillId="0" borderId="0" xfId="143" applyFont="1" applyAlignment="1">
      <alignment horizontal="left" vertical="center"/>
    </xf>
    <xf numFmtId="49" fontId="46" fillId="0" borderId="0" xfId="147" applyNumberFormat="1" applyFont="1" applyAlignment="1">
      <alignment horizontal="left" vertical="center" shrinkToFit="1"/>
    </xf>
    <xf numFmtId="185" fontId="46" fillId="0" borderId="0" xfId="147" applyNumberFormat="1" applyFont="1" applyAlignment="1">
      <alignment horizontal="left" vertical="center" shrinkToFit="1"/>
    </xf>
    <xf numFmtId="198" fontId="50" fillId="0" borderId="0" xfId="143" applyFont="1" applyAlignment="1">
      <alignment horizontal="left"/>
    </xf>
    <xf numFmtId="198" fontId="50" fillId="0" borderId="0" xfId="143" applyFont="1" applyAlignment="1"/>
    <xf numFmtId="199" fontId="107" fillId="0" borderId="32" xfId="148" applyNumberFormat="1" applyFont="1" applyBorder="1" applyAlignment="1">
      <alignment horizontal="left" vertical="center"/>
    </xf>
    <xf numFmtId="184" fontId="50" fillId="0" borderId="0" xfId="144" applyNumberFormat="1" applyFont="1" applyAlignment="1">
      <alignment horizontal="left"/>
    </xf>
    <xf numFmtId="198" fontId="50" fillId="0" borderId="0" xfId="144" applyFont="1" applyAlignment="1">
      <alignment horizontal="center" wrapText="1"/>
    </xf>
    <xf numFmtId="49" fontId="50" fillId="0" borderId="0" xfId="144" applyNumberFormat="1" applyFont="1" applyAlignment="1">
      <alignment horizontal="left"/>
    </xf>
    <xf numFmtId="198" fontId="50" fillId="0" borderId="0" xfId="149" applyFont="1" applyAlignment="1">
      <alignment horizontal="left" vertical="center"/>
    </xf>
    <xf numFmtId="198" fontId="50" fillId="4" borderId="0" xfId="143" applyFont="1" applyFill="1" applyAlignment="1">
      <alignment horizontal="left" vertical="center"/>
    </xf>
    <xf numFmtId="198" fontId="46" fillId="4" borderId="0" xfId="147" applyFont="1" applyFill="1" applyAlignment="1">
      <alignment horizontal="left" vertical="center"/>
    </xf>
    <xf numFmtId="198" fontId="50" fillId="0" borderId="0" xfId="144" applyFont="1" applyAlignment="1">
      <alignment horizontal="left" wrapText="1"/>
    </xf>
    <xf numFmtId="49" fontId="50" fillId="0" borderId="0" xfId="150" applyNumberFormat="1" applyFont="1" applyAlignment="1">
      <alignment horizontal="left"/>
    </xf>
    <xf numFmtId="16" fontId="50" fillId="0" borderId="0" xfId="150" applyNumberFormat="1" applyFont="1" applyAlignment="1">
      <alignment horizontal="left"/>
    </xf>
    <xf numFmtId="198" fontId="60" fillId="0" borderId="0" xfId="144" applyFont="1" applyAlignment="1">
      <alignment horizontal="center" vertical="center" wrapText="1"/>
    </xf>
    <xf numFmtId="0" fontId="50" fillId="0" borderId="0" xfId="145" applyNumberFormat="1" applyFont="1" applyAlignment="1">
      <alignment horizontal="left" vertical="top"/>
    </xf>
    <xf numFmtId="0" fontId="50" fillId="0" borderId="0" xfId="145" applyNumberFormat="1" applyFont="1" applyAlignment="1">
      <alignment horizontal="left"/>
    </xf>
    <xf numFmtId="198" fontId="60" fillId="0" borderId="41" xfId="144" applyFont="1" applyBorder="1" applyAlignment="1">
      <alignment horizontal="center" vertical="center" wrapText="1"/>
    </xf>
    <xf numFmtId="198" fontId="60" fillId="0" borderId="47" xfId="144" applyFont="1" applyBorder="1" applyAlignment="1">
      <alignment horizontal="center" vertical="center" wrapText="1"/>
    </xf>
    <xf numFmtId="198" fontId="60" fillId="0" borderId="30" xfId="144" applyFont="1" applyBorder="1" applyAlignment="1">
      <alignment horizontal="center" vertical="center" wrapText="1"/>
    </xf>
    <xf numFmtId="198" fontId="46" fillId="2" borderId="0" xfId="147" applyFont="1" applyFill="1" applyAlignment="1">
      <alignment horizontal="left" vertical="center" shrinkToFit="1"/>
    </xf>
    <xf numFmtId="0" fontId="108" fillId="0" borderId="32" xfId="145" applyNumberFormat="1" applyFont="1" applyBorder="1" applyAlignment="1">
      <alignment horizontal="left"/>
    </xf>
    <xf numFmtId="198" fontId="46" fillId="4" borderId="0" xfId="147" applyFont="1" applyFill="1" applyAlignment="1">
      <alignment horizontal="left" vertical="center"/>
    </xf>
    <xf numFmtId="49" fontId="46" fillId="4" borderId="0" xfId="147" applyNumberFormat="1" applyFont="1" applyFill="1" applyAlignment="1">
      <alignment horizontal="left" vertical="center"/>
    </xf>
    <xf numFmtId="0" fontId="50" fillId="0" borderId="0" xfId="143" applyNumberFormat="1" applyFont="1" applyAlignment="1"/>
    <xf numFmtId="16" fontId="50" fillId="3" borderId="0" xfId="143" applyNumberFormat="1" applyFont="1" applyFill="1" applyAlignment="1">
      <alignment horizontal="center"/>
    </xf>
    <xf numFmtId="0" fontId="50" fillId="3" borderId="0" xfId="143" applyNumberFormat="1" applyFont="1" applyFill="1" applyAlignment="1">
      <alignment horizontal="center"/>
    </xf>
    <xf numFmtId="198" fontId="46" fillId="0" borderId="0" xfId="147" applyFont="1" applyAlignment="1">
      <alignment vertical="center" shrinkToFit="1"/>
    </xf>
    <xf numFmtId="198" fontId="66" fillId="0" borderId="0" xfId="143" applyFont="1" applyAlignment="1">
      <alignment horizontal="left" vertical="center"/>
    </xf>
    <xf numFmtId="17" fontId="67" fillId="0" borderId="0" xfId="143" applyNumberFormat="1" applyFont="1" applyAlignment="1">
      <alignment horizontal="center" vertical="center"/>
    </xf>
    <xf numFmtId="198" fontId="66" fillId="0" borderId="0" xfId="146" applyFont="1" applyAlignment="1">
      <alignment horizontal="center" vertical="center"/>
    </xf>
    <xf numFmtId="49" fontId="66" fillId="0" borderId="0" xfId="146" applyNumberFormat="1" applyFont="1" applyAlignment="1">
      <alignment horizontal="center" vertical="center"/>
    </xf>
    <xf numFmtId="198" fontId="66" fillId="0" borderId="0" xfId="146" applyFont="1" applyAlignment="1">
      <alignment horizontal="center" vertical="center"/>
    </xf>
  </cellXfs>
  <cellStyles count="151">
    <cellStyle name="???" xfId="1"/>
    <cellStyle name="??? ?????" xfId="2"/>
    <cellStyle name="??? ????? 2" xfId="3"/>
    <cellStyle name="?????" xfId="4"/>
    <cellStyle name="??_94?? (2)" xfId="5"/>
    <cellStyle name="_201102_JTP+CJ12" xfId="6"/>
    <cellStyle name="_201203 以後CVT-營運分析" xfId="7"/>
    <cellStyle name="_EURCOAMXシステムコスト　July28.2009" xfId="8"/>
    <cellStyle name="_Sheet1_1" xfId="9"/>
    <cellStyle name="¿­¾îº» ÇÏÀÌÆÛ¸µÅ©" xfId="10"/>
    <cellStyle name="•W?_BOOKSHIP" xfId="11"/>
    <cellStyle name="ÊÝ [0.00]_Region Orders (2)" xfId="12"/>
    <cellStyle name="ÊÝ_Region Orders (2)" xfId="13"/>
    <cellStyle name="W_Pacific Region P&amp;L" xfId="14"/>
    <cellStyle name="20% - Accent1" xfId="15"/>
    <cellStyle name="20% - Accent1 2" xfId="16"/>
    <cellStyle name="20% - Accent2" xfId="17"/>
    <cellStyle name="20% - Accent2 2" xfId="18"/>
    <cellStyle name="20% - Accent3" xfId="19"/>
    <cellStyle name="20% - Accent3 2" xfId="20"/>
    <cellStyle name="20% - Accent4" xfId="21"/>
    <cellStyle name="20% - Accent5" xfId="22"/>
    <cellStyle name="20% - アクセント 1" xfId="23"/>
    <cellStyle name="20% - アクセント 2" xfId="24"/>
    <cellStyle name="20% - アクセント 3" xfId="25"/>
    <cellStyle name="20% - アクセント 4" xfId="26"/>
    <cellStyle name="20% - アクセント 5" xfId="27"/>
    <cellStyle name="20% - アクセント 6" xfId="28"/>
    <cellStyle name="20% - 강조색1" xfId="29"/>
    <cellStyle name="20% - 강조색1 2" xfId="30"/>
    <cellStyle name="20% - 강조색2" xfId="31"/>
    <cellStyle name="20% - 강조색2 2" xfId="32"/>
    <cellStyle name="20% - 강조색3" xfId="33"/>
    <cellStyle name="20% - 강조색3 2" xfId="34"/>
    <cellStyle name="20% - 강조색4" xfId="35"/>
    <cellStyle name="20% - 강조색5" xfId="36"/>
    <cellStyle name="20% - 강조색5 2" xfId="37"/>
    <cellStyle name="20% - 강조색6" xfId="38"/>
    <cellStyle name="20% - 輔色1" xfId="39"/>
    <cellStyle name="20% - 輔色2" xfId="40"/>
    <cellStyle name="20% - 輔色3" xfId="41"/>
    <cellStyle name="20% - 輔色4" xfId="42"/>
    <cellStyle name="20% - 輔色5" xfId="43"/>
    <cellStyle name="20% - 輔色6" xfId="44"/>
    <cellStyle name="20% - 强调文字颜色 1 2" xfId="45"/>
    <cellStyle name="20% - 强调文字颜色 2 2" xfId="46"/>
    <cellStyle name="20% - 强调文字颜色 3 2" xfId="47"/>
    <cellStyle name="20% - 强调文字颜色 4 2" xfId="48"/>
    <cellStyle name="20% - 强调文字颜色 5 2" xfId="49"/>
    <cellStyle name="40% - Accent1" xfId="50"/>
    <cellStyle name="40% - Accent1 2" xfId="51"/>
    <cellStyle name="40% - Accent1 2 2" xfId="52"/>
    <cellStyle name="40% - Accent2 2 2" xfId="53"/>
    <cellStyle name="40% - Accent2_2012_1st_Qtr_SKD_Review" xfId="54"/>
    <cellStyle name="40% - Accent3" xfId="55"/>
    <cellStyle name="40% - Accent3 2" xfId="56"/>
    <cellStyle name="40% - Accent3 2 2" xfId="57"/>
    <cellStyle name="40% - Accent5_2012_1st_Qtr_SKD_Review" xfId="58"/>
    <cellStyle name="40% - Accent6" xfId="59"/>
    <cellStyle name="40% - Accent6 2 2" xfId="60"/>
    <cellStyle name="40% - アクセント 1" xfId="61"/>
    <cellStyle name="40% - アクセント 2" xfId="62"/>
    <cellStyle name="40% - アクセント 3" xfId="63"/>
    <cellStyle name="40% - アクセント 6" xfId="64"/>
    <cellStyle name="40% - 강조색1" xfId="65"/>
    <cellStyle name="40% - 강조색2" xfId="66"/>
    <cellStyle name="40% - 강조색2 2" xfId="67"/>
    <cellStyle name="40% - 강조색3" xfId="68"/>
    <cellStyle name="40% - 강조색3 2" xfId="69"/>
    <cellStyle name="40% - 강조색5 2" xfId="70"/>
    <cellStyle name="Euro 7" xfId="71"/>
    <cellStyle name="Grey 2" xfId="72"/>
    <cellStyle name="Hyperlink_Sheet1" xfId="73"/>
    <cellStyle name="Input [yellow] 5" xfId="74"/>
    <cellStyle name="LineTableCell" xfId="75"/>
    <cellStyle name="Mon閠aire [0]_AR1194H" xfId="76"/>
    <cellStyle name="Mon閠aire_AR1194M" xfId="77"/>
    <cellStyle name="Normal - Style1 7" xfId="78"/>
    <cellStyle name="Normal 11 2 11" xfId="79"/>
    <cellStyle name="Normal 12" xfId="80"/>
    <cellStyle name="Normal 12 2" xfId="81"/>
    <cellStyle name="Normal 2 23" xfId="82"/>
    <cellStyle name="Normal_Book1_Phase in-out (01 09)" xfId="83"/>
    <cellStyle name="Normal_SAS Feb'08" xfId="84"/>
    <cellStyle name="Percent [2] 2" xfId="85"/>
    <cellStyle name="PERCENTAGE 3" xfId="86"/>
    <cellStyle name="Pourcentage 2" xfId="87"/>
    <cellStyle name="備註 2" xfId="88"/>
    <cellStyle name="标题 1 3" xfId="89"/>
    <cellStyle name="标题 2 3" xfId="90"/>
    <cellStyle name="常规" xfId="0" builtinId="0"/>
    <cellStyle name="常规 10 2" xfId="91"/>
    <cellStyle name="常规 10 2 2" xfId="117"/>
    <cellStyle name="常规 10 2 2 2" xfId="127"/>
    <cellStyle name="常规 10 2 3" xfId="126"/>
    <cellStyle name="常规 10 2 4" xfId="136"/>
    <cellStyle name="常规 10 2 5" xfId="140"/>
    <cellStyle name="常规 10 2 6" xfId="147"/>
    <cellStyle name="常规 2" xfId="112"/>
    <cellStyle name="常规 2 2" xfId="129"/>
    <cellStyle name="常规 2 2 2" xfId="135"/>
    <cellStyle name="常规 2 2 27" xfId="92"/>
    <cellStyle name="常规 2 2 3" xfId="148"/>
    <cellStyle name="常规 2 3" xfId="132"/>
    <cellStyle name="常规 2 5" xfId="120"/>
    <cellStyle name="常规 21" xfId="118"/>
    <cellStyle name="常规 3" xfId="93"/>
    <cellStyle name="常规 3 2" xfId="145"/>
    <cellStyle name="常规 3 2 16" xfId="94"/>
    <cellStyle name="常规 3 2 2 2" xfId="95"/>
    <cellStyle name="常规 4" xfId="131"/>
    <cellStyle name="常规 4 2" xfId="134"/>
    <cellStyle name="常规 5" xfId="124"/>
    <cellStyle name="常规 58" xfId="96"/>
    <cellStyle name="常规 6" xfId="97"/>
    <cellStyle name="常规 7" xfId="138"/>
    <cellStyle name="常规 8" xfId="143"/>
    <cellStyle name="常规_AWE LTS 090106 (2)" xfId="98"/>
    <cellStyle name="常规_AWE LTS 090106 (2) 3" xfId="99"/>
    <cellStyle name="常规_schedule OCT(2012) - COLUMBUS(WB) (2) 2" xfId="119"/>
    <cellStyle name="常规_Sheet1" xfId="100"/>
    <cellStyle name="常规_Sheet1 2" xfId="114"/>
    <cellStyle name="常规_Sheet1 2 2" xfId="130"/>
    <cellStyle name="常规_Sheet1 3" xfId="128"/>
    <cellStyle name="常规_Sheet1 4" xfId="137"/>
    <cellStyle name="常规_Sheet1 5" xfId="142"/>
    <cellStyle name="常规_Sheet1 6" xfId="146"/>
    <cellStyle name="常规_Sheet1_1" xfId="101"/>
    <cellStyle name="常规_Sheet1_1 2" xfId="113"/>
    <cellStyle name="常规_Sheet1_1 3" xfId="125"/>
    <cellStyle name="常规_Sheet1_1 4" xfId="139"/>
    <cellStyle name="常规_Sheet1_1 5" xfId="144"/>
    <cellStyle name="常规_Sheet1_16" xfId="102"/>
    <cellStyle name="常规_Sheet1_2" xfId="133"/>
    <cellStyle name="常规_Sheet1_35" xfId="103"/>
    <cellStyle name="常规_Sheet1_44" xfId="104"/>
    <cellStyle name="常规_Sheet1_47" xfId="105"/>
    <cellStyle name="常规_Sheet1_73" xfId="121"/>
    <cellStyle name="常规_Sheet1_73 2" xfId="149"/>
    <cellStyle name="常规_上海口岸船期表_57" xfId="115"/>
    <cellStyle name="常规_上海口岸船期表_63" xfId="116"/>
    <cellStyle name="常规_上海口岸船期表_63 2" xfId="150"/>
    <cellStyle name="常规_上海口岸船期表_64" xfId="123"/>
    <cellStyle name="常规_万达运通2012年8月份拼箱船期表" xfId="141"/>
    <cellStyle name="超链接 2" xfId="122"/>
    <cellStyle name="汇总 3" xfId="106"/>
    <cellStyle name="千位分隔[0] 2 8" xfId="107"/>
    <cellStyle name="样式 1 10 2 2" xfId="108"/>
    <cellStyle name="样式 1 2" xfId="109"/>
    <cellStyle name="样式 1 2 2 2 2 2 2 2 2" xfId="110"/>
    <cellStyle name="一般 3" xfId="11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1009650</xdr:colOff>
      <xdr:row>0</xdr:row>
      <xdr:rowOff>171450</xdr:rowOff>
    </xdr:from>
    <xdr:to>
      <xdr:col>0</xdr:col>
      <xdr:colOff>1619250</xdr:colOff>
      <xdr:row>0</xdr:row>
      <xdr:rowOff>742950</xdr:rowOff>
    </xdr:to>
    <xdr:pic>
      <xdr:nvPicPr>
        <xdr:cNvPr id="3081330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009650" y="171450"/>
          <a:ext cx="609600" cy="571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952500</xdr:colOff>
      <xdr:row>0</xdr:row>
      <xdr:rowOff>142875</xdr:rowOff>
    </xdr:from>
    <xdr:to>
      <xdr:col>0</xdr:col>
      <xdr:colOff>1562100</xdr:colOff>
      <xdr:row>0</xdr:row>
      <xdr:rowOff>714375</xdr:rowOff>
    </xdr:to>
    <xdr:pic>
      <xdr:nvPicPr>
        <xdr:cNvPr id="3081331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952500" y="142875"/>
          <a:ext cx="609600" cy="571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1371600</xdr:colOff>
      <xdr:row>0</xdr:row>
      <xdr:rowOff>85725</xdr:rowOff>
    </xdr:from>
    <xdr:ext cx="733425" cy="561975"/>
    <xdr:pic>
      <xdr:nvPicPr>
        <xdr:cNvPr id="2" name="Picture 1" descr="C:\Documents and Settings\Administrator\Application Data\Tencent\Users\2850155890\QQEIM\WinTemp\RichOle\J10W5$]J1OAG$XABVQ$MJUP.jpg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371600" y="85725"/>
          <a:ext cx="733425" cy="561975"/>
        </a:xfrm>
        <a:prstGeom prst="rect">
          <a:avLst/>
        </a:prstGeom>
        <a:noFill/>
      </xdr:spPr>
    </xdr:pic>
    <xdr:clientData/>
  </xdr:oneCellAnchor>
  <xdr:oneCellAnchor>
    <xdr:from>
      <xdr:col>1</xdr:col>
      <xdr:colOff>1371600</xdr:colOff>
      <xdr:row>0</xdr:row>
      <xdr:rowOff>85725</xdr:rowOff>
    </xdr:from>
    <xdr:ext cx="733425" cy="561975"/>
    <xdr:pic>
      <xdr:nvPicPr>
        <xdr:cNvPr id="3" name="Picture 1" descr="C:\Documents and Settings\Administrator\Application Data\Tencent\Users\2850155890\QQEIM\WinTemp\RichOle\J10W5$]J1OAG$XABVQ$MJUP.jpg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371600" y="85725"/>
          <a:ext cx="733425" cy="561975"/>
        </a:xfrm>
        <a:prstGeom prst="rect">
          <a:avLst/>
        </a:prstGeom>
        <a:noFill/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428625</xdr:colOff>
      <xdr:row>0</xdr:row>
      <xdr:rowOff>28575</xdr:rowOff>
    </xdr:from>
    <xdr:ext cx="942975" cy="523875"/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>
        <a:xfrm>
          <a:off x="428625" y="28575"/>
          <a:ext cx="942975" cy="523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923925</xdr:colOff>
      <xdr:row>0</xdr:row>
      <xdr:rowOff>152400</xdr:rowOff>
    </xdr:from>
    <xdr:to>
      <xdr:col>1</xdr:col>
      <xdr:colOff>1552575</xdr:colOff>
      <xdr:row>0</xdr:row>
      <xdr:rowOff>704850</xdr:rowOff>
    </xdr:to>
    <xdr:pic>
      <xdr:nvPicPr>
        <xdr:cNvPr id="2" name="图片框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clrChange>
            <a:clrFrom>
              <a:srgbClr val="FDFDFD"/>
            </a:clrFrom>
            <a:clrTo>
              <a:srgbClr val="FDFDFD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1600" y="152400"/>
          <a:ext cx="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6</xdr:col>
      <xdr:colOff>1390650</xdr:colOff>
      <xdr:row>619</xdr:row>
      <xdr:rowOff>0</xdr:rowOff>
    </xdr:from>
    <xdr:ext cx="303934" cy="295275"/>
    <xdr:sp macro="" textlink="">
      <xdr:nvSpPr>
        <xdr:cNvPr id="3" name="AutoShape 573" descr="D:\Program Files\Tencent\QQEIM\Users\2850155863\Image\C2C\XUW8{T_x0010_W2DEIJ(69`}$7K.jpg"/>
        <xdr:cNvSpPr>
          <a:spLocks noChangeAspect="1" noChangeArrowheads="1"/>
        </xdr:cNvSpPr>
      </xdr:nvSpPr>
      <xdr:spPr bwMode="auto">
        <a:xfrm>
          <a:off x="4800600" y="112023525"/>
          <a:ext cx="303934" cy="295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619</xdr:row>
      <xdr:rowOff>0</xdr:rowOff>
    </xdr:from>
    <xdr:ext cx="304800" cy="314325"/>
    <xdr:sp macro="" textlink="">
      <xdr:nvSpPr>
        <xdr:cNvPr id="4" name="AutoShape 573" descr="D:\Program Files\Tencent\QQEIM\Users\2850155863\Image\C2C\XUW8{TW2DEIJ(69`}$7K.jpg"/>
        <xdr:cNvSpPr>
          <a:spLocks noChangeAspect="1" noChangeArrowheads="1"/>
        </xdr:cNvSpPr>
      </xdr:nvSpPr>
      <xdr:spPr bwMode="auto">
        <a:xfrm>
          <a:off x="4800600" y="112023525"/>
          <a:ext cx="304800" cy="314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1390650</xdr:colOff>
      <xdr:row>620</xdr:row>
      <xdr:rowOff>0</xdr:rowOff>
    </xdr:from>
    <xdr:ext cx="303934" cy="257548"/>
    <xdr:sp macro="" textlink="">
      <xdr:nvSpPr>
        <xdr:cNvPr id="5" name="AutoShape 573" descr="D:\Program Files\Tencent\QQEIM\Users\2850155863\Image\C2C\XUW8{T_x0010_W2DEIJ(69`}$7K.jpg"/>
        <xdr:cNvSpPr>
          <a:spLocks noChangeAspect="1" noChangeArrowheads="1"/>
        </xdr:cNvSpPr>
      </xdr:nvSpPr>
      <xdr:spPr bwMode="auto">
        <a:xfrm>
          <a:off x="4800600" y="112204500"/>
          <a:ext cx="303934" cy="2575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620</xdr:row>
      <xdr:rowOff>0</xdr:rowOff>
    </xdr:from>
    <xdr:ext cx="304800" cy="314698"/>
    <xdr:sp macro="" textlink="">
      <xdr:nvSpPr>
        <xdr:cNvPr id="6" name="AutoShape 573" descr="D:\Program Files\Tencent\QQEIM\Users\2850155863\Image\C2C\XUW8{TW2DEIJ(69`}$7K.jpg"/>
        <xdr:cNvSpPr>
          <a:spLocks noChangeAspect="1" noChangeArrowheads="1"/>
        </xdr:cNvSpPr>
      </xdr:nvSpPr>
      <xdr:spPr bwMode="auto">
        <a:xfrm>
          <a:off x="4800600" y="112204500"/>
          <a:ext cx="304800" cy="3146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1390650</xdr:colOff>
      <xdr:row>619</xdr:row>
      <xdr:rowOff>0</xdr:rowOff>
    </xdr:from>
    <xdr:ext cx="303934" cy="295275"/>
    <xdr:sp macro="" textlink="">
      <xdr:nvSpPr>
        <xdr:cNvPr id="7" name="AutoShape 573" descr="D:\Program Files\Tencent\QQEIM\Users\2850155863\Image\C2C\XUW8{T_x0010_W2DEIJ(69`}$7K.jpg"/>
        <xdr:cNvSpPr>
          <a:spLocks noChangeAspect="1" noChangeArrowheads="1"/>
        </xdr:cNvSpPr>
      </xdr:nvSpPr>
      <xdr:spPr bwMode="auto">
        <a:xfrm>
          <a:off x="4800600" y="112023525"/>
          <a:ext cx="303934" cy="295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619</xdr:row>
      <xdr:rowOff>0</xdr:rowOff>
    </xdr:from>
    <xdr:ext cx="304800" cy="314325"/>
    <xdr:sp macro="" textlink="">
      <xdr:nvSpPr>
        <xdr:cNvPr id="8" name="AutoShape 573" descr="D:\Program Files\Tencent\QQEIM\Users\2850155863\Image\C2C\XUW8{TW2DEIJ(69`}$7K.jpg"/>
        <xdr:cNvSpPr>
          <a:spLocks noChangeAspect="1" noChangeArrowheads="1"/>
        </xdr:cNvSpPr>
      </xdr:nvSpPr>
      <xdr:spPr bwMode="auto">
        <a:xfrm>
          <a:off x="4800600" y="112023525"/>
          <a:ext cx="304800" cy="314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1390650</xdr:colOff>
      <xdr:row>620</xdr:row>
      <xdr:rowOff>0</xdr:rowOff>
    </xdr:from>
    <xdr:ext cx="303934" cy="228973"/>
    <xdr:sp macro="" textlink="">
      <xdr:nvSpPr>
        <xdr:cNvPr id="9" name="AutoShape 573" descr="D:\Program Files\Tencent\QQEIM\Users\2850155863\Image\C2C\XUW8{T_x0010_W2DEIJ(69`}$7K.jpg"/>
        <xdr:cNvSpPr>
          <a:spLocks noChangeAspect="1" noChangeArrowheads="1"/>
        </xdr:cNvSpPr>
      </xdr:nvSpPr>
      <xdr:spPr bwMode="auto">
        <a:xfrm>
          <a:off x="4800600" y="112204500"/>
          <a:ext cx="303934" cy="2289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620</xdr:row>
      <xdr:rowOff>0</xdr:rowOff>
    </xdr:from>
    <xdr:ext cx="304800" cy="324223"/>
    <xdr:sp macro="" textlink="">
      <xdr:nvSpPr>
        <xdr:cNvPr id="10" name="AutoShape 573" descr="D:\Program Files\Tencent\QQEIM\Users\2850155863\Image\C2C\XUW8{TW2DEIJ(69`}$7K.jpg"/>
        <xdr:cNvSpPr>
          <a:spLocks noChangeAspect="1" noChangeArrowheads="1"/>
        </xdr:cNvSpPr>
      </xdr:nvSpPr>
      <xdr:spPr bwMode="auto">
        <a:xfrm>
          <a:off x="4800600" y="112204500"/>
          <a:ext cx="304800" cy="3242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1390650</xdr:colOff>
      <xdr:row>619</xdr:row>
      <xdr:rowOff>0</xdr:rowOff>
    </xdr:from>
    <xdr:ext cx="303934" cy="295275"/>
    <xdr:sp macro="" textlink="">
      <xdr:nvSpPr>
        <xdr:cNvPr id="11" name="AutoShape 573" descr="D:\Program Files\Tencent\QQEIM\Users\2850155863\Image\C2C\XUW8{T_x0010_W2DEIJ(69`}$7K.jpg"/>
        <xdr:cNvSpPr>
          <a:spLocks noChangeAspect="1" noChangeArrowheads="1"/>
        </xdr:cNvSpPr>
      </xdr:nvSpPr>
      <xdr:spPr bwMode="auto">
        <a:xfrm>
          <a:off x="4800600" y="112023525"/>
          <a:ext cx="303934" cy="295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619</xdr:row>
      <xdr:rowOff>0</xdr:rowOff>
    </xdr:from>
    <xdr:ext cx="304800" cy="314325"/>
    <xdr:sp macro="" textlink="">
      <xdr:nvSpPr>
        <xdr:cNvPr id="12" name="AutoShape 573" descr="D:\Program Files\Tencent\QQEIM\Users\2850155863\Image\C2C\XUW8{TW2DEIJ(69`}$7K.jpg"/>
        <xdr:cNvSpPr>
          <a:spLocks noChangeAspect="1" noChangeArrowheads="1"/>
        </xdr:cNvSpPr>
      </xdr:nvSpPr>
      <xdr:spPr bwMode="auto">
        <a:xfrm>
          <a:off x="4800600" y="112023525"/>
          <a:ext cx="304800" cy="314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1390650</xdr:colOff>
      <xdr:row>620</xdr:row>
      <xdr:rowOff>0</xdr:rowOff>
    </xdr:from>
    <xdr:ext cx="303934" cy="257551"/>
    <xdr:sp macro="" textlink="">
      <xdr:nvSpPr>
        <xdr:cNvPr id="13" name="AutoShape 573" descr="D:\Program Files\Tencent\QQEIM\Users\2850155863\Image\C2C\XUW8{T_x0010_W2DEIJ(69`}$7K.jpg"/>
        <xdr:cNvSpPr>
          <a:spLocks noChangeAspect="1" noChangeArrowheads="1"/>
        </xdr:cNvSpPr>
      </xdr:nvSpPr>
      <xdr:spPr bwMode="auto">
        <a:xfrm>
          <a:off x="4800600" y="112204500"/>
          <a:ext cx="303934" cy="2575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620</xdr:row>
      <xdr:rowOff>0</xdr:rowOff>
    </xdr:from>
    <xdr:ext cx="304800" cy="314701"/>
    <xdr:sp macro="" textlink="">
      <xdr:nvSpPr>
        <xdr:cNvPr id="14" name="AutoShape 573" descr="D:\Program Files\Tencent\QQEIM\Users\2850155863\Image\C2C\XUW8{TW2DEIJ(69`}$7K.jpg"/>
        <xdr:cNvSpPr>
          <a:spLocks noChangeAspect="1" noChangeArrowheads="1"/>
        </xdr:cNvSpPr>
      </xdr:nvSpPr>
      <xdr:spPr bwMode="auto">
        <a:xfrm>
          <a:off x="4800600" y="112204500"/>
          <a:ext cx="304800" cy="3147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1390650</xdr:colOff>
      <xdr:row>619</xdr:row>
      <xdr:rowOff>0</xdr:rowOff>
    </xdr:from>
    <xdr:ext cx="303934" cy="295275"/>
    <xdr:sp macro="" textlink="">
      <xdr:nvSpPr>
        <xdr:cNvPr id="15" name="AutoShape 573" descr="D:\Program Files\Tencent\QQEIM\Users\2850155863\Image\C2C\XUW8{T_x0010_W2DEIJ(69`}$7K.jpg"/>
        <xdr:cNvSpPr>
          <a:spLocks noChangeAspect="1" noChangeArrowheads="1"/>
        </xdr:cNvSpPr>
      </xdr:nvSpPr>
      <xdr:spPr bwMode="auto">
        <a:xfrm>
          <a:off x="4800600" y="112023525"/>
          <a:ext cx="303934" cy="295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619</xdr:row>
      <xdr:rowOff>0</xdr:rowOff>
    </xdr:from>
    <xdr:ext cx="304800" cy="314325"/>
    <xdr:sp macro="" textlink="">
      <xdr:nvSpPr>
        <xdr:cNvPr id="16" name="AutoShape 573" descr="D:\Program Files\Tencent\QQEIM\Users\2850155863\Image\C2C\XUW8{TW2DEIJ(69`}$7K.jpg"/>
        <xdr:cNvSpPr>
          <a:spLocks noChangeAspect="1" noChangeArrowheads="1"/>
        </xdr:cNvSpPr>
      </xdr:nvSpPr>
      <xdr:spPr bwMode="auto">
        <a:xfrm>
          <a:off x="4800600" y="112023525"/>
          <a:ext cx="304800" cy="314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1390650</xdr:colOff>
      <xdr:row>620</xdr:row>
      <xdr:rowOff>0</xdr:rowOff>
    </xdr:from>
    <xdr:ext cx="303934" cy="191741"/>
    <xdr:sp macro="" textlink="">
      <xdr:nvSpPr>
        <xdr:cNvPr id="17" name="AutoShape 573" descr="D:\Program Files\Tencent\QQEIM\Users\2850155863\Image\C2C\XUW8{T_x0010_W2DEIJ(69`}$7K.jpg"/>
        <xdr:cNvSpPr>
          <a:spLocks noChangeAspect="1" noChangeArrowheads="1"/>
        </xdr:cNvSpPr>
      </xdr:nvSpPr>
      <xdr:spPr bwMode="auto">
        <a:xfrm>
          <a:off x="4800600" y="112204500"/>
          <a:ext cx="303934" cy="19174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620</xdr:row>
      <xdr:rowOff>0</xdr:rowOff>
    </xdr:from>
    <xdr:ext cx="304800" cy="325467"/>
    <xdr:sp macro="" textlink="">
      <xdr:nvSpPr>
        <xdr:cNvPr id="18" name="AutoShape 573" descr="D:\Program Files\Tencent\QQEIM\Users\2850155863\Image\C2C\XUW8{TW2DEIJ(69`}$7K.jpg"/>
        <xdr:cNvSpPr>
          <a:spLocks noChangeAspect="1" noChangeArrowheads="1"/>
        </xdr:cNvSpPr>
      </xdr:nvSpPr>
      <xdr:spPr bwMode="auto">
        <a:xfrm>
          <a:off x="4800600" y="112204500"/>
          <a:ext cx="304800" cy="32546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1390650</xdr:colOff>
      <xdr:row>619</xdr:row>
      <xdr:rowOff>0</xdr:rowOff>
    </xdr:from>
    <xdr:ext cx="303934" cy="295275"/>
    <xdr:sp macro="" textlink="">
      <xdr:nvSpPr>
        <xdr:cNvPr id="19" name="AutoShape 573" descr="D:\Program Files\Tencent\QQEIM\Users\2850155863\Image\C2C\XUW8{T_x0010_W2DEIJ(69`}$7K.jpg"/>
        <xdr:cNvSpPr>
          <a:spLocks noChangeAspect="1" noChangeArrowheads="1"/>
        </xdr:cNvSpPr>
      </xdr:nvSpPr>
      <xdr:spPr bwMode="auto">
        <a:xfrm>
          <a:off x="4800600" y="112023525"/>
          <a:ext cx="303934" cy="295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619</xdr:row>
      <xdr:rowOff>0</xdr:rowOff>
    </xdr:from>
    <xdr:ext cx="304800" cy="314325"/>
    <xdr:sp macro="" textlink="">
      <xdr:nvSpPr>
        <xdr:cNvPr id="20" name="AutoShape 573" descr="D:\Program Files\Tencent\QQEIM\Users\2850155863\Image\C2C\XUW8{TW2DEIJ(69`}$7K.jpg"/>
        <xdr:cNvSpPr>
          <a:spLocks noChangeAspect="1" noChangeArrowheads="1"/>
        </xdr:cNvSpPr>
      </xdr:nvSpPr>
      <xdr:spPr bwMode="auto">
        <a:xfrm>
          <a:off x="4800600" y="112023525"/>
          <a:ext cx="304800" cy="314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1390650</xdr:colOff>
      <xdr:row>619</xdr:row>
      <xdr:rowOff>0</xdr:rowOff>
    </xdr:from>
    <xdr:ext cx="303934" cy="295275"/>
    <xdr:sp macro="" textlink="">
      <xdr:nvSpPr>
        <xdr:cNvPr id="21" name="AutoShape 573" descr="D:\Program Files\Tencent\QQEIM\Users\2850155863\Image\C2C\XUW8{T_x0010_W2DEIJ(69`}$7K.jpg"/>
        <xdr:cNvSpPr>
          <a:spLocks noChangeAspect="1" noChangeArrowheads="1"/>
        </xdr:cNvSpPr>
      </xdr:nvSpPr>
      <xdr:spPr bwMode="auto">
        <a:xfrm>
          <a:off x="4800600" y="112023525"/>
          <a:ext cx="303934" cy="295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619</xdr:row>
      <xdr:rowOff>0</xdr:rowOff>
    </xdr:from>
    <xdr:ext cx="304800" cy="314325"/>
    <xdr:sp macro="" textlink="">
      <xdr:nvSpPr>
        <xdr:cNvPr id="22" name="AutoShape 573" descr="D:\Program Files\Tencent\QQEIM\Users\2850155863\Image\C2C\XUW8{TW2DEIJ(69`}$7K.jpg"/>
        <xdr:cNvSpPr>
          <a:spLocks noChangeAspect="1" noChangeArrowheads="1"/>
        </xdr:cNvSpPr>
      </xdr:nvSpPr>
      <xdr:spPr bwMode="auto">
        <a:xfrm>
          <a:off x="4800600" y="112023525"/>
          <a:ext cx="304800" cy="314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1390650</xdr:colOff>
      <xdr:row>619</xdr:row>
      <xdr:rowOff>0</xdr:rowOff>
    </xdr:from>
    <xdr:ext cx="303934" cy="295275"/>
    <xdr:sp macro="" textlink="">
      <xdr:nvSpPr>
        <xdr:cNvPr id="23" name="AutoShape 573" descr="D:\Program Files\Tencent\QQEIM\Users\2850155863\Image\C2C\XUW8{T_x0010_W2DEIJ(69`}$7K.jpg"/>
        <xdr:cNvSpPr>
          <a:spLocks noChangeAspect="1" noChangeArrowheads="1"/>
        </xdr:cNvSpPr>
      </xdr:nvSpPr>
      <xdr:spPr bwMode="auto">
        <a:xfrm>
          <a:off x="4800600" y="112023525"/>
          <a:ext cx="303934" cy="295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619</xdr:row>
      <xdr:rowOff>0</xdr:rowOff>
    </xdr:from>
    <xdr:ext cx="304800" cy="314325"/>
    <xdr:sp macro="" textlink="">
      <xdr:nvSpPr>
        <xdr:cNvPr id="24" name="AutoShape 573" descr="D:\Program Files\Tencent\QQEIM\Users\2850155863\Image\C2C\XUW8{TW2DEIJ(69`}$7K.jpg"/>
        <xdr:cNvSpPr>
          <a:spLocks noChangeAspect="1" noChangeArrowheads="1"/>
        </xdr:cNvSpPr>
      </xdr:nvSpPr>
      <xdr:spPr bwMode="auto">
        <a:xfrm>
          <a:off x="4800600" y="112023525"/>
          <a:ext cx="304800" cy="314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1390650</xdr:colOff>
      <xdr:row>620</xdr:row>
      <xdr:rowOff>0</xdr:rowOff>
    </xdr:from>
    <xdr:ext cx="303934" cy="265835"/>
    <xdr:sp macro="" textlink="">
      <xdr:nvSpPr>
        <xdr:cNvPr id="25" name="AutoShape 573" descr="D:\Program Files\Tencent\QQEIM\Users\2850155863\Image\C2C\XUW8{T_x0010_W2DEIJ(69`}$7K.jpg"/>
        <xdr:cNvSpPr>
          <a:spLocks noChangeAspect="1" noChangeArrowheads="1"/>
        </xdr:cNvSpPr>
      </xdr:nvSpPr>
      <xdr:spPr bwMode="auto">
        <a:xfrm>
          <a:off x="4800600" y="112204500"/>
          <a:ext cx="303934" cy="2658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620</xdr:row>
      <xdr:rowOff>0</xdr:rowOff>
    </xdr:from>
    <xdr:ext cx="304800" cy="322985"/>
    <xdr:sp macro="" textlink="">
      <xdr:nvSpPr>
        <xdr:cNvPr id="26" name="AutoShape 573" descr="D:\Program Files\Tencent\QQEIM\Users\2850155863\Image\C2C\XUW8{TW2DEIJ(69`}$7K.jpg"/>
        <xdr:cNvSpPr>
          <a:spLocks noChangeAspect="1" noChangeArrowheads="1"/>
        </xdr:cNvSpPr>
      </xdr:nvSpPr>
      <xdr:spPr bwMode="auto">
        <a:xfrm>
          <a:off x="4800600" y="112204500"/>
          <a:ext cx="304800" cy="3229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1390650</xdr:colOff>
      <xdr:row>619</xdr:row>
      <xdr:rowOff>0</xdr:rowOff>
    </xdr:from>
    <xdr:ext cx="303934" cy="295275"/>
    <xdr:sp macro="" textlink="">
      <xdr:nvSpPr>
        <xdr:cNvPr id="27" name="AutoShape 573" descr="D:\Program Files\Tencent\QQEIM\Users\2850155863\Image\C2C\XUW8{T_x0010_W2DEIJ(69`}$7K.jpg"/>
        <xdr:cNvSpPr>
          <a:spLocks noChangeAspect="1" noChangeArrowheads="1"/>
        </xdr:cNvSpPr>
      </xdr:nvSpPr>
      <xdr:spPr bwMode="auto">
        <a:xfrm>
          <a:off x="4800600" y="112023525"/>
          <a:ext cx="303934" cy="295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619</xdr:row>
      <xdr:rowOff>0</xdr:rowOff>
    </xdr:from>
    <xdr:ext cx="304800" cy="314325"/>
    <xdr:sp macro="" textlink="">
      <xdr:nvSpPr>
        <xdr:cNvPr id="28" name="AutoShape 573" descr="D:\Program Files\Tencent\QQEIM\Users\2850155863\Image\C2C\XUW8{TW2DEIJ(69`}$7K.jpg"/>
        <xdr:cNvSpPr>
          <a:spLocks noChangeAspect="1" noChangeArrowheads="1"/>
        </xdr:cNvSpPr>
      </xdr:nvSpPr>
      <xdr:spPr bwMode="auto">
        <a:xfrm>
          <a:off x="4800600" y="112023525"/>
          <a:ext cx="304800" cy="314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1390650</xdr:colOff>
      <xdr:row>620</xdr:row>
      <xdr:rowOff>0</xdr:rowOff>
    </xdr:from>
    <xdr:ext cx="303934" cy="190500"/>
    <xdr:sp macro="" textlink="">
      <xdr:nvSpPr>
        <xdr:cNvPr id="29" name="AutoShape 573" descr="D:\Program Files\Tencent\QQEIM\Users\2850155863\Image\C2C\XUW8{T_x0010_W2DEIJ(69`}$7K.jpg"/>
        <xdr:cNvSpPr>
          <a:spLocks noChangeAspect="1" noChangeArrowheads="1"/>
        </xdr:cNvSpPr>
      </xdr:nvSpPr>
      <xdr:spPr bwMode="auto">
        <a:xfrm>
          <a:off x="4800600" y="112204500"/>
          <a:ext cx="303934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620</xdr:row>
      <xdr:rowOff>0</xdr:rowOff>
    </xdr:from>
    <xdr:ext cx="304800" cy="333751"/>
    <xdr:sp macro="" textlink="">
      <xdr:nvSpPr>
        <xdr:cNvPr id="30" name="AutoShape 573" descr="D:\Program Files\Tencent\QQEIM\Users\2850155863\Image\C2C\XUW8{TW2DEIJ(69`}$7K.jpg"/>
        <xdr:cNvSpPr>
          <a:spLocks noChangeAspect="1" noChangeArrowheads="1"/>
        </xdr:cNvSpPr>
      </xdr:nvSpPr>
      <xdr:spPr bwMode="auto">
        <a:xfrm>
          <a:off x="4800600" y="112204500"/>
          <a:ext cx="304800" cy="3337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1390650</xdr:colOff>
      <xdr:row>619</xdr:row>
      <xdr:rowOff>0</xdr:rowOff>
    </xdr:from>
    <xdr:ext cx="303934" cy="295275"/>
    <xdr:sp macro="" textlink="">
      <xdr:nvSpPr>
        <xdr:cNvPr id="31" name="AutoShape 573" descr="D:\Program Files\Tencent\QQEIM\Users\2850155863\Image\C2C\XUW8{T_x0010_W2DEIJ(69`}$7K.jpg"/>
        <xdr:cNvSpPr>
          <a:spLocks noChangeAspect="1" noChangeArrowheads="1"/>
        </xdr:cNvSpPr>
      </xdr:nvSpPr>
      <xdr:spPr bwMode="auto">
        <a:xfrm>
          <a:off x="4800600" y="112023525"/>
          <a:ext cx="303934" cy="295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619</xdr:row>
      <xdr:rowOff>0</xdr:rowOff>
    </xdr:from>
    <xdr:ext cx="304800" cy="314325"/>
    <xdr:sp macro="" textlink="">
      <xdr:nvSpPr>
        <xdr:cNvPr id="32" name="AutoShape 573" descr="D:\Program Files\Tencent\QQEIM\Users\2850155863\Image\C2C\XUW8{TW2DEIJ(69`}$7K.jpg"/>
        <xdr:cNvSpPr>
          <a:spLocks noChangeAspect="1" noChangeArrowheads="1"/>
        </xdr:cNvSpPr>
      </xdr:nvSpPr>
      <xdr:spPr bwMode="auto">
        <a:xfrm>
          <a:off x="4800600" y="112023525"/>
          <a:ext cx="304800" cy="314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1390650</xdr:colOff>
      <xdr:row>619</xdr:row>
      <xdr:rowOff>0</xdr:rowOff>
    </xdr:from>
    <xdr:ext cx="303934" cy="295275"/>
    <xdr:sp macro="" textlink="">
      <xdr:nvSpPr>
        <xdr:cNvPr id="33" name="AutoShape 573" descr="D:\Program Files\Tencent\QQEIM\Users\2850155863\Image\C2C\XUW8{T_x0010_W2DEIJ(69`}$7K.jpg"/>
        <xdr:cNvSpPr>
          <a:spLocks noChangeAspect="1" noChangeArrowheads="1"/>
        </xdr:cNvSpPr>
      </xdr:nvSpPr>
      <xdr:spPr bwMode="auto">
        <a:xfrm>
          <a:off x="4800600" y="112023525"/>
          <a:ext cx="303934" cy="295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619</xdr:row>
      <xdr:rowOff>0</xdr:rowOff>
    </xdr:from>
    <xdr:ext cx="304800" cy="314325"/>
    <xdr:sp macro="" textlink="">
      <xdr:nvSpPr>
        <xdr:cNvPr id="34" name="AutoShape 573" descr="D:\Program Files\Tencent\QQEIM\Users\2850155863\Image\C2C\XUW8{TW2DEIJ(69`}$7K.jpg"/>
        <xdr:cNvSpPr>
          <a:spLocks noChangeAspect="1" noChangeArrowheads="1"/>
        </xdr:cNvSpPr>
      </xdr:nvSpPr>
      <xdr:spPr bwMode="auto">
        <a:xfrm>
          <a:off x="4800600" y="112023525"/>
          <a:ext cx="304800" cy="314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1390650</xdr:colOff>
      <xdr:row>619</xdr:row>
      <xdr:rowOff>0</xdr:rowOff>
    </xdr:from>
    <xdr:ext cx="303934" cy="295275"/>
    <xdr:sp macro="" textlink="">
      <xdr:nvSpPr>
        <xdr:cNvPr id="35" name="AutoShape 573" descr="D:\Program Files\Tencent\QQEIM\Users\2850155863\Image\C2C\XUW8{T_x0010_W2DEIJ(69`}$7K.jpg"/>
        <xdr:cNvSpPr>
          <a:spLocks noChangeAspect="1" noChangeArrowheads="1"/>
        </xdr:cNvSpPr>
      </xdr:nvSpPr>
      <xdr:spPr bwMode="auto">
        <a:xfrm>
          <a:off x="4800600" y="112023525"/>
          <a:ext cx="303934" cy="295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619</xdr:row>
      <xdr:rowOff>0</xdr:rowOff>
    </xdr:from>
    <xdr:ext cx="304800" cy="314325"/>
    <xdr:sp macro="" textlink="">
      <xdr:nvSpPr>
        <xdr:cNvPr id="36" name="AutoShape 573" descr="D:\Program Files\Tencent\QQEIM\Users\2850155863\Image\C2C\XUW8{TW2DEIJ(69`}$7K.jpg"/>
        <xdr:cNvSpPr>
          <a:spLocks noChangeAspect="1" noChangeArrowheads="1"/>
        </xdr:cNvSpPr>
      </xdr:nvSpPr>
      <xdr:spPr bwMode="auto">
        <a:xfrm>
          <a:off x="4800600" y="112023525"/>
          <a:ext cx="304800" cy="314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1390650</xdr:colOff>
      <xdr:row>619</xdr:row>
      <xdr:rowOff>0</xdr:rowOff>
    </xdr:from>
    <xdr:ext cx="303934" cy="295275"/>
    <xdr:sp macro="" textlink="">
      <xdr:nvSpPr>
        <xdr:cNvPr id="37" name="AutoShape 573" descr="D:\Program Files\Tencent\QQEIM\Users\2850155863\Image\C2C\XUW8{T_x0010_W2DEIJ(69`}$7K.jpg"/>
        <xdr:cNvSpPr>
          <a:spLocks noChangeAspect="1" noChangeArrowheads="1"/>
        </xdr:cNvSpPr>
      </xdr:nvSpPr>
      <xdr:spPr bwMode="auto">
        <a:xfrm>
          <a:off x="4800600" y="112023525"/>
          <a:ext cx="303934" cy="295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619</xdr:row>
      <xdr:rowOff>0</xdr:rowOff>
    </xdr:from>
    <xdr:ext cx="304800" cy="314325"/>
    <xdr:sp macro="" textlink="">
      <xdr:nvSpPr>
        <xdr:cNvPr id="38" name="AutoShape 573" descr="D:\Program Files\Tencent\QQEIM\Users\2850155863\Image\C2C\XUW8{TW2DEIJ(69`}$7K.jpg"/>
        <xdr:cNvSpPr>
          <a:spLocks noChangeAspect="1" noChangeArrowheads="1"/>
        </xdr:cNvSpPr>
      </xdr:nvSpPr>
      <xdr:spPr bwMode="auto">
        <a:xfrm>
          <a:off x="4800600" y="112023525"/>
          <a:ext cx="304800" cy="314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1390650</xdr:colOff>
      <xdr:row>619</xdr:row>
      <xdr:rowOff>0</xdr:rowOff>
    </xdr:from>
    <xdr:ext cx="303934" cy="295275"/>
    <xdr:sp macro="" textlink="">
      <xdr:nvSpPr>
        <xdr:cNvPr id="39" name="AutoShape 573" descr="D:\Program Files\Tencent\QQEIM\Users\2850155863\Image\C2C\XUW8{T_x0010_W2DEIJ(69`}$7K.jpg"/>
        <xdr:cNvSpPr>
          <a:spLocks noChangeAspect="1" noChangeArrowheads="1"/>
        </xdr:cNvSpPr>
      </xdr:nvSpPr>
      <xdr:spPr bwMode="auto">
        <a:xfrm>
          <a:off x="4800600" y="112023525"/>
          <a:ext cx="303934" cy="295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619</xdr:row>
      <xdr:rowOff>0</xdr:rowOff>
    </xdr:from>
    <xdr:ext cx="304800" cy="314325"/>
    <xdr:sp macro="" textlink="">
      <xdr:nvSpPr>
        <xdr:cNvPr id="40" name="AutoShape 573" descr="D:\Program Files\Tencent\QQEIM\Users\2850155863\Image\C2C\XUW8{TW2DEIJ(69`}$7K.jpg"/>
        <xdr:cNvSpPr>
          <a:spLocks noChangeAspect="1" noChangeArrowheads="1"/>
        </xdr:cNvSpPr>
      </xdr:nvSpPr>
      <xdr:spPr bwMode="auto">
        <a:xfrm>
          <a:off x="4800600" y="112023525"/>
          <a:ext cx="304800" cy="314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1390650</xdr:colOff>
      <xdr:row>619</xdr:row>
      <xdr:rowOff>0</xdr:rowOff>
    </xdr:from>
    <xdr:ext cx="303934" cy="295275"/>
    <xdr:sp macro="" textlink="">
      <xdr:nvSpPr>
        <xdr:cNvPr id="41" name="AutoShape 573" descr="D:\Program Files\Tencent\QQEIM\Users\2850155863\Image\C2C\XUW8{T_x0010_W2DEIJ(69`}$7K.jpg"/>
        <xdr:cNvSpPr>
          <a:spLocks noChangeAspect="1" noChangeArrowheads="1"/>
        </xdr:cNvSpPr>
      </xdr:nvSpPr>
      <xdr:spPr bwMode="auto">
        <a:xfrm>
          <a:off x="4800600" y="112023525"/>
          <a:ext cx="303934" cy="295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619</xdr:row>
      <xdr:rowOff>0</xdr:rowOff>
    </xdr:from>
    <xdr:ext cx="304800" cy="314325"/>
    <xdr:sp macro="" textlink="">
      <xdr:nvSpPr>
        <xdr:cNvPr id="42" name="AutoShape 573" descr="D:\Program Files\Tencent\QQEIM\Users\2850155863\Image\C2C\XUW8{TW2DEIJ(69`}$7K.jpg"/>
        <xdr:cNvSpPr>
          <a:spLocks noChangeAspect="1" noChangeArrowheads="1"/>
        </xdr:cNvSpPr>
      </xdr:nvSpPr>
      <xdr:spPr bwMode="auto">
        <a:xfrm>
          <a:off x="4800600" y="112023525"/>
          <a:ext cx="304800" cy="314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1390650</xdr:colOff>
      <xdr:row>619</xdr:row>
      <xdr:rowOff>0</xdr:rowOff>
    </xdr:from>
    <xdr:ext cx="303934" cy="295275"/>
    <xdr:sp macro="" textlink="">
      <xdr:nvSpPr>
        <xdr:cNvPr id="43" name="AutoShape 573" descr="D:\Program Files\Tencent\QQEIM\Users\2850155863\Image\C2C\XUW8{T_x0010_W2DEIJ(69`}$7K.jpg"/>
        <xdr:cNvSpPr>
          <a:spLocks noChangeAspect="1" noChangeArrowheads="1"/>
        </xdr:cNvSpPr>
      </xdr:nvSpPr>
      <xdr:spPr bwMode="auto">
        <a:xfrm>
          <a:off x="4800600" y="112023525"/>
          <a:ext cx="303934" cy="295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619</xdr:row>
      <xdr:rowOff>0</xdr:rowOff>
    </xdr:from>
    <xdr:ext cx="304800" cy="314325"/>
    <xdr:sp macro="" textlink="">
      <xdr:nvSpPr>
        <xdr:cNvPr id="44" name="AutoShape 573" descr="D:\Program Files\Tencent\QQEIM\Users\2850155863\Image\C2C\XUW8{TW2DEIJ(69`}$7K.jpg"/>
        <xdr:cNvSpPr>
          <a:spLocks noChangeAspect="1" noChangeArrowheads="1"/>
        </xdr:cNvSpPr>
      </xdr:nvSpPr>
      <xdr:spPr bwMode="auto">
        <a:xfrm>
          <a:off x="4800600" y="112023525"/>
          <a:ext cx="304800" cy="314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1390650</xdr:colOff>
      <xdr:row>620</xdr:row>
      <xdr:rowOff>0</xdr:rowOff>
    </xdr:from>
    <xdr:ext cx="303934" cy="265833"/>
    <xdr:sp macro="" textlink="">
      <xdr:nvSpPr>
        <xdr:cNvPr id="45" name="AutoShape 573" descr="D:\Program Files\Tencent\QQEIM\Users\2850155863\Image\C2C\XUW8{T_x0010_W2DEIJ(69`}$7K.jpg"/>
        <xdr:cNvSpPr>
          <a:spLocks noChangeAspect="1" noChangeArrowheads="1"/>
        </xdr:cNvSpPr>
      </xdr:nvSpPr>
      <xdr:spPr bwMode="auto">
        <a:xfrm>
          <a:off x="4800600" y="112204500"/>
          <a:ext cx="303934" cy="2658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620</xdr:row>
      <xdr:rowOff>0</xdr:rowOff>
    </xdr:from>
    <xdr:ext cx="304800" cy="322983"/>
    <xdr:sp macro="" textlink="">
      <xdr:nvSpPr>
        <xdr:cNvPr id="46" name="AutoShape 573" descr="D:\Program Files\Tencent\QQEIM\Users\2850155863\Image\C2C\XUW8{TW2DEIJ(69`}$7K.jpg"/>
        <xdr:cNvSpPr>
          <a:spLocks noChangeAspect="1" noChangeArrowheads="1"/>
        </xdr:cNvSpPr>
      </xdr:nvSpPr>
      <xdr:spPr bwMode="auto">
        <a:xfrm>
          <a:off x="4800600" y="112204500"/>
          <a:ext cx="304800" cy="3229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1390650</xdr:colOff>
      <xdr:row>619</xdr:row>
      <xdr:rowOff>0</xdr:rowOff>
    </xdr:from>
    <xdr:ext cx="303934" cy="295275"/>
    <xdr:sp macro="" textlink="">
      <xdr:nvSpPr>
        <xdr:cNvPr id="47" name="AutoShape 573" descr="D:\Program Files\Tencent\QQEIM\Users\2850155863\Image\C2C\XUW8{T_x0010_W2DEIJ(69`}$7K.jpg"/>
        <xdr:cNvSpPr>
          <a:spLocks noChangeAspect="1" noChangeArrowheads="1"/>
        </xdr:cNvSpPr>
      </xdr:nvSpPr>
      <xdr:spPr bwMode="auto">
        <a:xfrm>
          <a:off x="4800600" y="112023525"/>
          <a:ext cx="303934" cy="295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619</xdr:row>
      <xdr:rowOff>0</xdr:rowOff>
    </xdr:from>
    <xdr:ext cx="304800" cy="314325"/>
    <xdr:sp macro="" textlink="">
      <xdr:nvSpPr>
        <xdr:cNvPr id="48" name="AutoShape 573" descr="D:\Program Files\Tencent\QQEIM\Users\2850155863\Image\C2C\XUW8{TW2DEIJ(69`}$7K.jpg"/>
        <xdr:cNvSpPr>
          <a:spLocks noChangeAspect="1" noChangeArrowheads="1"/>
        </xdr:cNvSpPr>
      </xdr:nvSpPr>
      <xdr:spPr bwMode="auto">
        <a:xfrm>
          <a:off x="4800600" y="112023525"/>
          <a:ext cx="304800" cy="314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1390650</xdr:colOff>
      <xdr:row>688</xdr:row>
      <xdr:rowOff>0</xdr:rowOff>
    </xdr:from>
    <xdr:ext cx="303934" cy="190500"/>
    <xdr:sp macro="" textlink="">
      <xdr:nvSpPr>
        <xdr:cNvPr id="49" name="AutoShape 573" descr="D:\Program Files\Tencent\QQEIM\Users\2850155863\Image\C2C\XUW8{T_x0010_W2DEIJ(69`}$7K.jpg"/>
        <xdr:cNvSpPr>
          <a:spLocks noChangeAspect="1" noChangeArrowheads="1"/>
        </xdr:cNvSpPr>
      </xdr:nvSpPr>
      <xdr:spPr bwMode="auto">
        <a:xfrm>
          <a:off x="4800600" y="124510800"/>
          <a:ext cx="303934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678</xdr:row>
      <xdr:rowOff>47625</xdr:rowOff>
    </xdr:from>
    <xdr:ext cx="304800" cy="349940"/>
    <xdr:sp macro="" textlink="">
      <xdr:nvSpPr>
        <xdr:cNvPr id="50" name="AutoShape 573" descr="D:\Program Files\Tencent\QQEIM\Users\2850155863\Image\C2C\XUW8{TW2DEIJ(69`}$7K.jpg"/>
        <xdr:cNvSpPr>
          <a:spLocks noChangeAspect="1" noChangeArrowheads="1"/>
        </xdr:cNvSpPr>
      </xdr:nvSpPr>
      <xdr:spPr bwMode="auto">
        <a:xfrm>
          <a:off x="4800600" y="122748675"/>
          <a:ext cx="304800" cy="3499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542925</xdr:colOff>
      <xdr:row>0</xdr:row>
      <xdr:rowOff>57150</xdr:rowOff>
    </xdr:from>
    <xdr:ext cx="952500" cy="771525"/>
    <xdr:pic>
      <xdr:nvPicPr>
        <xdr:cNvPr id="2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clrChange>
            <a:clrFrom>
              <a:srgbClr val="FDFDFD"/>
            </a:clrFrom>
            <a:clrTo>
              <a:srgbClr val="FDFDFD">
                <a:alpha val="0"/>
              </a:srgbClr>
            </a:clrTo>
          </a:clrChange>
        </a:blip>
        <a:srcRect/>
        <a:stretch>
          <a:fillRect/>
        </a:stretch>
      </xdr:blipFill>
      <xdr:spPr>
        <a:xfrm>
          <a:off x="1228725" y="57150"/>
          <a:ext cx="952500" cy="771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</xdr:col>
      <xdr:colOff>542925</xdr:colOff>
      <xdr:row>0</xdr:row>
      <xdr:rowOff>57150</xdr:rowOff>
    </xdr:from>
    <xdr:ext cx="952500" cy="771525"/>
    <xdr:pic>
      <xdr:nvPicPr>
        <xdr:cNvPr id="3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clrChange>
            <a:clrFrom>
              <a:srgbClr val="FDFDFD"/>
            </a:clrFrom>
            <a:clrTo>
              <a:srgbClr val="FDFDFD">
                <a:alpha val="0"/>
              </a:srgbClr>
            </a:clrTo>
          </a:clrChange>
        </a:blip>
        <a:srcRect/>
        <a:stretch>
          <a:fillRect/>
        </a:stretch>
      </xdr:blipFill>
      <xdr:spPr>
        <a:xfrm>
          <a:off x="1228725" y="57150"/>
          <a:ext cx="952500" cy="771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1400175</xdr:colOff>
      <xdr:row>0</xdr:row>
      <xdr:rowOff>142875</xdr:rowOff>
    </xdr:from>
    <xdr:ext cx="714375" cy="542925"/>
    <xdr:pic>
      <xdr:nvPicPr>
        <xdr:cNvPr id="2" name="Picture 1" descr="C:\Documents and Settings\Administrator\Application Data\Tencent\Users\2850155890\QQEIM\WinTemp\RichOle\O@P2{PSL0`AF5M)_~W`I(47.jpg">
          <a:extLst>
            <a:ext uri="{FF2B5EF4-FFF2-40B4-BE49-F238E27FC236}">
              <a16:creationId xmlns:a16="http://schemas.microsoft.com/office/drawing/2014/main" id="{00000000-0008-0000-0000-000001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>
        <a:xfrm>
          <a:off x="1371600" y="142875"/>
          <a:ext cx="714375" cy="542925"/>
        </a:xfrm>
        <a:prstGeom prst="rect">
          <a:avLst/>
        </a:prstGeom>
        <a:noFill/>
      </xdr:spPr>
    </xdr:pic>
    <xdr:clientData/>
  </xdr:oneCellAnchor>
  <xdr:oneCellAnchor>
    <xdr:from>
      <xdr:col>7</xdr:col>
      <xdr:colOff>152400</xdr:colOff>
      <xdr:row>31</xdr:row>
      <xdr:rowOff>19050</xdr:rowOff>
    </xdr:from>
    <xdr:ext cx="76200" cy="219075"/>
    <xdr:sp macro="" textlink="">
      <xdr:nvSpPr>
        <xdr:cNvPr id="3" name="Text Box 68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>
          <a:spLocks noChangeArrowheads="1"/>
        </xdr:cNvSpPr>
      </xdr:nvSpPr>
      <xdr:spPr>
        <a:xfrm>
          <a:off x="4953000" y="53340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7</xdr:col>
      <xdr:colOff>304800</xdr:colOff>
      <xdr:row>31</xdr:row>
      <xdr:rowOff>171450</xdr:rowOff>
    </xdr:from>
    <xdr:ext cx="76200" cy="219075"/>
    <xdr:sp macro="" textlink="">
      <xdr:nvSpPr>
        <xdr:cNvPr id="4" name="Text Box 69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>
          <a:spLocks noChangeArrowheads="1"/>
        </xdr:cNvSpPr>
      </xdr:nvSpPr>
      <xdr:spPr>
        <a:xfrm>
          <a:off x="5105400" y="54864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7</xdr:col>
      <xdr:colOff>0</xdr:colOff>
      <xdr:row>31</xdr:row>
      <xdr:rowOff>66675</xdr:rowOff>
    </xdr:from>
    <xdr:ext cx="76200" cy="219075"/>
    <xdr:sp macro="" textlink="">
      <xdr:nvSpPr>
        <xdr:cNvPr id="5" name="Text Box 10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 txBox="1">
          <a:spLocks noChangeArrowheads="1"/>
        </xdr:cNvSpPr>
      </xdr:nvSpPr>
      <xdr:spPr>
        <a:xfrm>
          <a:off x="4800600" y="5381625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7</xdr:col>
      <xdr:colOff>609600</xdr:colOff>
      <xdr:row>31</xdr:row>
      <xdr:rowOff>76200</xdr:rowOff>
    </xdr:from>
    <xdr:ext cx="76200" cy="219075"/>
    <xdr:sp macro="" textlink="">
      <xdr:nvSpPr>
        <xdr:cNvPr id="6" name="Text Box 154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>
          <a:spLocks noChangeArrowheads="1"/>
        </xdr:cNvSpPr>
      </xdr:nvSpPr>
      <xdr:spPr>
        <a:xfrm>
          <a:off x="5410200" y="53911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7</xdr:col>
      <xdr:colOff>895350</xdr:colOff>
      <xdr:row>31</xdr:row>
      <xdr:rowOff>76200</xdr:rowOff>
    </xdr:from>
    <xdr:ext cx="76200" cy="219075"/>
    <xdr:sp macro="" textlink="">
      <xdr:nvSpPr>
        <xdr:cNvPr id="7" name="Text Box 229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 txBox="1">
          <a:spLocks noChangeArrowheads="1"/>
        </xdr:cNvSpPr>
      </xdr:nvSpPr>
      <xdr:spPr>
        <a:xfrm>
          <a:off x="5486400" y="53911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7</xdr:col>
      <xdr:colOff>457200</xdr:colOff>
      <xdr:row>31</xdr:row>
      <xdr:rowOff>123825</xdr:rowOff>
    </xdr:from>
    <xdr:ext cx="76200" cy="219075"/>
    <xdr:sp macro="" textlink="">
      <xdr:nvSpPr>
        <xdr:cNvPr id="8" name="Text Box 355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 txBox="1">
          <a:spLocks noChangeArrowheads="1"/>
        </xdr:cNvSpPr>
      </xdr:nvSpPr>
      <xdr:spPr>
        <a:xfrm>
          <a:off x="5257800" y="5438775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7</xdr:col>
      <xdr:colOff>152400</xdr:colOff>
      <xdr:row>31</xdr:row>
      <xdr:rowOff>19050</xdr:rowOff>
    </xdr:from>
    <xdr:ext cx="76200" cy="219075"/>
    <xdr:sp macro="" textlink="">
      <xdr:nvSpPr>
        <xdr:cNvPr id="9" name="Text Box 68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 txBox="1">
          <a:spLocks noChangeArrowheads="1"/>
        </xdr:cNvSpPr>
      </xdr:nvSpPr>
      <xdr:spPr>
        <a:xfrm>
          <a:off x="4953000" y="53340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7</xdr:col>
      <xdr:colOff>304800</xdr:colOff>
      <xdr:row>31</xdr:row>
      <xdr:rowOff>171450</xdr:rowOff>
    </xdr:from>
    <xdr:ext cx="76200" cy="219075"/>
    <xdr:sp macro="" textlink="">
      <xdr:nvSpPr>
        <xdr:cNvPr id="10" name="Text Box 69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 txBox="1">
          <a:spLocks noChangeArrowheads="1"/>
        </xdr:cNvSpPr>
      </xdr:nvSpPr>
      <xdr:spPr>
        <a:xfrm>
          <a:off x="5105400" y="54864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7</xdr:col>
      <xdr:colOff>0</xdr:colOff>
      <xdr:row>31</xdr:row>
      <xdr:rowOff>66675</xdr:rowOff>
    </xdr:from>
    <xdr:ext cx="76200" cy="219075"/>
    <xdr:sp macro="" textlink="">
      <xdr:nvSpPr>
        <xdr:cNvPr id="11" name="Text Box 104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 txBox="1">
          <a:spLocks noChangeArrowheads="1"/>
        </xdr:cNvSpPr>
      </xdr:nvSpPr>
      <xdr:spPr>
        <a:xfrm>
          <a:off x="4800600" y="5381625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7</xdr:col>
      <xdr:colOff>609600</xdr:colOff>
      <xdr:row>31</xdr:row>
      <xdr:rowOff>76200</xdr:rowOff>
    </xdr:from>
    <xdr:ext cx="76200" cy="219075"/>
    <xdr:sp macro="" textlink="">
      <xdr:nvSpPr>
        <xdr:cNvPr id="12" name="Text Box 154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 txBox="1">
          <a:spLocks noChangeArrowheads="1"/>
        </xdr:cNvSpPr>
      </xdr:nvSpPr>
      <xdr:spPr>
        <a:xfrm>
          <a:off x="5410200" y="53911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7</xdr:col>
      <xdr:colOff>895350</xdr:colOff>
      <xdr:row>31</xdr:row>
      <xdr:rowOff>76200</xdr:rowOff>
    </xdr:from>
    <xdr:ext cx="76200" cy="219075"/>
    <xdr:sp macro="" textlink="">
      <xdr:nvSpPr>
        <xdr:cNvPr id="13" name="Text Box 229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 txBox="1">
          <a:spLocks noChangeArrowheads="1"/>
        </xdr:cNvSpPr>
      </xdr:nvSpPr>
      <xdr:spPr>
        <a:xfrm>
          <a:off x="5486400" y="53911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7</xdr:col>
      <xdr:colOff>457200</xdr:colOff>
      <xdr:row>31</xdr:row>
      <xdr:rowOff>123825</xdr:rowOff>
    </xdr:from>
    <xdr:ext cx="76200" cy="219075"/>
    <xdr:sp macro="" textlink="">
      <xdr:nvSpPr>
        <xdr:cNvPr id="14" name="Text Box 355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 txBox="1">
          <a:spLocks noChangeArrowheads="1"/>
        </xdr:cNvSpPr>
      </xdr:nvSpPr>
      <xdr:spPr>
        <a:xfrm>
          <a:off x="5257800" y="5438775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7</xdr:col>
      <xdr:colOff>152400</xdr:colOff>
      <xdr:row>31</xdr:row>
      <xdr:rowOff>19050</xdr:rowOff>
    </xdr:from>
    <xdr:ext cx="76200" cy="219075"/>
    <xdr:sp macro="" textlink="">
      <xdr:nvSpPr>
        <xdr:cNvPr id="15" name="Text Box 68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SpPr txBox="1">
          <a:spLocks noChangeArrowheads="1"/>
        </xdr:cNvSpPr>
      </xdr:nvSpPr>
      <xdr:spPr>
        <a:xfrm>
          <a:off x="4953000" y="53340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7</xdr:col>
      <xdr:colOff>304800</xdr:colOff>
      <xdr:row>31</xdr:row>
      <xdr:rowOff>171450</xdr:rowOff>
    </xdr:from>
    <xdr:ext cx="76200" cy="219075"/>
    <xdr:sp macro="" textlink="">
      <xdr:nvSpPr>
        <xdr:cNvPr id="16" name="Text Box 69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SpPr txBox="1">
          <a:spLocks noChangeArrowheads="1"/>
        </xdr:cNvSpPr>
      </xdr:nvSpPr>
      <xdr:spPr>
        <a:xfrm>
          <a:off x="5105400" y="54864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7</xdr:col>
      <xdr:colOff>0</xdr:colOff>
      <xdr:row>31</xdr:row>
      <xdr:rowOff>66675</xdr:rowOff>
    </xdr:from>
    <xdr:ext cx="76200" cy="219075"/>
    <xdr:sp macro="" textlink="">
      <xdr:nvSpPr>
        <xdr:cNvPr id="17" name="Text Box 104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SpPr txBox="1">
          <a:spLocks noChangeArrowheads="1"/>
        </xdr:cNvSpPr>
      </xdr:nvSpPr>
      <xdr:spPr>
        <a:xfrm>
          <a:off x="4800600" y="5381625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7</xdr:col>
      <xdr:colOff>609600</xdr:colOff>
      <xdr:row>31</xdr:row>
      <xdr:rowOff>76200</xdr:rowOff>
    </xdr:from>
    <xdr:ext cx="76200" cy="219075"/>
    <xdr:sp macro="" textlink="">
      <xdr:nvSpPr>
        <xdr:cNvPr id="18" name="Text Box 154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SpPr txBox="1">
          <a:spLocks noChangeArrowheads="1"/>
        </xdr:cNvSpPr>
      </xdr:nvSpPr>
      <xdr:spPr>
        <a:xfrm>
          <a:off x="5410200" y="53911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7</xdr:col>
      <xdr:colOff>895350</xdr:colOff>
      <xdr:row>31</xdr:row>
      <xdr:rowOff>76200</xdr:rowOff>
    </xdr:from>
    <xdr:ext cx="76200" cy="219075"/>
    <xdr:sp macro="" textlink="">
      <xdr:nvSpPr>
        <xdr:cNvPr id="19" name="Text Box 229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SpPr txBox="1">
          <a:spLocks noChangeArrowheads="1"/>
        </xdr:cNvSpPr>
      </xdr:nvSpPr>
      <xdr:spPr>
        <a:xfrm>
          <a:off x="5486400" y="53911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7</xdr:col>
      <xdr:colOff>457200</xdr:colOff>
      <xdr:row>31</xdr:row>
      <xdr:rowOff>123825</xdr:rowOff>
    </xdr:from>
    <xdr:ext cx="76200" cy="219075"/>
    <xdr:sp macro="" textlink="">
      <xdr:nvSpPr>
        <xdr:cNvPr id="20" name="Text Box 355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SpPr txBox="1">
          <a:spLocks noChangeArrowheads="1"/>
        </xdr:cNvSpPr>
      </xdr:nvSpPr>
      <xdr:spPr>
        <a:xfrm>
          <a:off x="5257800" y="5438775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7</xdr:col>
      <xdr:colOff>152400</xdr:colOff>
      <xdr:row>31</xdr:row>
      <xdr:rowOff>19050</xdr:rowOff>
    </xdr:from>
    <xdr:ext cx="76200" cy="219075"/>
    <xdr:sp macro="" textlink="">
      <xdr:nvSpPr>
        <xdr:cNvPr id="21" name="Text Box 68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SpPr txBox="1">
          <a:spLocks noChangeArrowheads="1"/>
        </xdr:cNvSpPr>
      </xdr:nvSpPr>
      <xdr:spPr>
        <a:xfrm>
          <a:off x="4953000" y="53340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7</xdr:col>
      <xdr:colOff>304800</xdr:colOff>
      <xdr:row>31</xdr:row>
      <xdr:rowOff>171450</xdr:rowOff>
    </xdr:from>
    <xdr:ext cx="76200" cy="219075"/>
    <xdr:sp macro="" textlink="">
      <xdr:nvSpPr>
        <xdr:cNvPr id="22" name="Text Box 69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SpPr txBox="1">
          <a:spLocks noChangeArrowheads="1"/>
        </xdr:cNvSpPr>
      </xdr:nvSpPr>
      <xdr:spPr>
        <a:xfrm>
          <a:off x="5105400" y="548640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7</xdr:col>
      <xdr:colOff>0</xdr:colOff>
      <xdr:row>31</xdr:row>
      <xdr:rowOff>66675</xdr:rowOff>
    </xdr:from>
    <xdr:ext cx="76200" cy="219075"/>
    <xdr:sp macro="" textlink="">
      <xdr:nvSpPr>
        <xdr:cNvPr id="23" name="Text Box 104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SpPr txBox="1">
          <a:spLocks noChangeArrowheads="1"/>
        </xdr:cNvSpPr>
      </xdr:nvSpPr>
      <xdr:spPr>
        <a:xfrm>
          <a:off x="4800600" y="5381625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7</xdr:col>
      <xdr:colOff>609600</xdr:colOff>
      <xdr:row>31</xdr:row>
      <xdr:rowOff>76200</xdr:rowOff>
    </xdr:from>
    <xdr:ext cx="76200" cy="219075"/>
    <xdr:sp macro="" textlink="">
      <xdr:nvSpPr>
        <xdr:cNvPr id="24" name="Text Box 154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SpPr txBox="1">
          <a:spLocks noChangeArrowheads="1"/>
        </xdr:cNvSpPr>
      </xdr:nvSpPr>
      <xdr:spPr>
        <a:xfrm>
          <a:off x="5410200" y="53911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7</xdr:col>
      <xdr:colOff>895350</xdr:colOff>
      <xdr:row>31</xdr:row>
      <xdr:rowOff>76200</xdr:rowOff>
    </xdr:from>
    <xdr:ext cx="76200" cy="219075"/>
    <xdr:sp macro="" textlink="">
      <xdr:nvSpPr>
        <xdr:cNvPr id="25" name="Text Box 229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SpPr txBox="1">
          <a:spLocks noChangeArrowheads="1"/>
        </xdr:cNvSpPr>
      </xdr:nvSpPr>
      <xdr:spPr>
        <a:xfrm>
          <a:off x="5486400" y="5391150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  <xdr:oneCellAnchor>
    <xdr:from>
      <xdr:col>7</xdr:col>
      <xdr:colOff>457200</xdr:colOff>
      <xdr:row>31</xdr:row>
      <xdr:rowOff>123825</xdr:rowOff>
    </xdr:from>
    <xdr:ext cx="76200" cy="219075"/>
    <xdr:sp macro="" textlink="">
      <xdr:nvSpPr>
        <xdr:cNvPr id="26" name="Text Box 355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SpPr txBox="1">
          <a:spLocks noChangeArrowheads="1"/>
        </xdr:cNvSpPr>
      </xdr:nvSpPr>
      <xdr:spPr>
        <a:xfrm>
          <a:off x="5257800" y="5438775"/>
          <a:ext cx="76200" cy="219075"/>
        </a:xfrm>
        <a:prstGeom prst="rect">
          <a:avLst/>
        </a:prstGeom>
        <a:noFill/>
        <a:ln w="9525">
          <a:noFill/>
          <a:miter lim="800000"/>
        </a:ln>
      </xdr:spPr>
    </xdr:sp>
    <xdr:clientData/>
  </xdr:one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26" Type="http://schemas.openxmlformats.org/officeDocument/2006/relationships/hyperlink" Target="https://cn.wanhai.com/cec/" TargetMode="External"/><Relationship Id="rId21" Type="http://schemas.openxmlformats.org/officeDocument/2006/relationships/hyperlink" Target="https://cn.wanhai.com/cec/" TargetMode="External"/><Relationship Id="rId34" Type="http://schemas.openxmlformats.org/officeDocument/2006/relationships/hyperlink" Target="https://www.one-line.com/one-ecom/schedule/vessel-schedule?vslEngNmParam=ONE+HOUSTON+%28OHST%29&amp;vslCdParam=OHST&amp;f_cmd=" TargetMode="External"/><Relationship Id="rId42" Type="http://schemas.openxmlformats.org/officeDocument/2006/relationships/hyperlink" Target="https://cn.wanhai.com/cec/" TargetMode="External"/><Relationship Id="rId47" Type="http://schemas.openxmlformats.org/officeDocument/2006/relationships/hyperlink" Target="https://cn.wanhai.com/cec/" TargetMode="External"/><Relationship Id="rId50" Type="http://schemas.openxmlformats.org/officeDocument/2006/relationships/hyperlink" Target="https://cn.wanhai.com/cec/" TargetMode="External"/><Relationship Id="rId55" Type="http://schemas.openxmlformats.org/officeDocument/2006/relationships/hyperlink" Target="https://cn.wanhai.com/cec/" TargetMode="External"/><Relationship Id="rId63" Type="http://schemas.openxmlformats.org/officeDocument/2006/relationships/hyperlink" Target="https://www.maersk.com.cn/schedules/vesselSchedules?vesselCode=ER8&amp;fromDate=2026-11-29" TargetMode="External"/><Relationship Id="rId7" Type="http://schemas.openxmlformats.org/officeDocument/2006/relationships/hyperlink" Target="https://www.maersk.com.cn/schedules/vesselSchedules?vesselCode=L2X&amp;fromDate=2026-11-01" TargetMode="External"/><Relationship Id="rId2" Type="http://schemas.openxmlformats.org/officeDocument/2006/relationships/hyperlink" Target="https://www.maersk.com.cn/schedules/vesselSchedules?vesselCode=L2W&amp;fromDate=2026-11-01" TargetMode="External"/><Relationship Id="rId16" Type="http://schemas.openxmlformats.org/officeDocument/2006/relationships/hyperlink" Target="https://www.maersk.com.cn/schedules/vesselSchedules?vesselCode=L2W&amp;fromDate=2026-11-01" TargetMode="External"/><Relationship Id="rId29" Type="http://schemas.openxmlformats.org/officeDocument/2006/relationships/hyperlink" Target="https://cn.wanhai.com/cec/" TargetMode="External"/><Relationship Id="rId11" Type="http://schemas.openxmlformats.org/officeDocument/2006/relationships/hyperlink" Target="https://www.maersk.com.cn/schedules/vesselSchedules?vesselCode=L2W&amp;fromDate=2026-11-01" TargetMode="External"/><Relationship Id="rId24" Type="http://schemas.openxmlformats.org/officeDocument/2006/relationships/hyperlink" Target="https://cn.wanhai.com/cec/" TargetMode="External"/><Relationship Id="rId32" Type="http://schemas.openxmlformats.org/officeDocument/2006/relationships/hyperlink" Target="https://www.one-line.com/one-ecom/schedule/vessel-schedule?vslEngNmParam=HMM+GARAM+%28HRGT%29&amp;vslCdParam=HRGT&amp;f_cmd=" TargetMode="External"/><Relationship Id="rId37" Type="http://schemas.openxmlformats.org/officeDocument/2006/relationships/hyperlink" Target="https://www.one-line.com/one-ecom/schedule/vessel-schedule?vslEngNmParam=ONE+FOCUS+%28OFOT%29&amp;vslCdParam=OFOT&amp;f_cmd=" TargetMode="External"/><Relationship Id="rId40" Type="http://schemas.openxmlformats.org/officeDocument/2006/relationships/hyperlink" Target="https://www.one-line.com/one-ecom/schedule/vessel-schedule?vslEngNmParam=ONE+COLUMBA+%28OCBT%29&amp;vslCdParam=OCBT&amp;f_cmd=" TargetMode="External"/><Relationship Id="rId45" Type="http://schemas.openxmlformats.org/officeDocument/2006/relationships/hyperlink" Target="https://cn.wanhai.com/cec/" TargetMode="External"/><Relationship Id="rId53" Type="http://schemas.openxmlformats.org/officeDocument/2006/relationships/hyperlink" Target="https://cn.wanhai.com/cec/" TargetMode="External"/><Relationship Id="rId58" Type="http://schemas.openxmlformats.org/officeDocument/2006/relationships/hyperlink" Target="https://cn.wanhai.com/cec/" TargetMode="External"/><Relationship Id="rId5" Type="http://schemas.openxmlformats.org/officeDocument/2006/relationships/hyperlink" Target="https://www.maersk.com.cn/schedules/vesselSchedules?vesselCode=I1E&amp;fromDate=2026-11-01" TargetMode="External"/><Relationship Id="rId61" Type="http://schemas.openxmlformats.org/officeDocument/2006/relationships/hyperlink" Target="https://www.maersk.com.cn/schedules/vesselSchedules?vesselCode=EQ9&amp;fromDate=2026-11-01" TargetMode="External"/><Relationship Id="rId19" Type="http://schemas.openxmlformats.org/officeDocument/2006/relationships/hyperlink" Target="https://www.maersk.com.cn/schedules/vesselSchedules?vesselCode=H7L&amp;fromDate=2026-10-13" TargetMode="External"/><Relationship Id="rId14" Type="http://schemas.openxmlformats.org/officeDocument/2006/relationships/hyperlink" Target="https://www.maersk.com.cn/schedules/vesselSchedules?vesselCode=H7L&amp;fromDate=2026-10-13" TargetMode="External"/><Relationship Id="rId22" Type="http://schemas.openxmlformats.org/officeDocument/2006/relationships/hyperlink" Target="https://cn.wanhai.com/cec/" TargetMode="External"/><Relationship Id="rId27" Type="http://schemas.openxmlformats.org/officeDocument/2006/relationships/hyperlink" Target="https://cn.wanhai.com/cec/" TargetMode="External"/><Relationship Id="rId30" Type="http://schemas.openxmlformats.org/officeDocument/2006/relationships/hyperlink" Target="https://cn.wanhai.com/cec/" TargetMode="External"/><Relationship Id="rId35" Type="http://schemas.openxmlformats.org/officeDocument/2006/relationships/hyperlink" Target="https://www.one-line.com/one-ecom/schedule/vessel-schedule?vslEngNmParam=YM+UPWARD+%28YUPT%29&amp;vslCdParam=YUPT&amp;f_cmd=" TargetMode="External"/><Relationship Id="rId43" Type="http://schemas.openxmlformats.org/officeDocument/2006/relationships/hyperlink" Target="https://cn.wanhai.com/cec/" TargetMode="External"/><Relationship Id="rId48" Type="http://schemas.openxmlformats.org/officeDocument/2006/relationships/hyperlink" Target="https://cn.wanhai.com/cec/" TargetMode="External"/><Relationship Id="rId56" Type="http://schemas.openxmlformats.org/officeDocument/2006/relationships/hyperlink" Target="https://cn.wanhai.com/cec/" TargetMode="External"/><Relationship Id="rId64" Type="http://schemas.openxmlformats.org/officeDocument/2006/relationships/printerSettings" Target="../printerSettings/printerSettings2.bin"/><Relationship Id="rId8" Type="http://schemas.openxmlformats.org/officeDocument/2006/relationships/hyperlink" Target="https://www.maersk.com.cn/schedules/vesselSchedules?vesselCode=H7B&amp;fromDate=2026-11-29" TargetMode="External"/><Relationship Id="rId51" Type="http://schemas.openxmlformats.org/officeDocument/2006/relationships/hyperlink" Target="https://cn.wanhai.com/cec/" TargetMode="External"/><Relationship Id="rId3" Type="http://schemas.openxmlformats.org/officeDocument/2006/relationships/hyperlink" Target="https://www.maersk.com.cn/schedules/vesselSchedules?vesselCode=L2X&amp;fromDate=2026-11-01" TargetMode="External"/><Relationship Id="rId12" Type="http://schemas.openxmlformats.org/officeDocument/2006/relationships/hyperlink" Target="https://www.maersk.com.cn/schedules/vesselSchedules?vesselCode=L2X&amp;fromDate=2026-11-01" TargetMode="External"/><Relationship Id="rId17" Type="http://schemas.openxmlformats.org/officeDocument/2006/relationships/hyperlink" Target="https://www.maersk.com.cn/schedules/vesselSchedules?vesselCode=L2X&amp;fromDate=2026-11-01" TargetMode="External"/><Relationship Id="rId25" Type="http://schemas.openxmlformats.org/officeDocument/2006/relationships/hyperlink" Target="https://cn.wanhai.com/cec/" TargetMode="External"/><Relationship Id="rId33" Type="http://schemas.openxmlformats.org/officeDocument/2006/relationships/hyperlink" Target="https://www.one-line.com/one-ecom/schedule/vessel-schedule?vslEngNmParam=ONE+HOUSTON+%28OHST%29&amp;vslCdParam=OHST&amp;f_cmd=" TargetMode="External"/><Relationship Id="rId38" Type="http://schemas.openxmlformats.org/officeDocument/2006/relationships/hyperlink" Target="https://www.one-line.com/one-ecom/schedule/vessel-schedule?vslEngNmParam=ONE+FOCUS+%28OFOT%29&amp;vslCdParam=OFOT&amp;f_cmd=" TargetMode="External"/><Relationship Id="rId46" Type="http://schemas.openxmlformats.org/officeDocument/2006/relationships/hyperlink" Target="https://cn.wanhai.com/cec/" TargetMode="External"/><Relationship Id="rId59" Type="http://schemas.openxmlformats.org/officeDocument/2006/relationships/hyperlink" Target="https://www.maersk.com.cn/schedules/vesselSchedules?vesselCode=ER8&amp;fromDate=2026-11-01" TargetMode="External"/><Relationship Id="rId20" Type="http://schemas.openxmlformats.org/officeDocument/2006/relationships/hyperlink" Target="https://cn.wanhai.com/cec/" TargetMode="External"/><Relationship Id="rId41" Type="http://schemas.openxmlformats.org/officeDocument/2006/relationships/hyperlink" Target="https://cn.wanhai.com/cec/" TargetMode="External"/><Relationship Id="rId54" Type="http://schemas.openxmlformats.org/officeDocument/2006/relationships/hyperlink" Target="https://cn.wanhai.com/cec/" TargetMode="External"/><Relationship Id="rId62" Type="http://schemas.openxmlformats.org/officeDocument/2006/relationships/hyperlink" Target="https://www.maersk.com.cn/schedules/vesselSchedules?vesselCode=ER7&amp;fromDate=2026-11-01" TargetMode="External"/><Relationship Id="rId1" Type="http://schemas.openxmlformats.org/officeDocument/2006/relationships/hyperlink" Target="https://www.maersk.com.cn/schedules/vesselSchedules?vesselCode=I1E&amp;fromDate=2026-11-01" TargetMode="External"/><Relationship Id="rId6" Type="http://schemas.openxmlformats.org/officeDocument/2006/relationships/hyperlink" Target="https://www.maersk.com.cn/schedules/vesselSchedules?vesselCode=L2W&amp;fromDate=2026-11-01" TargetMode="External"/><Relationship Id="rId15" Type="http://schemas.openxmlformats.org/officeDocument/2006/relationships/hyperlink" Target="https://www.maersk.com.cn/schedules/vesselSchedules?vesselCode=I1E&amp;fromDate=2026-11-01" TargetMode="External"/><Relationship Id="rId23" Type="http://schemas.openxmlformats.org/officeDocument/2006/relationships/hyperlink" Target="https://cn.wanhai.com/cec/" TargetMode="External"/><Relationship Id="rId28" Type="http://schemas.openxmlformats.org/officeDocument/2006/relationships/hyperlink" Target="https://cn.wanhai.com/cec/" TargetMode="External"/><Relationship Id="rId36" Type="http://schemas.openxmlformats.org/officeDocument/2006/relationships/hyperlink" Target="https://www.one-line.com/one-ecom/schedule/vessel-schedule?vslEngNmParam=YM+UPWARD+%28YUPT%29&amp;vslCdParam=YUPT&amp;f_cmd=" TargetMode="External"/><Relationship Id="rId49" Type="http://schemas.openxmlformats.org/officeDocument/2006/relationships/hyperlink" Target="https://cn.wanhai.com/cec/" TargetMode="External"/><Relationship Id="rId57" Type="http://schemas.openxmlformats.org/officeDocument/2006/relationships/hyperlink" Target="https://cn.wanhai.com/cec/" TargetMode="External"/><Relationship Id="rId10" Type="http://schemas.openxmlformats.org/officeDocument/2006/relationships/hyperlink" Target="https://www.maersk.com.cn/schedules/vesselSchedules?vesselCode=I1E&amp;fromDate=2026-11-01" TargetMode="External"/><Relationship Id="rId31" Type="http://schemas.openxmlformats.org/officeDocument/2006/relationships/hyperlink" Target="https://www.one-line.com/one-ecom/schedule/vessel-schedule?vslEngNmParam=HMM+GARAM+%28HRGT%29&amp;vslCdParam=HRGT&amp;f_cmd=" TargetMode="External"/><Relationship Id="rId44" Type="http://schemas.openxmlformats.org/officeDocument/2006/relationships/hyperlink" Target="https://cn.wanhai.com/cec/" TargetMode="External"/><Relationship Id="rId52" Type="http://schemas.openxmlformats.org/officeDocument/2006/relationships/hyperlink" Target="https://cn.wanhai.com/cec/" TargetMode="External"/><Relationship Id="rId60" Type="http://schemas.openxmlformats.org/officeDocument/2006/relationships/hyperlink" Target="https://www.maersk.com.cn/schedules/vesselSchedules?vesselCode=EO7&amp;fromDate=2026-11-01" TargetMode="External"/><Relationship Id="rId65" Type="http://schemas.openxmlformats.org/officeDocument/2006/relationships/drawing" Target="../drawings/drawing3.xml"/><Relationship Id="rId4" Type="http://schemas.openxmlformats.org/officeDocument/2006/relationships/hyperlink" Target="https://www.maersk.com.cn/schedules/vesselSchedules?vesselCode=0KZ&amp;fromDate=2026-11-01" TargetMode="External"/><Relationship Id="rId9" Type="http://schemas.openxmlformats.org/officeDocument/2006/relationships/hyperlink" Target="https://www.maersk.com.cn/schedules/vesselSchedules?vesselCode=H7L&amp;fromDate=2026-10-13" TargetMode="External"/><Relationship Id="rId13" Type="http://schemas.openxmlformats.org/officeDocument/2006/relationships/hyperlink" Target="https://www.maersk.com.cn/schedules/vesselSchedules?vesselCode=H7B&amp;fromDate=2026-11-29" TargetMode="External"/><Relationship Id="rId18" Type="http://schemas.openxmlformats.org/officeDocument/2006/relationships/hyperlink" Target="https://www.maersk.com.cn/schedules/vesselSchedules?vesselCode=H7B&amp;fromDate=2026-11-29" TargetMode="External"/><Relationship Id="rId39" Type="http://schemas.openxmlformats.org/officeDocument/2006/relationships/hyperlink" Target="https://www.one-line.com/one-ecom/schedule/vessel-schedule?vslEngNmParam=ONE+COLUMBA+%28OCBT%29&amp;vslCdParam=OCBT&amp;f_cmd=" TargetMode="Externa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hyperlink" Target="javascript:void(0);" TargetMode="External"/><Relationship Id="rId1" Type="http://schemas.openxmlformats.org/officeDocument/2006/relationships/hyperlink" Target="javascript:void(0);" TargetMode="External"/><Relationship Id="rId6" Type="http://schemas.openxmlformats.org/officeDocument/2006/relationships/comments" Target="../comments1.xml"/><Relationship Id="rId5" Type="http://schemas.openxmlformats.org/officeDocument/2006/relationships/vmlDrawing" Target="../drawings/vmlDrawing1.vml"/><Relationship Id="rId4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8" Type="http://schemas.openxmlformats.org/officeDocument/2006/relationships/hyperlink" Target="javascript:%20viewVslInfo('SWVG',%20'2614N');" TargetMode="External"/><Relationship Id="rId3" Type="http://schemas.openxmlformats.org/officeDocument/2006/relationships/hyperlink" Target="javascript:%20viewVslInfo('KMTP',%20'2613N');" TargetMode="External"/><Relationship Id="rId7" Type="http://schemas.openxmlformats.org/officeDocument/2006/relationships/hyperlink" Target="javascript:%20viewVslInfo('SWVG',%20'2614N');" TargetMode="External"/><Relationship Id="rId2" Type="http://schemas.openxmlformats.org/officeDocument/2006/relationships/hyperlink" Target="javascript:%20viewVslInfo('QDTR',%20'2610N');" TargetMode="External"/><Relationship Id="rId1" Type="http://schemas.openxmlformats.org/officeDocument/2006/relationships/hyperlink" Target="javascript:%20viewVslInfo('QDTR',%20'2610N');" TargetMode="External"/><Relationship Id="rId6" Type="http://schemas.openxmlformats.org/officeDocument/2006/relationships/hyperlink" Target="javascript:%20viewVslInfo('SKOR',%20'2613N');" TargetMode="External"/><Relationship Id="rId5" Type="http://schemas.openxmlformats.org/officeDocument/2006/relationships/hyperlink" Target="javascript:%20viewVslInfo('SKOR',%20'2613N');" TargetMode="External"/><Relationship Id="rId10" Type="http://schemas.openxmlformats.org/officeDocument/2006/relationships/drawing" Target="../drawings/drawing6.xml"/><Relationship Id="rId4" Type="http://schemas.openxmlformats.org/officeDocument/2006/relationships/hyperlink" Target="javascript:%20viewVslInfo('KMTP',%20'2613N');" TargetMode="External"/><Relationship Id="rId9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120"/>
  <sheetViews>
    <sheetView tabSelected="1" workbookViewId="0">
      <selection activeCell="H10" sqref="H10"/>
    </sheetView>
  </sheetViews>
  <sheetFormatPr defaultColWidth="9" defaultRowHeight="15.75"/>
  <cols>
    <col min="1" max="1" width="24" style="7" customWidth="1"/>
    <col min="2" max="2" width="35.5" style="8" customWidth="1"/>
    <col min="3" max="3" width="14.125" style="9" customWidth="1"/>
    <col min="4" max="4" width="19.25" style="10" customWidth="1"/>
    <col min="5" max="5" width="22.25" customWidth="1"/>
    <col min="6" max="6" width="13.125" customWidth="1"/>
    <col min="7" max="7" width="20" customWidth="1"/>
    <col min="8" max="8" width="17.875" customWidth="1"/>
  </cols>
  <sheetData>
    <row r="1" spans="1:7" s="1" customFormat="1" ht="67.5" customHeight="1">
      <c r="A1" s="251" t="s">
        <v>0</v>
      </c>
      <c r="B1" s="251"/>
      <c r="C1" s="251"/>
      <c r="D1" s="251"/>
      <c r="E1" s="251"/>
      <c r="F1" s="251"/>
      <c r="G1" s="251"/>
    </row>
    <row r="2" spans="1:7" s="1" customFormat="1" ht="33.75" customHeight="1">
      <c r="A2" s="252" t="s">
        <v>1</v>
      </c>
      <c r="B2" s="252"/>
      <c r="C2" s="11"/>
      <c r="D2" s="12"/>
      <c r="E2" s="11"/>
      <c r="F2" s="11"/>
      <c r="G2" s="13" t="s">
        <v>1008</v>
      </c>
    </row>
    <row r="3" spans="1:7" s="2" customFormat="1" ht="22.5" customHeight="1">
      <c r="A3" s="231" t="s">
        <v>2</v>
      </c>
      <c r="B3" s="231"/>
      <c r="C3" s="231"/>
      <c r="D3" s="231"/>
      <c r="E3" s="231"/>
      <c r="F3" s="231"/>
      <c r="G3" s="231"/>
    </row>
    <row r="4" spans="1:7" s="3" customFormat="1" ht="15.75" customHeight="1">
      <c r="A4" s="14" t="s">
        <v>465</v>
      </c>
      <c r="B4" s="211" t="s">
        <v>4</v>
      </c>
      <c r="C4" s="211" t="s">
        <v>5</v>
      </c>
      <c r="D4" s="211" t="s">
        <v>6</v>
      </c>
      <c r="E4" s="16" t="s">
        <v>7</v>
      </c>
      <c r="F4" s="16" t="s">
        <v>7</v>
      </c>
      <c r="G4" s="16" t="s">
        <v>3</v>
      </c>
    </row>
    <row r="5" spans="1:7" s="3" customFormat="1" ht="15.75" customHeight="1">
      <c r="A5" s="14"/>
      <c r="B5" s="212"/>
      <c r="C5" s="212"/>
      <c r="D5" s="212"/>
      <c r="E5" s="17" t="s">
        <v>8</v>
      </c>
      <c r="F5" s="16" t="s">
        <v>9</v>
      </c>
      <c r="G5" s="16" t="s">
        <v>10</v>
      </c>
    </row>
    <row r="6" spans="1:7" s="3" customFormat="1" ht="15.75" customHeight="1">
      <c r="A6" s="18"/>
      <c r="B6" s="19" t="s">
        <v>14</v>
      </c>
      <c r="C6" s="19" t="s">
        <v>15</v>
      </c>
      <c r="D6" s="196" t="s">
        <v>12</v>
      </c>
      <c r="E6" s="20">
        <v>46323</v>
      </c>
      <c r="F6" s="20">
        <f>E6+6</f>
        <v>46329</v>
      </c>
      <c r="G6" s="21">
        <f>F6+39</f>
        <v>46368</v>
      </c>
    </row>
    <row r="7" spans="1:7" s="3" customFormat="1" ht="15.75" customHeight="1">
      <c r="A7" s="18"/>
      <c r="B7" s="22" t="s">
        <v>466</v>
      </c>
      <c r="C7" s="22"/>
      <c r="D7" s="209"/>
      <c r="E7" s="24">
        <f>E6+7</f>
        <v>46330</v>
      </c>
      <c r="F7" s="20">
        <f t="shared" ref="E7:F9" si="0">F6+7</f>
        <v>46336</v>
      </c>
      <c r="G7" s="21">
        <f t="shared" ref="G7:G10" si="1">F7+39</f>
        <v>46375</v>
      </c>
    </row>
    <row r="8" spans="1:7" s="3" customFormat="1" ht="15.75" customHeight="1">
      <c r="A8" s="18"/>
      <c r="B8" s="19" t="s">
        <v>467</v>
      </c>
      <c r="C8" s="19" t="s">
        <v>468</v>
      </c>
      <c r="D8" s="209"/>
      <c r="E8" s="24">
        <f t="shared" si="0"/>
        <v>46337</v>
      </c>
      <c r="F8" s="20">
        <f t="shared" si="0"/>
        <v>46343</v>
      </c>
      <c r="G8" s="21">
        <f t="shared" si="1"/>
        <v>46382</v>
      </c>
    </row>
    <row r="9" spans="1:7" s="3" customFormat="1" ht="15.75" customHeight="1">
      <c r="A9" s="18"/>
      <c r="B9" s="19" t="s">
        <v>469</v>
      </c>
      <c r="C9" s="19" t="s">
        <v>470</v>
      </c>
      <c r="D9" s="209"/>
      <c r="E9" s="24">
        <f t="shared" si="0"/>
        <v>46344</v>
      </c>
      <c r="F9" s="20">
        <f t="shared" si="0"/>
        <v>46350</v>
      </c>
      <c r="G9" s="21">
        <f t="shared" si="1"/>
        <v>46389</v>
      </c>
    </row>
    <row r="10" spans="1:7" s="3" customFormat="1" ht="15.75" customHeight="1">
      <c r="A10" s="18"/>
      <c r="B10" s="19" t="s">
        <v>471</v>
      </c>
      <c r="C10" s="19" t="s">
        <v>468</v>
      </c>
      <c r="D10" s="210"/>
      <c r="E10" s="24">
        <f>E9+7</f>
        <v>46351</v>
      </c>
      <c r="F10" s="20">
        <f>F9+7</f>
        <v>46357</v>
      </c>
      <c r="G10" s="21">
        <f t="shared" si="1"/>
        <v>46396</v>
      </c>
    </row>
    <row r="11" spans="1:7" s="3" customFormat="1" ht="15.75" customHeight="1">
      <c r="A11" s="18"/>
      <c r="B11" s="253"/>
      <c r="C11" s="253"/>
      <c r="D11" s="253"/>
      <c r="E11" s="253"/>
      <c r="F11" s="253"/>
      <c r="G11" s="253"/>
    </row>
    <row r="12" spans="1:7" s="3" customFormat="1" ht="15.75" customHeight="1">
      <c r="A12" s="18"/>
      <c r="B12" s="25"/>
      <c r="C12" s="25"/>
      <c r="D12" s="26"/>
      <c r="E12" s="27"/>
      <c r="F12" s="28"/>
      <c r="G12" s="28"/>
    </row>
    <row r="13" spans="1:7" s="3" customFormat="1" ht="15.75" customHeight="1">
      <c r="A13" s="18"/>
      <c r="B13" s="29"/>
      <c r="C13" s="29"/>
      <c r="D13" s="29"/>
      <c r="E13" s="29"/>
      <c r="F13" s="28"/>
      <c r="G13" s="28"/>
    </row>
    <row r="14" spans="1:7" s="3" customFormat="1" ht="15.75" customHeight="1">
      <c r="A14" s="18"/>
      <c r="B14" s="194" t="s">
        <v>4</v>
      </c>
      <c r="C14" s="194" t="s">
        <v>5</v>
      </c>
      <c r="D14" s="194" t="s">
        <v>6</v>
      </c>
      <c r="E14" s="31" t="s">
        <v>7</v>
      </c>
      <c r="F14" s="31" t="s">
        <v>7</v>
      </c>
      <c r="G14" s="31" t="s">
        <v>3</v>
      </c>
    </row>
    <row r="15" spans="1:7" s="3" customFormat="1" ht="15.75" customHeight="1">
      <c r="A15" s="18"/>
      <c r="B15" s="195"/>
      <c r="C15" s="195"/>
      <c r="D15" s="195"/>
      <c r="E15" s="32" t="s">
        <v>8</v>
      </c>
      <c r="F15" s="31" t="s">
        <v>9</v>
      </c>
      <c r="G15" s="31" t="s">
        <v>10</v>
      </c>
    </row>
    <row r="16" spans="1:7" s="3" customFormat="1" ht="15.75" customHeight="1">
      <c r="A16" s="18"/>
      <c r="B16" s="33" t="s">
        <v>18</v>
      </c>
      <c r="C16" s="34" t="s">
        <v>19</v>
      </c>
      <c r="D16" s="196" t="s">
        <v>16</v>
      </c>
      <c r="E16" s="20">
        <v>46324</v>
      </c>
      <c r="F16" s="20">
        <f>E16+6</f>
        <v>46330</v>
      </c>
      <c r="G16" s="20">
        <f>F16+43</f>
        <v>46373</v>
      </c>
    </row>
    <row r="17" spans="1:7" s="3" customFormat="1" ht="15.75" customHeight="1">
      <c r="A17" s="18"/>
      <c r="B17" s="33" t="s">
        <v>20</v>
      </c>
      <c r="C17" s="34" t="s">
        <v>21</v>
      </c>
      <c r="D17" s="209"/>
      <c r="E17" s="35">
        <f t="shared" ref="E17:G20" si="2">E16+7</f>
        <v>46331</v>
      </c>
      <c r="F17" s="20">
        <f t="shared" si="2"/>
        <v>46337</v>
      </c>
      <c r="G17" s="21">
        <f t="shared" si="2"/>
        <v>46380</v>
      </c>
    </row>
    <row r="18" spans="1:7" s="3" customFormat="1" ht="15.75" customHeight="1">
      <c r="A18" s="18"/>
      <c r="B18" s="33" t="s">
        <v>472</v>
      </c>
      <c r="C18" s="34" t="s">
        <v>473</v>
      </c>
      <c r="D18" s="209"/>
      <c r="E18" s="35">
        <f t="shared" si="2"/>
        <v>46338</v>
      </c>
      <c r="F18" s="20">
        <f t="shared" si="2"/>
        <v>46344</v>
      </c>
      <c r="G18" s="21">
        <f t="shared" si="2"/>
        <v>46387</v>
      </c>
    </row>
    <row r="19" spans="1:7" s="3" customFormat="1" ht="15.75" customHeight="1">
      <c r="A19" s="18"/>
      <c r="B19" s="33" t="s">
        <v>474</v>
      </c>
      <c r="C19" s="34" t="s">
        <v>475</v>
      </c>
      <c r="D19" s="209"/>
      <c r="E19" s="35">
        <f t="shared" si="2"/>
        <v>46345</v>
      </c>
      <c r="F19" s="20">
        <f t="shared" si="2"/>
        <v>46351</v>
      </c>
      <c r="G19" s="21">
        <f t="shared" si="2"/>
        <v>46394</v>
      </c>
    </row>
    <row r="20" spans="1:7" s="3" customFormat="1" ht="15.75" customHeight="1">
      <c r="A20" s="18"/>
      <c r="B20" s="33" t="s">
        <v>476</v>
      </c>
      <c r="C20" s="34" t="s">
        <v>21</v>
      </c>
      <c r="D20" s="210"/>
      <c r="E20" s="35">
        <f t="shared" si="2"/>
        <v>46352</v>
      </c>
      <c r="F20" s="20">
        <f t="shared" si="2"/>
        <v>46358</v>
      </c>
      <c r="G20" s="21">
        <f t="shared" si="2"/>
        <v>46401</v>
      </c>
    </row>
    <row r="21" spans="1:7" s="3" customFormat="1" ht="15.75" customHeight="1">
      <c r="A21" s="18"/>
      <c r="B21" s="36"/>
      <c r="C21" s="36"/>
      <c r="D21" s="37"/>
      <c r="E21" s="38"/>
      <c r="F21" s="39"/>
      <c r="G21" s="40"/>
    </row>
    <row r="22" spans="1:7" s="3" customFormat="1" ht="15.75" customHeight="1">
      <c r="A22" s="18"/>
      <c r="B22" s="41"/>
      <c r="C22" s="41"/>
      <c r="D22" s="41"/>
      <c r="E22" s="41"/>
      <c r="F22" s="40"/>
      <c r="G22" s="40"/>
    </row>
    <row r="23" spans="1:7" s="3" customFormat="1" ht="15.75" customHeight="1">
      <c r="A23" s="250"/>
      <c r="B23" s="250"/>
      <c r="C23" s="43"/>
      <c r="D23" s="44"/>
      <c r="E23" s="44"/>
      <c r="F23" s="42"/>
      <c r="G23" s="42"/>
    </row>
    <row r="24" spans="1:7" s="3" customFormat="1" ht="15.75" customHeight="1">
      <c r="A24" s="45" t="s">
        <v>477</v>
      </c>
      <c r="B24" s="211" t="s">
        <v>4</v>
      </c>
      <c r="C24" s="211" t="s">
        <v>5</v>
      </c>
      <c r="D24" s="211" t="s">
        <v>6</v>
      </c>
      <c r="E24" s="16" t="s">
        <v>7</v>
      </c>
      <c r="F24" s="16" t="s">
        <v>7</v>
      </c>
      <c r="G24" s="15" t="s">
        <v>22</v>
      </c>
    </row>
    <row r="25" spans="1:7" s="3" customFormat="1" ht="15.75" customHeight="1">
      <c r="A25" s="45"/>
      <c r="B25" s="212"/>
      <c r="C25" s="212"/>
      <c r="D25" s="212"/>
      <c r="E25" s="17" t="s">
        <v>8</v>
      </c>
      <c r="F25" s="46" t="s">
        <v>9</v>
      </c>
      <c r="G25" s="16" t="s">
        <v>10</v>
      </c>
    </row>
    <row r="26" spans="1:7" s="3" customFormat="1" ht="15.75" customHeight="1">
      <c r="A26" s="47"/>
      <c r="B26" s="19" t="s">
        <v>25</v>
      </c>
      <c r="C26" s="19" t="s">
        <v>26</v>
      </c>
      <c r="D26" s="196" t="s">
        <v>24</v>
      </c>
      <c r="E26" s="20">
        <v>46324</v>
      </c>
      <c r="F26" s="20">
        <f>E26+6</f>
        <v>46330</v>
      </c>
      <c r="G26" s="20">
        <f>F26+40</f>
        <v>46370</v>
      </c>
    </row>
    <row r="27" spans="1:7" s="3" customFormat="1" ht="15.75" customHeight="1">
      <c r="A27" s="47"/>
      <c r="B27" s="22" t="s">
        <v>478</v>
      </c>
      <c r="C27" s="19" t="s">
        <v>479</v>
      </c>
      <c r="D27" s="209"/>
      <c r="E27" s="35">
        <f t="shared" ref="E27:G30" si="3">E26+7</f>
        <v>46331</v>
      </c>
      <c r="F27" s="20">
        <f t="shared" si="3"/>
        <v>46337</v>
      </c>
      <c r="G27" s="21">
        <f t="shared" si="3"/>
        <v>46377</v>
      </c>
    </row>
    <row r="28" spans="1:7" s="3" customFormat="1" ht="15.75" customHeight="1">
      <c r="A28" s="47"/>
      <c r="B28" s="19" t="s">
        <v>480</v>
      </c>
      <c r="C28" s="19" t="s">
        <v>481</v>
      </c>
      <c r="D28" s="209"/>
      <c r="E28" s="35">
        <f t="shared" si="3"/>
        <v>46338</v>
      </c>
      <c r="F28" s="20">
        <f t="shared" si="3"/>
        <v>46344</v>
      </c>
      <c r="G28" s="21">
        <f t="shared" si="3"/>
        <v>46384</v>
      </c>
    </row>
    <row r="29" spans="1:7" s="3" customFormat="1" ht="15.75" customHeight="1">
      <c r="A29" s="47"/>
      <c r="B29" s="22" t="s">
        <v>482</v>
      </c>
      <c r="C29" s="22" t="s">
        <v>483</v>
      </c>
      <c r="D29" s="209"/>
      <c r="E29" s="35">
        <f t="shared" si="3"/>
        <v>46345</v>
      </c>
      <c r="F29" s="20">
        <f t="shared" si="3"/>
        <v>46351</v>
      </c>
      <c r="G29" s="21">
        <f t="shared" si="3"/>
        <v>46391</v>
      </c>
    </row>
    <row r="30" spans="1:7" s="3" customFormat="1" ht="15.75" customHeight="1">
      <c r="A30" s="47"/>
      <c r="B30" s="19" t="s">
        <v>476</v>
      </c>
      <c r="C30" s="19"/>
      <c r="D30" s="210"/>
      <c r="E30" s="35">
        <f t="shared" si="3"/>
        <v>46352</v>
      </c>
      <c r="F30" s="20">
        <f t="shared" si="3"/>
        <v>46358</v>
      </c>
      <c r="G30" s="21">
        <f t="shared" si="3"/>
        <v>46398</v>
      </c>
    </row>
    <row r="31" spans="1:7" s="3" customFormat="1" ht="15.75" customHeight="1">
      <c r="A31" s="242"/>
      <c r="B31" s="242"/>
      <c r="C31" s="49"/>
      <c r="D31" s="50"/>
      <c r="E31" s="50"/>
      <c r="F31" s="48"/>
      <c r="G31" s="48"/>
    </row>
    <row r="32" spans="1:7" s="3" customFormat="1" ht="15.75" customHeight="1">
      <c r="A32" s="47" t="s">
        <v>27</v>
      </c>
      <c r="B32" s="194" t="s">
        <v>4</v>
      </c>
      <c r="C32" s="194" t="s">
        <v>5</v>
      </c>
      <c r="D32" s="194" t="s">
        <v>6</v>
      </c>
      <c r="E32" s="31" t="s">
        <v>7</v>
      </c>
      <c r="F32" s="31" t="s">
        <v>7</v>
      </c>
      <c r="G32" s="30" t="s">
        <v>27</v>
      </c>
    </row>
    <row r="33" spans="1:7" s="3" customFormat="1" ht="15.75" customHeight="1">
      <c r="A33" s="47"/>
      <c r="B33" s="195"/>
      <c r="C33" s="195"/>
      <c r="D33" s="195"/>
      <c r="E33" s="32" t="s">
        <v>8</v>
      </c>
      <c r="F33" s="51" t="s">
        <v>9</v>
      </c>
      <c r="G33" s="30" t="s">
        <v>10</v>
      </c>
    </row>
    <row r="34" spans="1:7" s="3" customFormat="1" ht="15.75" customHeight="1">
      <c r="A34" s="47"/>
      <c r="B34" s="19" t="s">
        <v>14</v>
      </c>
      <c r="C34" s="19" t="s">
        <v>15</v>
      </c>
      <c r="D34" s="196" t="s">
        <v>12</v>
      </c>
      <c r="E34" s="20">
        <v>46323</v>
      </c>
      <c r="F34" s="20">
        <f>E34+6</f>
        <v>46329</v>
      </c>
      <c r="G34" s="21">
        <f>F34+43</f>
        <v>46372</v>
      </c>
    </row>
    <row r="35" spans="1:7" s="3" customFormat="1" ht="15.75" customHeight="1">
      <c r="A35" s="47"/>
      <c r="B35" s="22" t="s">
        <v>466</v>
      </c>
      <c r="C35" s="22"/>
      <c r="D35" s="209"/>
      <c r="E35" s="24">
        <f>E34+7</f>
        <v>46330</v>
      </c>
      <c r="F35" s="20">
        <f t="shared" ref="F35:F38" si="4">F34+7</f>
        <v>46336</v>
      </c>
      <c r="G35" s="21">
        <f>G34+7</f>
        <v>46379</v>
      </c>
    </row>
    <row r="36" spans="1:7" s="3" customFormat="1" ht="15.75" customHeight="1">
      <c r="A36" s="47"/>
      <c r="B36" s="19" t="s">
        <v>467</v>
      </c>
      <c r="C36" s="19" t="s">
        <v>468</v>
      </c>
      <c r="D36" s="209"/>
      <c r="E36" s="24">
        <f t="shared" ref="E36:E38" si="5">E35+7</f>
        <v>46337</v>
      </c>
      <c r="F36" s="20">
        <f t="shared" si="4"/>
        <v>46343</v>
      </c>
      <c r="G36" s="21">
        <f>G35+7</f>
        <v>46386</v>
      </c>
    </row>
    <row r="37" spans="1:7" s="3" customFormat="1" ht="15.75" customHeight="1">
      <c r="A37" s="47"/>
      <c r="B37" s="19" t="s">
        <v>469</v>
      </c>
      <c r="C37" s="19" t="s">
        <v>470</v>
      </c>
      <c r="D37" s="209"/>
      <c r="E37" s="24">
        <f t="shared" si="5"/>
        <v>46344</v>
      </c>
      <c r="F37" s="20">
        <f t="shared" si="4"/>
        <v>46350</v>
      </c>
      <c r="G37" s="21">
        <f>G36+7</f>
        <v>46393</v>
      </c>
    </row>
    <row r="38" spans="1:7" s="3" customFormat="1" ht="15.75" customHeight="1">
      <c r="A38" s="47"/>
      <c r="B38" s="19" t="s">
        <v>471</v>
      </c>
      <c r="C38" s="19" t="s">
        <v>468</v>
      </c>
      <c r="D38" s="210"/>
      <c r="E38" s="24">
        <f t="shared" si="5"/>
        <v>46351</v>
      </c>
      <c r="F38" s="20">
        <f t="shared" si="4"/>
        <v>46357</v>
      </c>
      <c r="G38" s="21">
        <f>G37+7</f>
        <v>46400</v>
      </c>
    </row>
    <row r="39" spans="1:7" s="3" customFormat="1" ht="15.75" customHeight="1">
      <c r="A39" s="47"/>
      <c r="B39" s="49"/>
      <c r="C39" s="49"/>
      <c r="D39" s="50"/>
      <c r="E39" s="50"/>
      <c r="F39" s="48"/>
      <c r="G39" s="48"/>
    </row>
    <row r="40" spans="1:7" s="3" customFormat="1" ht="15.75" customHeight="1">
      <c r="A40" s="242"/>
      <c r="B40" s="242"/>
      <c r="C40" s="49"/>
      <c r="D40" s="50"/>
      <c r="E40" s="50"/>
      <c r="F40" s="48"/>
      <c r="G40" s="48"/>
    </row>
    <row r="41" spans="1:7" s="3" customFormat="1" ht="15.75" customHeight="1">
      <c r="A41" s="47" t="s">
        <v>28</v>
      </c>
      <c r="B41" s="194" t="s">
        <v>4</v>
      </c>
      <c r="C41" s="194" t="s">
        <v>5</v>
      </c>
      <c r="D41" s="194" t="s">
        <v>6</v>
      </c>
      <c r="E41" s="31" t="s">
        <v>7</v>
      </c>
      <c r="F41" s="31" t="s">
        <v>7</v>
      </c>
      <c r="G41" s="30" t="s">
        <v>28</v>
      </c>
    </row>
    <row r="42" spans="1:7" s="3" customFormat="1" ht="15.75" customHeight="1">
      <c r="A42" s="47"/>
      <c r="B42" s="195"/>
      <c r="C42" s="195"/>
      <c r="D42" s="195"/>
      <c r="E42" s="32" t="s">
        <v>8</v>
      </c>
      <c r="F42" s="51" t="s">
        <v>9</v>
      </c>
      <c r="G42" s="30" t="s">
        <v>10</v>
      </c>
    </row>
    <row r="43" spans="1:7" s="3" customFormat="1" ht="15.75" customHeight="1">
      <c r="A43" s="47"/>
      <c r="B43" s="19" t="s">
        <v>14</v>
      </c>
      <c r="C43" s="19" t="s">
        <v>15</v>
      </c>
      <c r="D43" s="196" t="s">
        <v>12</v>
      </c>
      <c r="E43" s="20">
        <v>46323</v>
      </c>
      <c r="F43" s="20">
        <f>E43+6</f>
        <v>46329</v>
      </c>
      <c r="G43" s="21">
        <f>F43+35</f>
        <v>46364</v>
      </c>
    </row>
    <row r="44" spans="1:7" s="3" customFormat="1" ht="15.75" customHeight="1">
      <c r="A44" s="47"/>
      <c r="B44" s="22" t="s">
        <v>466</v>
      </c>
      <c r="C44" s="22"/>
      <c r="D44" s="209"/>
      <c r="E44" s="24">
        <f>E43+7</f>
        <v>46330</v>
      </c>
      <c r="F44" s="20">
        <f t="shared" ref="F44:G47" si="6">F43+7</f>
        <v>46336</v>
      </c>
      <c r="G44" s="21">
        <f t="shared" si="6"/>
        <v>46371</v>
      </c>
    </row>
    <row r="45" spans="1:7" s="3" customFormat="1" ht="15.75" customHeight="1">
      <c r="A45" s="47"/>
      <c r="B45" s="19" t="s">
        <v>467</v>
      </c>
      <c r="C45" s="19" t="s">
        <v>468</v>
      </c>
      <c r="D45" s="209"/>
      <c r="E45" s="24">
        <f t="shared" ref="E45:E47" si="7">E44+7</f>
        <v>46337</v>
      </c>
      <c r="F45" s="20">
        <f t="shared" si="6"/>
        <v>46343</v>
      </c>
      <c r="G45" s="21">
        <f t="shared" si="6"/>
        <v>46378</v>
      </c>
    </row>
    <row r="46" spans="1:7" s="3" customFormat="1" ht="15.75" customHeight="1">
      <c r="A46" s="47"/>
      <c r="B46" s="19" t="s">
        <v>469</v>
      </c>
      <c r="C46" s="19" t="s">
        <v>470</v>
      </c>
      <c r="D46" s="209"/>
      <c r="E46" s="24">
        <f t="shared" si="7"/>
        <v>46344</v>
      </c>
      <c r="F46" s="20">
        <f t="shared" si="6"/>
        <v>46350</v>
      </c>
      <c r="G46" s="21">
        <f t="shared" si="6"/>
        <v>46385</v>
      </c>
    </row>
    <row r="47" spans="1:7" s="3" customFormat="1" ht="15.75" customHeight="1">
      <c r="A47" s="47"/>
      <c r="B47" s="19" t="s">
        <v>471</v>
      </c>
      <c r="C47" s="19" t="s">
        <v>468</v>
      </c>
      <c r="D47" s="210"/>
      <c r="E47" s="24">
        <f t="shared" si="7"/>
        <v>46351</v>
      </c>
      <c r="F47" s="20">
        <f t="shared" si="6"/>
        <v>46357</v>
      </c>
      <c r="G47" s="21">
        <f t="shared" si="6"/>
        <v>46392</v>
      </c>
    </row>
    <row r="48" spans="1:7" s="3" customFormat="1" ht="15.75" customHeight="1">
      <c r="A48" s="45"/>
      <c r="B48" s="41"/>
      <c r="C48" s="41"/>
      <c r="D48" s="37"/>
      <c r="E48" s="52"/>
      <c r="F48" s="39"/>
      <c r="G48" s="40"/>
    </row>
    <row r="49" spans="1:7" s="3" customFormat="1" ht="15.75" customHeight="1">
      <c r="A49" s="45"/>
      <c r="B49" s="43"/>
      <c r="C49" s="43"/>
      <c r="D49" s="44"/>
      <c r="E49" s="44"/>
      <c r="F49" s="42"/>
      <c r="G49" s="42"/>
    </row>
    <row r="50" spans="1:7" s="3" customFormat="1" ht="15.75" customHeight="1">
      <c r="A50" s="45"/>
      <c r="B50" s="211" t="s">
        <v>4</v>
      </c>
      <c r="C50" s="211" t="s">
        <v>5</v>
      </c>
      <c r="D50" s="211" t="s">
        <v>6</v>
      </c>
      <c r="E50" s="16" t="s">
        <v>7</v>
      </c>
      <c r="F50" s="16" t="s">
        <v>7</v>
      </c>
      <c r="G50" s="15" t="s">
        <v>28</v>
      </c>
    </row>
    <row r="51" spans="1:7" s="3" customFormat="1" ht="15.75" customHeight="1">
      <c r="A51" s="45"/>
      <c r="B51" s="212"/>
      <c r="C51" s="212"/>
      <c r="D51" s="212"/>
      <c r="E51" s="17" t="s">
        <v>8</v>
      </c>
      <c r="F51" s="46" t="s">
        <v>9</v>
      </c>
      <c r="G51" s="16" t="s">
        <v>10</v>
      </c>
    </row>
    <row r="52" spans="1:7" s="3" customFormat="1" ht="15.75" customHeight="1">
      <c r="A52" s="47"/>
      <c r="B52" s="33" t="s">
        <v>18</v>
      </c>
      <c r="C52" s="34" t="s">
        <v>19</v>
      </c>
      <c r="D52" s="196" t="s">
        <v>16</v>
      </c>
      <c r="E52" s="20">
        <v>46324</v>
      </c>
      <c r="F52" s="21">
        <f>E52+6</f>
        <v>46330</v>
      </c>
      <c r="G52" s="21">
        <f>F52+27</f>
        <v>46357</v>
      </c>
    </row>
    <row r="53" spans="1:7" s="3" customFormat="1" ht="15.75" customHeight="1">
      <c r="A53" s="47"/>
      <c r="B53" s="33" t="s">
        <v>20</v>
      </c>
      <c r="C53" s="34" t="s">
        <v>21</v>
      </c>
      <c r="D53" s="209"/>
      <c r="E53" s="35">
        <f t="shared" ref="E53:G56" si="8">E52+7</f>
        <v>46331</v>
      </c>
      <c r="F53" s="21">
        <f t="shared" si="8"/>
        <v>46337</v>
      </c>
      <c r="G53" s="21">
        <f t="shared" si="8"/>
        <v>46364</v>
      </c>
    </row>
    <row r="54" spans="1:7" s="3" customFormat="1" ht="15.75" customHeight="1">
      <c r="A54" s="47"/>
      <c r="B54" s="33" t="s">
        <v>472</v>
      </c>
      <c r="C54" s="34" t="s">
        <v>473</v>
      </c>
      <c r="D54" s="209"/>
      <c r="E54" s="35">
        <f t="shared" si="8"/>
        <v>46338</v>
      </c>
      <c r="F54" s="21">
        <f t="shared" si="8"/>
        <v>46344</v>
      </c>
      <c r="G54" s="21">
        <f t="shared" si="8"/>
        <v>46371</v>
      </c>
    </row>
    <row r="55" spans="1:7" s="3" customFormat="1" ht="15.75" customHeight="1">
      <c r="A55" s="47"/>
      <c r="B55" s="33" t="s">
        <v>474</v>
      </c>
      <c r="C55" s="34" t="s">
        <v>475</v>
      </c>
      <c r="D55" s="209"/>
      <c r="E55" s="35">
        <f t="shared" si="8"/>
        <v>46345</v>
      </c>
      <c r="F55" s="21">
        <f t="shared" si="8"/>
        <v>46351</v>
      </c>
      <c r="G55" s="21">
        <f t="shared" si="8"/>
        <v>46378</v>
      </c>
    </row>
    <row r="56" spans="1:7" s="3" customFormat="1" ht="15.75" customHeight="1">
      <c r="A56" s="47"/>
      <c r="B56" s="33" t="s">
        <v>476</v>
      </c>
      <c r="C56" s="34" t="s">
        <v>21</v>
      </c>
      <c r="D56" s="210"/>
      <c r="E56" s="35">
        <f t="shared" si="8"/>
        <v>46352</v>
      </c>
      <c r="F56" s="21">
        <f t="shared" si="8"/>
        <v>46358</v>
      </c>
      <c r="G56" s="21">
        <f t="shared" si="8"/>
        <v>46385</v>
      </c>
    </row>
    <row r="57" spans="1:7" s="3" customFormat="1" ht="15.75" customHeight="1">
      <c r="A57" s="47"/>
      <c r="B57" s="25"/>
      <c r="C57" s="25"/>
      <c r="D57" s="26"/>
      <c r="E57" s="27"/>
      <c r="F57" s="28"/>
      <c r="G57" s="28"/>
    </row>
    <row r="58" spans="1:7" s="3" customFormat="1" ht="15.75" customHeight="1">
      <c r="A58" s="47"/>
      <c r="B58" s="49"/>
      <c r="C58" s="49"/>
      <c r="D58" s="50"/>
      <c r="E58" s="50"/>
      <c r="F58" s="48"/>
      <c r="G58" s="48"/>
    </row>
    <row r="59" spans="1:7" s="3" customFormat="1" ht="15.75" customHeight="1">
      <c r="A59" s="242"/>
      <c r="B59" s="242"/>
      <c r="C59" s="49"/>
      <c r="D59" s="50"/>
      <c r="E59" s="50"/>
      <c r="F59" s="48"/>
      <c r="G59" s="48"/>
    </row>
    <row r="60" spans="1:7" s="3" customFormat="1" ht="15.75" customHeight="1">
      <c r="A60" s="47" t="s">
        <v>484</v>
      </c>
      <c r="B60" s="194" t="s">
        <v>4</v>
      </c>
      <c r="C60" s="194" t="s">
        <v>5</v>
      </c>
      <c r="D60" s="194" t="s">
        <v>6</v>
      </c>
      <c r="E60" s="31" t="s">
        <v>7</v>
      </c>
      <c r="F60" s="31" t="s">
        <v>7</v>
      </c>
      <c r="G60" s="30" t="s">
        <v>29</v>
      </c>
    </row>
    <row r="61" spans="1:7" s="3" customFormat="1" ht="15.75" customHeight="1">
      <c r="A61" s="47"/>
      <c r="B61" s="195"/>
      <c r="C61" s="195"/>
      <c r="D61" s="195"/>
      <c r="E61" s="32" t="s">
        <v>8</v>
      </c>
      <c r="F61" s="53" t="s">
        <v>9</v>
      </c>
      <c r="G61" s="31" t="s">
        <v>10</v>
      </c>
    </row>
    <row r="62" spans="1:7" s="3" customFormat="1" ht="15.75" customHeight="1">
      <c r="A62" s="47"/>
      <c r="B62" s="33" t="s">
        <v>18</v>
      </c>
      <c r="C62" s="34" t="s">
        <v>19</v>
      </c>
      <c r="D62" s="196" t="s">
        <v>16</v>
      </c>
      <c r="E62" s="20">
        <v>46324</v>
      </c>
      <c r="F62" s="20">
        <f>E62+6</f>
        <v>46330</v>
      </c>
      <c r="G62" s="20">
        <f>F62+39</f>
        <v>46369</v>
      </c>
    </row>
    <row r="63" spans="1:7" s="3" customFormat="1" ht="15.75" customHeight="1">
      <c r="A63" s="47"/>
      <c r="B63" s="33" t="s">
        <v>20</v>
      </c>
      <c r="C63" s="34" t="s">
        <v>21</v>
      </c>
      <c r="D63" s="209"/>
      <c r="E63" s="24">
        <f>E62+7</f>
        <v>46331</v>
      </c>
      <c r="F63" s="20">
        <f t="shared" ref="F63:G66" si="9">F62+7</f>
        <v>46337</v>
      </c>
      <c r="G63" s="21">
        <f t="shared" si="9"/>
        <v>46376</v>
      </c>
    </row>
    <row r="64" spans="1:7" s="3" customFormat="1" ht="15.75" customHeight="1">
      <c r="A64" s="47"/>
      <c r="B64" s="33" t="s">
        <v>472</v>
      </c>
      <c r="C64" s="34" t="s">
        <v>473</v>
      </c>
      <c r="D64" s="209"/>
      <c r="E64" s="24">
        <f t="shared" ref="E64:E66" si="10">E63+7</f>
        <v>46338</v>
      </c>
      <c r="F64" s="20">
        <f t="shared" si="9"/>
        <v>46344</v>
      </c>
      <c r="G64" s="21">
        <f t="shared" si="9"/>
        <v>46383</v>
      </c>
    </row>
    <row r="65" spans="1:7" s="3" customFormat="1" ht="15.75" customHeight="1">
      <c r="A65" s="47"/>
      <c r="B65" s="33" t="s">
        <v>474</v>
      </c>
      <c r="C65" s="34" t="s">
        <v>475</v>
      </c>
      <c r="D65" s="209"/>
      <c r="E65" s="24">
        <f t="shared" si="10"/>
        <v>46345</v>
      </c>
      <c r="F65" s="20">
        <f t="shared" si="9"/>
        <v>46351</v>
      </c>
      <c r="G65" s="21">
        <f t="shared" si="9"/>
        <v>46390</v>
      </c>
    </row>
    <row r="66" spans="1:7" s="3" customFormat="1" ht="15.75" customHeight="1">
      <c r="A66" s="47"/>
      <c r="B66" s="33" t="s">
        <v>476</v>
      </c>
      <c r="C66" s="34" t="s">
        <v>21</v>
      </c>
      <c r="D66" s="210"/>
      <c r="E66" s="24">
        <f t="shared" si="10"/>
        <v>46352</v>
      </c>
      <c r="F66" s="20">
        <f t="shared" si="9"/>
        <v>46358</v>
      </c>
      <c r="G66" s="21">
        <f t="shared" si="9"/>
        <v>46397</v>
      </c>
    </row>
    <row r="67" spans="1:7" s="3" customFormat="1" ht="15.75" customHeight="1">
      <c r="A67" s="47"/>
      <c r="B67" s="48"/>
      <c r="C67" s="49"/>
      <c r="D67" s="50"/>
      <c r="E67" s="50"/>
      <c r="F67" s="48"/>
      <c r="G67" s="48"/>
    </row>
    <row r="68" spans="1:7" s="3" customFormat="1" ht="15.75" customHeight="1">
      <c r="A68" s="47"/>
      <c r="B68" s="48"/>
      <c r="C68" s="49"/>
      <c r="D68" s="50"/>
      <c r="E68" s="50"/>
      <c r="F68" s="48"/>
      <c r="G68" s="48"/>
    </row>
    <row r="69" spans="1:7" s="3" customFormat="1" ht="15.75" customHeight="1">
      <c r="A69" s="47"/>
      <c r="B69" s="194" t="s">
        <v>4</v>
      </c>
      <c r="C69" s="194" t="s">
        <v>5</v>
      </c>
      <c r="D69" s="194" t="s">
        <v>6</v>
      </c>
      <c r="E69" s="31" t="s">
        <v>7</v>
      </c>
      <c r="F69" s="31" t="s">
        <v>7</v>
      </c>
      <c r="G69" s="30" t="s">
        <v>29</v>
      </c>
    </row>
    <row r="70" spans="1:7" s="3" customFormat="1" ht="15.75" customHeight="1">
      <c r="A70" s="47"/>
      <c r="B70" s="195"/>
      <c r="C70" s="195"/>
      <c r="D70" s="195"/>
      <c r="E70" s="32" t="s">
        <v>8</v>
      </c>
      <c r="F70" s="53" t="s">
        <v>9</v>
      </c>
      <c r="G70" s="31" t="s">
        <v>10</v>
      </c>
    </row>
    <row r="71" spans="1:7" s="3" customFormat="1" ht="15.75" customHeight="1">
      <c r="A71" s="47"/>
      <c r="B71" s="33" t="s">
        <v>466</v>
      </c>
      <c r="C71" s="34"/>
      <c r="D71" s="196" t="s">
        <v>30</v>
      </c>
      <c r="E71" s="20">
        <v>46323</v>
      </c>
      <c r="F71" s="20">
        <f>E71+6</f>
        <v>46329</v>
      </c>
      <c r="G71" s="20">
        <f>F71+38</f>
        <v>46367</v>
      </c>
    </row>
    <row r="72" spans="1:7" s="3" customFormat="1" ht="15.75" customHeight="1">
      <c r="A72" s="47"/>
      <c r="B72" s="33" t="s">
        <v>33</v>
      </c>
      <c r="C72" s="34" t="s">
        <v>34</v>
      </c>
      <c r="D72" s="209"/>
      <c r="E72" s="24">
        <f>E71+7</f>
        <v>46330</v>
      </c>
      <c r="F72" s="20">
        <f t="shared" ref="F72:G75" si="11">F71+7</f>
        <v>46336</v>
      </c>
      <c r="G72" s="21">
        <f t="shared" si="11"/>
        <v>46374</v>
      </c>
    </row>
    <row r="73" spans="1:7" s="3" customFormat="1" ht="15.75" customHeight="1">
      <c r="A73" s="47"/>
      <c r="B73" s="22" t="s">
        <v>485</v>
      </c>
      <c r="C73" s="34" t="s">
        <v>486</v>
      </c>
      <c r="D73" s="209"/>
      <c r="E73" s="24">
        <f t="shared" ref="E73:E75" si="12">E72+7</f>
        <v>46337</v>
      </c>
      <c r="F73" s="20">
        <f t="shared" si="11"/>
        <v>46343</v>
      </c>
      <c r="G73" s="21">
        <f t="shared" si="11"/>
        <v>46381</v>
      </c>
    </row>
    <row r="74" spans="1:7" s="3" customFormat="1" ht="15.75" customHeight="1">
      <c r="A74" s="47"/>
      <c r="B74" s="33" t="s">
        <v>487</v>
      </c>
      <c r="C74" s="34" t="s">
        <v>488</v>
      </c>
      <c r="D74" s="209"/>
      <c r="E74" s="24">
        <f t="shared" si="12"/>
        <v>46344</v>
      </c>
      <c r="F74" s="20">
        <f t="shared" si="11"/>
        <v>46350</v>
      </c>
      <c r="G74" s="21">
        <f t="shared" si="11"/>
        <v>46388</v>
      </c>
    </row>
    <row r="75" spans="1:7" s="3" customFormat="1" ht="15.75" customHeight="1">
      <c r="A75" s="47"/>
      <c r="B75" s="33" t="s">
        <v>476</v>
      </c>
      <c r="C75" s="34"/>
      <c r="D75" s="210"/>
      <c r="E75" s="24">
        <f t="shared" si="12"/>
        <v>46351</v>
      </c>
      <c r="F75" s="20">
        <f t="shared" si="11"/>
        <v>46357</v>
      </c>
      <c r="G75" s="21">
        <f t="shared" si="11"/>
        <v>46395</v>
      </c>
    </row>
    <row r="76" spans="1:7" s="3" customFormat="1" ht="15.75" customHeight="1">
      <c r="A76" s="242"/>
      <c r="B76" s="242"/>
      <c r="C76" s="49"/>
      <c r="D76" s="50"/>
      <c r="E76" s="50"/>
      <c r="F76" s="48"/>
      <c r="G76" s="48"/>
    </row>
    <row r="77" spans="1:7" s="3" customFormat="1" ht="15.75" customHeight="1">
      <c r="A77" s="47" t="s">
        <v>35</v>
      </c>
      <c r="B77" s="194" t="s">
        <v>4</v>
      </c>
      <c r="C77" s="194" t="s">
        <v>5</v>
      </c>
      <c r="D77" s="194" t="s">
        <v>6</v>
      </c>
      <c r="E77" s="31" t="s">
        <v>7</v>
      </c>
      <c r="F77" s="31" t="s">
        <v>7</v>
      </c>
      <c r="G77" s="30" t="s">
        <v>35</v>
      </c>
    </row>
    <row r="78" spans="1:7" s="3" customFormat="1" ht="15.75" customHeight="1">
      <c r="A78" s="47"/>
      <c r="B78" s="195"/>
      <c r="C78" s="195"/>
      <c r="D78" s="195"/>
      <c r="E78" s="32" t="s">
        <v>8</v>
      </c>
      <c r="F78" s="53" t="s">
        <v>9</v>
      </c>
      <c r="G78" s="31" t="s">
        <v>10</v>
      </c>
    </row>
    <row r="79" spans="1:7" s="3" customFormat="1" ht="15.75" customHeight="1">
      <c r="A79" s="47"/>
      <c r="B79" s="19" t="s">
        <v>25</v>
      </c>
      <c r="C79" s="19" t="s">
        <v>26</v>
      </c>
      <c r="D79" s="214" t="s">
        <v>24</v>
      </c>
      <c r="E79" s="20">
        <v>46324</v>
      </c>
      <c r="F79" s="20">
        <f>E79+6</f>
        <v>46330</v>
      </c>
      <c r="G79" s="20">
        <f>F79+42</f>
        <v>46372</v>
      </c>
    </row>
    <row r="80" spans="1:7" s="3" customFormat="1" ht="15.75" customHeight="1">
      <c r="A80" s="47"/>
      <c r="B80" s="22" t="s">
        <v>478</v>
      </c>
      <c r="C80" s="19" t="s">
        <v>479</v>
      </c>
      <c r="D80" s="214"/>
      <c r="E80" s="24">
        <f>E79+7</f>
        <v>46331</v>
      </c>
      <c r="F80" s="20">
        <f t="shared" ref="F80:G83" si="13">F79+7</f>
        <v>46337</v>
      </c>
      <c r="G80" s="21">
        <f t="shared" si="13"/>
        <v>46379</v>
      </c>
    </row>
    <row r="81" spans="1:7" s="3" customFormat="1" ht="15.75" customHeight="1">
      <c r="A81" s="47"/>
      <c r="B81" s="19" t="s">
        <v>480</v>
      </c>
      <c r="C81" s="19" t="s">
        <v>481</v>
      </c>
      <c r="D81" s="214"/>
      <c r="E81" s="24">
        <f t="shared" ref="E81:E83" si="14">E80+7</f>
        <v>46338</v>
      </c>
      <c r="F81" s="20">
        <f t="shared" si="13"/>
        <v>46344</v>
      </c>
      <c r="G81" s="21">
        <f t="shared" si="13"/>
        <v>46386</v>
      </c>
    </row>
    <row r="82" spans="1:7" s="3" customFormat="1" ht="15.75" customHeight="1">
      <c r="A82" s="47"/>
      <c r="B82" s="22" t="s">
        <v>482</v>
      </c>
      <c r="C82" s="22" t="s">
        <v>483</v>
      </c>
      <c r="D82" s="214"/>
      <c r="E82" s="24">
        <f t="shared" si="14"/>
        <v>46345</v>
      </c>
      <c r="F82" s="20">
        <f t="shared" si="13"/>
        <v>46351</v>
      </c>
      <c r="G82" s="21">
        <f t="shared" si="13"/>
        <v>46393</v>
      </c>
    </row>
    <row r="83" spans="1:7" s="3" customFormat="1" ht="15.75" customHeight="1">
      <c r="A83" s="47"/>
      <c r="B83" s="19" t="s">
        <v>476</v>
      </c>
      <c r="C83" s="19"/>
      <c r="D83" s="214"/>
      <c r="E83" s="24">
        <f t="shared" si="14"/>
        <v>46352</v>
      </c>
      <c r="F83" s="20">
        <f t="shared" si="13"/>
        <v>46358</v>
      </c>
      <c r="G83" s="21">
        <f t="shared" si="13"/>
        <v>46400</v>
      </c>
    </row>
    <row r="84" spans="1:7" s="3" customFormat="1" ht="15.75" customHeight="1">
      <c r="A84" s="250"/>
      <c r="B84" s="250"/>
      <c r="C84" s="43"/>
      <c r="D84" s="44"/>
      <c r="E84" s="44"/>
      <c r="F84" s="42"/>
      <c r="G84" s="42"/>
    </row>
    <row r="85" spans="1:7" s="3" customFormat="1" ht="15.75" customHeight="1">
      <c r="A85" s="45" t="s">
        <v>36</v>
      </c>
      <c r="B85" s="211" t="s">
        <v>4</v>
      </c>
      <c r="C85" s="211" t="s">
        <v>5</v>
      </c>
      <c r="D85" s="211" t="s">
        <v>6</v>
      </c>
      <c r="E85" s="16" t="s">
        <v>7</v>
      </c>
      <c r="F85" s="16" t="s">
        <v>7</v>
      </c>
      <c r="G85" s="55" t="s">
        <v>37</v>
      </c>
    </row>
    <row r="86" spans="1:7" s="3" customFormat="1" ht="15.75" customHeight="1">
      <c r="A86" s="45"/>
      <c r="B86" s="212"/>
      <c r="C86" s="212"/>
      <c r="D86" s="212"/>
      <c r="E86" s="17" t="s">
        <v>8</v>
      </c>
      <c r="F86" s="56" t="s">
        <v>9</v>
      </c>
      <c r="G86" s="16" t="s">
        <v>10</v>
      </c>
    </row>
    <row r="87" spans="1:7" s="3" customFormat="1" ht="15.75" customHeight="1">
      <c r="A87" s="47"/>
      <c r="B87" s="33" t="s">
        <v>466</v>
      </c>
      <c r="C87" s="34"/>
      <c r="D87" s="196" t="s">
        <v>30</v>
      </c>
      <c r="E87" s="20">
        <v>46323</v>
      </c>
      <c r="F87" s="20">
        <f>E87+6</f>
        <v>46329</v>
      </c>
      <c r="G87" s="21">
        <f>F87+42</f>
        <v>46371</v>
      </c>
    </row>
    <row r="88" spans="1:7" s="3" customFormat="1" ht="15.75" customHeight="1">
      <c r="A88" s="47"/>
      <c r="B88" s="33" t="s">
        <v>33</v>
      </c>
      <c r="C88" s="34" t="s">
        <v>34</v>
      </c>
      <c r="D88" s="209"/>
      <c r="E88" s="24">
        <f>E87+7</f>
        <v>46330</v>
      </c>
      <c r="F88" s="20">
        <f t="shared" ref="F88:G89" si="15">F87+7</f>
        <v>46336</v>
      </c>
      <c r="G88" s="21">
        <f t="shared" si="15"/>
        <v>46378</v>
      </c>
    </row>
    <row r="89" spans="1:7" s="3" customFormat="1" ht="15.75" customHeight="1">
      <c r="A89" s="47"/>
      <c r="B89" s="22" t="s">
        <v>485</v>
      </c>
      <c r="C89" s="34" t="s">
        <v>486</v>
      </c>
      <c r="D89" s="209"/>
      <c r="E89" s="24">
        <f t="shared" ref="E89:E91" si="16">E88+7</f>
        <v>46337</v>
      </c>
      <c r="F89" s="20">
        <f t="shared" si="15"/>
        <v>46343</v>
      </c>
      <c r="G89" s="21">
        <f t="shared" si="15"/>
        <v>46385</v>
      </c>
    </row>
    <row r="90" spans="1:7" s="3" customFormat="1" ht="15.75" customHeight="1">
      <c r="A90" s="47"/>
      <c r="B90" s="33" t="s">
        <v>487</v>
      </c>
      <c r="C90" s="34" t="s">
        <v>488</v>
      </c>
      <c r="D90" s="209"/>
      <c r="E90" s="24">
        <f t="shared" si="16"/>
        <v>46344</v>
      </c>
      <c r="F90" s="20">
        <f>F89+7</f>
        <v>46350</v>
      </c>
      <c r="G90" s="21">
        <f>G89+7</f>
        <v>46392</v>
      </c>
    </row>
    <row r="91" spans="1:7" s="3" customFormat="1" ht="15.75" customHeight="1">
      <c r="A91" s="47"/>
      <c r="B91" s="33" t="s">
        <v>476</v>
      </c>
      <c r="C91" s="34"/>
      <c r="D91" s="210"/>
      <c r="E91" s="24">
        <f t="shared" si="16"/>
        <v>46351</v>
      </c>
      <c r="F91" s="20">
        <f>F90+7</f>
        <v>46357</v>
      </c>
      <c r="G91" s="21">
        <f>G90+7</f>
        <v>46399</v>
      </c>
    </row>
    <row r="92" spans="1:7" s="3" customFormat="1" ht="15.75" customHeight="1">
      <c r="A92" s="47"/>
      <c r="B92" s="29"/>
      <c r="C92" s="29"/>
      <c r="D92" s="26"/>
      <c r="E92" s="26"/>
      <c r="F92" s="28"/>
      <c r="G92" s="28"/>
    </row>
    <row r="93" spans="1:7" s="3" customFormat="1" ht="15.75" customHeight="1">
      <c r="A93" s="242"/>
      <c r="B93" s="242"/>
      <c r="C93" s="49"/>
      <c r="D93" s="50"/>
      <c r="E93" s="50"/>
      <c r="F93" s="48"/>
      <c r="G93" s="48"/>
    </row>
    <row r="94" spans="1:7" s="3" customFormat="1" ht="15.75" customHeight="1">
      <c r="A94" s="47" t="s">
        <v>489</v>
      </c>
      <c r="B94" s="213" t="s">
        <v>4</v>
      </c>
      <c r="C94" s="213" t="s">
        <v>5</v>
      </c>
      <c r="D94" s="213" t="s">
        <v>6</v>
      </c>
      <c r="E94" s="31" t="s">
        <v>7</v>
      </c>
      <c r="F94" s="31" t="s">
        <v>7</v>
      </c>
      <c r="G94" s="31" t="s">
        <v>38</v>
      </c>
    </row>
    <row r="95" spans="1:7" s="3" customFormat="1" ht="15.75" customHeight="1">
      <c r="A95" s="47"/>
      <c r="B95" s="213"/>
      <c r="C95" s="213"/>
      <c r="D95" s="213"/>
      <c r="E95" s="31" t="s">
        <v>8</v>
      </c>
      <c r="F95" s="31" t="s">
        <v>9</v>
      </c>
      <c r="G95" s="31" t="s">
        <v>10</v>
      </c>
    </row>
    <row r="96" spans="1:7" s="3" customFormat="1" ht="15.75" customHeight="1">
      <c r="A96" s="47"/>
      <c r="B96" s="19" t="s">
        <v>490</v>
      </c>
      <c r="C96" s="57" t="s">
        <v>491</v>
      </c>
      <c r="D96" s="214" t="s">
        <v>39</v>
      </c>
      <c r="E96" s="20">
        <v>46324</v>
      </c>
      <c r="F96" s="20">
        <f>E96+7</f>
        <v>46331</v>
      </c>
      <c r="G96" s="21">
        <f>F96+40</f>
        <v>46371</v>
      </c>
    </row>
    <row r="97" spans="1:7" s="3" customFormat="1" ht="17.25" customHeight="1">
      <c r="A97" s="47"/>
      <c r="B97" s="22" t="s">
        <v>492</v>
      </c>
      <c r="C97" s="19" t="s">
        <v>493</v>
      </c>
      <c r="D97" s="214"/>
      <c r="E97" s="35">
        <f t="shared" ref="E97:G100" si="17">E96+7</f>
        <v>46331</v>
      </c>
      <c r="F97" s="20">
        <f t="shared" si="17"/>
        <v>46338</v>
      </c>
      <c r="G97" s="21">
        <f t="shared" si="17"/>
        <v>46378</v>
      </c>
    </row>
    <row r="98" spans="1:7" s="3" customFormat="1" ht="15.75" customHeight="1">
      <c r="A98" s="47"/>
      <c r="B98" s="57" t="s">
        <v>494</v>
      </c>
      <c r="C98" s="19" t="s">
        <v>495</v>
      </c>
      <c r="D98" s="214"/>
      <c r="E98" s="35">
        <f t="shared" si="17"/>
        <v>46338</v>
      </c>
      <c r="F98" s="20">
        <f t="shared" si="17"/>
        <v>46345</v>
      </c>
      <c r="G98" s="21">
        <f t="shared" si="17"/>
        <v>46385</v>
      </c>
    </row>
    <row r="99" spans="1:7" s="3" customFormat="1" ht="15.75" customHeight="1">
      <c r="A99" s="47"/>
      <c r="B99" s="57" t="s">
        <v>496</v>
      </c>
      <c r="C99" s="19" t="s">
        <v>497</v>
      </c>
      <c r="D99" s="214"/>
      <c r="E99" s="35">
        <f t="shared" si="17"/>
        <v>46345</v>
      </c>
      <c r="F99" s="20">
        <f t="shared" si="17"/>
        <v>46352</v>
      </c>
      <c r="G99" s="21">
        <f t="shared" si="17"/>
        <v>46392</v>
      </c>
    </row>
    <row r="100" spans="1:7" s="3" customFormat="1" ht="15.75" customHeight="1">
      <c r="A100" s="47"/>
      <c r="B100" s="57" t="s">
        <v>498</v>
      </c>
      <c r="C100" s="19" t="s">
        <v>499</v>
      </c>
      <c r="D100" s="214"/>
      <c r="E100" s="35">
        <f t="shared" si="17"/>
        <v>46352</v>
      </c>
      <c r="F100" s="20">
        <f t="shared" si="17"/>
        <v>46359</v>
      </c>
      <c r="G100" s="21">
        <f t="shared" si="17"/>
        <v>46399</v>
      </c>
    </row>
    <row r="101" spans="1:7" s="3" customFormat="1" ht="15.95" customHeight="1">
      <c r="A101" s="242"/>
      <c r="B101" s="242"/>
      <c r="C101" s="49"/>
      <c r="D101" s="50"/>
      <c r="E101" s="50"/>
      <c r="F101" s="48"/>
      <c r="G101" s="48"/>
    </row>
    <row r="102" spans="1:7" s="3" customFormat="1" ht="15.75" customHeight="1">
      <c r="A102" s="242"/>
      <c r="B102" s="242"/>
      <c r="C102" s="49"/>
      <c r="D102" s="50"/>
      <c r="E102" s="50"/>
      <c r="F102" s="48"/>
      <c r="G102" s="48"/>
    </row>
    <row r="103" spans="1:7" s="3" customFormat="1" ht="15.75" customHeight="1">
      <c r="A103" s="47" t="s">
        <v>500</v>
      </c>
      <c r="B103" s="194" t="s">
        <v>4</v>
      </c>
      <c r="C103" s="194" t="s">
        <v>5</v>
      </c>
      <c r="D103" s="194" t="s">
        <v>6</v>
      </c>
      <c r="E103" s="31" t="s">
        <v>7</v>
      </c>
      <c r="F103" s="31" t="s">
        <v>7</v>
      </c>
      <c r="G103" s="31" t="s">
        <v>40</v>
      </c>
    </row>
    <row r="104" spans="1:7" s="3" customFormat="1" ht="15.75" customHeight="1">
      <c r="A104" s="47"/>
      <c r="B104" s="195"/>
      <c r="C104" s="195"/>
      <c r="D104" s="195"/>
      <c r="E104" s="31" t="s">
        <v>8</v>
      </c>
      <c r="F104" s="31" t="s">
        <v>9</v>
      </c>
      <c r="G104" s="31" t="s">
        <v>10</v>
      </c>
    </row>
    <row r="105" spans="1:7" s="3" customFormat="1" ht="15.75" customHeight="1">
      <c r="A105" s="47"/>
      <c r="B105" s="57" t="s">
        <v>501</v>
      </c>
      <c r="C105" s="57" t="s">
        <v>502</v>
      </c>
      <c r="D105" s="214" t="s">
        <v>41</v>
      </c>
      <c r="E105" s="21">
        <v>46327</v>
      </c>
      <c r="F105" s="21">
        <f>E105+5</f>
        <v>46332</v>
      </c>
      <c r="G105" s="21">
        <f>F105+31</f>
        <v>46363</v>
      </c>
    </row>
    <row r="106" spans="1:7" s="3" customFormat="1" ht="15.75" customHeight="1">
      <c r="A106" s="47"/>
      <c r="B106" s="57" t="s">
        <v>503</v>
      </c>
      <c r="C106" s="57" t="s">
        <v>504</v>
      </c>
      <c r="D106" s="214"/>
      <c r="E106" s="35">
        <f t="shared" ref="E106:G109" si="18">E105+7</f>
        <v>46334</v>
      </c>
      <c r="F106" s="21">
        <f t="shared" si="18"/>
        <v>46339</v>
      </c>
      <c r="G106" s="21">
        <f t="shared" si="18"/>
        <v>46370</v>
      </c>
    </row>
    <row r="107" spans="1:7" s="3" customFormat="1" ht="15.75" customHeight="1">
      <c r="A107" s="47"/>
      <c r="B107" s="57" t="s">
        <v>505</v>
      </c>
      <c r="C107" s="57" t="s">
        <v>506</v>
      </c>
      <c r="D107" s="214"/>
      <c r="E107" s="35">
        <f t="shared" si="18"/>
        <v>46341</v>
      </c>
      <c r="F107" s="21">
        <f t="shared" si="18"/>
        <v>46346</v>
      </c>
      <c r="G107" s="21">
        <f t="shared" si="18"/>
        <v>46377</v>
      </c>
    </row>
    <row r="108" spans="1:7" s="3" customFormat="1" ht="15.75" customHeight="1">
      <c r="A108" s="47"/>
      <c r="B108" s="57" t="s">
        <v>507</v>
      </c>
      <c r="C108" s="57" t="s">
        <v>508</v>
      </c>
      <c r="D108" s="214"/>
      <c r="E108" s="35">
        <f t="shared" si="18"/>
        <v>46348</v>
      </c>
      <c r="F108" s="21">
        <f t="shared" si="18"/>
        <v>46353</v>
      </c>
      <c r="G108" s="21">
        <f t="shared" si="18"/>
        <v>46384</v>
      </c>
    </row>
    <row r="109" spans="1:7" s="3" customFormat="1" ht="15.75" customHeight="1">
      <c r="A109" s="47"/>
      <c r="B109" s="57" t="s">
        <v>23</v>
      </c>
      <c r="C109" s="57"/>
      <c r="D109" s="214"/>
      <c r="E109" s="35">
        <f t="shared" si="18"/>
        <v>46355</v>
      </c>
      <c r="F109" s="21">
        <f t="shared" si="18"/>
        <v>46360</v>
      </c>
      <c r="G109" s="21">
        <f t="shared" si="18"/>
        <v>46391</v>
      </c>
    </row>
    <row r="110" spans="1:7" s="3" customFormat="1" ht="15.75" customHeight="1">
      <c r="A110" s="47"/>
      <c r="B110" s="49"/>
      <c r="C110" s="49"/>
      <c r="D110" s="50"/>
      <c r="E110" s="50"/>
      <c r="F110" s="48"/>
      <c r="G110" s="48"/>
    </row>
    <row r="111" spans="1:7" s="3" customFormat="1" ht="15.75" customHeight="1">
      <c r="A111" s="242"/>
      <c r="B111" s="242"/>
      <c r="C111" s="49"/>
      <c r="D111" s="50"/>
      <c r="E111" s="50"/>
      <c r="F111" s="48"/>
      <c r="G111" s="48"/>
    </row>
    <row r="112" spans="1:7" s="3" customFormat="1" ht="15.75" customHeight="1">
      <c r="A112" s="47" t="s">
        <v>509</v>
      </c>
      <c r="B112" s="194" t="s">
        <v>4</v>
      </c>
      <c r="C112" s="194" t="s">
        <v>5</v>
      </c>
      <c r="D112" s="194" t="s">
        <v>6</v>
      </c>
      <c r="E112" s="31" t="s">
        <v>7</v>
      </c>
      <c r="F112" s="31" t="s">
        <v>7</v>
      </c>
      <c r="G112" s="30" t="s">
        <v>42</v>
      </c>
    </row>
    <row r="113" spans="1:7" s="3" customFormat="1" ht="15.75" customHeight="1">
      <c r="A113" s="47"/>
      <c r="B113" s="195"/>
      <c r="C113" s="195"/>
      <c r="D113" s="195"/>
      <c r="E113" s="32" t="s">
        <v>8</v>
      </c>
      <c r="F113" s="53" t="s">
        <v>9</v>
      </c>
      <c r="G113" s="31" t="s">
        <v>10</v>
      </c>
    </row>
    <row r="114" spans="1:7" s="3" customFormat="1" ht="15.75" customHeight="1">
      <c r="A114" s="47"/>
      <c r="B114" s="57" t="s">
        <v>44</v>
      </c>
      <c r="C114" s="57" t="s">
        <v>45</v>
      </c>
      <c r="D114" s="214" t="s">
        <v>43</v>
      </c>
      <c r="E114" s="20">
        <v>46326</v>
      </c>
      <c r="F114" s="21">
        <f>E114+5</f>
        <v>46331</v>
      </c>
      <c r="G114" s="21">
        <f>F114+38</f>
        <v>46369</v>
      </c>
    </row>
    <row r="115" spans="1:7" s="3" customFormat="1" ht="15.75" customHeight="1">
      <c r="A115" s="47"/>
      <c r="B115" s="57" t="s">
        <v>510</v>
      </c>
      <c r="C115" s="57" t="s">
        <v>511</v>
      </c>
      <c r="D115" s="214"/>
      <c r="E115" s="35">
        <f t="shared" ref="E115:G118" si="19">E114+7</f>
        <v>46333</v>
      </c>
      <c r="F115" s="21">
        <f t="shared" si="19"/>
        <v>46338</v>
      </c>
      <c r="G115" s="21">
        <f t="shared" si="19"/>
        <v>46376</v>
      </c>
    </row>
    <row r="116" spans="1:7" s="3" customFormat="1" ht="15.75" customHeight="1">
      <c r="A116" s="47"/>
      <c r="B116" s="57" t="s">
        <v>512</v>
      </c>
      <c r="C116" s="57" t="s">
        <v>513</v>
      </c>
      <c r="D116" s="214"/>
      <c r="E116" s="35">
        <f t="shared" si="19"/>
        <v>46340</v>
      </c>
      <c r="F116" s="21">
        <f t="shared" si="19"/>
        <v>46345</v>
      </c>
      <c r="G116" s="21">
        <f t="shared" si="19"/>
        <v>46383</v>
      </c>
    </row>
    <row r="117" spans="1:7" s="3" customFormat="1" ht="15.75" customHeight="1">
      <c r="A117" s="47"/>
      <c r="B117" s="58" t="s">
        <v>476</v>
      </c>
      <c r="C117" s="57"/>
      <c r="D117" s="214"/>
      <c r="E117" s="35">
        <f t="shared" si="19"/>
        <v>46347</v>
      </c>
      <c r="F117" s="21">
        <f t="shared" si="19"/>
        <v>46352</v>
      </c>
      <c r="G117" s="21">
        <f t="shared" si="19"/>
        <v>46390</v>
      </c>
    </row>
    <row r="118" spans="1:7" s="3" customFormat="1" ht="15.75" customHeight="1">
      <c r="A118" s="47"/>
      <c r="B118" s="57" t="s">
        <v>514</v>
      </c>
      <c r="C118" s="57" t="s">
        <v>515</v>
      </c>
      <c r="D118" s="214"/>
      <c r="E118" s="35">
        <f>E117+7</f>
        <v>46354</v>
      </c>
      <c r="F118" s="21">
        <f t="shared" si="19"/>
        <v>46359</v>
      </c>
      <c r="G118" s="21">
        <f t="shared" si="19"/>
        <v>46397</v>
      </c>
    </row>
    <row r="119" spans="1:7" s="3" customFormat="1" ht="15.75" customHeight="1">
      <c r="A119" s="47"/>
      <c r="B119" s="49"/>
      <c r="C119" s="49"/>
      <c r="D119" s="50"/>
      <c r="E119" s="50"/>
      <c r="F119" s="48"/>
      <c r="G119" s="48"/>
    </row>
    <row r="120" spans="1:7" s="3" customFormat="1" ht="15.75" customHeight="1">
      <c r="A120" s="242"/>
      <c r="B120" s="242"/>
      <c r="C120" s="49"/>
      <c r="D120" s="50"/>
      <c r="E120" s="50"/>
      <c r="F120" s="48"/>
      <c r="G120" s="48"/>
    </row>
    <row r="121" spans="1:7" s="3" customFormat="1" ht="15.75" customHeight="1">
      <c r="A121" s="47" t="s">
        <v>516</v>
      </c>
      <c r="B121" s="194" t="s">
        <v>4</v>
      </c>
      <c r="C121" s="194" t="s">
        <v>5</v>
      </c>
      <c r="D121" s="194" t="s">
        <v>6</v>
      </c>
      <c r="E121" s="31" t="s">
        <v>7</v>
      </c>
      <c r="F121" s="31" t="s">
        <v>7</v>
      </c>
      <c r="G121" s="31" t="s">
        <v>46</v>
      </c>
    </row>
    <row r="122" spans="1:7" s="3" customFormat="1" ht="15.75" customHeight="1">
      <c r="A122" s="47"/>
      <c r="B122" s="195"/>
      <c r="C122" s="195"/>
      <c r="D122" s="195"/>
      <c r="E122" s="31" t="s">
        <v>8</v>
      </c>
      <c r="F122" s="31" t="s">
        <v>9</v>
      </c>
      <c r="G122" s="31" t="s">
        <v>10</v>
      </c>
    </row>
    <row r="123" spans="1:7" s="3" customFormat="1" ht="15.75" customHeight="1">
      <c r="A123" s="47"/>
      <c r="B123" s="57" t="s">
        <v>517</v>
      </c>
      <c r="C123" s="57" t="s">
        <v>518</v>
      </c>
      <c r="D123" s="196" t="s">
        <v>47</v>
      </c>
      <c r="E123" s="20">
        <v>46328</v>
      </c>
      <c r="F123" s="21">
        <f>E123+6</f>
        <v>46334</v>
      </c>
      <c r="G123" s="21">
        <f>F123+38</f>
        <v>46372</v>
      </c>
    </row>
    <row r="124" spans="1:7" s="3" customFormat="1" ht="15.75" customHeight="1">
      <c r="A124" s="47"/>
      <c r="B124" s="57" t="s">
        <v>48</v>
      </c>
      <c r="C124" s="57" t="s">
        <v>49</v>
      </c>
      <c r="D124" s="209"/>
      <c r="E124" s="35">
        <f>E123+7</f>
        <v>46335</v>
      </c>
      <c r="F124" s="21">
        <f t="shared" ref="F124:G127" si="20">F123+7</f>
        <v>46341</v>
      </c>
      <c r="G124" s="21">
        <f t="shared" si="20"/>
        <v>46379</v>
      </c>
    </row>
    <row r="125" spans="1:7" s="3" customFormat="1" ht="15.75" customHeight="1">
      <c r="A125" s="47"/>
      <c r="B125" s="59" t="s">
        <v>519</v>
      </c>
      <c r="C125" s="57" t="s">
        <v>520</v>
      </c>
      <c r="D125" s="209"/>
      <c r="E125" s="35">
        <f t="shared" ref="E125:E127" si="21">E124+7</f>
        <v>46342</v>
      </c>
      <c r="F125" s="21">
        <f t="shared" si="20"/>
        <v>46348</v>
      </c>
      <c r="G125" s="21">
        <f t="shared" si="20"/>
        <v>46386</v>
      </c>
    </row>
    <row r="126" spans="1:7" s="3" customFormat="1" ht="15.75" customHeight="1">
      <c r="A126" s="47"/>
      <c r="B126" s="57" t="s">
        <v>521</v>
      </c>
      <c r="C126" s="57" t="s">
        <v>522</v>
      </c>
      <c r="D126" s="209"/>
      <c r="E126" s="35">
        <f t="shared" si="21"/>
        <v>46349</v>
      </c>
      <c r="F126" s="21">
        <f t="shared" si="20"/>
        <v>46355</v>
      </c>
      <c r="G126" s="21">
        <f t="shared" si="20"/>
        <v>46393</v>
      </c>
    </row>
    <row r="127" spans="1:7" s="3" customFormat="1" ht="15.75" customHeight="1">
      <c r="A127" s="47"/>
      <c r="B127" s="57" t="s">
        <v>476</v>
      </c>
      <c r="C127" s="57"/>
      <c r="D127" s="210"/>
      <c r="E127" s="35">
        <f t="shared" si="21"/>
        <v>46356</v>
      </c>
      <c r="F127" s="21">
        <f t="shared" si="20"/>
        <v>46362</v>
      </c>
      <c r="G127" s="21">
        <f t="shared" si="20"/>
        <v>46400</v>
      </c>
    </row>
    <row r="128" spans="1:7" s="3" customFormat="1" ht="15.75" customHeight="1">
      <c r="A128" s="47"/>
      <c r="B128" s="60"/>
      <c r="C128" s="60"/>
      <c r="D128" s="50"/>
      <c r="E128" s="27"/>
      <c r="F128" s="28"/>
      <c r="G128" s="28"/>
    </row>
    <row r="129" spans="1:8" s="3" customFormat="1" ht="15.75" customHeight="1">
      <c r="A129" s="242"/>
      <c r="B129" s="242"/>
      <c r="C129" s="49"/>
      <c r="D129" s="50"/>
      <c r="E129" s="50"/>
      <c r="F129" s="48"/>
      <c r="G129" s="48"/>
    </row>
    <row r="130" spans="1:8" s="3" customFormat="1" ht="15.75" customHeight="1">
      <c r="A130" s="61" t="s">
        <v>523</v>
      </c>
      <c r="B130" s="213" t="s">
        <v>4</v>
      </c>
      <c r="C130" s="213" t="s">
        <v>5</v>
      </c>
      <c r="D130" s="213" t="s">
        <v>6</v>
      </c>
      <c r="E130" s="31" t="s">
        <v>7</v>
      </c>
      <c r="F130" s="31" t="s">
        <v>7</v>
      </c>
      <c r="G130" s="31" t="s">
        <v>50</v>
      </c>
      <c r="H130" s="4"/>
    </row>
    <row r="131" spans="1:8" s="3" customFormat="1" ht="15.75" customHeight="1">
      <c r="A131" s="61"/>
      <c r="B131" s="213"/>
      <c r="C131" s="213"/>
      <c r="D131" s="213"/>
      <c r="E131" s="31" t="s">
        <v>8</v>
      </c>
      <c r="F131" s="31" t="s">
        <v>9</v>
      </c>
      <c r="G131" s="31" t="s">
        <v>10</v>
      </c>
      <c r="H131" s="4"/>
    </row>
    <row r="132" spans="1:8" s="3" customFormat="1" ht="15.75" customHeight="1">
      <c r="A132" s="61"/>
      <c r="B132" s="33" t="s">
        <v>466</v>
      </c>
      <c r="C132" s="34"/>
      <c r="D132" s="196" t="s">
        <v>30</v>
      </c>
      <c r="E132" s="20">
        <v>46323</v>
      </c>
      <c r="F132" s="20">
        <f>E132+7</f>
        <v>46330</v>
      </c>
      <c r="G132" s="21">
        <f>F132+46</f>
        <v>46376</v>
      </c>
      <c r="H132" s="4"/>
    </row>
    <row r="133" spans="1:8" s="3" customFormat="1" ht="15.75" customHeight="1">
      <c r="A133" s="61"/>
      <c r="B133" s="33" t="s">
        <v>33</v>
      </c>
      <c r="C133" s="34" t="s">
        <v>34</v>
      </c>
      <c r="D133" s="209"/>
      <c r="E133" s="24">
        <f>E132+7</f>
        <v>46330</v>
      </c>
      <c r="F133" s="20">
        <f t="shared" ref="F133:G136" si="22">F132+7</f>
        <v>46337</v>
      </c>
      <c r="G133" s="21">
        <f t="shared" si="22"/>
        <v>46383</v>
      </c>
      <c r="H133" s="4"/>
    </row>
    <row r="134" spans="1:8" s="3" customFormat="1" ht="15.75" customHeight="1">
      <c r="A134" s="61"/>
      <c r="B134" s="22" t="s">
        <v>485</v>
      </c>
      <c r="C134" s="34" t="s">
        <v>486</v>
      </c>
      <c r="D134" s="209"/>
      <c r="E134" s="24">
        <f t="shared" ref="E134:E136" si="23">E133+7</f>
        <v>46337</v>
      </c>
      <c r="F134" s="20">
        <f t="shared" si="22"/>
        <v>46344</v>
      </c>
      <c r="G134" s="21">
        <f t="shared" si="22"/>
        <v>46390</v>
      </c>
      <c r="H134" s="4"/>
    </row>
    <row r="135" spans="1:8" s="3" customFormat="1" ht="15.75" customHeight="1">
      <c r="A135" s="61"/>
      <c r="B135" s="33" t="s">
        <v>487</v>
      </c>
      <c r="C135" s="34" t="s">
        <v>488</v>
      </c>
      <c r="D135" s="209"/>
      <c r="E135" s="24">
        <f t="shared" si="23"/>
        <v>46344</v>
      </c>
      <c r="F135" s="20">
        <f t="shared" si="22"/>
        <v>46351</v>
      </c>
      <c r="G135" s="21">
        <f t="shared" si="22"/>
        <v>46397</v>
      </c>
      <c r="H135" s="4"/>
    </row>
    <row r="136" spans="1:8" s="3" customFormat="1" ht="15.75" customHeight="1">
      <c r="A136" s="61"/>
      <c r="B136" s="33" t="s">
        <v>476</v>
      </c>
      <c r="C136" s="34"/>
      <c r="D136" s="210"/>
      <c r="E136" s="24">
        <f t="shared" si="23"/>
        <v>46351</v>
      </c>
      <c r="F136" s="20">
        <f t="shared" si="22"/>
        <v>46358</v>
      </c>
      <c r="G136" s="21">
        <f t="shared" si="22"/>
        <v>46404</v>
      </c>
      <c r="H136" s="4"/>
    </row>
    <row r="137" spans="1:8" s="3" customFormat="1" ht="15.75" customHeight="1">
      <c r="A137" s="61"/>
      <c r="B137" s="62"/>
      <c r="C137" s="63"/>
      <c r="D137" s="64"/>
      <c r="E137" s="65"/>
      <c r="F137" s="66"/>
      <c r="G137" s="28"/>
      <c r="H137" s="4"/>
    </row>
    <row r="138" spans="1:8" s="3" customFormat="1" ht="15.75" customHeight="1">
      <c r="A138" s="61"/>
      <c r="B138" s="213" t="s">
        <v>4</v>
      </c>
      <c r="C138" s="213" t="s">
        <v>5</v>
      </c>
      <c r="D138" s="213" t="s">
        <v>6</v>
      </c>
      <c r="E138" s="31" t="s">
        <v>7</v>
      </c>
      <c r="F138" s="31" t="s">
        <v>7</v>
      </c>
      <c r="G138" s="31" t="s">
        <v>50</v>
      </c>
      <c r="H138" s="4"/>
    </row>
    <row r="139" spans="1:8" s="3" customFormat="1" ht="15.75" customHeight="1">
      <c r="A139" s="61"/>
      <c r="B139" s="213"/>
      <c r="C139" s="213"/>
      <c r="D139" s="213"/>
      <c r="E139" s="31" t="s">
        <v>8</v>
      </c>
      <c r="F139" s="31" t="s">
        <v>9</v>
      </c>
      <c r="G139" s="31" t="s">
        <v>10</v>
      </c>
      <c r="H139" s="4"/>
    </row>
    <row r="140" spans="1:8" s="3" customFormat="1" ht="15.75" customHeight="1">
      <c r="A140" s="61"/>
      <c r="B140" s="33" t="s">
        <v>52</v>
      </c>
      <c r="C140" s="67" t="s">
        <v>45</v>
      </c>
      <c r="D140" s="196" t="s">
        <v>51</v>
      </c>
      <c r="E140" s="20">
        <v>46323</v>
      </c>
      <c r="F140" s="20">
        <f>E140+6</f>
        <v>46329</v>
      </c>
      <c r="G140" s="21">
        <f>F140+46</f>
        <v>46375</v>
      </c>
      <c r="H140" s="4"/>
    </row>
    <row r="141" spans="1:8" s="3" customFormat="1" ht="15.75" customHeight="1">
      <c r="A141" s="61"/>
      <c r="B141" s="33" t="s">
        <v>524</v>
      </c>
      <c r="C141" s="67" t="s">
        <v>525</v>
      </c>
      <c r="D141" s="209"/>
      <c r="E141" s="24">
        <f>E140+7</f>
        <v>46330</v>
      </c>
      <c r="F141" s="20">
        <f t="shared" ref="F141:G141" si="24">F140+7</f>
        <v>46336</v>
      </c>
      <c r="G141" s="21">
        <f t="shared" si="24"/>
        <v>46382</v>
      </c>
      <c r="H141" s="4"/>
    </row>
    <row r="142" spans="1:8" s="3" customFormat="1" ht="15.75" customHeight="1">
      <c r="A142" s="61"/>
      <c r="B142" s="57" t="s">
        <v>526</v>
      </c>
      <c r="C142" s="67" t="s">
        <v>527</v>
      </c>
      <c r="D142" s="209"/>
      <c r="E142" s="24">
        <f t="shared" ref="E142:G144" si="25">E141+7</f>
        <v>46337</v>
      </c>
      <c r="F142" s="20">
        <f t="shared" si="25"/>
        <v>46343</v>
      </c>
      <c r="G142" s="21">
        <f t="shared" si="25"/>
        <v>46389</v>
      </c>
      <c r="H142" s="4"/>
    </row>
    <row r="143" spans="1:8" s="3" customFormat="1" ht="15.75" customHeight="1">
      <c r="A143" s="61"/>
      <c r="B143" s="33" t="s">
        <v>528</v>
      </c>
      <c r="C143" s="67" t="s">
        <v>529</v>
      </c>
      <c r="D143" s="209"/>
      <c r="E143" s="24">
        <f t="shared" si="25"/>
        <v>46344</v>
      </c>
      <c r="F143" s="20">
        <f t="shared" si="25"/>
        <v>46350</v>
      </c>
      <c r="G143" s="21">
        <f t="shared" si="25"/>
        <v>46396</v>
      </c>
      <c r="H143" s="4"/>
    </row>
    <row r="144" spans="1:8" s="3" customFormat="1" ht="15.75" customHeight="1">
      <c r="A144" s="61"/>
      <c r="B144" s="33" t="s">
        <v>530</v>
      </c>
      <c r="C144" s="67" t="s">
        <v>531</v>
      </c>
      <c r="D144" s="210"/>
      <c r="E144" s="24">
        <f t="shared" si="25"/>
        <v>46351</v>
      </c>
      <c r="F144" s="20">
        <f t="shared" si="25"/>
        <v>46357</v>
      </c>
      <c r="G144" s="21">
        <f t="shared" si="25"/>
        <v>46403</v>
      </c>
      <c r="H144" s="4"/>
    </row>
    <row r="145" spans="1:8" s="3" customFormat="1" ht="15.75" customHeight="1">
      <c r="A145" s="61"/>
      <c r="B145" s="29"/>
      <c r="C145" s="29"/>
      <c r="D145" s="60"/>
      <c r="E145" s="60"/>
      <c r="F145" s="60"/>
      <c r="G145" s="60"/>
      <c r="H145" s="4"/>
    </row>
    <row r="146" spans="1:8" s="3" customFormat="1" ht="15.75" customHeight="1">
      <c r="A146" s="242"/>
      <c r="B146" s="242"/>
      <c r="C146" s="49"/>
      <c r="D146" s="50"/>
      <c r="E146" s="50"/>
      <c r="F146" s="48"/>
      <c r="G146" s="48"/>
      <c r="H146" s="4"/>
    </row>
    <row r="147" spans="1:8" s="3" customFormat="1" ht="15.75" customHeight="1">
      <c r="A147" s="231" t="s">
        <v>53</v>
      </c>
      <c r="B147" s="231"/>
      <c r="C147" s="231"/>
      <c r="D147" s="231"/>
      <c r="E147" s="231"/>
      <c r="F147" s="231"/>
      <c r="G147" s="231"/>
    </row>
    <row r="148" spans="1:8" s="3" customFormat="1" ht="15.75" customHeight="1">
      <c r="A148" s="244"/>
      <c r="B148" s="244"/>
      <c r="C148" s="69"/>
      <c r="D148" s="70"/>
      <c r="E148" s="70"/>
      <c r="F148" s="68"/>
      <c r="G148" s="68"/>
    </row>
    <row r="149" spans="1:8" s="3" customFormat="1" ht="15.75" customHeight="1">
      <c r="A149" s="45" t="s">
        <v>54</v>
      </c>
      <c r="B149" s="211" t="s">
        <v>4</v>
      </c>
      <c r="C149" s="211" t="s">
        <v>5</v>
      </c>
      <c r="D149" s="211" t="s">
        <v>6</v>
      </c>
      <c r="E149" s="16" t="s">
        <v>7</v>
      </c>
      <c r="F149" s="16" t="s">
        <v>7</v>
      </c>
      <c r="G149" s="15" t="s">
        <v>55</v>
      </c>
    </row>
    <row r="150" spans="1:8" s="3" customFormat="1" ht="15.75" customHeight="1">
      <c r="A150" s="45"/>
      <c r="B150" s="212"/>
      <c r="C150" s="212"/>
      <c r="D150" s="212"/>
      <c r="E150" s="17" t="s">
        <v>8</v>
      </c>
      <c r="F150" s="56" t="s">
        <v>9</v>
      </c>
      <c r="G150" s="16" t="s">
        <v>10</v>
      </c>
    </row>
    <row r="151" spans="1:8" s="3" customFormat="1" ht="15.75" customHeight="1">
      <c r="A151" s="47"/>
      <c r="B151" s="19" t="s">
        <v>14</v>
      </c>
      <c r="C151" s="19" t="s">
        <v>15</v>
      </c>
      <c r="D151" s="196" t="s">
        <v>12</v>
      </c>
      <c r="E151" s="20">
        <v>46323</v>
      </c>
      <c r="F151" s="20">
        <f>E151+6</f>
        <v>46329</v>
      </c>
      <c r="G151" s="21">
        <f>F151+35</f>
        <v>46364</v>
      </c>
    </row>
    <row r="152" spans="1:8" s="3" customFormat="1" ht="15.75" customHeight="1">
      <c r="A152" s="47"/>
      <c r="B152" s="22" t="s">
        <v>466</v>
      </c>
      <c r="C152" s="22"/>
      <c r="D152" s="209"/>
      <c r="E152" s="24">
        <f>E151+7</f>
        <v>46330</v>
      </c>
      <c r="F152" s="20">
        <f t="shared" ref="F152:G155" si="26">F151+7</f>
        <v>46336</v>
      </c>
      <c r="G152" s="21">
        <f t="shared" si="26"/>
        <v>46371</v>
      </c>
    </row>
    <row r="153" spans="1:8" s="3" customFormat="1" ht="15.75" customHeight="1">
      <c r="A153" s="47"/>
      <c r="B153" s="19" t="s">
        <v>467</v>
      </c>
      <c r="C153" s="19" t="s">
        <v>468</v>
      </c>
      <c r="D153" s="209"/>
      <c r="E153" s="24">
        <f t="shared" ref="E153:E155" si="27">E152+7</f>
        <v>46337</v>
      </c>
      <c r="F153" s="20">
        <f t="shared" si="26"/>
        <v>46343</v>
      </c>
      <c r="G153" s="21">
        <f t="shared" si="26"/>
        <v>46378</v>
      </c>
    </row>
    <row r="154" spans="1:8" s="3" customFormat="1" ht="15.75" customHeight="1">
      <c r="A154" s="47"/>
      <c r="B154" s="19" t="s">
        <v>469</v>
      </c>
      <c r="C154" s="19" t="s">
        <v>470</v>
      </c>
      <c r="D154" s="209"/>
      <c r="E154" s="24">
        <f t="shared" si="27"/>
        <v>46344</v>
      </c>
      <c r="F154" s="20">
        <f t="shared" si="26"/>
        <v>46350</v>
      </c>
      <c r="G154" s="21">
        <f t="shared" si="26"/>
        <v>46385</v>
      </c>
    </row>
    <row r="155" spans="1:8" s="3" customFormat="1" ht="15.75" customHeight="1">
      <c r="A155" s="47"/>
      <c r="B155" s="19" t="s">
        <v>471</v>
      </c>
      <c r="C155" s="19" t="s">
        <v>468</v>
      </c>
      <c r="D155" s="210"/>
      <c r="E155" s="24">
        <f t="shared" si="27"/>
        <v>46351</v>
      </c>
      <c r="F155" s="20">
        <f t="shared" si="26"/>
        <v>46357</v>
      </c>
      <c r="G155" s="21">
        <f t="shared" si="26"/>
        <v>46392</v>
      </c>
    </row>
    <row r="156" spans="1:8" s="3" customFormat="1" ht="15.75" customHeight="1">
      <c r="A156" s="47"/>
      <c r="B156" s="49"/>
      <c r="C156" s="49"/>
      <c r="D156" s="50"/>
      <c r="E156" s="50"/>
      <c r="F156" s="48"/>
      <c r="G156" s="48"/>
    </row>
    <row r="157" spans="1:8" s="3" customFormat="1" ht="15.75" customHeight="1">
      <c r="A157" s="242"/>
      <c r="B157" s="242"/>
      <c r="C157" s="49"/>
      <c r="D157" s="50"/>
      <c r="E157" s="50"/>
      <c r="F157" s="48"/>
      <c r="G157" s="48"/>
    </row>
    <row r="158" spans="1:8" s="3" customFormat="1" ht="15.75" customHeight="1">
      <c r="A158" s="47" t="s">
        <v>56</v>
      </c>
      <c r="B158" s="194" t="s">
        <v>4</v>
      </c>
      <c r="C158" s="194" t="s">
        <v>5</v>
      </c>
      <c r="D158" s="194" t="s">
        <v>6</v>
      </c>
      <c r="E158" s="31" t="s">
        <v>7</v>
      </c>
      <c r="F158" s="31" t="s">
        <v>7</v>
      </c>
      <c r="G158" s="30" t="s">
        <v>55</v>
      </c>
    </row>
    <row r="159" spans="1:8" s="3" customFormat="1" ht="15.75" customHeight="1">
      <c r="A159" s="47"/>
      <c r="B159" s="195"/>
      <c r="C159" s="195"/>
      <c r="D159" s="195"/>
      <c r="E159" s="32" t="s">
        <v>8</v>
      </c>
      <c r="F159" s="51" t="s">
        <v>9</v>
      </c>
      <c r="G159" s="31" t="s">
        <v>10</v>
      </c>
    </row>
    <row r="160" spans="1:8" s="3" customFormat="1" ht="15.75" customHeight="1">
      <c r="A160" s="47"/>
      <c r="B160" s="19" t="s">
        <v>14</v>
      </c>
      <c r="C160" s="19" t="s">
        <v>15</v>
      </c>
      <c r="D160" s="196" t="s">
        <v>12</v>
      </c>
      <c r="E160" s="20">
        <v>46323</v>
      </c>
      <c r="F160" s="20">
        <f>E160+6</f>
        <v>46329</v>
      </c>
      <c r="G160" s="21">
        <f>F160+35</f>
        <v>46364</v>
      </c>
    </row>
    <row r="161" spans="1:7" s="3" customFormat="1" ht="15.75" customHeight="1">
      <c r="A161" s="47"/>
      <c r="B161" s="22" t="s">
        <v>466</v>
      </c>
      <c r="C161" s="22"/>
      <c r="D161" s="209"/>
      <c r="E161" s="24">
        <f>E160+7</f>
        <v>46330</v>
      </c>
      <c r="F161" s="20">
        <f t="shared" ref="F161:G164" si="28">F160+7</f>
        <v>46336</v>
      </c>
      <c r="G161" s="21">
        <f t="shared" si="28"/>
        <v>46371</v>
      </c>
    </row>
    <row r="162" spans="1:7" s="3" customFormat="1" ht="15.75" customHeight="1">
      <c r="A162" s="47"/>
      <c r="B162" s="19" t="s">
        <v>467</v>
      </c>
      <c r="C162" s="19" t="s">
        <v>468</v>
      </c>
      <c r="D162" s="209"/>
      <c r="E162" s="24">
        <f t="shared" ref="E162:E164" si="29">E161+7</f>
        <v>46337</v>
      </c>
      <c r="F162" s="20">
        <f t="shared" si="28"/>
        <v>46343</v>
      </c>
      <c r="G162" s="21">
        <f t="shared" si="28"/>
        <v>46378</v>
      </c>
    </row>
    <row r="163" spans="1:7" s="3" customFormat="1" ht="15.75" customHeight="1">
      <c r="A163" s="47"/>
      <c r="B163" s="19" t="s">
        <v>469</v>
      </c>
      <c r="C163" s="19" t="s">
        <v>470</v>
      </c>
      <c r="D163" s="209"/>
      <c r="E163" s="24">
        <f t="shared" si="29"/>
        <v>46344</v>
      </c>
      <c r="F163" s="20">
        <f t="shared" si="28"/>
        <v>46350</v>
      </c>
      <c r="G163" s="21">
        <f t="shared" si="28"/>
        <v>46385</v>
      </c>
    </row>
    <row r="164" spans="1:7" s="3" customFormat="1" ht="15.75" customHeight="1">
      <c r="A164" s="47"/>
      <c r="B164" s="19" t="s">
        <v>471</v>
      </c>
      <c r="C164" s="19" t="s">
        <v>468</v>
      </c>
      <c r="D164" s="210"/>
      <c r="E164" s="24">
        <f t="shared" si="29"/>
        <v>46351</v>
      </c>
      <c r="F164" s="20">
        <f t="shared" si="28"/>
        <v>46357</v>
      </c>
      <c r="G164" s="21">
        <f t="shared" si="28"/>
        <v>46392</v>
      </c>
    </row>
    <row r="165" spans="1:7" s="3" customFormat="1" ht="15.75" customHeight="1">
      <c r="A165" s="47"/>
      <c r="B165" s="29"/>
      <c r="C165" s="29"/>
      <c r="D165" s="26"/>
      <c r="E165" s="65"/>
      <c r="F165" s="66"/>
      <c r="G165" s="28"/>
    </row>
    <row r="166" spans="1:7" s="3" customFormat="1" ht="15.75" customHeight="1">
      <c r="A166" s="242"/>
      <c r="B166" s="242"/>
      <c r="C166" s="49"/>
      <c r="D166" s="50"/>
      <c r="E166" s="50"/>
      <c r="F166" s="48"/>
      <c r="G166" s="48"/>
    </row>
    <row r="167" spans="1:7" s="3" customFormat="1" ht="15.75" customHeight="1">
      <c r="A167" s="47" t="s">
        <v>57</v>
      </c>
      <c r="B167" s="194" t="s">
        <v>4</v>
      </c>
      <c r="C167" s="194" t="s">
        <v>5</v>
      </c>
      <c r="D167" s="194" t="s">
        <v>6</v>
      </c>
      <c r="E167" s="31" t="s">
        <v>7</v>
      </c>
      <c r="F167" s="31" t="s">
        <v>7</v>
      </c>
      <c r="G167" s="30" t="s">
        <v>58</v>
      </c>
    </row>
    <row r="168" spans="1:7" s="3" customFormat="1" ht="15.75" customHeight="1">
      <c r="A168" s="47"/>
      <c r="B168" s="195"/>
      <c r="C168" s="195"/>
      <c r="D168" s="195"/>
      <c r="E168" s="32" t="s">
        <v>8</v>
      </c>
      <c r="F168" s="53" t="s">
        <v>9</v>
      </c>
      <c r="G168" s="31" t="s">
        <v>10</v>
      </c>
    </row>
    <row r="169" spans="1:7" s="3" customFormat="1" ht="15.75" customHeight="1">
      <c r="A169" s="47"/>
      <c r="B169" s="19" t="s">
        <v>14</v>
      </c>
      <c r="C169" s="19" t="s">
        <v>15</v>
      </c>
      <c r="D169" s="196" t="s">
        <v>59</v>
      </c>
      <c r="E169" s="20">
        <v>46323</v>
      </c>
      <c r="F169" s="20">
        <f>E169+6</f>
        <v>46329</v>
      </c>
      <c r="G169" s="21">
        <f>F169+35</f>
        <v>46364</v>
      </c>
    </row>
    <row r="170" spans="1:7" s="3" customFormat="1" ht="15.75" customHeight="1">
      <c r="A170" s="47"/>
      <c r="B170" s="22" t="s">
        <v>466</v>
      </c>
      <c r="C170" s="22"/>
      <c r="D170" s="209"/>
      <c r="E170" s="24">
        <f>E169+7</f>
        <v>46330</v>
      </c>
      <c r="F170" s="20">
        <f t="shared" ref="F170:G173" si="30">F169+7</f>
        <v>46336</v>
      </c>
      <c r="G170" s="21">
        <f t="shared" si="30"/>
        <v>46371</v>
      </c>
    </row>
    <row r="171" spans="1:7" s="3" customFormat="1" ht="15.75" customHeight="1">
      <c r="A171" s="47"/>
      <c r="B171" s="19" t="s">
        <v>467</v>
      </c>
      <c r="C171" s="19" t="s">
        <v>468</v>
      </c>
      <c r="D171" s="209"/>
      <c r="E171" s="24">
        <f t="shared" ref="E171:E173" si="31">E170+7</f>
        <v>46337</v>
      </c>
      <c r="F171" s="20">
        <f t="shared" si="30"/>
        <v>46343</v>
      </c>
      <c r="G171" s="21">
        <f t="shared" si="30"/>
        <v>46378</v>
      </c>
    </row>
    <row r="172" spans="1:7" s="3" customFormat="1" ht="15.75" customHeight="1">
      <c r="A172" s="47"/>
      <c r="B172" s="19" t="s">
        <v>469</v>
      </c>
      <c r="C172" s="19" t="s">
        <v>470</v>
      </c>
      <c r="D172" s="209"/>
      <c r="E172" s="24">
        <f t="shared" si="31"/>
        <v>46344</v>
      </c>
      <c r="F172" s="20">
        <f t="shared" si="30"/>
        <v>46350</v>
      </c>
      <c r="G172" s="21">
        <f t="shared" si="30"/>
        <v>46385</v>
      </c>
    </row>
    <row r="173" spans="1:7" s="3" customFormat="1" ht="15.75" customHeight="1">
      <c r="A173" s="47"/>
      <c r="B173" s="19" t="s">
        <v>471</v>
      </c>
      <c r="C173" s="19" t="s">
        <v>468</v>
      </c>
      <c r="D173" s="210"/>
      <c r="E173" s="24">
        <f t="shared" si="31"/>
        <v>46351</v>
      </c>
      <c r="F173" s="20">
        <f t="shared" si="30"/>
        <v>46357</v>
      </c>
      <c r="G173" s="21">
        <f t="shared" si="30"/>
        <v>46392</v>
      </c>
    </row>
    <row r="174" spans="1:7" s="3" customFormat="1" ht="15.75" customHeight="1">
      <c r="A174" s="47"/>
      <c r="B174" s="62"/>
      <c r="C174" s="62"/>
      <c r="D174" s="26"/>
      <c r="E174" s="26"/>
      <c r="F174" s="28"/>
      <c r="G174" s="28"/>
    </row>
    <row r="175" spans="1:7" s="3" customFormat="1" ht="15.75" customHeight="1">
      <c r="A175" s="47"/>
      <c r="B175" s="49"/>
      <c r="C175" s="49"/>
      <c r="D175" s="50"/>
      <c r="E175" s="50"/>
      <c r="F175" s="48"/>
      <c r="G175" s="48"/>
    </row>
    <row r="176" spans="1:7" s="3" customFormat="1" ht="15.75" customHeight="1">
      <c r="A176" s="242"/>
      <c r="B176" s="242"/>
      <c r="C176" s="49"/>
      <c r="D176" s="50"/>
      <c r="E176" s="50"/>
      <c r="F176" s="48"/>
      <c r="G176" s="48"/>
    </row>
    <row r="177" spans="1:7" s="3" customFormat="1" ht="15.75" customHeight="1">
      <c r="A177" s="47" t="s">
        <v>60</v>
      </c>
      <c r="B177" s="194" t="s">
        <v>4</v>
      </c>
      <c r="C177" s="194" t="s">
        <v>5</v>
      </c>
      <c r="D177" s="194" t="s">
        <v>6</v>
      </c>
      <c r="E177" s="31" t="s">
        <v>7</v>
      </c>
      <c r="F177" s="31" t="s">
        <v>7</v>
      </c>
      <c r="G177" s="30" t="s">
        <v>58</v>
      </c>
    </row>
    <row r="178" spans="1:7" s="3" customFormat="1" ht="15.75" customHeight="1">
      <c r="A178" s="47"/>
      <c r="B178" s="195"/>
      <c r="C178" s="195"/>
      <c r="D178" s="195"/>
      <c r="E178" s="32" t="s">
        <v>8</v>
      </c>
      <c r="F178" s="53" t="s">
        <v>9</v>
      </c>
      <c r="G178" s="31" t="s">
        <v>10</v>
      </c>
    </row>
    <row r="179" spans="1:7" s="3" customFormat="1" ht="15.75" customHeight="1">
      <c r="A179" s="47"/>
      <c r="B179" s="19" t="s">
        <v>14</v>
      </c>
      <c r="C179" s="19" t="s">
        <v>15</v>
      </c>
      <c r="D179" s="196" t="s">
        <v>59</v>
      </c>
      <c r="E179" s="20">
        <v>46323</v>
      </c>
      <c r="F179" s="20">
        <f>E179+6</f>
        <v>46329</v>
      </c>
      <c r="G179" s="21">
        <f>F179+35</f>
        <v>46364</v>
      </c>
    </row>
    <row r="180" spans="1:7" s="3" customFormat="1" ht="15.75" customHeight="1">
      <c r="A180" s="47"/>
      <c r="B180" s="22" t="s">
        <v>466</v>
      </c>
      <c r="C180" s="22"/>
      <c r="D180" s="209"/>
      <c r="E180" s="24">
        <f>E179+7</f>
        <v>46330</v>
      </c>
      <c r="F180" s="20">
        <f t="shared" ref="F180:G183" si="32">F179+7</f>
        <v>46336</v>
      </c>
      <c r="G180" s="21">
        <f t="shared" si="32"/>
        <v>46371</v>
      </c>
    </row>
    <row r="181" spans="1:7" s="3" customFormat="1" ht="15.75" customHeight="1">
      <c r="A181" s="47"/>
      <c r="B181" s="19" t="s">
        <v>467</v>
      </c>
      <c r="C181" s="19" t="s">
        <v>468</v>
      </c>
      <c r="D181" s="209"/>
      <c r="E181" s="24">
        <f t="shared" ref="E181:E183" si="33">E180+7</f>
        <v>46337</v>
      </c>
      <c r="F181" s="20">
        <f t="shared" si="32"/>
        <v>46343</v>
      </c>
      <c r="G181" s="21">
        <f t="shared" si="32"/>
        <v>46378</v>
      </c>
    </row>
    <row r="182" spans="1:7" s="3" customFormat="1" ht="15.75" customHeight="1">
      <c r="A182" s="47"/>
      <c r="B182" s="19" t="s">
        <v>469</v>
      </c>
      <c r="C182" s="19" t="s">
        <v>470</v>
      </c>
      <c r="D182" s="209"/>
      <c r="E182" s="24">
        <f t="shared" si="33"/>
        <v>46344</v>
      </c>
      <c r="F182" s="20">
        <f t="shared" si="32"/>
        <v>46350</v>
      </c>
      <c r="G182" s="21">
        <f t="shared" si="32"/>
        <v>46385</v>
      </c>
    </row>
    <row r="183" spans="1:7" s="3" customFormat="1" ht="15.75" customHeight="1">
      <c r="A183" s="47"/>
      <c r="B183" s="19" t="s">
        <v>471</v>
      </c>
      <c r="C183" s="19" t="s">
        <v>468</v>
      </c>
      <c r="D183" s="210"/>
      <c r="E183" s="24">
        <f t="shared" si="33"/>
        <v>46351</v>
      </c>
      <c r="F183" s="20">
        <f t="shared" si="32"/>
        <v>46357</v>
      </c>
      <c r="G183" s="21">
        <f t="shared" si="32"/>
        <v>46392</v>
      </c>
    </row>
    <row r="184" spans="1:7" s="3" customFormat="1" ht="15.75" customHeight="1">
      <c r="A184" s="71"/>
      <c r="B184" s="69"/>
      <c r="C184" s="69"/>
      <c r="D184" s="70"/>
      <c r="E184" s="70"/>
      <c r="F184" s="68"/>
      <c r="G184" s="68"/>
    </row>
    <row r="185" spans="1:7" s="3" customFormat="1" ht="15.75" customHeight="1">
      <c r="A185" s="231" t="s">
        <v>61</v>
      </c>
      <c r="B185" s="231"/>
      <c r="C185" s="231"/>
      <c r="D185" s="231"/>
      <c r="E185" s="231"/>
      <c r="F185" s="231"/>
      <c r="G185" s="231"/>
    </row>
    <row r="186" spans="1:7" s="3" customFormat="1" ht="15.75" customHeight="1">
      <c r="A186" s="250"/>
      <c r="B186" s="250"/>
      <c r="C186" s="69"/>
      <c r="D186" s="70"/>
      <c r="E186" s="70"/>
      <c r="F186" s="68"/>
      <c r="G186" s="68"/>
    </row>
    <row r="187" spans="1:7" s="3" customFormat="1" ht="15.75" customHeight="1">
      <c r="A187" s="45" t="s">
        <v>532</v>
      </c>
      <c r="B187" s="194" t="s">
        <v>4</v>
      </c>
      <c r="C187" s="194" t="s">
        <v>5</v>
      </c>
      <c r="D187" s="194" t="s">
        <v>6</v>
      </c>
      <c r="E187" s="16" t="s">
        <v>7</v>
      </c>
      <c r="F187" s="16" t="s">
        <v>7</v>
      </c>
      <c r="G187" s="16" t="s">
        <v>62</v>
      </c>
    </row>
    <row r="188" spans="1:7" s="3" customFormat="1" ht="15.75" customHeight="1">
      <c r="A188" s="45"/>
      <c r="B188" s="195"/>
      <c r="C188" s="195"/>
      <c r="D188" s="195"/>
      <c r="E188" s="16" t="s">
        <v>8</v>
      </c>
      <c r="F188" s="16" t="s">
        <v>9</v>
      </c>
      <c r="G188" s="16" t="s">
        <v>10</v>
      </c>
    </row>
    <row r="189" spans="1:7" s="3" customFormat="1" ht="15.75" customHeight="1">
      <c r="A189" s="47"/>
      <c r="B189" s="72" t="s">
        <v>533</v>
      </c>
      <c r="C189" s="19"/>
      <c r="D189" s="196" t="s">
        <v>63</v>
      </c>
      <c r="E189" s="20">
        <v>46324</v>
      </c>
      <c r="F189" s="73">
        <f>E189+7</f>
        <v>46331</v>
      </c>
      <c r="G189" s="21">
        <f>F189+44</f>
        <v>46375</v>
      </c>
    </row>
    <row r="190" spans="1:7" s="3" customFormat="1" ht="15.75" customHeight="1">
      <c r="A190" s="47"/>
      <c r="B190" s="72" t="s">
        <v>533</v>
      </c>
      <c r="C190" s="19"/>
      <c r="D190" s="209"/>
      <c r="E190" s="35">
        <f t="shared" ref="E190:G193" si="34">E189+7</f>
        <v>46331</v>
      </c>
      <c r="F190" s="73">
        <f t="shared" si="34"/>
        <v>46338</v>
      </c>
      <c r="G190" s="21">
        <f t="shared" si="34"/>
        <v>46382</v>
      </c>
    </row>
    <row r="191" spans="1:7" s="3" customFormat="1" ht="15.75" customHeight="1">
      <c r="A191" s="47"/>
      <c r="B191" s="72" t="s">
        <v>65</v>
      </c>
      <c r="C191" s="19" t="s">
        <v>66</v>
      </c>
      <c r="D191" s="209"/>
      <c r="E191" s="35">
        <f t="shared" si="34"/>
        <v>46338</v>
      </c>
      <c r="F191" s="73">
        <f t="shared" si="34"/>
        <v>46345</v>
      </c>
      <c r="G191" s="21">
        <f t="shared" si="34"/>
        <v>46389</v>
      </c>
    </row>
    <row r="192" spans="1:7" s="3" customFormat="1" ht="15.75" customHeight="1">
      <c r="A192" s="47"/>
      <c r="B192" s="72" t="s">
        <v>534</v>
      </c>
      <c r="C192" s="19" t="s">
        <v>535</v>
      </c>
      <c r="D192" s="209"/>
      <c r="E192" s="35">
        <f t="shared" si="34"/>
        <v>46345</v>
      </c>
      <c r="F192" s="73">
        <f t="shared" si="34"/>
        <v>46352</v>
      </c>
      <c r="G192" s="21">
        <f t="shared" si="34"/>
        <v>46396</v>
      </c>
    </row>
    <row r="193" spans="1:7" s="3" customFormat="1" ht="15.75" customHeight="1">
      <c r="A193" s="47"/>
      <c r="B193" s="72" t="s">
        <v>536</v>
      </c>
      <c r="C193" s="19" t="s">
        <v>537</v>
      </c>
      <c r="D193" s="210"/>
      <c r="E193" s="35">
        <f t="shared" si="34"/>
        <v>46352</v>
      </c>
      <c r="F193" s="73">
        <f t="shared" si="34"/>
        <v>46359</v>
      </c>
      <c r="G193" s="21">
        <f t="shared" si="34"/>
        <v>46403</v>
      </c>
    </row>
    <row r="194" spans="1:7" s="3" customFormat="1" ht="15.75" customHeight="1">
      <c r="A194" s="47"/>
      <c r="B194" s="60"/>
      <c r="C194" s="25"/>
      <c r="D194" s="26"/>
      <c r="E194" s="74"/>
      <c r="F194" s="74"/>
      <c r="G194" s="28"/>
    </row>
    <row r="195" spans="1:7" s="3" customFormat="1" ht="15.75" customHeight="1">
      <c r="A195" s="47"/>
      <c r="B195" s="49"/>
      <c r="C195" s="49"/>
      <c r="D195" s="50"/>
      <c r="E195" s="50"/>
      <c r="F195" s="48"/>
      <c r="G195" s="48"/>
    </row>
    <row r="196" spans="1:7" s="3" customFormat="1" ht="15.75" customHeight="1">
      <c r="A196" s="47"/>
      <c r="B196" s="194" t="s">
        <v>4</v>
      </c>
      <c r="C196" s="194" t="s">
        <v>5</v>
      </c>
      <c r="D196" s="194" t="s">
        <v>6</v>
      </c>
      <c r="E196" s="31" t="s">
        <v>7</v>
      </c>
      <c r="F196" s="31" t="s">
        <v>7</v>
      </c>
      <c r="G196" s="30" t="s">
        <v>62</v>
      </c>
    </row>
    <row r="197" spans="1:7" s="3" customFormat="1" ht="15.75" customHeight="1">
      <c r="A197" s="47"/>
      <c r="B197" s="195"/>
      <c r="C197" s="195"/>
      <c r="D197" s="195"/>
      <c r="E197" s="32" t="s">
        <v>8</v>
      </c>
      <c r="F197" s="53" t="s">
        <v>9</v>
      </c>
      <c r="G197" s="31" t="s">
        <v>10</v>
      </c>
    </row>
    <row r="198" spans="1:7" s="3" customFormat="1" ht="15.75" customHeight="1">
      <c r="A198" s="47"/>
      <c r="B198" s="72" t="s">
        <v>68</v>
      </c>
      <c r="C198" s="75" t="s">
        <v>69</v>
      </c>
      <c r="D198" s="196" t="s">
        <v>67</v>
      </c>
      <c r="E198" s="20">
        <v>46323</v>
      </c>
      <c r="F198" s="76">
        <f>E198+7</f>
        <v>46330</v>
      </c>
      <c r="G198" s="21">
        <f>F198+30</f>
        <v>46360</v>
      </c>
    </row>
    <row r="199" spans="1:7" s="3" customFormat="1" ht="15.75" customHeight="1">
      <c r="A199" s="47"/>
      <c r="B199" s="59" t="s">
        <v>538</v>
      </c>
      <c r="C199" s="75"/>
      <c r="D199" s="209"/>
      <c r="E199" s="35">
        <f t="shared" ref="E199:G202" si="35">E198+7</f>
        <v>46330</v>
      </c>
      <c r="F199" s="76">
        <f t="shared" si="35"/>
        <v>46337</v>
      </c>
      <c r="G199" s="21">
        <f t="shared" si="35"/>
        <v>46367</v>
      </c>
    </row>
    <row r="200" spans="1:7" s="3" customFormat="1" ht="15.75" customHeight="1">
      <c r="A200" s="47"/>
      <c r="B200" s="57" t="s">
        <v>539</v>
      </c>
      <c r="C200" s="75" t="s">
        <v>540</v>
      </c>
      <c r="D200" s="209"/>
      <c r="E200" s="35">
        <f t="shared" si="35"/>
        <v>46337</v>
      </c>
      <c r="F200" s="76">
        <f t="shared" si="35"/>
        <v>46344</v>
      </c>
      <c r="G200" s="21">
        <f t="shared" si="35"/>
        <v>46374</v>
      </c>
    </row>
    <row r="201" spans="1:7" s="3" customFormat="1" ht="15.75" customHeight="1">
      <c r="A201" s="47"/>
      <c r="B201" s="77" t="s">
        <v>541</v>
      </c>
      <c r="C201" s="75" t="s">
        <v>542</v>
      </c>
      <c r="D201" s="209"/>
      <c r="E201" s="35">
        <f t="shared" si="35"/>
        <v>46344</v>
      </c>
      <c r="F201" s="76">
        <f t="shared" si="35"/>
        <v>46351</v>
      </c>
      <c r="G201" s="21">
        <f t="shared" si="35"/>
        <v>46381</v>
      </c>
    </row>
    <row r="202" spans="1:7" s="3" customFormat="1" ht="15.75" customHeight="1">
      <c r="A202" s="47"/>
      <c r="B202" s="72" t="s">
        <v>543</v>
      </c>
      <c r="C202" s="75" t="s">
        <v>544</v>
      </c>
      <c r="D202" s="210"/>
      <c r="E202" s="35">
        <f t="shared" si="35"/>
        <v>46351</v>
      </c>
      <c r="F202" s="76">
        <f>F201+7</f>
        <v>46358</v>
      </c>
      <c r="G202" s="21">
        <f>G201+7</f>
        <v>46388</v>
      </c>
    </row>
    <row r="203" spans="1:7" s="3" customFormat="1" ht="15.75" customHeight="1">
      <c r="A203" s="47"/>
      <c r="B203" s="29"/>
      <c r="C203" s="29"/>
      <c r="D203" s="26"/>
      <c r="E203" s="26"/>
      <c r="F203" s="28"/>
      <c r="G203" s="28"/>
    </row>
    <row r="204" spans="1:7" s="3" customFormat="1" ht="15.75" customHeight="1">
      <c r="A204" s="242"/>
      <c r="B204" s="242"/>
      <c r="C204" s="49"/>
      <c r="D204" s="50"/>
      <c r="E204" s="50"/>
      <c r="F204" s="48"/>
      <c r="G204" s="48"/>
    </row>
    <row r="205" spans="1:7" s="3" customFormat="1" ht="15.75" customHeight="1">
      <c r="A205" s="47" t="s">
        <v>70</v>
      </c>
      <c r="B205" s="213" t="s">
        <v>4</v>
      </c>
      <c r="C205" s="213" t="s">
        <v>5</v>
      </c>
      <c r="D205" s="194" t="s">
        <v>6</v>
      </c>
      <c r="E205" s="31" t="s">
        <v>7</v>
      </c>
      <c r="F205" s="31" t="s">
        <v>7</v>
      </c>
      <c r="G205" s="30" t="s">
        <v>70</v>
      </c>
    </row>
    <row r="206" spans="1:7" s="3" customFormat="1" ht="15.75" customHeight="1">
      <c r="A206" s="47"/>
      <c r="B206" s="213"/>
      <c r="C206" s="213"/>
      <c r="D206" s="195"/>
      <c r="E206" s="32" t="s">
        <v>8</v>
      </c>
      <c r="F206" s="53" t="s">
        <v>9</v>
      </c>
      <c r="G206" s="31" t="s">
        <v>10</v>
      </c>
    </row>
    <row r="207" spans="1:7" s="3" customFormat="1" ht="15.75" customHeight="1">
      <c r="A207" s="47"/>
      <c r="B207" s="59" t="s">
        <v>545</v>
      </c>
      <c r="C207" s="19" t="s">
        <v>546</v>
      </c>
      <c r="D207" s="196" t="s">
        <v>71</v>
      </c>
      <c r="E207" s="20">
        <v>46324</v>
      </c>
      <c r="F207" s="76">
        <f>E207+6</f>
        <v>46330</v>
      </c>
      <c r="G207" s="21">
        <f>F207+41</f>
        <v>46371</v>
      </c>
    </row>
    <row r="208" spans="1:7" s="3" customFormat="1" ht="15.75" customHeight="1">
      <c r="A208" s="47"/>
      <c r="B208" s="22" t="s">
        <v>547</v>
      </c>
      <c r="C208" s="19" t="s">
        <v>548</v>
      </c>
      <c r="D208" s="209"/>
      <c r="E208" s="35">
        <f t="shared" ref="E208:G211" si="36">E207+7</f>
        <v>46331</v>
      </c>
      <c r="F208" s="76">
        <f t="shared" si="36"/>
        <v>46337</v>
      </c>
      <c r="G208" s="21">
        <f t="shared" si="36"/>
        <v>46378</v>
      </c>
    </row>
    <row r="209" spans="1:7" s="3" customFormat="1" ht="15.75" customHeight="1">
      <c r="A209" s="47"/>
      <c r="B209" s="57" t="s">
        <v>549</v>
      </c>
      <c r="C209" s="19" t="s">
        <v>550</v>
      </c>
      <c r="D209" s="209"/>
      <c r="E209" s="35">
        <f t="shared" si="36"/>
        <v>46338</v>
      </c>
      <c r="F209" s="76">
        <f t="shared" si="36"/>
        <v>46344</v>
      </c>
      <c r="G209" s="21">
        <f t="shared" si="36"/>
        <v>46385</v>
      </c>
    </row>
    <row r="210" spans="1:7" s="3" customFormat="1" ht="15.75" customHeight="1">
      <c r="A210" s="47"/>
      <c r="B210" s="57" t="s">
        <v>551</v>
      </c>
      <c r="C210" s="19" t="s">
        <v>552</v>
      </c>
      <c r="D210" s="209"/>
      <c r="E210" s="35">
        <f t="shared" si="36"/>
        <v>46345</v>
      </c>
      <c r="F210" s="76">
        <f t="shared" si="36"/>
        <v>46351</v>
      </c>
      <c r="G210" s="21">
        <f t="shared" si="36"/>
        <v>46392</v>
      </c>
    </row>
    <row r="211" spans="1:7" s="3" customFormat="1" ht="15.75" customHeight="1">
      <c r="A211" s="47"/>
      <c r="B211" s="59" t="s">
        <v>553</v>
      </c>
      <c r="C211" s="19" t="s">
        <v>554</v>
      </c>
      <c r="D211" s="210"/>
      <c r="E211" s="35">
        <f t="shared" si="36"/>
        <v>46352</v>
      </c>
      <c r="F211" s="76">
        <f t="shared" si="36"/>
        <v>46358</v>
      </c>
      <c r="G211" s="21">
        <f t="shared" si="36"/>
        <v>46399</v>
      </c>
    </row>
    <row r="212" spans="1:7" s="3" customFormat="1" ht="15.75" customHeight="1">
      <c r="A212" s="47"/>
      <c r="B212" s="29"/>
      <c r="C212" s="25"/>
      <c r="D212" s="64"/>
      <c r="E212" s="28"/>
      <c r="F212" s="28"/>
      <c r="G212" s="28"/>
    </row>
    <row r="213" spans="1:7" s="3" customFormat="1" ht="15.75" customHeight="1">
      <c r="A213" s="47"/>
      <c r="B213" s="213" t="s">
        <v>4</v>
      </c>
      <c r="C213" s="213" t="s">
        <v>5</v>
      </c>
      <c r="D213" s="194" t="s">
        <v>6</v>
      </c>
      <c r="E213" s="31" t="s">
        <v>7</v>
      </c>
      <c r="F213" s="31" t="s">
        <v>7</v>
      </c>
      <c r="G213" s="30" t="s">
        <v>70</v>
      </c>
    </row>
    <row r="214" spans="1:7" s="3" customFormat="1" ht="15.75" customHeight="1">
      <c r="A214" s="47"/>
      <c r="B214" s="213"/>
      <c r="C214" s="213"/>
      <c r="D214" s="195"/>
      <c r="E214" s="32" t="s">
        <v>8</v>
      </c>
      <c r="F214" s="53" t="s">
        <v>9</v>
      </c>
      <c r="G214" s="31" t="s">
        <v>10</v>
      </c>
    </row>
    <row r="215" spans="1:7" s="3" customFormat="1" ht="15.75" customHeight="1">
      <c r="A215" s="47"/>
      <c r="B215" s="72" t="s">
        <v>533</v>
      </c>
      <c r="C215" s="19"/>
      <c r="D215" s="196" t="s">
        <v>63</v>
      </c>
      <c r="E215" s="20">
        <v>46324</v>
      </c>
      <c r="F215" s="73">
        <f>E215+7</f>
        <v>46331</v>
      </c>
      <c r="G215" s="21">
        <f>F215+44</f>
        <v>46375</v>
      </c>
    </row>
    <row r="216" spans="1:7" s="3" customFormat="1" ht="15.75" customHeight="1">
      <c r="A216" s="47"/>
      <c r="B216" s="72" t="s">
        <v>533</v>
      </c>
      <c r="C216" s="19"/>
      <c r="D216" s="209"/>
      <c r="E216" s="35">
        <f t="shared" ref="E216:G219" si="37">E215+7</f>
        <v>46331</v>
      </c>
      <c r="F216" s="73">
        <f t="shared" si="37"/>
        <v>46338</v>
      </c>
      <c r="G216" s="21">
        <f t="shared" si="37"/>
        <v>46382</v>
      </c>
    </row>
    <row r="217" spans="1:7" s="3" customFormat="1" ht="15.75" customHeight="1">
      <c r="A217" s="47"/>
      <c r="B217" s="72" t="s">
        <v>65</v>
      </c>
      <c r="C217" s="19" t="s">
        <v>66</v>
      </c>
      <c r="D217" s="209"/>
      <c r="E217" s="35">
        <f t="shared" si="37"/>
        <v>46338</v>
      </c>
      <c r="F217" s="73">
        <f t="shared" si="37"/>
        <v>46345</v>
      </c>
      <c r="G217" s="21">
        <f t="shared" si="37"/>
        <v>46389</v>
      </c>
    </row>
    <row r="218" spans="1:7" s="3" customFormat="1" ht="15.75" customHeight="1">
      <c r="A218" s="47"/>
      <c r="B218" s="72" t="s">
        <v>534</v>
      </c>
      <c r="C218" s="19" t="s">
        <v>535</v>
      </c>
      <c r="D218" s="209"/>
      <c r="E218" s="35">
        <f t="shared" si="37"/>
        <v>46345</v>
      </c>
      <c r="F218" s="73">
        <f t="shared" si="37"/>
        <v>46352</v>
      </c>
      <c r="G218" s="21">
        <f t="shared" si="37"/>
        <v>46396</v>
      </c>
    </row>
    <row r="219" spans="1:7" s="3" customFormat="1" ht="15.75" customHeight="1">
      <c r="A219" s="47"/>
      <c r="B219" s="72" t="s">
        <v>536</v>
      </c>
      <c r="C219" s="19" t="s">
        <v>537</v>
      </c>
      <c r="D219" s="210"/>
      <c r="E219" s="35">
        <f t="shared" si="37"/>
        <v>46352</v>
      </c>
      <c r="F219" s="73">
        <f>F218+7</f>
        <v>46359</v>
      </c>
      <c r="G219" s="21">
        <f t="shared" si="37"/>
        <v>46403</v>
      </c>
    </row>
    <row r="220" spans="1:7" s="3" customFormat="1" ht="15.75" customHeight="1">
      <c r="A220" s="47"/>
      <c r="B220" s="49"/>
      <c r="C220" s="49"/>
      <c r="D220" s="50"/>
      <c r="E220" s="50"/>
      <c r="F220" s="48"/>
      <c r="G220" s="48"/>
    </row>
    <row r="221" spans="1:7" s="3" customFormat="1" ht="15.75" customHeight="1">
      <c r="A221" s="242"/>
      <c r="B221" s="242"/>
      <c r="C221" s="49"/>
      <c r="D221" s="50"/>
      <c r="E221" s="50"/>
      <c r="F221" s="48"/>
      <c r="G221" s="48"/>
    </row>
    <row r="222" spans="1:7" s="3" customFormat="1" ht="15.75" customHeight="1">
      <c r="A222" s="47" t="s">
        <v>555</v>
      </c>
      <c r="B222" s="194" t="s">
        <v>4</v>
      </c>
      <c r="C222" s="194" t="s">
        <v>5</v>
      </c>
      <c r="D222" s="194" t="s">
        <v>6</v>
      </c>
      <c r="E222" s="31" t="s">
        <v>7</v>
      </c>
      <c r="F222" s="31" t="s">
        <v>7</v>
      </c>
      <c r="G222" s="31" t="s">
        <v>72</v>
      </c>
    </row>
    <row r="223" spans="1:7" s="3" customFormat="1" ht="15.75" customHeight="1">
      <c r="A223" s="47"/>
      <c r="B223" s="195"/>
      <c r="C223" s="195"/>
      <c r="D223" s="195"/>
      <c r="E223" s="31" t="s">
        <v>8</v>
      </c>
      <c r="F223" s="31" t="s">
        <v>9</v>
      </c>
      <c r="G223" s="31" t="s">
        <v>10</v>
      </c>
    </row>
    <row r="224" spans="1:7" s="3" customFormat="1" ht="15.75" customHeight="1">
      <c r="A224" s="47"/>
      <c r="B224" s="59" t="s">
        <v>75</v>
      </c>
      <c r="C224" s="185" t="s">
        <v>74</v>
      </c>
      <c r="D224" s="214" t="s">
        <v>73</v>
      </c>
      <c r="E224" s="20">
        <v>46323</v>
      </c>
      <c r="F224" s="20">
        <f>E224+5</f>
        <v>46328</v>
      </c>
      <c r="G224" s="20">
        <f>F224+30</f>
        <v>46358</v>
      </c>
    </row>
    <row r="225" spans="1:7" s="3" customFormat="1" ht="15.75" customHeight="1">
      <c r="A225" s="47"/>
      <c r="B225" s="59" t="s">
        <v>556</v>
      </c>
      <c r="C225" s="57" t="s">
        <v>557</v>
      </c>
      <c r="D225" s="214"/>
      <c r="E225" s="20">
        <f>E224+7</f>
        <v>46330</v>
      </c>
      <c r="F225" s="20">
        <f t="shared" ref="E225:G228" si="38">F224+7</f>
        <v>46335</v>
      </c>
      <c r="G225" s="20">
        <f t="shared" si="38"/>
        <v>46365</v>
      </c>
    </row>
    <row r="226" spans="1:7" s="3" customFormat="1" ht="15.75" customHeight="1">
      <c r="A226" s="47"/>
      <c r="B226" s="57" t="s">
        <v>562</v>
      </c>
      <c r="C226" s="57"/>
      <c r="D226" s="214"/>
      <c r="E226" s="20">
        <f t="shared" si="38"/>
        <v>46337</v>
      </c>
      <c r="F226" s="20">
        <f t="shared" si="38"/>
        <v>46342</v>
      </c>
      <c r="G226" s="20">
        <f t="shared" si="38"/>
        <v>46372</v>
      </c>
    </row>
    <row r="227" spans="1:7" s="3" customFormat="1" ht="15.75" customHeight="1">
      <c r="A227" s="47"/>
      <c r="B227" s="185" t="s">
        <v>558</v>
      </c>
      <c r="C227" s="185" t="s">
        <v>559</v>
      </c>
      <c r="D227" s="214"/>
      <c r="E227" s="20">
        <f t="shared" si="38"/>
        <v>46344</v>
      </c>
      <c r="F227" s="20">
        <f t="shared" si="38"/>
        <v>46349</v>
      </c>
      <c r="G227" s="20">
        <f t="shared" si="38"/>
        <v>46379</v>
      </c>
    </row>
    <row r="228" spans="1:7" s="3" customFormat="1" ht="15.75" customHeight="1">
      <c r="A228" s="47"/>
      <c r="B228" s="185" t="s">
        <v>560</v>
      </c>
      <c r="C228" s="185" t="s">
        <v>561</v>
      </c>
      <c r="D228" s="214"/>
      <c r="E228" s="20">
        <f t="shared" si="38"/>
        <v>46351</v>
      </c>
      <c r="F228" s="20">
        <f t="shared" si="38"/>
        <v>46356</v>
      </c>
      <c r="G228" s="20">
        <f t="shared" si="38"/>
        <v>46386</v>
      </c>
    </row>
    <row r="229" spans="1:7" s="3" customFormat="1" ht="15.75" customHeight="1">
      <c r="A229" s="47"/>
      <c r="B229" s="49"/>
      <c r="C229" s="49"/>
      <c r="D229" s="50"/>
      <c r="E229" s="50"/>
      <c r="F229" s="48"/>
      <c r="G229" s="48"/>
    </row>
    <row r="230" spans="1:7" s="3" customFormat="1" ht="15.75" customHeight="1">
      <c r="A230" s="242"/>
      <c r="B230" s="242"/>
      <c r="C230" s="49"/>
      <c r="D230" s="50"/>
      <c r="E230" s="50"/>
      <c r="F230" s="48"/>
      <c r="G230" s="48"/>
    </row>
    <row r="231" spans="1:7" s="3" customFormat="1" ht="15.75" customHeight="1">
      <c r="A231" s="47" t="s">
        <v>76</v>
      </c>
      <c r="B231" s="194" t="s">
        <v>4</v>
      </c>
      <c r="C231" s="194" t="s">
        <v>5</v>
      </c>
      <c r="D231" s="194" t="s">
        <v>6</v>
      </c>
      <c r="E231" s="31" t="s">
        <v>7</v>
      </c>
      <c r="F231" s="31" t="s">
        <v>7</v>
      </c>
      <c r="G231" s="30" t="s">
        <v>76</v>
      </c>
    </row>
    <row r="232" spans="1:7" s="3" customFormat="1" ht="15.75" customHeight="1">
      <c r="A232" s="47"/>
      <c r="B232" s="195"/>
      <c r="C232" s="195"/>
      <c r="D232" s="195"/>
      <c r="E232" s="32" t="s">
        <v>8</v>
      </c>
      <c r="F232" s="53" t="s">
        <v>9</v>
      </c>
      <c r="G232" s="31" t="s">
        <v>10</v>
      </c>
    </row>
    <row r="233" spans="1:7" s="3" customFormat="1" ht="15.75" customHeight="1">
      <c r="A233" s="47"/>
      <c r="B233" s="72" t="s">
        <v>533</v>
      </c>
      <c r="C233" s="19"/>
      <c r="D233" s="196" t="s">
        <v>63</v>
      </c>
      <c r="E233" s="20">
        <v>46324</v>
      </c>
      <c r="F233" s="73">
        <f>E233+7</f>
        <v>46331</v>
      </c>
      <c r="G233" s="21">
        <f>F233+51</f>
        <v>46382</v>
      </c>
    </row>
    <row r="234" spans="1:7" s="3" customFormat="1" ht="15.75" customHeight="1">
      <c r="A234" s="47"/>
      <c r="B234" s="72" t="s">
        <v>533</v>
      </c>
      <c r="C234" s="19"/>
      <c r="D234" s="209"/>
      <c r="E234" s="35">
        <f t="shared" ref="E234:G237" si="39">E233+7</f>
        <v>46331</v>
      </c>
      <c r="F234" s="73">
        <f t="shared" si="39"/>
        <v>46338</v>
      </c>
      <c r="G234" s="21">
        <f t="shared" si="39"/>
        <v>46389</v>
      </c>
    </row>
    <row r="235" spans="1:7" s="3" customFormat="1" ht="15.75" customHeight="1">
      <c r="A235" s="47"/>
      <c r="B235" s="72" t="s">
        <v>65</v>
      </c>
      <c r="C235" s="19" t="s">
        <v>66</v>
      </c>
      <c r="D235" s="209"/>
      <c r="E235" s="35">
        <f t="shared" si="39"/>
        <v>46338</v>
      </c>
      <c r="F235" s="73">
        <f t="shared" si="39"/>
        <v>46345</v>
      </c>
      <c r="G235" s="21">
        <f t="shared" si="39"/>
        <v>46396</v>
      </c>
    </row>
    <row r="236" spans="1:7" s="3" customFormat="1" ht="15.75" customHeight="1">
      <c r="A236" s="47"/>
      <c r="B236" s="72" t="s">
        <v>534</v>
      </c>
      <c r="C236" s="19" t="s">
        <v>535</v>
      </c>
      <c r="D236" s="209"/>
      <c r="E236" s="35">
        <f t="shared" si="39"/>
        <v>46345</v>
      </c>
      <c r="F236" s="73">
        <f t="shared" si="39"/>
        <v>46352</v>
      </c>
      <c r="G236" s="21">
        <f t="shared" si="39"/>
        <v>46403</v>
      </c>
    </row>
    <row r="237" spans="1:7" s="3" customFormat="1" ht="15.75" customHeight="1">
      <c r="A237" s="47"/>
      <c r="B237" s="72" t="s">
        <v>536</v>
      </c>
      <c r="C237" s="19" t="s">
        <v>537</v>
      </c>
      <c r="D237" s="210"/>
      <c r="E237" s="35">
        <f t="shared" si="39"/>
        <v>46352</v>
      </c>
      <c r="F237" s="73">
        <f t="shared" si="39"/>
        <v>46359</v>
      </c>
      <c r="G237" s="21">
        <f t="shared" si="39"/>
        <v>46410</v>
      </c>
    </row>
    <row r="238" spans="1:7" s="3" customFormat="1" ht="15.75" customHeight="1">
      <c r="A238" s="47"/>
      <c r="B238" s="78"/>
      <c r="C238" s="25"/>
      <c r="D238" s="64"/>
      <c r="E238" s="27"/>
      <c r="F238" s="74"/>
      <c r="G238" s="79"/>
    </row>
    <row r="239" spans="1:7" s="3" customFormat="1" ht="15.75" customHeight="1">
      <c r="A239" s="242"/>
      <c r="B239" s="242"/>
      <c r="C239" s="242"/>
      <c r="D239" s="242"/>
      <c r="E239" s="242"/>
      <c r="F239" s="242"/>
      <c r="G239" s="243"/>
    </row>
    <row r="240" spans="1:7" s="3" customFormat="1" ht="15.75" customHeight="1">
      <c r="A240" s="47" t="s">
        <v>77</v>
      </c>
      <c r="B240" s="194" t="s">
        <v>4</v>
      </c>
      <c r="C240" s="194" t="s">
        <v>5</v>
      </c>
      <c r="D240" s="194" t="s">
        <v>6</v>
      </c>
      <c r="E240" s="31" t="s">
        <v>7</v>
      </c>
      <c r="F240" s="31" t="s">
        <v>7</v>
      </c>
      <c r="G240" s="30" t="s">
        <v>78</v>
      </c>
    </row>
    <row r="241" spans="1:7" s="3" customFormat="1" ht="15.75" customHeight="1">
      <c r="A241" s="47"/>
      <c r="B241" s="195"/>
      <c r="C241" s="195"/>
      <c r="D241" s="195"/>
      <c r="E241" s="32" t="s">
        <v>8</v>
      </c>
      <c r="F241" s="53" t="s">
        <v>9</v>
      </c>
      <c r="G241" s="31" t="s">
        <v>10</v>
      </c>
    </row>
    <row r="242" spans="1:7" s="3" customFormat="1" ht="15.75" customHeight="1">
      <c r="A242" s="47"/>
      <c r="B242" s="185" t="s">
        <v>44</v>
      </c>
      <c r="C242" s="185" t="s">
        <v>45</v>
      </c>
      <c r="D242" s="214" t="s">
        <v>563</v>
      </c>
      <c r="E242" s="20">
        <v>46326</v>
      </c>
      <c r="F242" s="21">
        <f>E242+6</f>
        <v>46332</v>
      </c>
      <c r="G242" s="21">
        <f>F242+48</f>
        <v>46380</v>
      </c>
    </row>
    <row r="243" spans="1:7" s="3" customFormat="1" ht="15.75" customHeight="1">
      <c r="A243" s="47"/>
      <c r="B243" s="185" t="s">
        <v>510</v>
      </c>
      <c r="C243" s="185" t="s">
        <v>511</v>
      </c>
      <c r="D243" s="214"/>
      <c r="E243" s="24">
        <f>E242+7</f>
        <v>46333</v>
      </c>
      <c r="F243" s="21">
        <f t="shared" ref="F243:G246" si="40">F242+7</f>
        <v>46339</v>
      </c>
      <c r="G243" s="21">
        <f t="shared" si="40"/>
        <v>46387</v>
      </c>
    </row>
    <row r="244" spans="1:7" s="3" customFormat="1" ht="15.75" customHeight="1">
      <c r="A244" s="47"/>
      <c r="B244" s="185" t="s">
        <v>512</v>
      </c>
      <c r="C244" s="185" t="s">
        <v>513</v>
      </c>
      <c r="D244" s="214"/>
      <c r="E244" s="24">
        <f t="shared" ref="E244:E246" si="41">E243+7</f>
        <v>46340</v>
      </c>
      <c r="F244" s="21">
        <f t="shared" si="40"/>
        <v>46346</v>
      </c>
      <c r="G244" s="21">
        <f t="shared" si="40"/>
        <v>46394</v>
      </c>
    </row>
    <row r="245" spans="1:7" s="3" customFormat="1" ht="15.75" customHeight="1">
      <c r="A245" s="47"/>
      <c r="B245" s="58" t="s">
        <v>476</v>
      </c>
      <c r="C245" s="185"/>
      <c r="D245" s="214"/>
      <c r="E245" s="24">
        <f t="shared" si="41"/>
        <v>46347</v>
      </c>
      <c r="F245" s="21">
        <f t="shared" si="40"/>
        <v>46353</v>
      </c>
      <c r="G245" s="21">
        <f t="shared" si="40"/>
        <v>46401</v>
      </c>
    </row>
    <row r="246" spans="1:7" s="3" customFormat="1" ht="15.75" customHeight="1">
      <c r="A246" s="47"/>
      <c r="B246" s="185" t="s">
        <v>514</v>
      </c>
      <c r="C246" s="185" t="s">
        <v>515</v>
      </c>
      <c r="D246" s="214"/>
      <c r="E246" s="24">
        <f t="shared" si="41"/>
        <v>46354</v>
      </c>
      <c r="F246" s="21">
        <f t="shared" si="40"/>
        <v>46360</v>
      </c>
      <c r="G246" s="21">
        <f t="shared" si="40"/>
        <v>46408</v>
      </c>
    </row>
    <row r="247" spans="1:7" s="3" customFormat="1" ht="15.75" customHeight="1">
      <c r="A247" s="47"/>
      <c r="B247" s="29"/>
      <c r="C247" s="29"/>
      <c r="D247" s="26"/>
      <c r="E247" s="26"/>
      <c r="F247" s="28"/>
      <c r="G247" s="28"/>
    </row>
    <row r="248" spans="1:7" s="3" customFormat="1" ht="15.75" customHeight="1">
      <c r="A248" s="242"/>
      <c r="B248" s="242"/>
      <c r="C248" s="49"/>
      <c r="D248" s="50"/>
      <c r="E248" s="50"/>
      <c r="F248" s="48"/>
      <c r="G248" s="48"/>
    </row>
    <row r="249" spans="1:7" s="3" customFormat="1" ht="15.75" customHeight="1">
      <c r="A249" s="47" t="s">
        <v>79</v>
      </c>
      <c r="B249" s="194" t="s">
        <v>4</v>
      </c>
      <c r="C249" s="194" t="s">
        <v>5</v>
      </c>
      <c r="D249" s="194" t="s">
        <v>6</v>
      </c>
      <c r="E249" s="31" t="s">
        <v>7</v>
      </c>
      <c r="F249" s="31" t="s">
        <v>7</v>
      </c>
      <c r="G249" s="30" t="s">
        <v>80</v>
      </c>
    </row>
    <row r="250" spans="1:7" s="3" customFormat="1" ht="15.75" customHeight="1">
      <c r="A250" s="47"/>
      <c r="B250" s="195"/>
      <c r="C250" s="195"/>
      <c r="D250" s="195"/>
      <c r="E250" s="32" t="s">
        <v>8</v>
      </c>
      <c r="F250" s="53" t="s">
        <v>9</v>
      </c>
      <c r="G250" s="31" t="s">
        <v>10</v>
      </c>
    </row>
    <row r="251" spans="1:7" s="3" customFormat="1" ht="15.75" customHeight="1">
      <c r="A251" s="47"/>
      <c r="B251" s="59" t="s">
        <v>545</v>
      </c>
      <c r="C251" s="19" t="s">
        <v>546</v>
      </c>
      <c r="D251" s="196" t="s">
        <v>81</v>
      </c>
      <c r="E251" s="20">
        <v>46322</v>
      </c>
      <c r="F251" s="76">
        <f>E251+5</f>
        <v>46327</v>
      </c>
      <c r="G251" s="21">
        <f>F251+45</f>
        <v>46372</v>
      </c>
    </row>
    <row r="252" spans="1:7" s="3" customFormat="1" ht="15.75" customHeight="1">
      <c r="A252" s="47"/>
      <c r="B252" s="22" t="s">
        <v>547</v>
      </c>
      <c r="C252" s="19" t="s">
        <v>548</v>
      </c>
      <c r="D252" s="209"/>
      <c r="E252" s="24">
        <f>E251+7</f>
        <v>46329</v>
      </c>
      <c r="F252" s="76">
        <f t="shared" ref="F252:G255" si="42">F251+7</f>
        <v>46334</v>
      </c>
      <c r="G252" s="21">
        <f t="shared" si="42"/>
        <v>46379</v>
      </c>
    </row>
    <row r="253" spans="1:7" s="3" customFormat="1" ht="15.75" customHeight="1">
      <c r="A253" s="47"/>
      <c r="B253" s="185" t="s">
        <v>549</v>
      </c>
      <c r="C253" s="19" t="s">
        <v>550</v>
      </c>
      <c r="D253" s="209"/>
      <c r="E253" s="24">
        <f t="shared" ref="E253:E255" si="43">E252+7</f>
        <v>46336</v>
      </c>
      <c r="F253" s="76">
        <f t="shared" si="42"/>
        <v>46341</v>
      </c>
      <c r="G253" s="21">
        <f t="shared" si="42"/>
        <v>46386</v>
      </c>
    </row>
    <row r="254" spans="1:7" s="3" customFormat="1" ht="15.75" customHeight="1">
      <c r="A254" s="47"/>
      <c r="B254" s="185" t="s">
        <v>551</v>
      </c>
      <c r="C254" s="19" t="s">
        <v>552</v>
      </c>
      <c r="D254" s="209"/>
      <c r="E254" s="24">
        <f t="shared" si="43"/>
        <v>46343</v>
      </c>
      <c r="F254" s="76">
        <f t="shared" si="42"/>
        <v>46348</v>
      </c>
      <c r="G254" s="21">
        <f t="shared" si="42"/>
        <v>46393</v>
      </c>
    </row>
    <row r="255" spans="1:7" s="3" customFormat="1" ht="15.75" customHeight="1">
      <c r="A255" s="47"/>
      <c r="B255" s="59" t="s">
        <v>553</v>
      </c>
      <c r="C255" s="19" t="s">
        <v>554</v>
      </c>
      <c r="D255" s="210"/>
      <c r="E255" s="24">
        <f t="shared" si="43"/>
        <v>46350</v>
      </c>
      <c r="F255" s="76">
        <f t="shared" si="42"/>
        <v>46355</v>
      </c>
      <c r="G255" s="21">
        <f t="shared" si="42"/>
        <v>46400</v>
      </c>
    </row>
    <row r="256" spans="1:7" s="3" customFormat="1" ht="15.75" customHeight="1">
      <c r="A256" s="47"/>
      <c r="C256" s="49"/>
      <c r="D256" s="50"/>
      <c r="E256" s="50"/>
      <c r="F256" s="48"/>
      <c r="G256" s="48"/>
    </row>
    <row r="257" spans="1:7" s="3" customFormat="1" ht="15.75" customHeight="1">
      <c r="A257" s="242"/>
      <c r="B257" s="242"/>
      <c r="C257" s="49"/>
      <c r="D257" s="50"/>
      <c r="E257" s="50"/>
      <c r="F257" s="48"/>
      <c r="G257" s="48"/>
    </row>
    <row r="258" spans="1:7" s="3" customFormat="1" ht="15.75" customHeight="1">
      <c r="A258" s="47" t="s">
        <v>82</v>
      </c>
      <c r="B258" s="194" t="s">
        <v>4</v>
      </c>
      <c r="C258" s="194" t="s">
        <v>5</v>
      </c>
      <c r="D258" s="194" t="s">
        <v>6</v>
      </c>
      <c r="E258" s="31" t="s">
        <v>7</v>
      </c>
      <c r="F258" s="31" t="s">
        <v>7</v>
      </c>
      <c r="G258" s="31" t="s">
        <v>82</v>
      </c>
    </row>
    <row r="259" spans="1:7" s="3" customFormat="1" ht="15.75" customHeight="1">
      <c r="A259" s="47"/>
      <c r="B259" s="195"/>
      <c r="C259" s="195"/>
      <c r="D259" s="195"/>
      <c r="E259" s="32" t="s">
        <v>8</v>
      </c>
      <c r="F259" s="31" t="s">
        <v>9</v>
      </c>
      <c r="G259" s="31" t="s">
        <v>10</v>
      </c>
    </row>
    <row r="260" spans="1:7" s="3" customFormat="1" ht="15.75" customHeight="1">
      <c r="A260" s="47"/>
      <c r="B260" s="59" t="s">
        <v>545</v>
      </c>
      <c r="C260" s="19" t="s">
        <v>546</v>
      </c>
      <c r="D260" s="196" t="s">
        <v>81</v>
      </c>
      <c r="E260" s="21">
        <v>46322</v>
      </c>
      <c r="F260" s="76">
        <f>E260+6</f>
        <v>46328</v>
      </c>
      <c r="G260" s="21">
        <f>F260+32</f>
        <v>46360</v>
      </c>
    </row>
    <row r="261" spans="1:7" s="3" customFormat="1" ht="15.75" customHeight="1">
      <c r="A261" s="47"/>
      <c r="B261" s="22" t="s">
        <v>547</v>
      </c>
      <c r="C261" s="19" t="s">
        <v>548</v>
      </c>
      <c r="D261" s="209"/>
      <c r="E261" s="76">
        <f t="shared" ref="E261:G264" si="44">E260+7</f>
        <v>46329</v>
      </c>
      <c r="F261" s="76">
        <f t="shared" si="44"/>
        <v>46335</v>
      </c>
      <c r="G261" s="21">
        <f t="shared" si="44"/>
        <v>46367</v>
      </c>
    </row>
    <row r="262" spans="1:7" s="3" customFormat="1" ht="15.75" customHeight="1">
      <c r="A262" s="47"/>
      <c r="B262" s="185" t="s">
        <v>549</v>
      </c>
      <c r="C262" s="19" t="s">
        <v>550</v>
      </c>
      <c r="D262" s="209"/>
      <c r="E262" s="76">
        <f t="shared" si="44"/>
        <v>46336</v>
      </c>
      <c r="F262" s="76">
        <f t="shared" si="44"/>
        <v>46342</v>
      </c>
      <c r="G262" s="21">
        <f t="shared" si="44"/>
        <v>46374</v>
      </c>
    </row>
    <row r="263" spans="1:7" s="3" customFormat="1" ht="15.75" customHeight="1">
      <c r="A263" s="47"/>
      <c r="B263" s="185" t="s">
        <v>551</v>
      </c>
      <c r="C263" s="19" t="s">
        <v>552</v>
      </c>
      <c r="D263" s="209"/>
      <c r="E263" s="76">
        <f t="shared" si="44"/>
        <v>46343</v>
      </c>
      <c r="F263" s="76">
        <f t="shared" si="44"/>
        <v>46349</v>
      </c>
      <c r="G263" s="21">
        <f t="shared" si="44"/>
        <v>46381</v>
      </c>
    </row>
    <row r="264" spans="1:7" s="3" customFormat="1" ht="15.75" customHeight="1">
      <c r="A264" s="47"/>
      <c r="B264" s="59" t="s">
        <v>553</v>
      </c>
      <c r="C264" s="19" t="s">
        <v>554</v>
      </c>
      <c r="D264" s="210"/>
      <c r="E264" s="76">
        <f t="shared" si="44"/>
        <v>46350</v>
      </c>
      <c r="F264" s="76">
        <f t="shared" si="44"/>
        <v>46356</v>
      </c>
      <c r="G264" s="21">
        <f t="shared" si="44"/>
        <v>46388</v>
      </c>
    </row>
    <row r="265" spans="1:7" s="3" customFormat="1" ht="15.75" customHeight="1">
      <c r="A265" s="47"/>
      <c r="B265" s="49"/>
      <c r="C265" s="49"/>
      <c r="D265" s="50"/>
      <c r="E265" s="50"/>
      <c r="F265" s="48"/>
      <c r="G265" s="48"/>
    </row>
    <row r="266" spans="1:7" s="3" customFormat="1" ht="15.75" customHeight="1">
      <c r="A266" s="242"/>
      <c r="B266" s="242"/>
      <c r="C266" s="49"/>
      <c r="D266" s="50"/>
      <c r="E266" s="50"/>
      <c r="F266" s="48"/>
      <c r="G266" s="48"/>
    </row>
    <row r="267" spans="1:7" s="3" customFormat="1" ht="15.75" customHeight="1">
      <c r="A267" s="242"/>
      <c r="B267" s="242"/>
      <c r="C267" s="49"/>
      <c r="D267" s="50"/>
      <c r="E267" s="50"/>
      <c r="F267" s="48"/>
      <c r="G267" s="48"/>
    </row>
    <row r="268" spans="1:7" s="3" customFormat="1" ht="15.75" customHeight="1">
      <c r="A268" s="47" t="s">
        <v>83</v>
      </c>
      <c r="B268" s="194" t="s">
        <v>4</v>
      </c>
      <c r="C268" s="194" t="s">
        <v>5</v>
      </c>
      <c r="D268" s="194" t="s">
        <v>6</v>
      </c>
      <c r="E268" s="31" t="s">
        <v>7</v>
      </c>
      <c r="F268" s="31" t="s">
        <v>7</v>
      </c>
      <c r="G268" s="30" t="s">
        <v>84</v>
      </c>
    </row>
    <row r="269" spans="1:7" s="3" customFormat="1" ht="15.75" customHeight="1">
      <c r="A269" s="47"/>
      <c r="B269" s="195"/>
      <c r="C269" s="195"/>
      <c r="D269" s="195"/>
      <c r="E269" s="32" t="s">
        <v>8</v>
      </c>
      <c r="F269" s="53" t="s">
        <v>9</v>
      </c>
      <c r="G269" s="31" t="s">
        <v>10</v>
      </c>
    </row>
    <row r="270" spans="1:7" s="3" customFormat="1" ht="15.75" customHeight="1">
      <c r="A270" s="47"/>
      <c r="B270" s="185" t="s">
        <v>517</v>
      </c>
      <c r="C270" s="185" t="s">
        <v>518</v>
      </c>
      <c r="D270" s="196" t="s">
        <v>564</v>
      </c>
      <c r="E270" s="21">
        <v>46323</v>
      </c>
      <c r="F270" s="76">
        <f>E270+7</f>
        <v>46330</v>
      </c>
      <c r="G270" s="21">
        <f>F270+30</f>
        <v>46360</v>
      </c>
    </row>
    <row r="271" spans="1:7" s="3" customFormat="1" ht="15.75" customHeight="1">
      <c r="A271" s="47"/>
      <c r="B271" s="185" t="s">
        <v>48</v>
      </c>
      <c r="C271" s="185" t="s">
        <v>49</v>
      </c>
      <c r="D271" s="209"/>
      <c r="E271" s="76">
        <f t="shared" ref="E271:G274" si="45">E270+7</f>
        <v>46330</v>
      </c>
      <c r="F271" s="76">
        <f t="shared" si="45"/>
        <v>46337</v>
      </c>
      <c r="G271" s="21">
        <f t="shared" si="45"/>
        <v>46367</v>
      </c>
    </row>
    <row r="272" spans="1:7" s="3" customFormat="1" ht="15.75" customHeight="1">
      <c r="A272" s="47"/>
      <c r="B272" s="59" t="s">
        <v>519</v>
      </c>
      <c r="C272" s="185" t="s">
        <v>520</v>
      </c>
      <c r="D272" s="209"/>
      <c r="E272" s="76">
        <f t="shared" si="45"/>
        <v>46337</v>
      </c>
      <c r="F272" s="76">
        <f t="shared" si="45"/>
        <v>46344</v>
      </c>
      <c r="G272" s="21">
        <f t="shared" si="45"/>
        <v>46374</v>
      </c>
    </row>
    <row r="273" spans="1:7" s="3" customFormat="1" ht="15.75" customHeight="1">
      <c r="A273" s="47"/>
      <c r="B273" s="185" t="s">
        <v>521</v>
      </c>
      <c r="C273" s="185" t="s">
        <v>522</v>
      </c>
      <c r="D273" s="209"/>
      <c r="E273" s="76">
        <f t="shared" si="45"/>
        <v>46344</v>
      </c>
      <c r="F273" s="76">
        <f t="shared" si="45"/>
        <v>46351</v>
      </c>
      <c r="G273" s="21">
        <f t="shared" si="45"/>
        <v>46381</v>
      </c>
    </row>
    <row r="274" spans="1:7" s="3" customFormat="1" ht="15.75" customHeight="1">
      <c r="A274" s="47"/>
      <c r="B274" s="185" t="s">
        <v>476</v>
      </c>
      <c r="C274" s="185"/>
      <c r="D274" s="210"/>
      <c r="E274" s="76">
        <f t="shared" si="45"/>
        <v>46351</v>
      </c>
      <c r="F274" s="76">
        <f t="shared" si="45"/>
        <v>46358</v>
      </c>
      <c r="G274" s="21">
        <f t="shared" si="45"/>
        <v>46388</v>
      </c>
    </row>
    <row r="275" spans="1:7" s="3" customFormat="1" ht="15.75" customHeight="1">
      <c r="A275" s="47"/>
      <c r="B275" s="49"/>
      <c r="C275" s="49"/>
      <c r="D275" s="50"/>
      <c r="E275" s="50"/>
      <c r="F275" s="48"/>
      <c r="G275" s="48"/>
    </row>
    <row r="276" spans="1:7" s="3" customFormat="1" ht="15.75" customHeight="1">
      <c r="A276" s="242"/>
      <c r="B276" s="242"/>
      <c r="C276" s="49"/>
      <c r="D276" s="50"/>
      <c r="E276" s="50"/>
      <c r="F276" s="48"/>
      <c r="G276" s="48"/>
    </row>
    <row r="277" spans="1:7" s="3" customFormat="1" ht="15.75" customHeight="1">
      <c r="A277" s="47" t="s">
        <v>565</v>
      </c>
      <c r="B277" s="194" t="s">
        <v>4</v>
      </c>
      <c r="C277" s="194" t="s">
        <v>5</v>
      </c>
      <c r="D277" s="194" t="s">
        <v>6</v>
      </c>
      <c r="E277" s="31" t="s">
        <v>7</v>
      </c>
      <c r="F277" s="31" t="s">
        <v>7</v>
      </c>
      <c r="G277" s="30" t="s">
        <v>86</v>
      </c>
    </row>
    <row r="278" spans="1:7" s="3" customFormat="1" ht="15.75" customHeight="1">
      <c r="A278" s="47"/>
      <c r="B278" s="195"/>
      <c r="C278" s="195"/>
      <c r="D278" s="195"/>
      <c r="E278" s="32" t="s">
        <v>8</v>
      </c>
      <c r="F278" s="53" t="s">
        <v>9</v>
      </c>
      <c r="G278" s="31" t="s">
        <v>10</v>
      </c>
    </row>
    <row r="279" spans="1:7" s="3" customFormat="1" ht="15.75" customHeight="1">
      <c r="A279" s="47"/>
      <c r="B279" s="33" t="s">
        <v>90</v>
      </c>
      <c r="C279" s="19" t="s">
        <v>91</v>
      </c>
      <c r="D279" s="196" t="s">
        <v>87</v>
      </c>
      <c r="E279" s="21">
        <v>46327</v>
      </c>
      <c r="F279" s="76">
        <f>E279+5</f>
        <v>46332</v>
      </c>
      <c r="G279" s="21">
        <f>F279+44</f>
        <v>46376</v>
      </c>
    </row>
    <row r="280" spans="1:7" s="3" customFormat="1" ht="15.75" customHeight="1">
      <c r="A280" s="47"/>
      <c r="B280" s="33" t="s">
        <v>566</v>
      </c>
      <c r="C280" s="19" t="s">
        <v>567</v>
      </c>
      <c r="D280" s="209"/>
      <c r="E280" s="76">
        <f t="shared" ref="E280:G283" si="46">E279+7</f>
        <v>46334</v>
      </c>
      <c r="F280" s="76">
        <f t="shared" si="46"/>
        <v>46339</v>
      </c>
      <c r="G280" s="21">
        <f t="shared" si="46"/>
        <v>46383</v>
      </c>
    </row>
    <row r="281" spans="1:7" s="3" customFormat="1" ht="15.75" customHeight="1">
      <c r="A281" s="47"/>
      <c r="B281" s="22" t="s">
        <v>568</v>
      </c>
      <c r="C281" s="19" t="s">
        <v>569</v>
      </c>
      <c r="D281" s="209"/>
      <c r="E281" s="76">
        <f t="shared" si="46"/>
        <v>46341</v>
      </c>
      <c r="F281" s="76">
        <f t="shared" si="46"/>
        <v>46346</v>
      </c>
      <c r="G281" s="21">
        <f t="shared" si="46"/>
        <v>46390</v>
      </c>
    </row>
    <row r="282" spans="1:7" s="3" customFormat="1" ht="15.75" customHeight="1">
      <c r="A282" s="47"/>
      <c r="B282" s="80" t="s">
        <v>570</v>
      </c>
      <c r="C282" s="19" t="s">
        <v>571</v>
      </c>
      <c r="D282" s="209"/>
      <c r="E282" s="76">
        <f t="shared" si="46"/>
        <v>46348</v>
      </c>
      <c r="F282" s="76">
        <f t="shared" si="46"/>
        <v>46353</v>
      </c>
      <c r="G282" s="21">
        <f t="shared" si="46"/>
        <v>46397</v>
      </c>
    </row>
    <row r="283" spans="1:7" s="3" customFormat="1" ht="15.75" customHeight="1">
      <c r="A283" s="47"/>
      <c r="B283" s="33" t="s">
        <v>572</v>
      </c>
      <c r="C283" s="19" t="s">
        <v>573</v>
      </c>
      <c r="D283" s="210"/>
      <c r="E283" s="76">
        <f t="shared" si="46"/>
        <v>46355</v>
      </c>
      <c r="F283" s="76">
        <f t="shared" si="46"/>
        <v>46360</v>
      </c>
      <c r="G283" s="21">
        <f t="shared" si="46"/>
        <v>46404</v>
      </c>
    </row>
    <row r="284" spans="1:7" s="3" customFormat="1" ht="15.75" customHeight="1">
      <c r="A284" s="71"/>
      <c r="B284" s="81"/>
      <c r="C284" s="41"/>
      <c r="D284" s="37"/>
      <c r="E284" s="70"/>
      <c r="F284" s="68"/>
      <c r="G284" s="68"/>
    </row>
    <row r="285" spans="1:7" s="3" customFormat="1" ht="15.75" customHeight="1">
      <c r="A285" s="231" t="s">
        <v>92</v>
      </c>
      <c r="B285" s="231"/>
      <c r="C285" s="231"/>
      <c r="D285" s="231"/>
      <c r="E285" s="231"/>
      <c r="F285" s="231"/>
      <c r="G285" s="231"/>
    </row>
    <row r="286" spans="1:7" s="3" customFormat="1" ht="15.75" customHeight="1">
      <c r="A286" s="244"/>
      <c r="B286" s="244"/>
      <c r="C286" s="69"/>
      <c r="D286" s="70"/>
      <c r="E286" s="70"/>
      <c r="F286" s="68"/>
      <c r="G286" s="68"/>
    </row>
    <row r="287" spans="1:7" s="3" customFormat="1" ht="15.75" customHeight="1">
      <c r="A287" s="45" t="s">
        <v>574</v>
      </c>
      <c r="B287" s="194" t="s">
        <v>4</v>
      </c>
      <c r="C287" s="194" t="s">
        <v>5</v>
      </c>
      <c r="D287" s="194" t="s">
        <v>6</v>
      </c>
      <c r="E287" s="16" t="s">
        <v>7</v>
      </c>
      <c r="F287" s="16" t="s">
        <v>7</v>
      </c>
      <c r="G287" s="15" t="s">
        <v>93</v>
      </c>
    </row>
    <row r="288" spans="1:7" s="3" customFormat="1" ht="15.75" customHeight="1">
      <c r="A288" s="45"/>
      <c r="B288" s="195"/>
      <c r="C288" s="195"/>
      <c r="D288" s="195"/>
      <c r="E288" s="17" t="s">
        <v>8</v>
      </c>
      <c r="F288" s="46" t="s">
        <v>9</v>
      </c>
      <c r="G288" s="16" t="s">
        <v>10</v>
      </c>
    </row>
    <row r="289" spans="1:7" s="3" customFormat="1" ht="15.75" customHeight="1">
      <c r="A289" s="47"/>
      <c r="B289" s="72" t="s">
        <v>95</v>
      </c>
      <c r="C289" s="183" t="s">
        <v>96</v>
      </c>
      <c r="D289" s="196" t="s">
        <v>94</v>
      </c>
      <c r="E289" s="20">
        <v>46329</v>
      </c>
      <c r="F289" s="76">
        <f>E289+4</f>
        <v>46333</v>
      </c>
      <c r="G289" s="21">
        <f>F289+24</f>
        <v>46357</v>
      </c>
    </row>
    <row r="290" spans="1:7" s="3" customFormat="1" ht="15.75" customHeight="1">
      <c r="A290" s="47"/>
      <c r="B290" s="72" t="s">
        <v>97</v>
      </c>
      <c r="C290" s="183" t="s">
        <v>98</v>
      </c>
      <c r="D290" s="209"/>
      <c r="E290" s="35">
        <f t="shared" ref="E290:G293" si="47">E289+7</f>
        <v>46336</v>
      </c>
      <c r="F290" s="76">
        <f t="shared" si="47"/>
        <v>46340</v>
      </c>
      <c r="G290" s="21">
        <f t="shared" si="47"/>
        <v>46364</v>
      </c>
    </row>
    <row r="291" spans="1:7" s="3" customFormat="1" ht="15.75" customHeight="1">
      <c r="A291" s="47"/>
      <c r="B291" s="72" t="s">
        <v>575</v>
      </c>
      <c r="C291" s="31" t="s">
        <v>576</v>
      </c>
      <c r="D291" s="209"/>
      <c r="E291" s="35">
        <f t="shared" si="47"/>
        <v>46343</v>
      </c>
      <c r="F291" s="76">
        <f t="shared" si="47"/>
        <v>46347</v>
      </c>
      <c r="G291" s="21">
        <f t="shared" si="47"/>
        <v>46371</v>
      </c>
    </row>
    <row r="292" spans="1:7" s="3" customFormat="1" ht="15.75" customHeight="1">
      <c r="A292" s="47"/>
      <c r="B292" s="72" t="s">
        <v>577</v>
      </c>
      <c r="C292" s="31" t="s">
        <v>578</v>
      </c>
      <c r="D292" s="209"/>
      <c r="E292" s="35">
        <f t="shared" si="47"/>
        <v>46350</v>
      </c>
      <c r="F292" s="76">
        <f t="shared" si="47"/>
        <v>46354</v>
      </c>
      <c r="G292" s="21">
        <f t="shared" si="47"/>
        <v>46378</v>
      </c>
    </row>
    <row r="293" spans="1:7" s="3" customFormat="1" ht="15.75" customHeight="1">
      <c r="A293" s="47"/>
      <c r="B293" s="72" t="s">
        <v>579</v>
      </c>
      <c r="C293" s="31" t="s">
        <v>580</v>
      </c>
      <c r="D293" s="210"/>
      <c r="E293" s="35">
        <f t="shared" si="47"/>
        <v>46357</v>
      </c>
      <c r="F293" s="76">
        <f t="shared" si="47"/>
        <v>46361</v>
      </c>
      <c r="G293" s="21">
        <f t="shared" si="47"/>
        <v>46385</v>
      </c>
    </row>
    <row r="294" spans="1:7" s="3" customFormat="1" ht="15.75" customHeight="1">
      <c r="A294" s="242"/>
      <c r="B294" s="242"/>
      <c r="C294" s="49"/>
      <c r="D294" s="50"/>
      <c r="E294" s="50"/>
      <c r="F294" s="48"/>
      <c r="G294" s="48"/>
    </row>
    <row r="295" spans="1:7" s="3" customFormat="1" ht="15.75" customHeight="1">
      <c r="A295" s="47"/>
      <c r="B295" s="49"/>
      <c r="C295" s="49"/>
      <c r="D295" s="50"/>
      <c r="E295" s="50"/>
      <c r="F295" s="48"/>
      <c r="G295" s="48"/>
    </row>
    <row r="296" spans="1:7" s="3" customFormat="1" ht="15.75" customHeight="1">
      <c r="A296" s="47" t="s">
        <v>99</v>
      </c>
      <c r="B296" s="194" t="s">
        <v>4</v>
      </c>
      <c r="C296" s="194" t="s">
        <v>5</v>
      </c>
      <c r="D296" s="194" t="s">
        <v>6</v>
      </c>
      <c r="E296" s="31" t="s">
        <v>7</v>
      </c>
      <c r="F296" s="31" t="s">
        <v>7</v>
      </c>
      <c r="G296" s="30" t="s">
        <v>100</v>
      </c>
    </row>
    <row r="297" spans="1:7" s="3" customFormat="1" ht="15.75" customHeight="1">
      <c r="A297" s="47"/>
      <c r="B297" s="195"/>
      <c r="C297" s="195"/>
      <c r="D297" s="195"/>
      <c r="E297" s="32" t="s">
        <v>8</v>
      </c>
      <c r="F297" s="53" t="s">
        <v>9</v>
      </c>
      <c r="G297" s="31" t="s">
        <v>10</v>
      </c>
    </row>
    <row r="298" spans="1:7" s="3" customFormat="1" ht="15.75" customHeight="1">
      <c r="A298" s="47"/>
      <c r="B298" s="72" t="s">
        <v>95</v>
      </c>
      <c r="C298" s="183" t="s">
        <v>96</v>
      </c>
      <c r="D298" s="196" t="s">
        <v>94</v>
      </c>
      <c r="E298" s="20">
        <v>46329</v>
      </c>
      <c r="F298" s="76">
        <f>E298+4</f>
        <v>46333</v>
      </c>
      <c r="G298" s="21">
        <f>F298+10</f>
        <v>46343</v>
      </c>
    </row>
    <row r="299" spans="1:7" s="3" customFormat="1" ht="15.75" customHeight="1">
      <c r="A299" s="47"/>
      <c r="B299" s="72" t="s">
        <v>97</v>
      </c>
      <c r="C299" s="183" t="s">
        <v>98</v>
      </c>
      <c r="D299" s="209"/>
      <c r="E299" s="35">
        <f t="shared" ref="E299:G302" si="48">E298+7</f>
        <v>46336</v>
      </c>
      <c r="F299" s="76">
        <f t="shared" si="48"/>
        <v>46340</v>
      </c>
      <c r="G299" s="21">
        <f t="shared" si="48"/>
        <v>46350</v>
      </c>
    </row>
    <row r="300" spans="1:7" s="3" customFormat="1" ht="15.75" customHeight="1">
      <c r="A300" s="47"/>
      <c r="B300" s="72" t="s">
        <v>575</v>
      </c>
      <c r="C300" s="183" t="s">
        <v>576</v>
      </c>
      <c r="D300" s="209"/>
      <c r="E300" s="35">
        <f t="shared" si="48"/>
        <v>46343</v>
      </c>
      <c r="F300" s="76">
        <f t="shared" si="48"/>
        <v>46347</v>
      </c>
      <c r="G300" s="21">
        <f t="shared" si="48"/>
        <v>46357</v>
      </c>
    </row>
    <row r="301" spans="1:7" s="3" customFormat="1" ht="15.75" customHeight="1">
      <c r="A301" s="47"/>
      <c r="B301" s="72" t="s">
        <v>577</v>
      </c>
      <c r="C301" s="183" t="s">
        <v>578</v>
      </c>
      <c r="D301" s="209"/>
      <c r="E301" s="35">
        <f t="shared" si="48"/>
        <v>46350</v>
      </c>
      <c r="F301" s="76">
        <f t="shared" si="48"/>
        <v>46354</v>
      </c>
      <c r="G301" s="21">
        <f t="shared" si="48"/>
        <v>46364</v>
      </c>
    </row>
    <row r="302" spans="1:7" s="3" customFormat="1" ht="15.75" customHeight="1">
      <c r="A302" s="47"/>
      <c r="B302" s="72" t="s">
        <v>579</v>
      </c>
      <c r="C302" s="183" t="s">
        <v>580</v>
      </c>
      <c r="D302" s="210"/>
      <c r="E302" s="35">
        <f t="shared" si="48"/>
        <v>46357</v>
      </c>
      <c r="F302" s="76">
        <f t="shared" si="48"/>
        <v>46361</v>
      </c>
      <c r="G302" s="21">
        <f t="shared" si="48"/>
        <v>46371</v>
      </c>
    </row>
    <row r="303" spans="1:7" s="3" customFormat="1" ht="15.75" customHeight="1">
      <c r="A303" s="47"/>
      <c r="B303" s="49"/>
      <c r="C303" s="49"/>
      <c r="D303" s="50"/>
      <c r="E303" s="50"/>
      <c r="F303" s="48"/>
      <c r="G303" s="48"/>
    </row>
    <row r="304" spans="1:7" s="3" customFormat="1" ht="15.75" customHeight="1">
      <c r="A304" s="239"/>
      <c r="B304" s="239"/>
      <c r="C304" s="49"/>
      <c r="D304" s="50"/>
      <c r="E304" s="50"/>
      <c r="F304" s="48"/>
      <c r="G304" s="48"/>
    </row>
    <row r="305" spans="1:7" s="3" customFormat="1" ht="15.75" customHeight="1">
      <c r="A305" s="47" t="s">
        <v>581</v>
      </c>
      <c r="B305" s="194" t="s">
        <v>4</v>
      </c>
      <c r="C305" s="194" t="s">
        <v>5</v>
      </c>
      <c r="D305" s="194" t="s">
        <v>6</v>
      </c>
      <c r="E305" s="31" t="s">
        <v>7</v>
      </c>
      <c r="F305" s="31" t="s">
        <v>7</v>
      </c>
      <c r="G305" s="31" t="s">
        <v>101</v>
      </c>
    </row>
    <row r="306" spans="1:7" s="3" customFormat="1" ht="15.75" customHeight="1">
      <c r="A306" s="47"/>
      <c r="B306" s="195"/>
      <c r="C306" s="195"/>
      <c r="D306" s="195"/>
      <c r="E306" s="32" t="s">
        <v>8</v>
      </c>
      <c r="F306" s="53" t="s">
        <v>9</v>
      </c>
      <c r="G306" s="31" t="s">
        <v>10</v>
      </c>
    </row>
    <row r="307" spans="1:7" s="3" customFormat="1" ht="15.75" customHeight="1">
      <c r="A307" s="47"/>
      <c r="B307" s="22" t="s">
        <v>582</v>
      </c>
      <c r="C307" s="83" t="s">
        <v>583</v>
      </c>
      <c r="D307" s="196" t="s">
        <v>102</v>
      </c>
      <c r="E307" s="76">
        <v>46329</v>
      </c>
      <c r="F307" s="76">
        <f>E307+5</f>
        <v>46334</v>
      </c>
      <c r="G307" s="21">
        <f>F307+19</f>
        <v>46353</v>
      </c>
    </row>
    <row r="308" spans="1:7" s="3" customFormat="1" ht="15.75" customHeight="1">
      <c r="A308" s="47"/>
      <c r="B308" s="22" t="s">
        <v>584</v>
      </c>
      <c r="C308" s="83" t="s">
        <v>585</v>
      </c>
      <c r="D308" s="209"/>
      <c r="E308" s="76">
        <f t="shared" ref="E308:G311" si="49">E307+7</f>
        <v>46336</v>
      </c>
      <c r="F308" s="76">
        <f t="shared" si="49"/>
        <v>46341</v>
      </c>
      <c r="G308" s="21">
        <f t="shared" si="49"/>
        <v>46360</v>
      </c>
    </row>
    <row r="309" spans="1:7" s="3" customFormat="1" ht="15.75" customHeight="1">
      <c r="A309" s="47"/>
      <c r="B309" s="22" t="s">
        <v>586</v>
      </c>
      <c r="C309" s="83" t="s">
        <v>587</v>
      </c>
      <c r="D309" s="209"/>
      <c r="E309" s="76">
        <f t="shared" si="49"/>
        <v>46343</v>
      </c>
      <c r="F309" s="76">
        <f t="shared" si="49"/>
        <v>46348</v>
      </c>
      <c r="G309" s="21">
        <f t="shared" si="49"/>
        <v>46367</v>
      </c>
    </row>
    <row r="310" spans="1:7" s="3" customFormat="1" ht="15.75" customHeight="1">
      <c r="A310" s="47"/>
      <c r="B310" s="83" t="s">
        <v>588</v>
      </c>
      <c r="C310" s="83" t="s">
        <v>589</v>
      </c>
      <c r="D310" s="209"/>
      <c r="E310" s="76">
        <f t="shared" si="49"/>
        <v>46350</v>
      </c>
      <c r="F310" s="76">
        <f t="shared" si="49"/>
        <v>46355</v>
      </c>
      <c r="G310" s="21">
        <f t="shared" si="49"/>
        <v>46374</v>
      </c>
    </row>
    <row r="311" spans="1:7" s="3" customFormat="1" ht="15.75" customHeight="1">
      <c r="A311" s="47"/>
      <c r="B311" s="83" t="s">
        <v>590</v>
      </c>
      <c r="C311" s="83" t="s">
        <v>591</v>
      </c>
      <c r="D311" s="210"/>
      <c r="E311" s="76">
        <f t="shared" si="49"/>
        <v>46357</v>
      </c>
      <c r="F311" s="76">
        <f t="shared" si="49"/>
        <v>46362</v>
      </c>
      <c r="G311" s="21">
        <f t="shared" si="49"/>
        <v>46381</v>
      </c>
    </row>
    <row r="312" spans="1:7" s="3" customFormat="1" ht="15.75" customHeight="1">
      <c r="A312" s="47"/>
      <c r="B312" s="49"/>
      <c r="C312" s="49"/>
      <c r="D312" s="50"/>
      <c r="E312" s="50"/>
      <c r="F312" s="48"/>
      <c r="G312" s="48"/>
    </row>
    <row r="313" spans="1:7" s="3" customFormat="1" ht="15.75" customHeight="1">
      <c r="A313" s="239"/>
      <c r="B313" s="239"/>
      <c r="C313" s="48" t="s">
        <v>103</v>
      </c>
      <c r="D313" s="50"/>
      <c r="E313" s="50"/>
      <c r="F313" s="48"/>
      <c r="G313" s="48"/>
    </row>
    <row r="314" spans="1:7" s="3" customFormat="1" ht="15.75" customHeight="1">
      <c r="A314" s="47" t="s">
        <v>592</v>
      </c>
      <c r="B314" s="213" t="s">
        <v>4</v>
      </c>
      <c r="C314" s="194" t="s">
        <v>5</v>
      </c>
      <c r="D314" s="194" t="s">
        <v>6</v>
      </c>
      <c r="E314" s="31" t="s">
        <v>7</v>
      </c>
      <c r="F314" s="31" t="s">
        <v>7</v>
      </c>
      <c r="G314" s="31" t="s">
        <v>104</v>
      </c>
    </row>
    <row r="315" spans="1:7" s="3" customFormat="1" ht="15.75" customHeight="1">
      <c r="A315" s="47"/>
      <c r="B315" s="213"/>
      <c r="C315" s="195"/>
      <c r="D315" s="195"/>
      <c r="E315" s="84" t="s">
        <v>8</v>
      </c>
      <c r="F315" s="31" t="s">
        <v>9</v>
      </c>
      <c r="G315" s="31" t="s">
        <v>10</v>
      </c>
    </row>
    <row r="316" spans="1:7" s="3" customFormat="1" ht="19.5" customHeight="1">
      <c r="A316" s="47"/>
      <c r="B316" s="22" t="s">
        <v>106</v>
      </c>
      <c r="C316" s="19" t="s">
        <v>107</v>
      </c>
      <c r="D316" s="196" t="s">
        <v>105</v>
      </c>
      <c r="E316" s="76">
        <v>46323</v>
      </c>
      <c r="F316" s="76">
        <f>E316+6</f>
        <v>46329</v>
      </c>
      <c r="G316" s="21">
        <f>F316+20</f>
        <v>46349</v>
      </c>
    </row>
    <row r="317" spans="1:7" s="3" customFormat="1" ht="15.75" customHeight="1">
      <c r="A317" s="47"/>
      <c r="B317" s="22" t="s">
        <v>593</v>
      </c>
      <c r="C317" s="19" t="s">
        <v>594</v>
      </c>
      <c r="D317" s="209"/>
      <c r="E317" s="76">
        <f t="shared" ref="E317:G320" si="50">E316+7</f>
        <v>46330</v>
      </c>
      <c r="F317" s="76">
        <f t="shared" si="50"/>
        <v>46336</v>
      </c>
      <c r="G317" s="21">
        <f t="shared" si="50"/>
        <v>46356</v>
      </c>
    </row>
    <row r="318" spans="1:7" s="3" customFormat="1" ht="15.75" customHeight="1">
      <c r="A318" s="47"/>
      <c r="B318" s="22" t="s">
        <v>595</v>
      </c>
      <c r="C318" s="19" t="s">
        <v>596</v>
      </c>
      <c r="D318" s="209"/>
      <c r="E318" s="76">
        <f t="shared" si="50"/>
        <v>46337</v>
      </c>
      <c r="F318" s="76">
        <f t="shared" si="50"/>
        <v>46343</v>
      </c>
      <c r="G318" s="21">
        <f t="shared" si="50"/>
        <v>46363</v>
      </c>
    </row>
    <row r="319" spans="1:7" s="3" customFormat="1" ht="15.75" customHeight="1">
      <c r="A319" s="47"/>
      <c r="B319" s="19" t="s">
        <v>597</v>
      </c>
      <c r="C319" s="19" t="s">
        <v>598</v>
      </c>
      <c r="D319" s="209"/>
      <c r="E319" s="76">
        <f t="shared" si="50"/>
        <v>46344</v>
      </c>
      <c r="F319" s="76">
        <f t="shared" si="50"/>
        <v>46350</v>
      </c>
      <c r="G319" s="21">
        <f t="shared" si="50"/>
        <v>46370</v>
      </c>
    </row>
    <row r="320" spans="1:7" s="3" customFormat="1" ht="15.75" customHeight="1">
      <c r="A320" s="47"/>
      <c r="B320" s="22" t="s">
        <v>599</v>
      </c>
      <c r="C320" s="19" t="s">
        <v>600</v>
      </c>
      <c r="D320" s="210"/>
      <c r="E320" s="76">
        <f t="shared" si="50"/>
        <v>46351</v>
      </c>
      <c r="F320" s="76">
        <f t="shared" si="50"/>
        <v>46357</v>
      </c>
      <c r="G320" s="21">
        <f t="shared" si="50"/>
        <v>46377</v>
      </c>
    </row>
    <row r="321" spans="1:7" s="3" customFormat="1" ht="15.75" customHeight="1">
      <c r="A321" s="47"/>
      <c r="B321" s="47"/>
      <c r="C321" s="47"/>
      <c r="D321" s="47"/>
      <c r="E321" s="47"/>
      <c r="F321" s="47"/>
      <c r="G321" s="47"/>
    </row>
    <row r="322" spans="1:7" s="3" customFormat="1" ht="15.75" customHeight="1">
      <c r="A322" s="47" t="s">
        <v>108</v>
      </c>
      <c r="B322" s="213" t="s">
        <v>4</v>
      </c>
      <c r="C322" s="213" t="s">
        <v>5</v>
      </c>
      <c r="D322" s="213" t="s">
        <v>6</v>
      </c>
      <c r="E322" s="31" t="s">
        <v>7</v>
      </c>
      <c r="F322" s="31" t="s">
        <v>7</v>
      </c>
      <c r="G322" s="31" t="s">
        <v>109</v>
      </c>
    </row>
    <row r="323" spans="1:7" s="3" customFormat="1" ht="15.75" customHeight="1">
      <c r="A323" s="47"/>
      <c r="B323" s="213"/>
      <c r="C323" s="213"/>
      <c r="D323" s="213"/>
      <c r="E323" s="31" t="s">
        <v>8</v>
      </c>
      <c r="F323" s="31" t="s">
        <v>9</v>
      </c>
      <c r="G323" s="31" t="s">
        <v>10</v>
      </c>
    </row>
    <row r="324" spans="1:7" s="3" customFormat="1" ht="15.75" customHeight="1">
      <c r="A324" s="47"/>
      <c r="B324" s="72" t="s">
        <v>533</v>
      </c>
      <c r="C324" s="19"/>
      <c r="D324" s="214" t="s">
        <v>601</v>
      </c>
      <c r="E324" s="20">
        <v>46322</v>
      </c>
      <c r="F324" s="20">
        <f>E324+5</f>
        <v>46327</v>
      </c>
      <c r="G324" s="21">
        <f>F324+28</f>
        <v>46355</v>
      </c>
    </row>
    <row r="325" spans="1:7" s="3" customFormat="1" ht="15.75" customHeight="1">
      <c r="A325" s="47"/>
      <c r="B325" s="72" t="s">
        <v>533</v>
      </c>
      <c r="C325" s="19"/>
      <c r="D325" s="214"/>
      <c r="E325" s="24">
        <f t="shared" ref="E325:G328" si="51">E324+7</f>
        <v>46329</v>
      </c>
      <c r="F325" s="20">
        <f t="shared" si="51"/>
        <v>46334</v>
      </c>
      <c r="G325" s="21">
        <f t="shared" si="51"/>
        <v>46362</v>
      </c>
    </row>
    <row r="326" spans="1:7" s="3" customFormat="1" ht="15.75" customHeight="1">
      <c r="A326" s="47"/>
      <c r="B326" s="72" t="s">
        <v>65</v>
      </c>
      <c r="C326" s="19" t="s">
        <v>66</v>
      </c>
      <c r="D326" s="214"/>
      <c r="E326" s="24">
        <f t="shared" si="51"/>
        <v>46336</v>
      </c>
      <c r="F326" s="20">
        <f t="shared" si="51"/>
        <v>46341</v>
      </c>
      <c r="G326" s="21">
        <f t="shared" si="51"/>
        <v>46369</v>
      </c>
    </row>
    <row r="327" spans="1:7" s="3" customFormat="1" ht="15.75" customHeight="1">
      <c r="A327" s="47"/>
      <c r="B327" s="72" t="s">
        <v>534</v>
      </c>
      <c r="C327" s="19" t="s">
        <v>535</v>
      </c>
      <c r="D327" s="214"/>
      <c r="E327" s="24">
        <f t="shared" si="51"/>
        <v>46343</v>
      </c>
      <c r="F327" s="20">
        <f t="shared" si="51"/>
        <v>46348</v>
      </c>
      <c r="G327" s="21">
        <f t="shared" si="51"/>
        <v>46376</v>
      </c>
    </row>
    <row r="328" spans="1:7" s="3" customFormat="1" ht="15.75" customHeight="1">
      <c r="A328" s="47"/>
      <c r="B328" s="72" t="s">
        <v>536</v>
      </c>
      <c r="C328" s="19" t="s">
        <v>537</v>
      </c>
      <c r="D328" s="214"/>
      <c r="E328" s="24">
        <f t="shared" si="51"/>
        <v>46350</v>
      </c>
      <c r="F328" s="20">
        <f t="shared" si="51"/>
        <v>46355</v>
      </c>
      <c r="G328" s="21">
        <f t="shared" si="51"/>
        <v>46383</v>
      </c>
    </row>
    <row r="329" spans="1:7" s="3" customFormat="1" ht="33" customHeight="1">
      <c r="A329" s="45"/>
      <c r="B329" s="45"/>
      <c r="C329" s="45"/>
      <c r="D329" s="45"/>
      <c r="E329" s="45"/>
      <c r="F329" s="45"/>
      <c r="G329" s="45"/>
    </row>
    <row r="330" spans="1:7" s="3" customFormat="1" ht="15.75" customHeight="1">
      <c r="A330" s="45"/>
      <c r="B330" s="45"/>
      <c r="C330" s="45"/>
      <c r="D330" s="45"/>
      <c r="E330" s="45"/>
      <c r="F330" s="45"/>
      <c r="G330" s="45"/>
    </row>
    <row r="331" spans="1:7" s="3" customFormat="1" ht="15.75" customHeight="1">
      <c r="A331" s="248" t="s">
        <v>110</v>
      </c>
      <c r="B331" s="248"/>
      <c r="C331" s="248"/>
      <c r="D331" s="248"/>
      <c r="E331" s="248"/>
      <c r="F331" s="248"/>
      <c r="G331" s="248"/>
    </row>
    <row r="332" spans="1:7" s="3" customFormat="1" ht="15.75" customHeight="1">
      <c r="A332" s="249"/>
      <c r="B332" s="249"/>
      <c r="C332" s="43"/>
      <c r="D332" s="44"/>
      <c r="E332" s="44"/>
      <c r="F332" s="42"/>
      <c r="G332" s="42"/>
    </row>
    <row r="333" spans="1:7" s="3" customFormat="1" ht="15.75" customHeight="1">
      <c r="A333" s="45" t="s">
        <v>602</v>
      </c>
      <c r="B333" s="211" t="s">
        <v>4</v>
      </c>
      <c r="C333" s="211" t="s">
        <v>5</v>
      </c>
      <c r="D333" s="211" t="s">
        <v>6</v>
      </c>
      <c r="E333" s="16" t="s">
        <v>7</v>
      </c>
      <c r="F333" s="16" t="s">
        <v>7</v>
      </c>
      <c r="G333" s="16" t="s">
        <v>111</v>
      </c>
    </row>
    <row r="334" spans="1:7" s="3" customFormat="1" ht="15.75" customHeight="1">
      <c r="A334" s="45"/>
      <c r="B334" s="212"/>
      <c r="C334" s="212"/>
      <c r="D334" s="212"/>
      <c r="E334" s="17" t="s">
        <v>8</v>
      </c>
      <c r="F334" s="16" t="s">
        <v>9</v>
      </c>
      <c r="G334" s="16" t="s">
        <v>10</v>
      </c>
    </row>
    <row r="335" spans="1:7" s="3" customFormat="1" ht="15.75" customHeight="1">
      <c r="A335" s="47"/>
      <c r="B335" s="54" t="s">
        <v>533</v>
      </c>
      <c r="C335" s="31"/>
      <c r="D335" s="194" t="s">
        <v>112</v>
      </c>
      <c r="E335" s="76">
        <v>46324</v>
      </c>
      <c r="F335" s="21">
        <f>E335+5</f>
        <v>46329</v>
      </c>
      <c r="G335" s="21">
        <f>F335+14</f>
        <v>46343</v>
      </c>
    </row>
    <row r="336" spans="1:7" s="3" customFormat="1" ht="15.75" customHeight="1">
      <c r="A336" s="47"/>
      <c r="B336" s="54" t="s">
        <v>603</v>
      </c>
      <c r="C336" s="31" t="s">
        <v>604</v>
      </c>
      <c r="D336" s="217"/>
      <c r="E336" s="21">
        <f t="shared" ref="E336:G339" si="52">E335+7</f>
        <v>46331</v>
      </c>
      <c r="F336" s="21">
        <f t="shared" si="52"/>
        <v>46336</v>
      </c>
      <c r="G336" s="21">
        <f t="shared" si="52"/>
        <v>46350</v>
      </c>
    </row>
    <row r="337" spans="1:7" s="3" customFormat="1" ht="15.75" customHeight="1">
      <c r="A337" s="47"/>
      <c r="B337" s="54" t="s">
        <v>605</v>
      </c>
      <c r="C337" s="54" t="s">
        <v>606</v>
      </c>
      <c r="D337" s="217"/>
      <c r="E337" s="21">
        <f t="shared" si="52"/>
        <v>46338</v>
      </c>
      <c r="F337" s="21">
        <f t="shared" si="52"/>
        <v>46343</v>
      </c>
      <c r="G337" s="21">
        <f t="shared" si="52"/>
        <v>46357</v>
      </c>
    </row>
    <row r="338" spans="1:7" s="3" customFormat="1" ht="15.75" customHeight="1">
      <c r="A338" s="47"/>
      <c r="B338" s="54" t="s">
        <v>607</v>
      </c>
      <c r="C338" s="31" t="s">
        <v>608</v>
      </c>
      <c r="D338" s="217"/>
      <c r="E338" s="21">
        <f t="shared" si="52"/>
        <v>46345</v>
      </c>
      <c r="F338" s="21">
        <f t="shared" si="52"/>
        <v>46350</v>
      </c>
      <c r="G338" s="21">
        <f t="shared" si="52"/>
        <v>46364</v>
      </c>
    </row>
    <row r="339" spans="1:7" s="3" customFormat="1" ht="21" customHeight="1">
      <c r="A339" s="47"/>
      <c r="B339" s="54" t="s">
        <v>609</v>
      </c>
      <c r="C339" s="31" t="s">
        <v>610</v>
      </c>
      <c r="D339" s="195"/>
      <c r="E339" s="21">
        <f t="shared" si="52"/>
        <v>46352</v>
      </c>
      <c r="F339" s="21">
        <f t="shared" si="52"/>
        <v>46357</v>
      </c>
      <c r="G339" s="21">
        <f t="shared" si="52"/>
        <v>46371</v>
      </c>
    </row>
    <row r="340" spans="1:7" s="3" customFormat="1" ht="15.75" customHeight="1">
      <c r="A340" s="199"/>
      <c r="B340" s="199"/>
      <c r="C340" s="49"/>
      <c r="D340" s="50"/>
      <c r="E340" s="50"/>
      <c r="F340" s="48"/>
      <c r="G340" s="48"/>
    </row>
    <row r="341" spans="1:7" s="3" customFormat="1" ht="15.75" customHeight="1">
      <c r="A341" s="47" t="s">
        <v>611</v>
      </c>
      <c r="B341" s="194" t="s">
        <v>4</v>
      </c>
      <c r="C341" s="194" t="s">
        <v>5</v>
      </c>
      <c r="D341" s="194" t="s">
        <v>6</v>
      </c>
      <c r="E341" s="31" t="s">
        <v>7</v>
      </c>
      <c r="F341" s="31" t="s">
        <v>7</v>
      </c>
      <c r="G341" s="31" t="s">
        <v>113</v>
      </c>
    </row>
    <row r="342" spans="1:7" s="3" customFormat="1" ht="15.75" customHeight="1">
      <c r="A342" s="47"/>
      <c r="B342" s="195"/>
      <c r="C342" s="195"/>
      <c r="D342" s="195"/>
      <c r="E342" s="32" t="s">
        <v>8</v>
      </c>
      <c r="F342" s="31" t="s">
        <v>9</v>
      </c>
      <c r="G342" s="31" t="s">
        <v>10</v>
      </c>
    </row>
    <row r="343" spans="1:7" s="3" customFormat="1" ht="15.75" customHeight="1">
      <c r="A343" s="47"/>
      <c r="B343" s="19" t="s">
        <v>612</v>
      </c>
      <c r="C343" s="19" t="s">
        <v>613</v>
      </c>
      <c r="D343" s="194" t="s">
        <v>114</v>
      </c>
      <c r="E343" s="21">
        <v>46330</v>
      </c>
      <c r="F343" s="21">
        <f>E343+4</f>
        <v>46334</v>
      </c>
      <c r="G343" s="21">
        <f>F343+21</f>
        <v>46355</v>
      </c>
    </row>
    <row r="344" spans="1:7" s="3" customFormat="1" ht="15.75" customHeight="1">
      <c r="A344" s="47"/>
      <c r="B344" s="19" t="s">
        <v>115</v>
      </c>
      <c r="C344" s="19" t="s">
        <v>116</v>
      </c>
      <c r="D344" s="217"/>
      <c r="E344" s="21">
        <f t="shared" ref="E344:G347" si="53">E343+7</f>
        <v>46337</v>
      </c>
      <c r="F344" s="21">
        <f t="shared" si="53"/>
        <v>46341</v>
      </c>
      <c r="G344" s="21">
        <f t="shared" si="53"/>
        <v>46362</v>
      </c>
    </row>
    <row r="345" spans="1:7" s="3" customFormat="1" ht="15.75" customHeight="1">
      <c r="A345" s="47"/>
      <c r="B345" s="19" t="s">
        <v>614</v>
      </c>
      <c r="C345" s="19" t="s">
        <v>615</v>
      </c>
      <c r="D345" s="217"/>
      <c r="E345" s="21">
        <f t="shared" si="53"/>
        <v>46344</v>
      </c>
      <c r="F345" s="21">
        <f t="shared" si="53"/>
        <v>46348</v>
      </c>
      <c r="G345" s="21">
        <f t="shared" si="53"/>
        <v>46369</v>
      </c>
    </row>
    <row r="346" spans="1:7" s="3" customFormat="1" ht="15.75" customHeight="1">
      <c r="A346" s="47"/>
      <c r="B346" s="19" t="s">
        <v>533</v>
      </c>
      <c r="C346" s="19"/>
      <c r="D346" s="217"/>
      <c r="E346" s="21">
        <f t="shared" si="53"/>
        <v>46351</v>
      </c>
      <c r="F346" s="21">
        <f t="shared" si="53"/>
        <v>46355</v>
      </c>
      <c r="G346" s="21">
        <f t="shared" si="53"/>
        <v>46376</v>
      </c>
    </row>
    <row r="347" spans="1:7" s="3" customFormat="1" ht="15.75" customHeight="1">
      <c r="A347" s="47"/>
      <c r="B347" s="19" t="s">
        <v>616</v>
      </c>
      <c r="C347" s="19" t="s">
        <v>617</v>
      </c>
      <c r="D347" s="195"/>
      <c r="E347" s="21">
        <f t="shared" si="53"/>
        <v>46358</v>
      </c>
      <c r="F347" s="21">
        <f t="shared" si="53"/>
        <v>46362</v>
      </c>
      <c r="G347" s="21">
        <f t="shared" si="53"/>
        <v>46383</v>
      </c>
    </row>
    <row r="348" spans="1:7" s="3" customFormat="1" ht="15.75" customHeight="1">
      <c r="A348" s="47"/>
      <c r="B348" s="86"/>
      <c r="C348" s="87"/>
      <c r="D348" s="88"/>
      <c r="E348" s="28"/>
      <c r="F348" s="28"/>
      <c r="G348" s="28"/>
    </row>
    <row r="349" spans="1:7" s="3" customFormat="1" ht="15.75" customHeight="1">
      <c r="A349" s="47"/>
      <c r="B349" s="88"/>
      <c r="C349" s="88"/>
      <c r="D349" s="88"/>
      <c r="E349" s="88"/>
      <c r="F349" s="88"/>
      <c r="G349" s="88"/>
    </row>
    <row r="350" spans="1:7" s="3" customFormat="1" ht="15.75" customHeight="1">
      <c r="A350" s="199"/>
      <c r="B350" s="199"/>
      <c r="C350" s="49"/>
      <c r="D350" s="50"/>
      <c r="E350" s="50"/>
      <c r="F350" s="48"/>
      <c r="G350" s="48"/>
    </row>
    <row r="351" spans="1:7" s="3" customFormat="1" ht="15.75" customHeight="1">
      <c r="A351" s="47" t="s">
        <v>618</v>
      </c>
      <c r="B351" s="213" t="s">
        <v>4</v>
      </c>
      <c r="C351" s="213" t="s">
        <v>5</v>
      </c>
      <c r="D351" s="194" t="s">
        <v>6</v>
      </c>
      <c r="E351" s="31" t="s">
        <v>7</v>
      </c>
      <c r="F351" s="31" t="s">
        <v>7</v>
      </c>
      <c r="G351" s="31" t="s">
        <v>118</v>
      </c>
    </row>
    <row r="352" spans="1:7" s="3" customFormat="1" ht="15.75" customHeight="1">
      <c r="A352" s="47"/>
      <c r="B352" s="213"/>
      <c r="C352" s="213"/>
      <c r="D352" s="195"/>
      <c r="E352" s="32" t="s">
        <v>8</v>
      </c>
      <c r="F352" s="31" t="s">
        <v>9</v>
      </c>
      <c r="G352" s="31" t="s">
        <v>10</v>
      </c>
    </row>
    <row r="353" spans="1:7" s="3" customFormat="1" ht="15.75" customHeight="1">
      <c r="A353" s="47"/>
      <c r="B353" s="183" t="s">
        <v>121</v>
      </c>
      <c r="C353" s="89" t="s">
        <v>122</v>
      </c>
      <c r="D353" s="226" t="s">
        <v>120</v>
      </c>
      <c r="E353" s="21">
        <v>46327</v>
      </c>
      <c r="F353" s="21">
        <f>E353+4</f>
        <v>46331</v>
      </c>
      <c r="G353" s="21">
        <f>F353+21</f>
        <v>46352</v>
      </c>
    </row>
    <row r="354" spans="1:7" s="3" customFormat="1" ht="15.75" customHeight="1">
      <c r="A354" s="47"/>
      <c r="B354" s="31" t="s">
        <v>619</v>
      </c>
      <c r="C354" s="31" t="s">
        <v>620</v>
      </c>
      <c r="D354" s="227"/>
      <c r="E354" s="21">
        <f>E353+7</f>
        <v>46334</v>
      </c>
      <c r="F354" s="21">
        <f t="shared" ref="E354:G357" si="54">F353+7</f>
        <v>46338</v>
      </c>
      <c r="G354" s="21">
        <f t="shared" si="54"/>
        <v>46359</v>
      </c>
    </row>
    <row r="355" spans="1:7" s="3" customFormat="1" ht="15.75" customHeight="1">
      <c r="A355" s="47"/>
      <c r="B355" s="72" t="s">
        <v>621</v>
      </c>
      <c r="C355" s="31" t="s">
        <v>622</v>
      </c>
      <c r="D355" s="227"/>
      <c r="E355" s="21">
        <f t="shared" si="54"/>
        <v>46341</v>
      </c>
      <c r="F355" s="21">
        <f t="shared" si="54"/>
        <v>46345</v>
      </c>
      <c r="G355" s="21">
        <f t="shared" si="54"/>
        <v>46366</v>
      </c>
    </row>
    <row r="356" spans="1:7" s="3" customFormat="1" ht="15.75" customHeight="1">
      <c r="A356" s="47"/>
      <c r="B356" s="31" t="s">
        <v>623</v>
      </c>
      <c r="C356" s="89" t="s">
        <v>624</v>
      </c>
      <c r="D356" s="227"/>
      <c r="E356" s="21">
        <f t="shared" si="54"/>
        <v>46348</v>
      </c>
      <c r="F356" s="21">
        <f t="shared" si="54"/>
        <v>46352</v>
      </c>
      <c r="G356" s="21">
        <f t="shared" si="54"/>
        <v>46373</v>
      </c>
    </row>
    <row r="357" spans="1:7" s="3" customFormat="1" ht="15.75" customHeight="1">
      <c r="A357" s="47"/>
      <c r="B357" s="31" t="s">
        <v>625</v>
      </c>
      <c r="C357" s="89" t="s">
        <v>626</v>
      </c>
      <c r="D357" s="228"/>
      <c r="E357" s="21">
        <f>E356+7</f>
        <v>46355</v>
      </c>
      <c r="F357" s="21">
        <f t="shared" si="54"/>
        <v>46359</v>
      </c>
      <c r="G357" s="21">
        <f t="shared" si="54"/>
        <v>46380</v>
      </c>
    </row>
    <row r="358" spans="1:7" s="3" customFormat="1" ht="15.75" customHeight="1">
      <c r="A358" s="45"/>
      <c r="B358" s="90"/>
      <c r="C358" s="90"/>
      <c r="D358" s="90"/>
      <c r="E358" s="90"/>
      <c r="F358" s="40"/>
      <c r="G358" s="40"/>
    </row>
    <row r="359" spans="1:7" s="3" customFormat="1" ht="15.75" customHeight="1">
      <c r="A359" s="249"/>
      <c r="B359" s="249"/>
      <c r="C359" s="43"/>
      <c r="D359" s="44"/>
      <c r="E359" s="44"/>
      <c r="F359" s="42"/>
      <c r="G359" s="42"/>
    </row>
    <row r="360" spans="1:7" s="3" customFormat="1" ht="15.75" customHeight="1">
      <c r="A360" s="45" t="s">
        <v>123</v>
      </c>
      <c r="B360" s="194" t="s">
        <v>4</v>
      </c>
      <c r="C360" s="194" t="s">
        <v>5</v>
      </c>
      <c r="D360" s="194" t="s">
        <v>6</v>
      </c>
      <c r="E360" s="16" t="s">
        <v>7</v>
      </c>
      <c r="F360" s="16" t="s">
        <v>7</v>
      </c>
      <c r="G360" s="16" t="s">
        <v>111</v>
      </c>
    </row>
    <row r="361" spans="1:7" s="3" customFormat="1" ht="15.75" customHeight="1">
      <c r="A361" s="45"/>
      <c r="B361" s="195"/>
      <c r="C361" s="195"/>
      <c r="D361" s="195"/>
      <c r="E361" s="16" t="s">
        <v>8</v>
      </c>
      <c r="F361" s="16" t="s">
        <v>9</v>
      </c>
      <c r="G361" s="16" t="s">
        <v>10</v>
      </c>
    </row>
    <row r="362" spans="1:7" s="3" customFormat="1" ht="15.75" customHeight="1">
      <c r="A362" s="47"/>
      <c r="B362" s="184" t="s">
        <v>533</v>
      </c>
      <c r="C362" s="183"/>
      <c r="D362" s="194" t="s">
        <v>112</v>
      </c>
      <c r="E362" s="76">
        <v>46324</v>
      </c>
      <c r="F362" s="21">
        <f>E362+5</f>
        <v>46329</v>
      </c>
      <c r="G362" s="21">
        <f>F362+14</f>
        <v>46343</v>
      </c>
    </row>
    <row r="363" spans="1:7" s="3" customFormat="1" ht="15.75" customHeight="1">
      <c r="A363" s="47"/>
      <c r="B363" s="184" t="s">
        <v>603</v>
      </c>
      <c r="C363" s="183" t="s">
        <v>604</v>
      </c>
      <c r="D363" s="217"/>
      <c r="E363" s="21">
        <f t="shared" ref="E363:G366" si="55">E362+7</f>
        <v>46331</v>
      </c>
      <c r="F363" s="21">
        <f t="shared" si="55"/>
        <v>46336</v>
      </c>
      <c r="G363" s="21">
        <f t="shared" si="55"/>
        <v>46350</v>
      </c>
    </row>
    <row r="364" spans="1:7" s="3" customFormat="1" ht="15.75" customHeight="1">
      <c r="A364" s="47"/>
      <c r="B364" s="184" t="s">
        <v>605</v>
      </c>
      <c r="C364" s="184" t="s">
        <v>606</v>
      </c>
      <c r="D364" s="217"/>
      <c r="E364" s="21">
        <f t="shared" si="55"/>
        <v>46338</v>
      </c>
      <c r="F364" s="21">
        <f t="shared" si="55"/>
        <v>46343</v>
      </c>
      <c r="G364" s="21">
        <f t="shared" si="55"/>
        <v>46357</v>
      </c>
    </row>
    <row r="365" spans="1:7" s="3" customFormat="1" ht="15.75" customHeight="1">
      <c r="A365" s="47"/>
      <c r="B365" s="184" t="s">
        <v>607</v>
      </c>
      <c r="C365" s="183" t="s">
        <v>608</v>
      </c>
      <c r="D365" s="217"/>
      <c r="E365" s="21">
        <f t="shared" si="55"/>
        <v>46345</v>
      </c>
      <c r="F365" s="21">
        <f t="shared" si="55"/>
        <v>46350</v>
      </c>
      <c r="G365" s="21">
        <f t="shared" si="55"/>
        <v>46364</v>
      </c>
    </row>
    <row r="366" spans="1:7" s="3" customFormat="1" ht="24" customHeight="1">
      <c r="A366" s="47"/>
      <c r="B366" s="184" t="s">
        <v>609</v>
      </c>
      <c r="C366" s="183" t="s">
        <v>610</v>
      </c>
      <c r="D366" s="195"/>
      <c r="E366" s="21">
        <f t="shared" si="55"/>
        <v>46352</v>
      </c>
      <c r="F366" s="21">
        <f t="shared" si="55"/>
        <v>46357</v>
      </c>
      <c r="G366" s="21">
        <f t="shared" si="55"/>
        <v>46371</v>
      </c>
    </row>
    <row r="367" spans="1:7" s="3" customFormat="1" ht="15.75" customHeight="1">
      <c r="A367" s="47"/>
      <c r="B367" s="88"/>
      <c r="C367" s="88"/>
      <c r="D367" s="88"/>
      <c r="E367" s="88"/>
      <c r="F367" s="88"/>
      <c r="G367" s="28"/>
    </row>
    <row r="368" spans="1:7" s="3" customFormat="1" ht="15.75" customHeight="1">
      <c r="A368" s="199"/>
      <c r="B368" s="199"/>
      <c r="C368" s="49"/>
      <c r="D368" s="50"/>
      <c r="E368" s="50"/>
      <c r="F368" s="48"/>
      <c r="G368" s="48"/>
    </row>
    <row r="369" spans="1:7" s="3" customFormat="1" ht="15.75" customHeight="1">
      <c r="A369" s="47" t="s">
        <v>124</v>
      </c>
      <c r="B369" s="194" t="s">
        <v>4</v>
      </c>
      <c r="C369" s="194" t="s">
        <v>5</v>
      </c>
      <c r="D369" s="194" t="s">
        <v>6</v>
      </c>
      <c r="E369" s="31" t="s">
        <v>7</v>
      </c>
      <c r="F369" s="31" t="s">
        <v>7</v>
      </c>
      <c r="G369" s="31" t="s">
        <v>125</v>
      </c>
    </row>
    <row r="370" spans="1:7" s="3" customFormat="1" ht="15.75" customHeight="1">
      <c r="A370" s="47"/>
      <c r="B370" s="195"/>
      <c r="C370" s="195"/>
      <c r="D370" s="195"/>
      <c r="E370" s="32" t="s">
        <v>8</v>
      </c>
      <c r="F370" s="31" t="s">
        <v>9</v>
      </c>
      <c r="G370" s="31" t="s">
        <v>10</v>
      </c>
    </row>
    <row r="371" spans="1:7" s="3" customFormat="1" ht="15.75" customHeight="1">
      <c r="A371" s="47"/>
      <c r="B371" s="183" t="s">
        <v>121</v>
      </c>
      <c r="C371" s="89" t="s">
        <v>122</v>
      </c>
      <c r="D371" s="226" t="s">
        <v>120</v>
      </c>
      <c r="E371" s="21">
        <v>46329</v>
      </c>
      <c r="F371" s="21">
        <f>E371+5</f>
        <v>46334</v>
      </c>
      <c r="G371" s="21">
        <f>F371+15</f>
        <v>46349</v>
      </c>
    </row>
    <row r="372" spans="1:7" s="3" customFormat="1" ht="15.75" customHeight="1">
      <c r="A372" s="47"/>
      <c r="B372" s="183" t="s">
        <v>619</v>
      </c>
      <c r="C372" s="183" t="s">
        <v>620</v>
      </c>
      <c r="D372" s="227"/>
      <c r="E372" s="21">
        <f t="shared" ref="E372:G375" si="56">E371+7</f>
        <v>46336</v>
      </c>
      <c r="F372" s="21">
        <f t="shared" si="56"/>
        <v>46341</v>
      </c>
      <c r="G372" s="21">
        <f t="shared" si="56"/>
        <v>46356</v>
      </c>
    </row>
    <row r="373" spans="1:7" s="3" customFormat="1" ht="15.75" customHeight="1">
      <c r="A373" s="47"/>
      <c r="B373" s="72" t="s">
        <v>621</v>
      </c>
      <c r="C373" s="183" t="s">
        <v>622</v>
      </c>
      <c r="D373" s="227"/>
      <c r="E373" s="21">
        <f t="shared" si="56"/>
        <v>46343</v>
      </c>
      <c r="F373" s="21">
        <f t="shared" si="56"/>
        <v>46348</v>
      </c>
      <c r="G373" s="21">
        <f t="shared" si="56"/>
        <v>46363</v>
      </c>
    </row>
    <row r="374" spans="1:7" s="3" customFormat="1" ht="15.75" customHeight="1">
      <c r="A374" s="47"/>
      <c r="B374" s="183" t="s">
        <v>623</v>
      </c>
      <c r="C374" s="89" t="s">
        <v>624</v>
      </c>
      <c r="D374" s="227"/>
      <c r="E374" s="21">
        <f t="shared" si="56"/>
        <v>46350</v>
      </c>
      <c r="F374" s="21">
        <f t="shared" si="56"/>
        <v>46355</v>
      </c>
      <c r="G374" s="21">
        <f t="shared" si="56"/>
        <v>46370</v>
      </c>
    </row>
    <row r="375" spans="1:7" s="3" customFormat="1" ht="15.75" customHeight="1">
      <c r="A375" s="47"/>
      <c r="B375" s="183" t="s">
        <v>625</v>
      </c>
      <c r="C375" s="89" t="s">
        <v>626</v>
      </c>
      <c r="D375" s="228"/>
      <c r="E375" s="21">
        <f t="shared" si="56"/>
        <v>46357</v>
      </c>
      <c r="F375" s="21">
        <f t="shared" si="56"/>
        <v>46362</v>
      </c>
      <c r="G375" s="21">
        <f t="shared" si="56"/>
        <v>46377</v>
      </c>
    </row>
    <row r="376" spans="1:7" s="3" customFormat="1" ht="15.75" customHeight="1">
      <c r="A376" s="47"/>
      <c r="B376" s="88"/>
      <c r="C376" s="88"/>
      <c r="D376" s="88"/>
      <c r="E376" s="88"/>
      <c r="F376" s="28"/>
      <c r="G376" s="28"/>
    </row>
    <row r="377" spans="1:7" s="3" customFormat="1" ht="15.75" customHeight="1">
      <c r="A377" s="199"/>
      <c r="B377" s="199"/>
      <c r="C377" s="49"/>
      <c r="D377" s="50"/>
      <c r="E377" s="50"/>
      <c r="F377" s="48"/>
      <c r="G377" s="48"/>
    </row>
    <row r="378" spans="1:7" s="3" customFormat="1" ht="15.75" customHeight="1">
      <c r="A378" s="47" t="s">
        <v>126</v>
      </c>
      <c r="B378" s="194" t="s">
        <v>4</v>
      </c>
      <c r="C378" s="194" t="s">
        <v>5</v>
      </c>
      <c r="D378" s="194" t="s">
        <v>6</v>
      </c>
      <c r="E378" s="31" t="s">
        <v>7</v>
      </c>
      <c r="F378" s="31" t="s">
        <v>7</v>
      </c>
      <c r="G378" s="31" t="s">
        <v>127</v>
      </c>
    </row>
    <row r="379" spans="1:7" s="3" customFormat="1" ht="15.75" customHeight="1">
      <c r="A379" s="47"/>
      <c r="B379" s="195"/>
      <c r="C379" s="195"/>
      <c r="D379" s="195"/>
      <c r="E379" s="32" t="s">
        <v>8</v>
      </c>
      <c r="F379" s="31" t="s">
        <v>9</v>
      </c>
      <c r="G379" s="31" t="s">
        <v>10</v>
      </c>
    </row>
    <row r="380" spans="1:7" s="3" customFormat="1" ht="15.75" customHeight="1">
      <c r="A380" s="47"/>
      <c r="B380" s="183" t="s">
        <v>121</v>
      </c>
      <c r="C380" s="89" t="s">
        <v>122</v>
      </c>
      <c r="D380" s="226" t="s">
        <v>120</v>
      </c>
      <c r="E380" s="21">
        <v>46329</v>
      </c>
      <c r="F380" s="21">
        <f>E380+5</f>
        <v>46334</v>
      </c>
      <c r="G380" s="21">
        <f>F380+11</f>
        <v>46345</v>
      </c>
    </row>
    <row r="381" spans="1:7" s="3" customFormat="1" ht="15.75" customHeight="1">
      <c r="A381" s="47"/>
      <c r="B381" s="183" t="s">
        <v>619</v>
      </c>
      <c r="C381" s="183" t="s">
        <v>620</v>
      </c>
      <c r="D381" s="227"/>
      <c r="E381" s="21">
        <f t="shared" ref="E381:G384" si="57">E380+7</f>
        <v>46336</v>
      </c>
      <c r="F381" s="21">
        <f t="shared" si="57"/>
        <v>46341</v>
      </c>
      <c r="G381" s="21">
        <f t="shared" si="57"/>
        <v>46352</v>
      </c>
    </row>
    <row r="382" spans="1:7" s="3" customFormat="1" ht="15.75" customHeight="1">
      <c r="A382" s="47"/>
      <c r="B382" s="72" t="s">
        <v>621</v>
      </c>
      <c r="C382" s="183" t="s">
        <v>622</v>
      </c>
      <c r="D382" s="227"/>
      <c r="E382" s="21">
        <f t="shared" si="57"/>
        <v>46343</v>
      </c>
      <c r="F382" s="21">
        <f t="shared" si="57"/>
        <v>46348</v>
      </c>
      <c r="G382" s="21">
        <f t="shared" si="57"/>
        <v>46359</v>
      </c>
    </row>
    <row r="383" spans="1:7" s="3" customFormat="1" ht="15.75" customHeight="1">
      <c r="A383" s="47"/>
      <c r="B383" s="183" t="s">
        <v>623</v>
      </c>
      <c r="C383" s="89" t="s">
        <v>624</v>
      </c>
      <c r="D383" s="227"/>
      <c r="E383" s="21">
        <f t="shared" si="57"/>
        <v>46350</v>
      </c>
      <c r="F383" s="21">
        <f t="shared" si="57"/>
        <v>46355</v>
      </c>
      <c r="G383" s="21">
        <f t="shared" si="57"/>
        <v>46366</v>
      </c>
    </row>
    <row r="384" spans="1:7" s="3" customFormat="1" ht="15.75" customHeight="1">
      <c r="A384" s="47"/>
      <c r="B384" s="183" t="s">
        <v>625</v>
      </c>
      <c r="C384" s="89" t="s">
        <v>626</v>
      </c>
      <c r="D384" s="228"/>
      <c r="E384" s="21">
        <f t="shared" si="57"/>
        <v>46357</v>
      </c>
      <c r="F384" s="21">
        <f t="shared" si="57"/>
        <v>46362</v>
      </c>
      <c r="G384" s="21">
        <f t="shared" si="57"/>
        <v>46373</v>
      </c>
    </row>
    <row r="385" spans="1:7" s="3" customFormat="1" ht="15.75" customHeight="1">
      <c r="A385" s="45"/>
      <c r="B385" s="90"/>
      <c r="C385" s="90"/>
      <c r="D385" s="90"/>
      <c r="E385" s="90"/>
      <c r="F385" s="40"/>
      <c r="G385" s="40"/>
    </row>
    <row r="386" spans="1:7" s="3" customFormat="1" ht="15.75" customHeight="1">
      <c r="A386" s="231" t="s">
        <v>128</v>
      </c>
      <c r="B386" s="231"/>
      <c r="C386" s="231"/>
      <c r="D386" s="231"/>
      <c r="E386" s="231"/>
      <c r="F386" s="231"/>
      <c r="G386" s="231"/>
    </row>
    <row r="387" spans="1:7" s="3" customFormat="1" ht="15.75" customHeight="1">
      <c r="A387" s="241" t="s">
        <v>103</v>
      </c>
      <c r="B387" s="241"/>
      <c r="C387" s="69"/>
      <c r="D387" s="70"/>
      <c r="E387" s="70"/>
      <c r="F387" s="68"/>
      <c r="G387" s="68"/>
    </row>
    <row r="388" spans="1:7" s="3" customFormat="1" ht="15.75" customHeight="1">
      <c r="A388" s="45" t="s">
        <v>627</v>
      </c>
      <c r="B388" s="211" t="s">
        <v>4</v>
      </c>
      <c r="C388" s="211" t="s">
        <v>5</v>
      </c>
      <c r="D388" s="211" t="s">
        <v>6</v>
      </c>
      <c r="E388" s="16" t="s">
        <v>7</v>
      </c>
      <c r="F388" s="16" t="s">
        <v>7</v>
      </c>
      <c r="G388" s="15" t="s">
        <v>129</v>
      </c>
    </row>
    <row r="389" spans="1:7" s="3" customFormat="1" ht="15.75" customHeight="1">
      <c r="A389" s="45"/>
      <c r="B389" s="212"/>
      <c r="C389" s="212"/>
      <c r="D389" s="212"/>
      <c r="E389" s="17" t="s">
        <v>8</v>
      </c>
      <c r="F389" s="46" t="s">
        <v>9</v>
      </c>
      <c r="G389" s="16" t="s">
        <v>10</v>
      </c>
    </row>
    <row r="390" spans="1:7" s="3" customFormat="1" ht="15.75" customHeight="1">
      <c r="A390" s="47"/>
      <c r="B390" s="19" t="s">
        <v>131</v>
      </c>
      <c r="C390" s="19" t="s">
        <v>132</v>
      </c>
      <c r="D390" s="214" t="s">
        <v>130</v>
      </c>
      <c r="E390" s="20">
        <v>46327</v>
      </c>
      <c r="F390" s="20">
        <f>E390+4</f>
        <v>46331</v>
      </c>
      <c r="G390" s="21">
        <f>F390+12</f>
        <v>46343</v>
      </c>
    </row>
    <row r="391" spans="1:7" s="3" customFormat="1" ht="15.75" customHeight="1">
      <c r="A391" s="47"/>
      <c r="B391" s="19" t="s">
        <v>133</v>
      </c>
      <c r="C391" s="19" t="s">
        <v>134</v>
      </c>
      <c r="D391" s="214"/>
      <c r="E391" s="35">
        <f t="shared" ref="E391:G394" si="58">E390+7</f>
        <v>46334</v>
      </c>
      <c r="F391" s="20">
        <f t="shared" si="58"/>
        <v>46338</v>
      </c>
      <c r="G391" s="21">
        <f t="shared" si="58"/>
        <v>46350</v>
      </c>
    </row>
    <row r="392" spans="1:7" s="3" customFormat="1" ht="15.75" customHeight="1">
      <c r="A392" s="47"/>
      <c r="B392" s="19" t="s">
        <v>628</v>
      </c>
      <c r="C392" s="19" t="s">
        <v>629</v>
      </c>
      <c r="D392" s="214"/>
      <c r="E392" s="35">
        <f t="shared" si="58"/>
        <v>46341</v>
      </c>
      <c r="F392" s="20">
        <f t="shared" si="58"/>
        <v>46345</v>
      </c>
      <c r="G392" s="21">
        <f t="shared" si="58"/>
        <v>46357</v>
      </c>
    </row>
    <row r="393" spans="1:7" s="3" customFormat="1" ht="15.75" customHeight="1">
      <c r="A393" s="47"/>
      <c r="B393" s="19" t="s">
        <v>630</v>
      </c>
      <c r="C393" s="19" t="s">
        <v>631</v>
      </c>
      <c r="D393" s="214"/>
      <c r="E393" s="35">
        <f t="shared" si="58"/>
        <v>46348</v>
      </c>
      <c r="F393" s="20">
        <f t="shared" si="58"/>
        <v>46352</v>
      </c>
      <c r="G393" s="21">
        <f t="shared" si="58"/>
        <v>46364</v>
      </c>
    </row>
    <row r="394" spans="1:7" s="3" customFormat="1" ht="15.75" customHeight="1">
      <c r="A394" s="47"/>
      <c r="B394" s="19" t="s">
        <v>632</v>
      </c>
      <c r="C394" s="19" t="s">
        <v>633</v>
      </c>
      <c r="D394" s="214"/>
      <c r="E394" s="35">
        <f t="shared" si="58"/>
        <v>46355</v>
      </c>
      <c r="F394" s="20">
        <f t="shared" si="58"/>
        <v>46359</v>
      </c>
      <c r="G394" s="21">
        <f t="shared" si="58"/>
        <v>46371</v>
      </c>
    </row>
    <row r="395" spans="1:7" s="3" customFormat="1" ht="15.75" customHeight="1">
      <c r="A395" s="47"/>
      <c r="B395" s="49"/>
      <c r="C395" s="49"/>
      <c r="D395" s="50"/>
      <c r="E395" s="50"/>
      <c r="F395" s="48"/>
      <c r="G395" s="48"/>
    </row>
    <row r="396" spans="1:7" s="3" customFormat="1" ht="15.75" customHeight="1">
      <c r="A396" s="239"/>
      <c r="B396" s="239"/>
      <c r="C396" s="49" t="s">
        <v>103</v>
      </c>
      <c r="D396" s="50"/>
      <c r="E396" s="50"/>
      <c r="F396" s="48"/>
      <c r="G396" s="48"/>
    </row>
    <row r="397" spans="1:7" s="3" customFormat="1" ht="15.75" customHeight="1">
      <c r="A397" s="47" t="s">
        <v>634</v>
      </c>
      <c r="B397" s="194" t="s">
        <v>4</v>
      </c>
      <c r="C397" s="194" t="s">
        <v>5</v>
      </c>
      <c r="D397" s="194" t="s">
        <v>6</v>
      </c>
      <c r="E397" s="31" t="s">
        <v>7</v>
      </c>
      <c r="F397" s="31" t="s">
        <v>7</v>
      </c>
      <c r="G397" s="30" t="s">
        <v>135</v>
      </c>
    </row>
    <row r="398" spans="1:7" s="3" customFormat="1" ht="15.75" customHeight="1">
      <c r="A398" s="47"/>
      <c r="B398" s="195"/>
      <c r="C398" s="195"/>
      <c r="D398" s="195"/>
      <c r="E398" s="32" t="s">
        <v>8</v>
      </c>
      <c r="F398" s="53" t="s">
        <v>9</v>
      </c>
      <c r="G398" s="31" t="s">
        <v>10</v>
      </c>
    </row>
    <row r="399" spans="1:7" s="3" customFormat="1" ht="15.75" customHeight="1">
      <c r="A399" s="47"/>
      <c r="B399" s="91" t="s">
        <v>562</v>
      </c>
      <c r="C399" s="92"/>
      <c r="D399" s="196" t="s">
        <v>643</v>
      </c>
      <c r="E399" s="20">
        <v>46327</v>
      </c>
      <c r="F399" s="20">
        <f>E399+5</f>
        <v>46332</v>
      </c>
      <c r="G399" s="21">
        <f>F399+9</f>
        <v>46341</v>
      </c>
    </row>
    <row r="400" spans="1:7" s="3" customFormat="1" ht="15.75" customHeight="1">
      <c r="A400" s="47"/>
      <c r="B400" s="91" t="s">
        <v>562</v>
      </c>
      <c r="C400" s="92"/>
      <c r="D400" s="209"/>
      <c r="E400" s="35">
        <f t="shared" ref="E400:G403" si="59">E399+7</f>
        <v>46334</v>
      </c>
      <c r="F400" s="20">
        <f t="shared" si="59"/>
        <v>46339</v>
      </c>
      <c r="G400" s="21">
        <f t="shared" si="59"/>
        <v>46348</v>
      </c>
    </row>
    <row r="401" spans="1:7" s="3" customFormat="1" ht="15.75" customHeight="1">
      <c r="A401" s="47"/>
      <c r="B401" s="93" t="s">
        <v>645</v>
      </c>
      <c r="C401" s="92" t="s">
        <v>646</v>
      </c>
      <c r="D401" s="209"/>
      <c r="E401" s="35">
        <f t="shared" si="59"/>
        <v>46341</v>
      </c>
      <c r="F401" s="20">
        <f t="shared" si="59"/>
        <v>46346</v>
      </c>
      <c r="G401" s="21">
        <f t="shared" si="59"/>
        <v>46355</v>
      </c>
    </row>
    <row r="402" spans="1:7" s="3" customFormat="1" ht="15.75" customHeight="1">
      <c r="A402" s="47"/>
      <c r="B402" s="91" t="s">
        <v>647</v>
      </c>
      <c r="C402" s="94" t="s">
        <v>648</v>
      </c>
      <c r="D402" s="209"/>
      <c r="E402" s="35">
        <f t="shared" si="59"/>
        <v>46348</v>
      </c>
      <c r="F402" s="20">
        <f t="shared" si="59"/>
        <v>46353</v>
      </c>
      <c r="G402" s="21">
        <f t="shared" si="59"/>
        <v>46362</v>
      </c>
    </row>
    <row r="403" spans="1:7" s="3" customFormat="1" ht="15.75" customHeight="1">
      <c r="A403" s="47"/>
      <c r="B403" s="91" t="s">
        <v>649</v>
      </c>
      <c r="C403" s="92" t="s">
        <v>650</v>
      </c>
      <c r="D403" s="210"/>
      <c r="E403" s="35">
        <f t="shared" si="59"/>
        <v>46355</v>
      </c>
      <c r="F403" s="20">
        <f t="shared" si="59"/>
        <v>46360</v>
      </c>
      <c r="G403" s="21">
        <f t="shared" si="59"/>
        <v>46369</v>
      </c>
    </row>
    <row r="404" spans="1:7" s="3" customFormat="1" ht="15.75" customHeight="1">
      <c r="A404" s="47"/>
      <c r="B404" s="49"/>
      <c r="C404" s="49"/>
      <c r="D404" s="50"/>
      <c r="E404" s="50"/>
      <c r="F404" s="48"/>
      <c r="G404" s="48"/>
    </row>
    <row r="405" spans="1:7" s="3" customFormat="1" ht="15.75" customHeight="1">
      <c r="A405" s="47"/>
      <c r="B405" s="194" t="s">
        <v>4</v>
      </c>
      <c r="C405" s="194" t="s">
        <v>5</v>
      </c>
      <c r="D405" s="194" t="s">
        <v>6</v>
      </c>
      <c r="E405" s="31" t="s">
        <v>7</v>
      </c>
      <c r="F405" s="31" t="s">
        <v>7</v>
      </c>
      <c r="G405" s="31" t="s">
        <v>135</v>
      </c>
    </row>
    <row r="406" spans="1:7" s="3" customFormat="1" ht="15.75" customHeight="1">
      <c r="A406" s="47"/>
      <c r="B406" s="195"/>
      <c r="C406" s="195"/>
      <c r="D406" s="195"/>
      <c r="E406" s="31" t="s">
        <v>8</v>
      </c>
      <c r="F406" s="31" t="s">
        <v>9</v>
      </c>
      <c r="G406" s="31" t="s">
        <v>10</v>
      </c>
    </row>
    <row r="407" spans="1:7" s="3" customFormat="1" ht="15.75" customHeight="1">
      <c r="A407" s="47"/>
      <c r="B407" s="95" t="s">
        <v>644</v>
      </c>
      <c r="C407" s="96" t="s">
        <v>139</v>
      </c>
      <c r="D407" s="196" t="s">
        <v>138</v>
      </c>
      <c r="E407" s="21">
        <v>46323</v>
      </c>
      <c r="F407" s="21">
        <f>E407+6</f>
        <v>46329</v>
      </c>
      <c r="G407" s="21">
        <f>F407+10</f>
        <v>46339</v>
      </c>
    </row>
    <row r="408" spans="1:7" s="3" customFormat="1" ht="15.75" customHeight="1">
      <c r="A408" s="47"/>
      <c r="B408" s="97" t="s">
        <v>635</v>
      </c>
      <c r="C408" s="95" t="s">
        <v>636</v>
      </c>
      <c r="D408" s="209"/>
      <c r="E408" s="21">
        <f t="shared" ref="E408:G409" si="60">E407+7</f>
        <v>46330</v>
      </c>
      <c r="F408" s="21">
        <f t="shared" si="60"/>
        <v>46336</v>
      </c>
      <c r="G408" s="21">
        <f t="shared" si="60"/>
        <v>46346</v>
      </c>
    </row>
    <row r="409" spans="1:7" s="3" customFormat="1" ht="15.75" customHeight="1">
      <c r="A409" s="47"/>
      <c r="B409" s="96" t="s">
        <v>637</v>
      </c>
      <c r="C409" s="95" t="s">
        <v>638</v>
      </c>
      <c r="D409" s="209"/>
      <c r="E409" s="21">
        <f t="shared" si="60"/>
        <v>46337</v>
      </c>
      <c r="F409" s="21">
        <f t="shared" si="60"/>
        <v>46343</v>
      </c>
      <c r="G409" s="21">
        <f t="shared" si="60"/>
        <v>46353</v>
      </c>
    </row>
    <row r="410" spans="1:7" s="3" customFormat="1" ht="15.75" customHeight="1">
      <c r="A410" s="47"/>
      <c r="B410" s="96" t="s">
        <v>639</v>
      </c>
      <c r="C410" s="95" t="s">
        <v>640</v>
      </c>
      <c r="D410" s="209"/>
      <c r="E410" s="21">
        <f t="shared" ref="E410:G411" si="61">E409+7</f>
        <v>46344</v>
      </c>
      <c r="F410" s="21">
        <f t="shared" si="61"/>
        <v>46350</v>
      </c>
      <c r="G410" s="21">
        <f t="shared" si="61"/>
        <v>46360</v>
      </c>
    </row>
    <row r="411" spans="1:7" s="3" customFormat="1" ht="15.75" customHeight="1">
      <c r="A411" s="47"/>
      <c r="B411" s="95" t="s">
        <v>641</v>
      </c>
      <c r="C411" s="96" t="s">
        <v>642</v>
      </c>
      <c r="D411" s="210"/>
      <c r="E411" s="21">
        <f t="shared" si="61"/>
        <v>46351</v>
      </c>
      <c r="F411" s="21">
        <f t="shared" si="61"/>
        <v>46357</v>
      </c>
      <c r="G411" s="21">
        <f t="shared" si="61"/>
        <v>46367</v>
      </c>
    </row>
    <row r="412" spans="1:7" s="3" customFormat="1" ht="15.75" customHeight="1">
      <c r="A412" s="47"/>
      <c r="B412" s="49"/>
      <c r="C412" s="49"/>
      <c r="D412" s="50"/>
      <c r="E412" s="50"/>
      <c r="F412" s="28"/>
      <c r="G412" s="48"/>
    </row>
    <row r="413" spans="1:7" s="3" customFormat="1" ht="15.75" customHeight="1">
      <c r="A413" s="239"/>
      <c r="B413" s="239"/>
      <c r="C413" s="49"/>
      <c r="D413" s="50"/>
      <c r="E413" s="50"/>
      <c r="F413" s="48"/>
      <c r="G413" s="48"/>
    </row>
    <row r="414" spans="1:7" s="3" customFormat="1" ht="15.75" customHeight="1">
      <c r="A414" s="47" t="s">
        <v>661</v>
      </c>
      <c r="B414" s="194" t="s">
        <v>4</v>
      </c>
      <c r="C414" s="194" t="s">
        <v>5</v>
      </c>
      <c r="D414" s="194" t="s">
        <v>6</v>
      </c>
      <c r="E414" s="31" t="s">
        <v>7</v>
      </c>
      <c r="F414" s="31" t="s">
        <v>7</v>
      </c>
      <c r="G414" s="30" t="s">
        <v>140</v>
      </c>
    </row>
    <row r="415" spans="1:7" s="3" customFormat="1" ht="15.75" customHeight="1">
      <c r="A415" s="47"/>
      <c r="B415" s="195"/>
      <c r="C415" s="195"/>
      <c r="D415" s="195"/>
      <c r="E415" s="32" t="s">
        <v>8</v>
      </c>
      <c r="F415" s="53" t="s">
        <v>9</v>
      </c>
      <c r="G415" s="31" t="s">
        <v>10</v>
      </c>
    </row>
    <row r="416" spans="1:7" s="3" customFormat="1" ht="15.75" customHeight="1">
      <c r="A416" s="47"/>
      <c r="B416" s="33" t="s">
        <v>652</v>
      </c>
      <c r="C416" s="98" t="s">
        <v>662</v>
      </c>
      <c r="D416" s="196" t="s">
        <v>141</v>
      </c>
      <c r="E416" s="21">
        <v>46322</v>
      </c>
      <c r="F416" s="76">
        <f>E416+6</f>
        <v>46328</v>
      </c>
      <c r="G416" s="21">
        <f>F416+4</f>
        <v>46332</v>
      </c>
    </row>
    <row r="417" spans="1:7" s="3" customFormat="1" ht="15.75" customHeight="1">
      <c r="A417" s="47"/>
      <c r="B417" s="33" t="s">
        <v>663</v>
      </c>
      <c r="C417" s="98" t="s">
        <v>664</v>
      </c>
      <c r="D417" s="209"/>
      <c r="E417" s="35">
        <f t="shared" ref="E417:G420" si="62">E416+7</f>
        <v>46329</v>
      </c>
      <c r="F417" s="76">
        <f t="shared" si="62"/>
        <v>46335</v>
      </c>
      <c r="G417" s="21">
        <f t="shared" si="62"/>
        <v>46339</v>
      </c>
    </row>
    <row r="418" spans="1:7" s="3" customFormat="1" ht="15.75" customHeight="1">
      <c r="A418" s="47"/>
      <c r="B418" s="99" t="s">
        <v>665</v>
      </c>
      <c r="C418" s="99" t="s">
        <v>651</v>
      </c>
      <c r="D418" s="209"/>
      <c r="E418" s="35">
        <f t="shared" si="62"/>
        <v>46336</v>
      </c>
      <c r="F418" s="76">
        <f t="shared" si="62"/>
        <v>46342</v>
      </c>
      <c r="G418" s="21">
        <f t="shared" si="62"/>
        <v>46346</v>
      </c>
    </row>
    <row r="419" spans="1:7" s="3" customFormat="1" ht="15.75" customHeight="1">
      <c r="A419" s="47"/>
      <c r="B419" s="99" t="s">
        <v>666</v>
      </c>
      <c r="C419" s="99" t="s">
        <v>667</v>
      </c>
      <c r="D419" s="209"/>
      <c r="E419" s="35">
        <f t="shared" si="62"/>
        <v>46343</v>
      </c>
      <c r="F419" s="76">
        <f t="shared" si="62"/>
        <v>46349</v>
      </c>
      <c r="G419" s="21">
        <f t="shared" si="62"/>
        <v>46353</v>
      </c>
    </row>
    <row r="420" spans="1:7" s="3" customFormat="1" ht="15.75" customHeight="1">
      <c r="A420" s="47"/>
      <c r="B420" s="33" t="s">
        <v>652</v>
      </c>
      <c r="C420" s="98" t="s">
        <v>668</v>
      </c>
      <c r="D420" s="210"/>
      <c r="E420" s="35">
        <f t="shared" si="62"/>
        <v>46350</v>
      </c>
      <c r="F420" s="76">
        <f t="shared" si="62"/>
        <v>46356</v>
      </c>
      <c r="G420" s="21">
        <f t="shared" si="62"/>
        <v>46360</v>
      </c>
    </row>
    <row r="421" spans="1:7" s="3" customFormat="1" ht="15.75" customHeight="1">
      <c r="A421" s="47"/>
      <c r="B421" s="100"/>
      <c r="C421" s="49"/>
      <c r="D421" s="50"/>
      <c r="E421" s="50"/>
      <c r="F421" s="48"/>
      <c r="G421" s="48"/>
    </row>
    <row r="422" spans="1:7" s="3" customFormat="1" ht="15.75" customHeight="1">
      <c r="A422" s="47"/>
      <c r="B422" s="100"/>
      <c r="C422" s="49"/>
      <c r="D422" s="50"/>
      <c r="E422" s="50"/>
      <c r="F422" s="48"/>
      <c r="G422" s="48"/>
    </row>
    <row r="423" spans="1:7" s="3" customFormat="1" ht="15.75" customHeight="1">
      <c r="A423" s="47"/>
      <c r="B423" s="194" t="s">
        <v>4</v>
      </c>
      <c r="C423" s="194" t="s">
        <v>5</v>
      </c>
      <c r="D423" s="194" t="s">
        <v>6</v>
      </c>
      <c r="E423" s="31" t="s">
        <v>7</v>
      </c>
      <c r="F423" s="31" t="s">
        <v>7</v>
      </c>
      <c r="G423" s="30" t="s">
        <v>140</v>
      </c>
    </row>
    <row r="424" spans="1:7" s="3" customFormat="1" ht="15.75" customHeight="1">
      <c r="A424" s="47"/>
      <c r="B424" s="195"/>
      <c r="C424" s="195"/>
      <c r="D424" s="195"/>
      <c r="E424" s="32" t="s">
        <v>8</v>
      </c>
      <c r="F424" s="53" t="s">
        <v>9</v>
      </c>
      <c r="G424" s="31" t="s">
        <v>10</v>
      </c>
    </row>
    <row r="425" spans="1:7" s="3" customFormat="1" ht="24.75" customHeight="1">
      <c r="A425" s="47"/>
      <c r="B425" s="33" t="s">
        <v>653</v>
      </c>
      <c r="C425" s="98" t="s">
        <v>654</v>
      </c>
      <c r="D425" s="196" t="s">
        <v>142</v>
      </c>
      <c r="E425" s="21">
        <v>46327</v>
      </c>
      <c r="F425" s="21">
        <f>E425+4</f>
        <v>46331</v>
      </c>
      <c r="G425" s="21">
        <f>F425+5</f>
        <v>46336</v>
      </c>
    </row>
    <row r="426" spans="1:7" s="3" customFormat="1" ht="18.75" customHeight="1">
      <c r="A426" s="47"/>
      <c r="B426" s="33" t="s">
        <v>17</v>
      </c>
      <c r="C426" s="98"/>
      <c r="D426" s="209"/>
      <c r="E426" s="35">
        <f t="shared" ref="E426" si="63">E425+7</f>
        <v>46334</v>
      </c>
      <c r="F426" s="21">
        <f t="shared" ref="F426:G429" si="64">F425+7</f>
        <v>46338</v>
      </c>
      <c r="G426" s="21">
        <f t="shared" si="64"/>
        <v>46343</v>
      </c>
    </row>
    <row r="427" spans="1:7" s="3" customFormat="1" ht="22.5" customHeight="1">
      <c r="A427" s="47"/>
      <c r="B427" s="33" t="s">
        <v>655</v>
      </c>
      <c r="C427" s="98" t="s">
        <v>656</v>
      </c>
      <c r="D427" s="209"/>
      <c r="E427" s="35">
        <f t="shared" ref="E427" si="65">E426+7</f>
        <v>46341</v>
      </c>
      <c r="F427" s="21">
        <f t="shared" si="64"/>
        <v>46345</v>
      </c>
      <c r="G427" s="21">
        <f t="shared" si="64"/>
        <v>46350</v>
      </c>
    </row>
    <row r="428" spans="1:7" s="3" customFormat="1" ht="16.5" customHeight="1">
      <c r="A428" s="47"/>
      <c r="B428" s="33" t="s">
        <v>657</v>
      </c>
      <c r="C428" s="98" t="s">
        <v>656</v>
      </c>
      <c r="D428" s="209"/>
      <c r="E428" s="35">
        <f t="shared" ref="E428:E429" si="66">E427+7</f>
        <v>46348</v>
      </c>
      <c r="F428" s="21">
        <f t="shared" si="64"/>
        <v>46352</v>
      </c>
      <c r="G428" s="21">
        <f t="shared" si="64"/>
        <v>46357</v>
      </c>
    </row>
    <row r="429" spans="1:7" s="3" customFormat="1" ht="16.5" customHeight="1">
      <c r="A429" s="47"/>
      <c r="B429" s="33" t="s">
        <v>562</v>
      </c>
      <c r="C429" s="98"/>
      <c r="D429" s="210"/>
      <c r="E429" s="35">
        <f t="shared" si="66"/>
        <v>46355</v>
      </c>
      <c r="F429" s="21">
        <f t="shared" si="64"/>
        <v>46359</v>
      </c>
      <c r="G429" s="21">
        <f t="shared" si="64"/>
        <v>46364</v>
      </c>
    </row>
    <row r="430" spans="1:7" s="3" customFormat="1" ht="15.75" customHeight="1">
      <c r="A430" s="45"/>
      <c r="B430" s="100"/>
      <c r="C430" s="49"/>
      <c r="D430" s="50"/>
      <c r="E430" s="50"/>
      <c r="F430" s="48"/>
      <c r="G430" s="48"/>
    </row>
    <row r="431" spans="1:7" s="3" customFormat="1" ht="15.75" customHeight="1">
      <c r="A431" s="45"/>
      <c r="B431" s="100"/>
      <c r="C431" s="49"/>
      <c r="D431" s="50"/>
      <c r="E431" s="50"/>
      <c r="F431" s="48"/>
      <c r="G431" s="48"/>
    </row>
    <row r="432" spans="1:7" s="3" customFormat="1" ht="15.75" customHeight="1">
      <c r="A432" s="45"/>
      <c r="B432" s="194" t="s">
        <v>4</v>
      </c>
      <c r="C432" s="194" t="s">
        <v>5</v>
      </c>
      <c r="D432" s="194" t="s">
        <v>6</v>
      </c>
      <c r="E432" s="31" t="s">
        <v>7</v>
      </c>
      <c r="F432" s="31" t="s">
        <v>7</v>
      </c>
      <c r="G432" s="30" t="s">
        <v>140</v>
      </c>
    </row>
    <row r="433" spans="1:7" s="3" customFormat="1" ht="15.75" customHeight="1">
      <c r="A433" s="45"/>
      <c r="B433" s="195"/>
      <c r="C433" s="195"/>
      <c r="D433" s="195"/>
      <c r="E433" s="32" t="s">
        <v>8</v>
      </c>
      <c r="F433" s="53" t="s">
        <v>9</v>
      </c>
      <c r="G433" s="31" t="s">
        <v>10</v>
      </c>
    </row>
    <row r="434" spans="1:7" s="3" customFormat="1" ht="15.75" customHeight="1">
      <c r="A434" s="47"/>
      <c r="B434" s="89" t="s">
        <v>658</v>
      </c>
      <c r="C434" s="98"/>
      <c r="D434" s="196" t="s">
        <v>143</v>
      </c>
      <c r="E434" s="21">
        <v>46323</v>
      </c>
      <c r="F434" s="21">
        <f>E434+4</f>
        <v>46327</v>
      </c>
      <c r="G434" s="21">
        <f>F434+5</f>
        <v>46332</v>
      </c>
    </row>
    <row r="435" spans="1:7" s="3" customFormat="1" ht="15.75" customHeight="1">
      <c r="A435" s="47"/>
      <c r="B435" s="89" t="s">
        <v>659</v>
      </c>
      <c r="C435" s="98" t="s">
        <v>660</v>
      </c>
      <c r="D435" s="209"/>
      <c r="E435" s="21">
        <f t="shared" ref="E435:G438" si="67">E434+7</f>
        <v>46330</v>
      </c>
      <c r="F435" s="21">
        <f t="shared" si="67"/>
        <v>46334</v>
      </c>
      <c r="G435" s="21">
        <f t="shared" si="67"/>
        <v>46339</v>
      </c>
    </row>
    <row r="436" spans="1:7" s="3" customFormat="1" ht="15.75" customHeight="1">
      <c r="A436" s="47"/>
      <c r="B436" s="89" t="s">
        <v>533</v>
      </c>
      <c r="C436" s="98"/>
      <c r="D436" s="209"/>
      <c r="E436" s="21">
        <f t="shared" si="67"/>
        <v>46337</v>
      </c>
      <c r="F436" s="21">
        <f t="shared" si="67"/>
        <v>46341</v>
      </c>
      <c r="G436" s="21">
        <f t="shared" si="67"/>
        <v>46346</v>
      </c>
    </row>
    <row r="437" spans="1:7" s="3" customFormat="1" ht="15.75" customHeight="1">
      <c r="A437" s="47"/>
      <c r="B437" s="89" t="s">
        <v>659</v>
      </c>
      <c r="C437" s="98" t="s">
        <v>654</v>
      </c>
      <c r="D437" s="209"/>
      <c r="E437" s="21">
        <f t="shared" si="67"/>
        <v>46344</v>
      </c>
      <c r="F437" s="21">
        <f t="shared" si="67"/>
        <v>46348</v>
      </c>
      <c r="G437" s="21">
        <f t="shared" si="67"/>
        <v>46353</v>
      </c>
    </row>
    <row r="438" spans="1:7" s="3" customFormat="1" ht="15.75" customHeight="1">
      <c r="A438" s="47"/>
      <c r="B438" s="89" t="s">
        <v>23</v>
      </c>
      <c r="C438" s="98"/>
      <c r="D438" s="210"/>
      <c r="E438" s="21">
        <f t="shared" si="67"/>
        <v>46351</v>
      </c>
      <c r="F438" s="21">
        <f t="shared" si="67"/>
        <v>46355</v>
      </c>
      <c r="G438" s="21">
        <f t="shared" si="67"/>
        <v>46360</v>
      </c>
    </row>
    <row r="439" spans="1:7" s="3" customFormat="1" ht="15.75" customHeight="1">
      <c r="A439" s="47"/>
      <c r="B439" s="29"/>
      <c r="C439" s="29"/>
      <c r="D439" s="64"/>
      <c r="E439" s="28"/>
      <c r="F439" s="28"/>
      <c r="G439" s="28"/>
    </row>
    <row r="440" spans="1:7" s="3" customFormat="1" ht="15.75" customHeight="1">
      <c r="A440" s="239"/>
      <c r="B440" s="239"/>
      <c r="C440" s="49"/>
      <c r="D440" s="50"/>
      <c r="E440" s="50"/>
      <c r="F440" s="48"/>
      <c r="G440" s="48"/>
    </row>
    <row r="441" spans="1:7" s="3" customFormat="1" ht="15.75" customHeight="1">
      <c r="A441" s="47" t="s">
        <v>669</v>
      </c>
      <c r="B441" s="194" t="s">
        <v>4</v>
      </c>
      <c r="C441" s="194" t="s">
        <v>5</v>
      </c>
      <c r="D441" s="194" t="s">
        <v>6</v>
      </c>
      <c r="E441" s="31" t="s">
        <v>7</v>
      </c>
      <c r="F441" s="31" t="s">
        <v>7</v>
      </c>
      <c r="G441" s="30" t="s">
        <v>144</v>
      </c>
    </row>
    <row r="442" spans="1:7" s="3" customFormat="1" ht="15.75" customHeight="1">
      <c r="A442" s="47"/>
      <c r="B442" s="195"/>
      <c r="C442" s="195"/>
      <c r="D442" s="195"/>
      <c r="E442" s="32" t="s">
        <v>8</v>
      </c>
      <c r="F442" s="53" t="s">
        <v>9</v>
      </c>
      <c r="G442" s="31" t="s">
        <v>10</v>
      </c>
    </row>
    <row r="443" spans="1:7" s="3" customFormat="1" ht="15.75" customHeight="1">
      <c r="A443" s="47"/>
      <c r="B443" s="33" t="s">
        <v>670</v>
      </c>
      <c r="C443" s="98" t="s">
        <v>671</v>
      </c>
      <c r="D443" s="196" t="s">
        <v>145</v>
      </c>
      <c r="E443" s="76">
        <v>46324</v>
      </c>
      <c r="F443" s="76">
        <f>E443+6</f>
        <v>46330</v>
      </c>
      <c r="G443" s="21">
        <f>F443+7</f>
        <v>46337</v>
      </c>
    </row>
    <row r="444" spans="1:7" s="3" customFormat="1" ht="15.75" customHeight="1">
      <c r="A444" s="47"/>
      <c r="B444" s="33" t="s">
        <v>672</v>
      </c>
      <c r="C444" s="98" t="s">
        <v>673</v>
      </c>
      <c r="D444" s="209"/>
      <c r="E444" s="76">
        <f t="shared" ref="E444:G444" si="68">E443+7</f>
        <v>46331</v>
      </c>
      <c r="F444" s="76">
        <f t="shared" si="68"/>
        <v>46337</v>
      </c>
      <c r="G444" s="21">
        <f t="shared" si="68"/>
        <v>46344</v>
      </c>
    </row>
    <row r="445" spans="1:7" s="3" customFormat="1" ht="19.5" customHeight="1">
      <c r="A445" s="47"/>
      <c r="B445" s="33" t="s">
        <v>670</v>
      </c>
      <c r="C445" s="98" t="s">
        <v>675</v>
      </c>
      <c r="D445" s="209"/>
      <c r="E445" s="76">
        <f t="shared" ref="E445:G445" si="69">E444+7</f>
        <v>46338</v>
      </c>
      <c r="F445" s="76">
        <f t="shared" si="69"/>
        <v>46344</v>
      </c>
      <c r="G445" s="21">
        <f t="shared" si="69"/>
        <v>46351</v>
      </c>
    </row>
    <row r="446" spans="1:7" s="3" customFormat="1" ht="15.75" customHeight="1">
      <c r="A446" s="47"/>
      <c r="B446" s="33" t="s">
        <v>146</v>
      </c>
      <c r="C446" s="98" t="s">
        <v>676</v>
      </c>
      <c r="D446" s="209"/>
      <c r="E446" s="76">
        <f t="shared" ref="E446:G446" si="70">E445+7</f>
        <v>46345</v>
      </c>
      <c r="F446" s="76">
        <f t="shared" si="70"/>
        <v>46351</v>
      </c>
      <c r="G446" s="21">
        <f t="shared" si="70"/>
        <v>46358</v>
      </c>
    </row>
    <row r="447" spans="1:7" s="3" customFormat="1" ht="15.75" customHeight="1">
      <c r="A447" s="47"/>
      <c r="B447" s="33" t="s">
        <v>670</v>
      </c>
      <c r="C447" s="98" t="s">
        <v>678</v>
      </c>
      <c r="D447" s="210"/>
      <c r="E447" s="76">
        <f t="shared" ref="E447:G447" si="71">E446+7</f>
        <v>46352</v>
      </c>
      <c r="F447" s="76">
        <f t="shared" si="71"/>
        <v>46358</v>
      </c>
      <c r="G447" s="21">
        <f t="shared" si="71"/>
        <v>46365</v>
      </c>
    </row>
    <row r="448" spans="1:7" s="3" customFormat="1" ht="15.75" customHeight="1">
      <c r="A448" s="47"/>
      <c r="B448" s="29"/>
      <c r="C448" s="29"/>
      <c r="D448" s="64"/>
      <c r="E448" s="28"/>
      <c r="F448" s="28"/>
      <c r="G448" s="28"/>
    </row>
    <row r="449" spans="1:7" s="3" customFormat="1" ht="15.75" customHeight="1">
      <c r="A449" s="47"/>
      <c r="B449" s="194" t="s">
        <v>4</v>
      </c>
      <c r="C449" s="194" t="s">
        <v>5</v>
      </c>
      <c r="D449" s="194" t="s">
        <v>6</v>
      </c>
      <c r="E449" s="31" t="s">
        <v>7</v>
      </c>
      <c r="F449" s="31" t="s">
        <v>7</v>
      </c>
      <c r="G449" s="30" t="s">
        <v>144</v>
      </c>
    </row>
    <row r="450" spans="1:7" s="3" customFormat="1" ht="15.75" customHeight="1">
      <c r="A450" s="47"/>
      <c r="B450" s="195"/>
      <c r="C450" s="195"/>
      <c r="D450" s="195"/>
      <c r="E450" s="32" t="s">
        <v>8</v>
      </c>
      <c r="F450" s="53" t="s">
        <v>9</v>
      </c>
      <c r="G450" s="31" t="s">
        <v>10</v>
      </c>
    </row>
    <row r="451" spans="1:7" s="3" customFormat="1" ht="15.75" customHeight="1">
      <c r="A451" s="47"/>
      <c r="B451" s="98" t="s">
        <v>149</v>
      </c>
      <c r="C451" s="98" t="s">
        <v>150</v>
      </c>
      <c r="D451" s="196" t="s">
        <v>147</v>
      </c>
      <c r="E451" s="76">
        <v>46327</v>
      </c>
      <c r="F451" s="76">
        <f>E451+6</f>
        <v>46333</v>
      </c>
      <c r="G451" s="21">
        <f>F451+5</f>
        <v>46338</v>
      </c>
    </row>
    <row r="452" spans="1:7" s="3" customFormat="1" ht="15.75" customHeight="1">
      <c r="A452" s="47"/>
      <c r="B452" s="98" t="s">
        <v>679</v>
      </c>
      <c r="C452" s="98" t="s">
        <v>680</v>
      </c>
      <c r="D452" s="209"/>
      <c r="E452" s="76">
        <f t="shared" ref="E452" si="72">E451+7</f>
        <v>46334</v>
      </c>
      <c r="F452" s="76">
        <f t="shared" ref="F452:G455" si="73">F451+7</f>
        <v>46340</v>
      </c>
      <c r="G452" s="21">
        <f t="shared" si="73"/>
        <v>46345</v>
      </c>
    </row>
    <row r="453" spans="1:7" s="3" customFormat="1" ht="15.75" customHeight="1">
      <c r="A453" s="47"/>
      <c r="B453" s="98" t="s">
        <v>681</v>
      </c>
      <c r="C453" s="98" t="s">
        <v>682</v>
      </c>
      <c r="D453" s="209"/>
      <c r="E453" s="76">
        <f t="shared" ref="E453" si="74">E452+7</f>
        <v>46341</v>
      </c>
      <c r="F453" s="76">
        <f t="shared" si="73"/>
        <v>46347</v>
      </c>
      <c r="G453" s="21">
        <f t="shared" si="73"/>
        <v>46352</v>
      </c>
    </row>
    <row r="454" spans="1:7" s="3" customFormat="1" ht="15.75" customHeight="1">
      <c r="A454" s="47"/>
      <c r="B454" s="98" t="s">
        <v>683</v>
      </c>
      <c r="C454" s="98" t="s">
        <v>684</v>
      </c>
      <c r="D454" s="209"/>
      <c r="E454" s="76">
        <f t="shared" ref="E454" si="75">E453+7</f>
        <v>46348</v>
      </c>
      <c r="F454" s="76">
        <f t="shared" si="73"/>
        <v>46354</v>
      </c>
      <c r="G454" s="21">
        <f t="shared" si="73"/>
        <v>46359</v>
      </c>
    </row>
    <row r="455" spans="1:7" s="3" customFormat="1" ht="15.75" customHeight="1">
      <c r="A455" s="47"/>
      <c r="B455" s="98" t="s">
        <v>685</v>
      </c>
      <c r="C455" s="98" t="s">
        <v>686</v>
      </c>
      <c r="D455" s="210"/>
      <c r="E455" s="76">
        <f t="shared" ref="E455" si="76">E454+7</f>
        <v>46355</v>
      </c>
      <c r="F455" s="76">
        <f t="shared" si="73"/>
        <v>46361</v>
      </c>
      <c r="G455" s="21">
        <f t="shared" si="73"/>
        <v>46366</v>
      </c>
    </row>
    <row r="456" spans="1:7" s="3" customFormat="1" ht="15.75" customHeight="1">
      <c r="A456" s="47"/>
      <c r="B456" s="49"/>
      <c r="C456" s="49"/>
      <c r="D456" s="50"/>
      <c r="E456" s="50"/>
      <c r="F456" s="48"/>
      <c r="G456" s="48"/>
    </row>
    <row r="457" spans="1:7" s="3" customFormat="1" ht="15.75" customHeight="1">
      <c r="A457" s="47"/>
      <c r="B457" s="49"/>
      <c r="C457" s="49"/>
      <c r="D457" s="50"/>
      <c r="E457" s="50"/>
      <c r="F457" s="48"/>
      <c r="G457" s="48"/>
    </row>
    <row r="458" spans="1:7" s="3" customFormat="1" ht="15.75" customHeight="1">
      <c r="A458" s="239"/>
      <c r="B458" s="239"/>
      <c r="C458" s="49"/>
      <c r="D458" s="50"/>
      <c r="E458" s="50"/>
      <c r="F458" s="48"/>
      <c r="G458" s="48"/>
    </row>
    <row r="459" spans="1:7" s="3" customFormat="1" ht="15.75" customHeight="1">
      <c r="A459" s="47" t="s">
        <v>687</v>
      </c>
      <c r="B459" s="194" t="s">
        <v>4</v>
      </c>
      <c r="C459" s="194" t="s">
        <v>5</v>
      </c>
      <c r="D459" s="194" t="s">
        <v>6</v>
      </c>
      <c r="E459" s="31" t="s">
        <v>7</v>
      </c>
      <c r="F459" s="31" t="s">
        <v>7</v>
      </c>
      <c r="G459" s="30" t="s">
        <v>151</v>
      </c>
    </row>
    <row r="460" spans="1:7" s="3" customFormat="1" ht="15.75" customHeight="1">
      <c r="A460" s="47"/>
      <c r="B460" s="195"/>
      <c r="C460" s="195"/>
      <c r="D460" s="195"/>
      <c r="E460" s="32" t="s">
        <v>8</v>
      </c>
      <c r="F460" s="53" t="s">
        <v>9</v>
      </c>
      <c r="G460" s="31" t="s">
        <v>10</v>
      </c>
    </row>
    <row r="461" spans="1:7" s="3" customFormat="1" ht="15.75" customHeight="1">
      <c r="A461" s="47"/>
      <c r="B461" s="98" t="s">
        <v>152</v>
      </c>
      <c r="C461" s="98" t="s">
        <v>155</v>
      </c>
      <c r="D461" s="196" t="s">
        <v>153</v>
      </c>
      <c r="E461" s="76">
        <v>46323</v>
      </c>
      <c r="F461" s="76">
        <f>E461+5</f>
        <v>46328</v>
      </c>
      <c r="G461" s="21">
        <f>F461+7</f>
        <v>46335</v>
      </c>
    </row>
    <row r="462" spans="1:7" s="3" customFormat="1" ht="15.75" customHeight="1">
      <c r="A462" s="47" t="s">
        <v>154</v>
      </c>
      <c r="B462" s="101" t="s">
        <v>688</v>
      </c>
      <c r="C462" s="98" t="s">
        <v>689</v>
      </c>
      <c r="D462" s="209"/>
      <c r="E462" s="76">
        <f t="shared" ref="E462:G465" si="77">E461+7</f>
        <v>46330</v>
      </c>
      <c r="F462" s="76">
        <f t="shared" si="77"/>
        <v>46335</v>
      </c>
      <c r="G462" s="21">
        <f t="shared" si="77"/>
        <v>46342</v>
      </c>
    </row>
    <row r="463" spans="1:7" s="3" customFormat="1" ht="15.75" customHeight="1">
      <c r="A463" s="47"/>
      <c r="B463" s="101" t="s">
        <v>17</v>
      </c>
      <c r="C463" s="98"/>
      <c r="D463" s="209"/>
      <c r="E463" s="76">
        <f t="shared" si="77"/>
        <v>46337</v>
      </c>
      <c r="F463" s="76">
        <f t="shared" si="77"/>
        <v>46342</v>
      </c>
      <c r="G463" s="21">
        <f t="shared" si="77"/>
        <v>46349</v>
      </c>
    </row>
    <row r="464" spans="1:7" s="3" customFormat="1" ht="15.75" customHeight="1">
      <c r="A464" s="47"/>
      <c r="B464" s="101" t="s">
        <v>690</v>
      </c>
      <c r="C464" s="98" t="s">
        <v>691</v>
      </c>
      <c r="D464" s="209"/>
      <c r="E464" s="76">
        <f t="shared" si="77"/>
        <v>46344</v>
      </c>
      <c r="F464" s="76">
        <f t="shared" si="77"/>
        <v>46349</v>
      </c>
      <c r="G464" s="21">
        <f t="shared" si="77"/>
        <v>46356</v>
      </c>
    </row>
    <row r="465" spans="1:7" s="3" customFormat="1" ht="15.75" customHeight="1">
      <c r="A465" s="47"/>
      <c r="B465" s="98" t="s">
        <v>692</v>
      </c>
      <c r="C465" s="98" t="s">
        <v>693</v>
      </c>
      <c r="D465" s="210"/>
      <c r="E465" s="76">
        <f t="shared" si="77"/>
        <v>46351</v>
      </c>
      <c r="F465" s="76">
        <f t="shared" si="77"/>
        <v>46356</v>
      </c>
      <c r="G465" s="21">
        <f t="shared" si="77"/>
        <v>46363</v>
      </c>
    </row>
    <row r="466" spans="1:7" s="3" customFormat="1" ht="15.75" customHeight="1">
      <c r="A466" s="45"/>
      <c r="B466" s="102"/>
      <c r="C466" s="103"/>
      <c r="D466" s="104"/>
      <c r="E466" s="105"/>
      <c r="F466" s="105"/>
      <c r="G466" s="105"/>
    </row>
    <row r="467" spans="1:7" s="3" customFormat="1" ht="15.75" customHeight="1">
      <c r="A467" s="45"/>
      <c r="B467" s="43"/>
      <c r="C467" s="43"/>
      <c r="D467" s="44"/>
      <c r="E467" s="44"/>
      <c r="F467" s="42"/>
      <c r="G467" s="42"/>
    </row>
    <row r="468" spans="1:7" s="3" customFormat="1" ht="15.75" customHeight="1">
      <c r="A468" s="245"/>
      <c r="B468" s="245"/>
      <c r="C468" s="43"/>
      <c r="D468" s="44"/>
      <c r="E468" s="44"/>
      <c r="F468" s="42"/>
      <c r="G468" s="42"/>
    </row>
    <row r="469" spans="1:7" s="3" customFormat="1" ht="15.75" customHeight="1">
      <c r="A469" s="45" t="s">
        <v>156</v>
      </c>
      <c r="B469" s="246" t="s">
        <v>4</v>
      </c>
      <c r="C469" s="211" t="s">
        <v>5</v>
      </c>
      <c r="D469" s="211" t="s">
        <v>6</v>
      </c>
      <c r="E469" s="106" t="s">
        <v>7</v>
      </c>
      <c r="F469" s="106" t="s">
        <v>7</v>
      </c>
      <c r="G469" s="106" t="s">
        <v>157</v>
      </c>
    </row>
    <row r="470" spans="1:7" s="3" customFormat="1" ht="15.75" customHeight="1">
      <c r="A470" s="45"/>
      <c r="B470" s="247"/>
      <c r="C470" s="212"/>
      <c r="D470" s="212"/>
      <c r="E470" s="106" t="s">
        <v>8</v>
      </c>
      <c r="F470" s="106" t="s">
        <v>9</v>
      </c>
      <c r="G470" s="106" t="s">
        <v>10</v>
      </c>
    </row>
    <row r="471" spans="1:7" s="3" customFormat="1" ht="15.75" customHeight="1">
      <c r="A471" s="47"/>
      <c r="B471" s="98" t="s">
        <v>152</v>
      </c>
      <c r="C471" s="98" t="s">
        <v>155</v>
      </c>
      <c r="D471" s="196" t="s">
        <v>153</v>
      </c>
      <c r="E471" s="76">
        <v>46323</v>
      </c>
      <c r="F471" s="21">
        <f>E471+5</f>
        <v>46328</v>
      </c>
      <c r="G471" s="21">
        <f>F471+10</f>
        <v>46338</v>
      </c>
    </row>
    <row r="472" spans="1:7" s="3" customFormat="1" ht="15.75" customHeight="1">
      <c r="A472" s="47"/>
      <c r="B472" s="101" t="s">
        <v>688</v>
      </c>
      <c r="C472" s="98" t="s">
        <v>689</v>
      </c>
      <c r="D472" s="209"/>
      <c r="E472" s="76">
        <f t="shared" ref="E472" si="78">E471+7</f>
        <v>46330</v>
      </c>
      <c r="F472" s="21">
        <f t="shared" ref="F472:G475" si="79">F471+7</f>
        <v>46335</v>
      </c>
      <c r="G472" s="21">
        <f t="shared" si="79"/>
        <v>46345</v>
      </c>
    </row>
    <row r="473" spans="1:7" s="3" customFormat="1" ht="15.75" customHeight="1">
      <c r="A473" s="47" t="s">
        <v>158</v>
      </c>
      <c r="B473" s="101" t="s">
        <v>17</v>
      </c>
      <c r="C473" s="98"/>
      <c r="D473" s="209"/>
      <c r="E473" s="76">
        <f t="shared" ref="E473" si="80">E472+7</f>
        <v>46337</v>
      </c>
      <c r="F473" s="21">
        <f t="shared" si="79"/>
        <v>46342</v>
      </c>
      <c r="G473" s="21">
        <f t="shared" si="79"/>
        <v>46352</v>
      </c>
    </row>
    <row r="474" spans="1:7" s="3" customFormat="1" ht="15.75" customHeight="1">
      <c r="A474" s="47"/>
      <c r="B474" s="101" t="s">
        <v>690</v>
      </c>
      <c r="C474" s="98" t="s">
        <v>691</v>
      </c>
      <c r="D474" s="209"/>
      <c r="E474" s="76">
        <f t="shared" ref="E474" si="81">E473+7</f>
        <v>46344</v>
      </c>
      <c r="F474" s="21">
        <f t="shared" si="79"/>
        <v>46349</v>
      </c>
      <c r="G474" s="21">
        <f t="shared" si="79"/>
        <v>46359</v>
      </c>
    </row>
    <row r="475" spans="1:7" s="3" customFormat="1" ht="15.75" customHeight="1">
      <c r="A475" s="47"/>
      <c r="B475" s="98" t="s">
        <v>692</v>
      </c>
      <c r="C475" s="98" t="s">
        <v>693</v>
      </c>
      <c r="D475" s="210"/>
      <c r="E475" s="76">
        <f t="shared" ref="E475" si="82">E474+7</f>
        <v>46351</v>
      </c>
      <c r="F475" s="21">
        <f t="shared" si="79"/>
        <v>46356</v>
      </c>
      <c r="G475" s="21">
        <f t="shared" si="79"/>
        <v>46366</v>
      </c>
    </row>
    <row r="476" spans="1:7" s="3" customFormat="1" ht="15.75" customHeight="1">
      <c r="A476" s="47"/>
      <c r="B476" s="60"/>
      <c r="C476" s="29"/>
      <c r="D476" s="65"/>
      <c r="E476" s="28"/>
      <c r="F476" s="28"/>
      <c r="G476" s="28"/>
    </row>
    <row r="477" spans="1:7" s="3" customFormat="1" ht="15.75" customHeight="1">
      <c r="A477" s="239"/>
      <c r="B477" s="239"/>
      <c r="C477" s="49"/>
      <c r="D477" s="50"/>
      <c r="E477" s="50"/>
      <c r="F477" s="48"/>
      <c r="G477" s="48"/>
    </row>
    <row r="478" spans="1:7" s="3" customFormat="1" ht="15.75" customHeight="1">
      <c r="A478" s="47" t="s">
        <v>694</v>
      </c>
      <c r="B478" s="194" t="s">
        <v>4</v>
      </c>
      <c r="C478" s="194" t="s">
        <v>5</v>
      </c>
      <c r="D478" s="194" t="s">
        <v>6</v>
      </c>
      <c r="E478" s="31" t="s">
        <v>7</v>
      </c>
      <c r="F478" s="31" t="s">
        <v>7</v>
      </c>
      <c r="G478" s="31" t="s">
        <v>159</v>
      </c>
    </row>
    <row r="479" spans="1:7" s="3" customFormat="1" ht="15.75" customHeight="1">
      <c r="A479" s="47"/>
      <c r="B479" s="195"/>
      <c r="C479" s="195"/>
      <c r="D479" s="195"/>
      <c r="E479" s="32" t="s">
        <v>8</v>
      </c>
      <c r="F479" s="31" t="s">
        <v>9</v>
      </c>
      <c r="G479" s="31" t="s">
        <v>10</v>
      </c>
    </row>
    <row r="480" spans="1:7" s="3" customFormat="1" ht="15.75" customHeight="1">
      <c r="A480" s="47"/>
      <c r="B480" s="98" t="s">
        <v>161</v>
      </c>
      <c r="C480" s="98" t="s">
        <v>162</v>
      </c>
      <c r="D480" s="196" t="s">
        <v>160</v>
      </c>
      <c r="E480" s="21">
        <v>46323</v>
      </c>
      <c r="F480" s="21">
        <f>E480+5</f>
        <v>46328</v>
      </c>
      <c r="G480" s="21">
        <f>F480+6</f>
        <v>46334</v>
      </c>
    </row>
    <row r="481" spans="1:7" s="3" customFormat="1" ht="15.75" customHeight="1">
      <c r="A481" s="47"/>
      <c r="B481" s="98" t="s">
        <v>695</v>
      </c>
      <c r="C481" s="98" t="s">
        <v>696</v>
      </c>
      <c r="D481" s="222"/>
      <c r="E481" s="21">
        <f t="shared" ref="E481" si="83">E480+7</f>
        <v>46330</v>
      </c>
      <c r="F481" s="21">
        <f t="shared" ref="F481:G484" si="84">F480+7</f>
        <v>46335</v>
      </c>
      <c r="G481" s="21">
        <f t="shared" si="84"/>
        <v>46341</v>
      </c>
    </row>
    <row r="482" spans="1:7" s="3" customFormat="1" ht="15.75" customHeight="1">
      <c r="A482" s="47"/>
      <c r="B482" s="98" t="s">
        <v>697</v>
      </c>
      <c r="C482" s="101" t="s">
        <v>698</v>
      </c>
      <c r="D482" s="222"/>
      <c r="E482" s="21">
        <f t="shared" ref="E482" si="85">E481+7</f>
        <v>46337</v>
      </c>
      <c r="F482" s="21">
        <f t="shared" si="84"/>
        <v>46342</v>
      </c>
      <c r="G482" s="21">
        <f t="shared" si="84"/>
        <v>46348</v>
      </c>
    </row>
    <row r="483" spans="1:7" s="3" customFormat="1" ht="15.75" customHeight="1">
      <c r="A483" s="47"/>
      <c r="B483" s="98" t="s">
        <v>699</v>
      </c>
      <c r="C483" s="98" t="s">
        <v>700</v>
      </c>
      <c r="D483" s="222"/>
      <c r="E483" s="21">
        <f t="shared" ref="E483" si="86">E482+7</f>
        <v>46344</v>
      </c>
      <c r="F483" s="21">
        <f t="shared" si="84"/>
        <v>46349</v>
      </c>
      <c r="G483" s="21">
        <f t="shared" si="84"/>
        <v>46355</v>
      </c>
    </row>
    <row r="484" spans="1:7" s="3" customFormat="1" ht="15.75" customHeight="1">
      <c r="A484" s="47"/>
      <c r="B484" s="98" t="s">
        <v>701</v>
      </c>
      <c r="C484" s="98" t="s">
        <v>702</v>
      </c>
      <c r="D484" s="223"/>
      <c r="E484" s="21">
        <f t="shared" ref="E484" si="87">E483+7</f>
        <v>46351</v>
      </c>
      <c r="F484" s="21">
        <f t="shared" si="84"/>
        <v>46356</v>
      </c>
      <c r="G484" s="21">
        <f t="shared" si="84"/>
        <v>46362</v>
      </c>
    </row>
    <row r="485" spans="1:7" s="3" customFormat="1" ht="15.75" customHeight="1">
      <c r="A485" s="47"/>
      <c r="B485" s="49"/>
      <c r="C485" s="49"/>
      <c r="D485" s="50"/>
      <c r="E485" s="50"/>
      <c r="F485" s="48"/>
      <c r="G485" s="48"/>
    </row>
    <row r="486" spans="1:7" s="3" customFormat="1" ht="15.75" customHeight="1">
      <c r="A486" s="47"/>
      <c r="B486" s="213" t="s">
        <v>4</v>
      </c>
      <c r="C486" s="213" t="s">
        <v>5</v>
      </c>
      <c r="D486" s="194" t="s">
        <v>6</v>
      </c>
      <c r="E486" s="31" t="s">
        <v>7</v>
      </c>
      <c r="F486" s="31" t="s">
        <v>7</v>
      </c>
      <c r="G486" s="30" t="s">
        <v>163</v>
      </c>
    </row>
    <row r="487" spans="1:7" s="3" customFormat="1" ht="15.75" customHeight="1">
      <c r="A487" s="47"/>
      <c r="B487" s="213"/>
      <c r="C487" s="213"/>
      <c r="D487" s="195"/>
      <c r="E487" s="32" t="s">
        <v>8</v>
      </c>
      <c r="F487" s="53" t="s">
        <v>9</v>
      </c>
      <c r="G487" s="31" t="s">
        <v>10</v>
      </c>
    </row>
    <row r="488" spans="1:7" s="3" customFormat="1" ht="15.75" customHeight="1">
      <c r="A488" s="47"/>
      <c r="B488" s="98" t="s">
        <v>703</v>
      </c>
      <c r="C488" s="98" t="s">
        <v>704</v>
      </c>
      <c r="D488" s="196" t="s">
        <v>165</v>
      </c>
      <c r="E488" s="21">
        <v>46328</v>
      </c>
      <c r="F488" s="21">
        <f>E488+4</f>
        <v>46332</v>
      </c>
      <c r="G488" s="21">
        <f>F488+8</f>
        <v>46340</v>
      </c>
    </row>
    <row r="489" spans="1:7" s="3" customFormat="1" ht="15.75" customHeight="1">
      <c r="A489" s="47"/>
      <c r="B489" s="98" t="s">
        <v>705</v>
      </c>
      <c r="C489" s="98" t="s">
        <v>706</v>
      </c>
      <c r="D489" s="222"/>
      <c r="E489" s="35">
        <f t="shared" ref="E489:G492" si="88">E488+7</f>
        <v>46335</v>
      </c>
      <c r="F489" s="21">
        <f t="shared" si="88"/>
        <v>46339</v>
      </c>
      <c r="G489" s="21">
        <f t="shared" si="88"/>
        <v>46347</v>
      </c>
    </row>
    <row r="490" spans="1:7" s="3" customFormat="1" ht="15.75" customHeight="1">
      <c r="A490" s="47"/>
      <c r="B490" s="98" t="s">
        <v>707</v>
      </c>
      <c r="C490" s="98" t="s">
        <v>708</v>
      </c>
      <c r="D490" s="222"/>
      <c r="E490" s="35">
        <f t="shared" si="88"/>
        <v>46342</v>
      </c>
      <c r="F490" s="21">
        <f t="shared" si="88"/>
        <v>46346</v>
      </c>
      <c r="G490" s="21">
        <f t="shared" si="88"/>
        <v>46354</v>
      </c>
    </row>
    <row r="491" spans="1:7" s="3" customFormat="1" ht="15.75" customHeight="1">
      <c r="A491" s="47"/>
      <c r="B491" s="98" t="s">
        <v>709</v>
      </c>
      <c r="C491" s="98" t="s">
        <v>710</v>
      </c>
      <c r="D491" s="222"/>
      <c r="E491" s="35">
        <f t="shared" si="88"/>
        <v>46349</v>
      </c>
      <c r="F491" s="21">
        <f t="shared" si="88"/>
        <v>46353</v>
      </c>
      <c r="G491" s="21">
        <f t="shared" si="88"/>
        <v>46361</v>
      </c>
    </row>
    <row r="492" spans="1:7" s="3" customFormat="1" ht="15.75" customHeight="1">
      <c r="A492" s="47"/>
      <c r="B492" s="98" t="s">
        <v>711</v>
      </c>
      <c r="C492" s="98" t="s">
        <v>712</v>
      </c>
      <c r="D492" s="223"/>
      <c r="E492" s="35">
        <f t="shared" si="88"/>
        <v>46356</v>
      </c>
      <c r="F492" s="21">
        <f t="shared" si="88"/>
        <v>46360</v>
      </c>
      <c r="G492" s="21">
        <f t="shared" si="88"/>
        <v>46368</v>
      </c>
    </row>
    <row r="493" spans="1:7" s="3" customFormat="1" ht="15.75" customHeight="1">
      <c r="A493" s="47"/>
      <c r="B493" s="49"/>
      <c r="C493" s="49"/>
      <c r="D493" s="50"/>
      <c r="E493" s="50"/>
      <c r="F493" s="48"/>
      <c r="G493" s="48"/>
    </row>
    <row r="494" spans="1:7" s="3" customFormat="1" ht="15.75" customHeight="1">
      <c r="A494" s="239"/>
      <c r="B494" s="239"/>
      <c r="C494" s="49"/>
      <c r="D494" s="50"/>
      <c r="E494" s="50"/>
      <c r="F494" s="48"/>
      <c r="G494" s="48"/>
    </row>
    <row r="495" spans="1:7" s="3" customFormat="1" ht="15.75" customHeight="1">
      <c r="A495" s="47" t="s">
        <v>166</v>
      </c>
      <c r="B495" s="213" t="s">
        <v>4</v>
      </c>
      <c r="C495" s="213" t="s">
        <v>5</v>
      </c>
      <c r="D495" s="213" t="s">
        <v>6</v>
      </c>
      <c r="E495" s="31" t="s">
        <v>7</v>
      </c>
      <c r="F495" s="107" t="s">
        <v>7</v>
      </c>
      <c r="G495" s="30" t="s">
        <v>167</v>
      </c>
    </row>
    <row r="496" spans="1:7" s="3" customFormat="1" ht="15.75" customHeight="1">
      <c r="A496" s="47"/>
      <c r="B496" s="213"/>
      <c r="C496" s="213"/>
      <c r="D496" s="213"/>
      <c r="E496" s="31" t="s">
        <v>8</v>
      </c>
      <c r="F496" s="108" t="s">
        <v>9</v>
      </c>
      <c r="G496" s="31" t="s">
        <v>10</v>
      </c>
    </row>
    <row r="497" spans="1:7" s="3" customFormat="1" ht="15.75" customHeight="1">
      <c r="A497" s="47"/>
      <c r="B497" s="98" t="s">
        <v>161</v>
      </c>
      <c r="C497" s="98" t="s">
        <v>162</v>
      </c>
      <c r="D497" s="196" t="s">
        <v>160</v>
      </c>
      <c r="E497" s="21">
        <v>46323</v>
      </c>
      <c r="F497" s="109">
        <f>E497+5</f>
        <v>46328</v>
      </c>
      <c r="G497" s="21">
        <f>F497+8</f>
        <v>46336</v>
      </c>
    </row>
    <row r="498" spans="1:7" s="3" customFormat="1" ht="15.75" customHeight="1">
      <c r="A498" s="47"/>
      <c r="B498" s="98" t="s">
        <v>695</v>
      </c>
      <c r="C498" s="98" t="s">
        <v>696</v>
      </c>
      <c r="D498" s="222"/>
      <c r="E498" s="21">
        <f t="shared" ref="E498:G501" si="89">E497+7</f>
        <v>46330</v>
      </c>
      <c r="F498" s="109">
        <f t="shared" si="89"/>
        <v>46335</v>
      </c>
      <c r="G498" s="21">
        <f t="shared" si="89"/>
        <v>46343</v>
      </c>
    </row>
    <row r="499" spans="1:7" s="3" customFormat="1" ht="15.75" customHeight="1">
      <c r="A499" s="47"/>
      <c r="B499" s="98" t="s">
        <v>697</v>
      </c>
      <c r="C499" s="101" t="s">
        <v>698</v>
      </c>
      <c r="D499" s="222"/>
      <c r="E499" s="21">
        <f t="shared" si="89"/>
        <v>46337</v>
      </c>
      <c r="F499" s="109">
        <f t="shared" si="89"/>
        <v>46342</v>
      </c>
      <c r="G499" s="21">
        <f t="shared" si="89"/>
        <v>46350</v>
      </c>
    </row>
    <row r="500" spans="1:7" s="3" customFormat="1" ht="15.75" customHeight="1">
      <c r="A500" s="47"/>
      <c r="B500" s="98" t="s">
        <v>699</v>
      </c>
      <c r="C500" s="98" t="s">
        <v>700</v>
      </c>
      <c r="D500" s="222"/>
      <c r="E500" s="21">
        <f t="shared" si="89"/>
        <v>46344</v>
      </c>
      <c r="F500" s="109">
        <f t="shared" si="89"/>
        <v>46349</v>
      </c>
      <c r="G500" s="21">
        <f t="shared" si="89"/>
        <v>46357</v>
      </c>
    </row>
    <row r="501" spans="1:7" s="3" customFormat="1" ht="15.75" customHeight="1">
      <c r="A501" s="47"/>
      <c r="B501" s="98" t="s">
        <v>701</v>
      </c>
      <c r="C501" s="98" t="s">
        <v>702</v>
      </c>
      <c r="D501" s="223"/>
      <c r="E501" s="21">
        <f t="shared" si="89"/>
        <v>46351</v>
      </c>
      <c r="F501" s="109">
        <f t="shared" si="89"/>
        <v>46356</v>
      </c>
      <c r="G501" s="21">
        <f t="shared" si="89"/>
        <v>46364</v>
      </c>
    </row>
    <row r="502" spans="1:7" s="3" customFormat="1" ht="15.75" customHeight="1">
      <c r="A502" s="45"/>
      <c r="B502" s="43"/>
      <c r="C502" s="43"/>
      <c r="D502" s="44"/>
      <c r="E502" s="44"/>
      <c r="F502" s="42"/>
      <c r="G502" s="42"/>
    </row>
    <row r="503" spans="1:7" s="3" customFormat="1" ht="15.75" customHeight="1">
      <c r="A503" s="45"/>
      <c r="B503" s="238"/>
      <c r="C503" s="238"/>
      <c r="D503" s="238"/>
      <c r="E503" s="238"/>
      <c r="F503" s="238"/>
      <c r="G503" s="238"/>
    </row>
    <row r="504" spans="1:7" s="3" customFormat="1" ht="15.75" customHeight="1">
      <c r="A504" s="45"/>
      <c r="B504" s="232" t="s">
        <v>4</v>
      </c>
      <c r="C504" s="232" t="s">
        <v>5</v>
      </c>
      <c r="D504" s="211" t="s">
        <v>6</v>
      </c>
      <c r="E504" s="16" t="s">
        <v>7</v>
      </c>
      <c r="F504" s="16" t="s">
        <v>7</v>
      </c>
      <c r="G504" s="16" t="s">
        <v>168</v>
      </c>
    </row>
    <row r="505" spans="1:7" s="3" customFormat="1" ht="15.75" customHeight="1">
      <c r="A505" s="45"/>
      <c r="B505" s="232"/>
      <c r="C505" s="232"/>
      <c r="D505" s="212"/>
      <c r="E505" s="17" t="s">
        <v>8</v>
      </c>
      <c r="F505" s="46" t="s">
        <v>9</v>
      </c>
      <c r="G505" s="16">
        <v>8</v>
      </c>
    </row>
    <row r="506" spans="1:7" s="3" customFormat="1" ht="15.75" customHeight="1">
      <c r="A506" s="47"/>
      <c r="B506" s="98" t="s">
        <v>703</v>
      </c>
      <c r="C506" s="98" t="s">
        <v>704</v>
      </c>
      <c r="D506" s="196" t="s">
        <v>165</v>
      </c>
      <c r="E506" s="21">
        <v>46328</v>
      </c>
      <c r="F506" s="21">
        <f>E506+4</f>
        <v>46332</v>
      </c>
      <c r="G506" s="21">
        <f>F506+9</f>
        <v>46341</v>
      </c>
    </row>
    <row r="507" spans="1:7" s="3" customFormat="1" ht="15.75" customHeight="1">
      <c r="A507" s="47"/>
      <c r="B507" s="98" t="s">
        <v>705</v>
      </c>
      <c r="C507" s="98" t="s">
        <v>706</v>
      </c>
      <c r="D507" s="222"/>
      <c r="E507" s="35">
        <f t="shared" ref="E507" si="90">E506+7</f>
        <v>46335</v>
      </c>
      <c r="F507" s="21">
        <f t="shared" ref="F507:G507" si="91">F506+7</f>
        <v>46339</v>
      </c>
      <c r="G507" s="21">
        <f t="shared" si="91"/>
        <v>46348</v>
      </c>
    </row>
    <row r="508" spans="1:7" s="3" customFormat="1" ht="15.75" customHeight="1">
      <c r="A508" s="47"/>
      <c r="B508" s="98" t="s">
        <v>707</v>
      </c>
      <c r="C508" s="98" t="s">
        <v>708</v>
      </c>
      <c r="D508" s="222"/>
      <c r="E508" s="35">
        <f t="shared" ref="E508" si="92">E507+7</f>
        <v>46342</v>
      </c>
      <c r="F508" s="21">
        <f t="shared" ref="F508:G508" si="93">F507+7</f>
        <v>46346</v>
      </c>
      <c r="G508" s="21">
        <f t="shared" si="93"/>
        <v>46355</v>
      </c>
    </row>
    <row r="509" spans="1:7" s="3" customFormat="1" ht="15.75" customHeight="1">
      <c r="A509" s="47"/>
      <c r="B509" s="98" t="s">
        <v>709</v>
      </c>
      <c r="C509" s="98" t="s">
        <v>710</v>
      </c>
      <c r="D509" s="222"/>
      <c r="E509" s="35">
        <f t="shared" ref="E509" si="94">E508+7</f>
        <v>46349</v>
      </c>
      <c r="F509" s="21">
        <f t="shared" ref="F509:G509" si="95">F508+7</f>
        <v>46353</v>
      </c>
      <c r="G509" s="21">
        <f t="shared" si="95"/>
        <v>46362</v>
      </c>
    </row>
    <row r="510" spans="1:7" s="3" customFormat="1" ht="15.75" customHeight="1">
      <c r="A510" s="47"/>
      <c r="B510" s="98" t="s">
        <v>711</v>
      </c>
      <c r="C510" s="98" t="s">
        <v>712</v>
      </c>
      <c r="D510" s="223"/>
      <c r="E510" s="35">
        <f t="shared" ref="E510" si="96">E509+7</f>
        <v>46356</v>
      </c>
      <c r="F510" s="21">
        <f t="shared" ref="F510:G510" si="97">F509+7</f>
        <v>46360</v>
      </c>
      <c r="G510" s="21">
        <f t="shared" si="97"/>
        <v>46369</v>
      </c>
    </row>
    <row r="511" spans="1:7" s="3" customFormat="1" ht="15.75" customHeight="1">
      <c r="A511" s="239"/>
      <c r="B511" s="239"/>
      <c r="C511" s="49"/>
      <c r="D511" s="50"/>
      <c r="E511" s="50"/>
      <c r="F511" s="48"/>
      <c r="G511" s="48"/>
    </row>
    <row r="512" spans="1:7" s="3" customFormat="1" ht="15.75" customHeight="1">
      <c r="A512" s="47"/>
      <c r="B512" s="29"/>
      <c r="C512" s="29"/>
      <c r="D512" s="26"/>
      <c r="E512" s="28"/>
      <c r="F512" s="28"/>
      <c r="G512" s="28"/>
    </row>
    <row r="513" spans="1:7" s="3" customFormat="1" ht="15.75" customHeight="1">
      <c r="A513" s="47" t="s">
        <v>713</v>
      </c>
      <c r="B513" s="194" t="s">
        <v>4</v>
      </c>
      <c r="C513" s="194" t="s">
        <v>5</v>
      </c>
      <c r="D513" s="194" t="s">
        <v>6</v>
      </c>
      <c r="E513" s="31" t="s">
        <v>7</v>
      </c>
      <c r="F513" s="31" t="s">
        <v>7</v>
      </c>
      <c r="G513" s="30" t="s">
        <v>169</v>
      </c>
    </row>
    <row r="514" spans="1:7" s="3" customFormat="1" ht="15.75" customHeight="1">
      <c r="A514" s="47"/>
      <c r="B514" s="195"/>
      <c r="C514" s="195"/>
      <c r="D514" s="195"/>
      <c r="E514" s="32" t="s">
        <v>8</v>
      </c>
      <c r="F514" s="53" t="s">
        <v>9</v>
      </c>
      <c r="G514" s="31" t="s">
        <v>10</v>
      </c>
    </row>
    <row r="515" spans="1:7" s="3" customFormat="1" ht="15.75" customHeight="1">
      <c r="A515" s="47"/>
      <c r="B515" s="110" t="s">
        <v>714</v>
      </c>
      <c r="C515" s="111" t="s">
        <v>715</v>
      </c>
      <c r="D515" s="224" t="s">
        <v>170</v>
      </c>
      <c r="E515" s="76">
        <v>46331</v>
      </c>
      <c r="F515" s="76">
        <f>E515+5</f>
        <v>46336</v>
      </c>
      <c r="G515" s="21">
        <f>F515+8</f>
        <v>46344</v>
      </c>
    </row>
    <row r="516" spans="1:7" s="3" customFormat="1" ht="15.75" customHeight="1">
      <c r="A516" s="47"/>
      <c r="B516" s="110" t="s">
        <v>716</v>
      </c>
      <c r="C516" s="111" t="s">
        <v>717</v>
      </c>
      <c r="D516" s="197"/>
      <c r="E516" s="76">
        <f>E515+7</f>
        <v>46338</v>
      </c>
      <c r="F516" s="76">
        <f t="shared" ref="E516:G519" si="98">F515+7</f>
        <v>46343</v>
      </c>
      <c r="G516" s="21">
        <f t="shared" si="98"/>
        <v>46351</v>
      </c>
    </row>
    <row r="517" spans="1:7" s="3" customFormat="1" ht="15.75" customHeight="1">
      <c r="A517" s="47"/>
      <c r="B517" s="110" t="s">
        <v>718</v>
      </c>
      <c r="C517" s="111" t="s">
        <v>719</v>
      </c>
      <c r="D517" s="197"/>
      <c r="E517" s="76">
        <f t="shared" si="98"/>
        <v>46345</v>
      </c>
      <c r="F517" s="76">
        <f t="shared" si="98"/>
        <v>46350</v>
      </c>
      <c r="G517" s="21">
        <f t="shared" si="98"/>
        <v>46358</v>
      </c>
    </row>
    <row r="518" spans="1:7" s="3" customFormat="1" ht="15.75" customHeight="1">
      <c r="A518" s="47"/>
      <c r="B518" s="110" t="s">
        <v>720</v>
      </c>
      <c r="C518" s="111" t="s">
        <v>171</v>
      </c>
      <c r="D518" s="197"/>
      <c r="E518" s="76">
        <f t="shared" si="98"/>
        <v>46352</v>
      </c>
      <c r="F518" s="76">
        <f t="shared" si="98"/>
        <v>46357</v>
      </c>
      <c r="G518" s="21">
        <f t="shared" si="98"/>
        <v>46365</v>
      </c>
    </row>
    <row r="519" spans="1:7" s="3" customFormat="1" ht="15.75" customHeight="1">
      <c r="A519" s="47"/>
      <c r="B519" s="110" t="s">
        <v>172</v>
      </c>
      <c r="C519" s="111" t="s">
        <v>164</v>
      </c>
      <c r="D519" s="198"/>
      <c r="E519" s="76">
        <f t="shared" si="98"/>
        <v>46359</v>
      </c>
      <c r="F519" s="76">
        <f t="shared" si="98"/>
        <v>46364</v>
      </c>
      <c r="G519" s="21">
        <f t="shared" si="98"/>
        <v>46372</v>
      </c>
    </row>
    <row r="520" spans="1:7" s="3" customFormat="1" ht="15.75" customHeight="1">
      <c r="A520" s="47"/>
      <c r="B520" s="29"/>
      <c r="C520" s="29"/>
      <c r="D520" s="26"/>
      <c r="E520" s="28"/>
      <c r="F520" s="28"/>
      <c r="G520" s="28"/>
    </row>
    <row r="521" spans="1:7" s="3" customFormat="1" ht="15.75" customHeight="1">
      <c r="A521" s="113"/>
      <c r="B521" s="29"/>
      <c r="C521" s="29"/>
      <c r="D521" s="26"/>
      <c r="E521" s="28"/>
      <c r="F521" s="28"/>
      <c r="G521" s="28"/>
    </row>
    <row r="522" spans="1:7" s="3" customFormat="1" ht="15.75" customHeight="1">
      <c r="A522" s="47"/>
      <c r="B522" s="213" t="s">
        <v>4</v>
      </c>
      <c r="C522" s="213" t="s">
        <v>5</v>
      </c>
      <c r="D522" s="213" t="s">
        <v>6</v>
      </c>
      <c r="E522" s="31" t="s">
        <v>7</v>
      </c>
      <c r="F522" s="31" t="s">
        <v>7</v>
      </c>
      <c r="G522" s="31" t="s">
        <v>173</v>
      </c>
    </row>
    <row r="523" spans="1:7" s="3" customFormat="1" ht="15.75" customHeight="1">
      <c r="A523" s="47" t="s">
        <v>721</v>
      </c>
      <c r="B523" s="213"/>
      <c r="C523" s="213"/>
      <c r="D523" s="213"/>
      <c r="E523" s="31" t="s">
        <v>8</v>
      </c>
      <c r="F523" s="31" t="s">
        <v>9</v>
      </c>
      <c r="G523" s="31" t="s">
        <v>10</v>
      </c>
    </row>
    <row r="524" spans="1:7" s="3" customFormat="1" ht="15.75" customHeight="1">
      <c r="A524" s="47"/>
      <c r="B524" s="112" t="s">
        <v>722</v>
      </c>
      <c r="C524" s="112" t="s">
        <v>723</v>
      </c>
      <c r="D524" s="225" t="s">
        <v>174</v>
      </c>
      <c r="E524" s="21">
        <v>46334</v>
      </c>
      <c r="F524" s="21">
        <f>E524+4</f>
        <v>46338</v>
      </c>
      <c r="G524" s="21">
        <f>F524+3</f>
        <v>46341</v>
      </c>
    </row>
    <row r="525" spans="1:7" s="3" customFormat="1" ht="15.75" customHeight="1">
      <c r="A525" s="47"/>
      <c r="B525" s="186" t="s">
        <v>175</v>
      </c>
      <c r="C525" s="186" t="s">
        <v>176</v>
      </c>
      <c r="D525" s="225"/>
      <c r="E525" s="21">
        <f t="shared" ref="E525:G528" si="99">E524+7</f>
        <v>46341</v>
      </c>
      <c r="F525" s="21">
        <f t="shared" si="99"/>
        <v>46345</v>
      </c>
      <c r="G525" s="21">
        <f t="shared" si="99"/>
        <v>46348</v>
      </c>
    </row>
    <row r="526" spans="1:7" s="3" customFormat="1" ht="15.75" customHeight="1">
      <c r="A526" s="47"/>
      <c r="B526" s="186" t="s">
        <v>722</v>
      </c>
      <c r="C526" s="186" t="s">
        <v>724</v>
      </c>
      <c r="D526" s="225"/>
      <c r="E526" s="21">
        <f t="shared" si="99"/>
        <v>46348</v>
      </c>
      <c r="F526" s="21">
        <f t="shared" si="99"/>
        <v>46352</v>
      </c>
      <c r="G526" s="21">
        <f t="shared" si="99"/>
        <v>46355</v>
      </c>
    </row>
    <row r="527" spans="1:7" s="3" customFormat="1" ht="15.75" customHeight="1">
      <c r="A527" s="47"/>
      <c r="B527" s="186" t="s">
        <v>175</v>
      </c>
      <c r="C527" s="186" t="s">
        <v>725</v>
      </c>
      <c r="D527" s="225"/>
      <c r="E527" s="21">
        <f t="shared" si="99"/>
        <v>46355</v>
      </c>
      <c r="F527" s="21">
        <f t="shared" si="99"/>
        <v>46359</v>
      </c>
      <c r="G527" s="21">
        <f t="shared" si="99"/>
        <v>46362</v>
      </c>
    </row>
    <row r="528" spans="1:7" s="3" customFormat="1" ht="15.75" customHeight="1">
      <c r="A528" s="47"/>
      <c r="B528" s="112" t="s">
        <v>726</v>
      </c>
      <c r="C528" s="112"/>
      <c r="D528" s="225"/>
      <c r="E528" s="21">
        <f>E527+7</f>
        <v>46362</v>
      </c>
      <c r="F528" s="21">
        <f t="shared" si="99"/>
        <v>46366</v>
      </c>
      <c r="G528" s="21">
        <f t="shared" si="99"/>
        <v>46369</v>
      </c>
    </row>
    <row r="529" spans="1:8" s="3" customFormat="1" ht="15.75" customHeight="1">
      <c r="A529" s="45"/>
      <c r="B529" s="114"/>
      <c r="D529" s="104"/>
      <c r="E529" s="40"/>
      <c r="F529" s="40"/>
      <c r="G529" s="40"/>
    </row>
    <row r="530" spans="1:8" s="3" customFormat="1" ht="15.75" customHeight="1">
      <c r="A530" s="115" t="s">
        <v>177</v>
      </c>
      <c r="B530" s="116"/>
      <c r="C530" s="116"/>
      <c r="D530" s="116"/>
      <c r="E530" s="116"/>
      <c r="F530" s="116"/>
      <c r="G530" s="116"/>
    </row>
    <row r="531" spans="1:8" s="3" customFormat="1" ht="15.75" customHeight="1">
      <c r="A531" s="240"/>
      <c r="B531" s="240"/>
      <c r="C531" s="69"/>
      <c r="D531" s="70"/>
      <c r="E531" s="70"/>
      <c r="F531" s="68"/>
      <c r="G531" s="68"/>
    </row>
    <row r="532" spans="1:8" s="3" customFormat="1" ht="15.75" customHeight="1">
      <c r="A532" s="45" t="s">
        <v>727</v>
      </c>
      <c r="B532" s="232" t="s">
        <v>4</v>
      </c>
      <c r="C532" s="232" t="s">
        <v>5</v>
      </c>
      <c r="D532" s="211" t="s">
        <v>6</v>
      </c>
      <c r="E532" s="16" t="s">
        <v>7</v>
      </c>
      <c r="F532" s="16" t="s">
        <v>7</v>
      </c>
      <c r="G532" s="16" t="s">
        <v>178</v>
      </c>
    </row>
    <row r="533" spans="1:8" s="3" customFormat="1" ht="15.75" customHeight="1">
      <c r="A533" s="45"/>
      <c r="B533" s="232"/>
      <c r="C533" s="232"/>
      <c r="D533" s="212"/>
      <c r="E533" s="16" t="s">
        <v>8</v>
      </c>
      <c r="F533" s="16" t="s">
        <v>9</v>
      </c>
      <c r="G533" s="16" t="s">
        <v>10</v>
      </c>
    </row>
    <row r="534" spans="1:8" s="3" customFormat="1" ht="15.75" customHeight="1">
      <c r="A534" s="47"/>
      <c r="B534" s="99" t="s">
        <v>728</v>
      </c>
      <c r="C534" s="99" t="s">
        <v>729</v>
      </c>
      <c r="D534" s="196" t="s">
        <v>179</v>
      </c>
      <c r="E534" s="21">
        <v>46329</v>
      </c>
      <c r="F534" s="21">
        <f>E534+4</f>
        <v>46333</v>
      </c>
      <c r="G534" s="21">
        <f>F534+3</f>
        <v>46336</v>
      </c>
      <c r="H534" s="4"/>
    </row>
    <row r="535" spans="1:8" s="3" customFormat="1" ht="15.75" customHeight="1">
      <c r="A535" s="47"/>
      <c r="B535" s="99" t="s">
        <v>730</v>
      </c>
      <c r="C535" s="99" t="s">
        <v>731</v>
      </c>
      <c r="D535" s="209"/>
      <c r="E535" s="21">
        <f t="shared" ref="E535:E536" si="100">E534+7</f>
        <v>46336</v>
      </c>
      <c r="F535" s="21">
        <f t="shared" ref="F535:G538" si="101">F534+7</f>
        <v>46340</v>
      </c>
      <c r="G535" s="21">
        <f t="shared" si="101"/>
        <v>46343</v>
      </c>
      <c r="H535" s="4"/>
    </row>
    <row r="536" spans="1:8" s="3" customFormat="1" ht="15.75" customHeight="1">
      <c r="A536" s="47"/>
      <c r="B536" s="99" t="s">
        <v>732</v>
      </c>
      <c r="C536" s="99" t="s">
        <v>733</v>
      </c>
      <c r="D536" s="209"/>
      <c r="E536" s="21">
        <f t="shared" si="100"/>
        <v>46343</v>
      </c>
      <c r="F536" s="21">
        <f t="shared" si="101"/>
        <v>46347</v>
      </c>
      <c r="G536" s="21">
        <f t="shared" si="101"/>
        <v>46350</v>
      </c>
      <c r="H536" s="4"/>
    </row>
    <row r="537" spans="1:8" s="3" customFormat="1" ht="15.75" customHeight="1">
      <c r="A537" s="47"/>
      <c r="B537" s="99" t="s">
        <v>734</v>
      </c>
      <c r="C537" s="99" t="s">
        <v>735</v>
      </c>
      <c r="D537" s="209"/>
      <c r="E537" s="21">
        <f t="shared" ref="E537" si="102">E536+7</f>
        <v>46350</v>
      </c>
      <c r="F537" s="21">
        <f t="shared" si="101"/>
        <v>46354</v>
      </c>
      <c r="G537" s="21">
        <f t="shared" si="101"/>
        <v>46357</v>
      </c>
      <c r="H537" s="4"/>
    </row>
    <row r="538" spans="1:8" s="3" customFormat="1" ht="15.75" customHeight="1">
      <c r="A538" s="47"/>
      <c r="B538" s="99" t="s">
        <v>23</v>
      </c>
      <c r="C538" s="99"/>
      <c r="D538" s="210"/>
      <c r="E538" s="21">
        <f t="shared" ref="E538" si="103">E537+7</f>
        <v>46357</v>
      </c>
      <c r="F538" s="21">
        <f t="shared" si="101"/>
        <v>46361</v>
      </c>
      <c r="G538" s="21">
        <f t="shared" si="101"/>
        <v>46364</v>
      </c>
      <c r="H538" s="4"/>
    </row>
    <row r="539" spans="1:8" s="3" customFormat="1" ht="15.75" customHeight="1">
      <c r="A539" s="47"/>
      <c r="B539" s="4"/>
      <c r="C539" s="4"/>
      <c r="D539" s="88"/>
      <c r="E539" s="88"/>
      <c r="F539" s="28"/>
      <c r="G539" s="28"/>
      <c r="H539" s="4"/>
    </row>
    <row r="540" spans="1:8" s="3" customFormat="1" ht="15.75" customHeight="1">
      <c r="A540" s="199"/>
      <c r="B540" s="199"/>
      <c r="C540" s="49"/>
      <c r="D540" s="50"/>
      <c r="E540" s="50"/>
      <c r="F540" s="48"/>
      <c r="G540" s="48"/>
      <c r="H540" s="4"/>
    </row>
    <row r="541" spans="1:8" s="3" customFormat="1" ht="15.75" customHeight="1">
      <c r="A541" s="47" t="s">
        <v>180</v>
      </c>
      <c r="B541" s="194" t="s">
        <v>4</v>
      </c>
      <c r="C541" s="194" t="s">
        <v>5</v>
      </c>
      <c r="D541" s="194" t="s">
        <v>6</v>
      </c>
      <c r="E541" s="31" t="s">
        <v>7</v>
      </c>
      <c r="F541" s="31" t="s">
        <v>7</v>
      </c>
      <c r="G541" s="31" t="s">
        <v>180</v>
      </c>
      <c r="H541" s="4"/>
    </row>
    <row r="542" spans="1:8" s="3" customFormat="1" ht="15.75" customHeight="1">
      <c r="A542" s="47"/>
      <c r="B542" s="195"/>
      <c r="C542" s="195"/>
      <c r="D542" s="195"/>
      <c r="E542" s="31" t="s">
        <v>8</v>
      </c>
      <c r="F542" s="31" t="s">
        <v>9</v>
      </c>
      <c r="G542" s="31" t="s">
        <v>10</v>
      </c>
      <c r="H542" s="4"/>
    </row>
    <row r="543" spans="1:8" s="3" customFormat="1" ht="15.75" customHeight="1">
      <c r="A543" s="4"/>
      <c r="B543" s="99" t="s">
        <v>728</v>
      </c>
      <c r="C543" s="99" t="s">
        <v>729</v>
      </c>
      <c r="D543" s="196" t="s">
        <v>179</v>
      </c>
      <c r="E543" s="21">
        <v>46329</v>
      </c>
      <c r="F543" s="21">
        <f>E543+4</f>
        <v>46333</v>
      </c>
      <c r="G543" s="21">
        <f>F543+2</f>
        <v>46335</v>
      </c>
      <c r="H543" s="4"/>
    </row>
    <row r="544" spans="1:8" s="3" customFormat="1" ht="15.75" customHeight="1">
      <c r="A544" s="47"/>
      <c r="B544" s="99" t="s">
        <v>730</v>
      </c>
      <c r="C544" s="99" t="s">
        <v>731</v>
      </c>
      <c r="D544" s="209"/>
      <c r="E544" s="21">
        <f t="shared" ref="E544:E547" si="104">E543+7</f>
        <v>46336</v>
      </c>
      <c r="F544" s="21">
        <f t="shared" ref="F544:G547" si="105">F543+7</f>
        <v>46340</v>
      </c>
      <c r="G544" s="21">
        <f t="shared" si="105"/>
        <v>46342</v>
      </c>
      <c r="H544" s="4"/>
    </row>
    <row r="545" spans="1:8" s="3" customFormat="1" ht="15.75" customHeight="1">
      <c r="A545" s="47"/>
      <c r="B545" s="99" t="s">
        <v>732</v>
      </c>
      <c r="C545" s="99" t="s">
        <v>733</v>
      </c>
      <c r="D545" s="209"/>
      <c r="E545" s="21">
        <f t="shared" si="104"/>
        <v>46343</v>
      </c>
      <c r="F545" s="21">
        <f t="shared" si="105"/>
        <v>46347</v>
      </c>
      <c r="G545" s="21">
        <f t="shared" si="105"/>
        <v>46349</v>
      </c>
      <c r="H545" s="4"/>
    </row>
    <row r="546" spans="1:8" s="3" customFormat="1" ht="15.75" customHeight="1">
      <c r="A546" s="47"/>
      <c r="B546" s="99" t="s">
        <v>734</v>
      </c>
      <c r="C546" s="99" t="s">
        <v>735</v>
      </c>
      <c r="D546" s="209"/>
      <c r="E546" s="21">
        <f t="shared" si="104"/>
        <v>46350</v>
      </c>
      <c r="F546" s="21">
        <f t="shared" si="105"/>
        <v>46354</v>
      </c>
      <c r="G546" s="21">
        <f t="shared" si="105"/>
        <v>46356</v>
      </c>
      <c r="H546" s="4"/>
    </row>
    <row r="547" spans="1:8" s="3" customFormat="1" ht="15.75" customHeight="1">
      <c r="A547" s="47"/>
      <c r="B547" s="99" t="s">
        <v>23</v>
      </c>
      <c r="C547" s="99"/>
      <c r="D547" s="210"/>
      <c r="E547" s="21">
        <f t="shared" si="104"/>
        <v>46357</v>
      </c>
      <c r="F547" s="21">
        <f t="shared" si="105"/>
        <v>46361</v>
      </c>
      <c r="G547" s="21">
        <f t="shared" si="105"/>
        <v>46363</v>
      </c>
      <c r="H547" s="4"/>
    </row>
    <row r="548" spans="1:8" s="3" customFormat="1" ht="15.75" customHeight="1">
      <c r="A548" s="199"/>
      <c r="B548" s="199"/>
      <c r="C548" s="49"/>
      <c r="D548" s="50"/>
      <c r="E548" s="50"/>
      <c r="F548" s="48"/>
      <c r="G548" s="48"/>
      <c r="H548" s="4"/>
    </row>
    <row r="549" spans="1:8" s="3" customFormat="1" ht="15.75" customHeight="1">
      <c r="A549" s="117"/>
      <c r="C549" s="43"/>
      <c r="D549" s="44"/>
      <c r="E549" s="44"/>
      <c r="F549" s="42"/>
      <c r="G549" s="42"/>
    </row>
    <row r="550" spans="1:8" s="3" customFormat="1" ht="15.75" customHeight="1">
      <c r="A550" s="45" t="s">
        <v>736</v>
      </c>
      <c r="B550" s="211" t="s">
        <v>4</v>
      </c>
      <c r="C550" s="211" t="s">
        <v>5</v>
      </c>
      <c r="D550" s="211" t="s">
        <v>6</v>
      </c>
      <c r="E550" s="16" t="s">
        <v>7</v>
      </c>
      <c r="F550" s="16" t="s">
        <v>7</v>
      </c>
      <c r="G550" s="16" t="s">
        <v>181</v>
      </c>
    </row>
    <row r="551" spans="1:8" s="3" customFormat="1" ht="15.75" customHeight="1">
      <c r="A551" s="45"/>
      <c r="B551" s="212"/>
      <c r="C551" s="212"/>
      <c r="D551" s="212"/>
      <c r="E551" s="118" t="s">
        <v>8</v>
      </c>
      <c r="F551" s="16" t="s">
        <v>9</v>
      </c>
      <c r="G551" s="16" t="s">
        <v>10</v>
      </c>
    </row>
    <row r="552" spans="1:8" s="3" customFormat="1" ht="15.75" customHeight="1">
      <c r="B552" s="57" t="s">
        <v>182</v>
      </c>
      <c r="C552" s="119" t="s">
        <v>737</v>
      </c>
      <c r="D552" s="196" t="s">
        <v>183</v>
      </c>
      <c r="E552" s="21">
        <v>46298</v>
      </c>
      <c r="F552" s="35">
        <f>E552+5</f>
        <v>46303</v>
      </c>
      <c r="G552" s="21">
        <f>F552+2</f>
        <v>46305</v>
      </c>
    </row>
    <row r="553" spans="1:8" s="3" customFormat="1" ht="15.75" customHeight="1">
      <c r="A553" s="45"/>
      <c r="B553" s="119" t="s">
        <v>182</v>
      </c>
      <c r="C553" s="119" t="s">
        <v>738</v>
      </c>
      <c r="D553" s="209"/>
      <c r="E553" s="21">
        <f t="shared" ref="E553:E556" si="106">E552+7</f>
        <v>46305</v>
      </c>
      <c r="F553" s="35">
        <f t="shared" ref="F553:G556" si="107">F552+7</f>
        <v>46310</v>
      </c>
      <c r="G553" s="21">
        <f t="shared" si="107"/>
        <v>46312</v>
      </c>
    </row>
    <row r="554" spans="1:8" s="3" customFormat="1" ht="15.75" customHeight="1">
      <c r="A554" s="45"/>
      <c r="B554" s="119" t="s">
        <v>182</v>
      </c>
      <c r="C554" s="119" t="s">
        <v>739</v>
      </c>
      <c r="D554" s="209"/>
      <c r="E554" s="21">
        <f t="shared" si="106"/>
        <v>46312</v>
      </c>
      <c r="F554" s="35">
        <f t="shared" si="107"/>
        <v>46317</v>
      </c>
      <c r="G554" s="21">
        <f t="shared" si="107"/>
        <v>46319</v>
      </c>
    </row>
    <row r="555" spans="1:8" s="3" customFormat="1" ht="15.75" customHeight="1">
      <c r="A555" s="45"/>
      <c r="B555" s="119" t="s">
        <v>182</v>
      </c>
      <c r="C555" s="119" t="s">
        <v>740</v>
      </c>
      <c r="D555" s="209"/>
      <c r="E555" s="21">
        <f t="shared" si="106"/>
        <v>46319</v>
      </c>
      <c r="F555" s="35">
        <f t="shared" si="107"/>
        <v>46324</v>
      </c>
      <c r="G555" s="21">
        <f t="shared" si="107"/>
        <v>46326</v>
      </c>
    </row>
    <row r="556" spans="1:8" s="3" customFormat="1" ht="15.75" customHeight="1">
      <c r="A556" s="45"/>
      <c r="B556" s="57" t="s">
        <v>182</v>
      </c>
      <c r="C556" s="119" t="s">
        <v>741</v>
      </c>
      <c r="D556" s="210"/>
      <c r="E556" s="21">
        <f t="shared" si="106"/>
        <v>46326</v>
      </c>
      <c r="F556" s="35">
        <f t="shared" si="107"/>
        <v>46331</v>
      </c>
      <c r="G556" s="21">
        <f t="shared" si="107"/>
        <v>46333</v>
      </c>
    </row>
    <row r="557" spans="1:8" s="3" customFormat="1" ht="15.75" customHeight="1">
      <c r="A557" s="45"/>
      <c r="B557" s="64"/>
      <c r="C557" s="120"/>
      <c r="D557" s="49"/>
      <c r="E557" s="49"/>
      <c r="F557" s="50"/>
      <c r="G557" s="48"/>
    </row>
    <row r="558" spans="1:8" s="3" customFormat="1" ht="15.75" customHeight="1">
      <c r="A558" s="45"/>
      <c r="B558" s="88"/>
      <c r="C558" s="88"/>
      <c r="D558" s="88"/>
      <c r="E558" s="88"/>
      <c r="F558" s="28"/>
      <c r="G558" s="28"/>
    </row>
    <row r="559" spans="1:8" s="3" customFormat="1" ht="15.75" customHeight="1">
      <c r="A559" s="45"/>
      <c r="B559" s="5"/>
      <c r="C559" s="49"/>
      <c r="D559" s="50"/>
      <c r="E559" s="50"/>
      <c r="F559" s="48"/>
      <c r="G559" s="48"/>
    </row>
    <row r="560" spans="1:8" s="3" customFormat="1" ht="15.75" customHeight="1">
      <c r="A560" s="45"/>
      <c r="B560" s="194" t="s">
        <v>4</v>
      </c>
      <c r="C560" s="194" t="s">
        <v>5</v>
      </c>
      <c r="D560" s="194" t="s">
        <v>6</v>
      </c>
      <c r="E560" s="31" t="s">
        <v>7</v>
      </c>
      <c r="F560" s="31" t="s">
        <v>7</v>
      </c>
      <c r="G560" s="31" t="s">
        <v>184</v>
      </c>
    </row>
    <row r="561" spans="1:7" s="3" customFormat="1" ht="15.75" customHeight="1">
      <c r="A561" s="45" t="s">
        <v>185</v>
      </c>
      <c r="B561" s="195"/>
      <c r="C561" s="195"/>
      <c r="D561" s="195"/>
      <c r="E561" s="84" t="s">
        <v>8</v>
      </c>
      <c r="F561" s="31" t="s">
        <v>9</v>
      </c>
      <c r="G561" s="31" t="s">
        <v>10</v>
      </c>
    </row>
    <row r="562" spans="1:7" s="3" customFormat="1" ht="15.75" customHeight="1">
      <c r="A562" s="45"/>
      <c r="B562" s="189" t="s">
        <v>182</v>
      </c>
      <c r="C562" s="119" t="s">
        <v>737</v>
      </c>
      <c r="D562" s="196" t="s">
        <v>183</v>
      </c>
      <c r="E562" s="21">
        <v>46298</v>
      </c>
      <c r="F562" s="35">
        <f>E562+5</f>
        <v>46303</v>
      </c>
      <c r="G562" s="21">
        <f>F562+3</f>
        <v>46306</v>
      </c>
    </row>
    <row r="563" spans="1:7" s="3" customFormat="1" ht="15.75" customHeight="1">
      <c r="A563" s="45"/>
      <c r="B563" s="119" t="s">
        <v>182</v>
      </c>
      <c r="C563" s="119" t="s">
        <v>738</v>
      </c>
      <c r="D563" s="209"/>
      <c r="E563" s="21">
        <f t="shared" ref="E563:E566" si="108">E562+7</f>
        <v>46305</v>
      </c>
      <c r="F563" s="35">
        <f t="shared" ref="F563:G566" si="109">F562+7</f>
        <v>46310</v>
      </c>
      <c r="G563" s="21">
        <f t="shared" si="109"/>
        <v>46313</v>
      </c>
    </row>
    <row r="564" spans="1:7" s="3" customFormat="1" ht="15.75" customHeight="1">
      <c r="A564" s="45"/>
      <c r="B564" s="119" t="s">
        <v>182</v>
      </c>
      <c r="C564" s="119" t="s">
        <v>739</v>
      </c>
      <c r="D564" s="209"/>
      <c r="E564" s="21">
        <f t="shared" si="108"/>
        <v>46312</v>
      </c>
      <c r="F564" s="35">
        <f t="shared" si="109"/>
        <v>46317</v>
      </c>
      <c r="G564" s="21">
        <f t="shared" si="109"/>
        <v>46320</v>
      </c>
    </row>
    <row r="565" spans="1:7" s="3" customFormat="1" ht="15.75" customHeight="1">
      <c r="A565" s="45"/>
      <c r="B565" s="119" t="s">
        <v>182</v>
      </c>
      <c r="C565" s="119" t="s">
        <v>740</v>
      </c>
      <c r="D565" s="209"/>
      <c r="E565" s="21">
        <f t="shared" si="108"/>
        <v>46319</v>
      </c>
      <c r="F565" s="35">
        <f t="shared" si="109"/>
        <v>46324</v>
      </c>
      <c r="G565" s="21">
        <f t="shared" si="109"/>
        <v>46327</v>
      </c>
    </row>
    <row r="566" spans="1:7" s="3" customFormat="1" ht="15.75" customHeight="1">
      <c r="A566" s="117"/>
      <c r="B566" s="189" t="s">
        <v>182</v>
      </c>
      <c r="C566" s="119" t="s">
        <v>741</v>
      </c>
      <c r="D566" s="210"/>
      <c r="E566" s="21">
        <f t="shared" si="108"/>
        <v>46326</v>
      </c>
      <c r="F566" s="35">
        <f t="shared" si="109"/>
        <v>46331</v>
      </c>
      <c r="G566" s="21">
        <f t="shared" si="109"/>
        <v>46334</v>
      </c>
    </row>
    <row r="567" spans="1:7" s="3" customFormat="1" ht="15.75" customHeight="1">
      <c r="A567" s="45"/>
      <c r="B567" s="5"/>
      <c r="C567" s="49"/>
      <c r="D567" s="50"/>
      <c r="E567" s="50"/>
      <c r="F567" s="48"/>
      <c r="G567" s="48"/>
    </row>
    <row r="568" spans="1:7" s="3" customFormat="1" ht="15.75" customHeight="1">
      <c r="A568" s="45"/>
      <c r="B568" s="5"/>
      <c r="C568" s="49"/>
      <c r="D568" s="50"/>
      <c r="E568" s="50"/>
      <c r="F568" s="48"/>
      <c r="G568" s="48"/>
    </row>
    <row r="569" spans="1:7" s="3" customFormat="1" ht="15.75" customHeight="1">
      <c r="A569" s="45" t="s">
        <v>742</v>
      </c>
      <c r="B569" s="194" t="s">
        <v>4</v>
      </c>
      <c r="C569" s="194" t="s">
        <v>5</v>
      </c>
      <c r="D569" s="194" t="s">
        <v>6</v>
      </c>
      <c r="E569" s="31" t="s">
        <v>7</v>
      </c>
      <c r="F569" s="31" t="s">
        <v>7</v>
      </c>
      <c r="G569" s="31" t="s">
        <v>186</v>
      </c>
    </row>
    <row r="570" spans="1:7" s="3" customFormat="1" ht="15.75" customHeight="1">
      <c r="A570" s="45"/>
      <c r="B570" s="195"/>
      <c r="C570" s="195"/>
      <c r="D570" s="195"/>
      <c r="E570" s="84" t="s">
        <v>8</v>
      </c>
      <c r="F570" s="31" t="s">
        <v>9</v>
      </c>
      <c r="G570" s="31" t="s">
        <v>10</v>
      </c>
    </row>
    <row r="571" spans="1:7" s="3" customFormat="1" ht="15.75" customHeight="1">
      <c r="A571" s="45"/>
      <c r="B571" s="31" t="s">
        <v>187</v>
      </c>
      <c r="C571" s="121" t="s">
        <v>743</v>
      </c>
      <c r="D571" s="196" t="s">
        <v>188</v>
      </c>
      <c r="E571" s="21">
        <v>46327</v>
      </c>
      <c r="F571" s="21">
        <f>E571+3</f>
        <v>46330</v>
      </c>
      <c r="G571" s="21">
        <f>F571+2</f>
        <v>46332</v>
      </c>
    </row>
    <row r="572" spans="1:7" s="3" customFormat="1" ht="15.75" customHeight="1">
      <c r="A572" s="45"/>
      <c r="B572" s="31" t="s">
        <v>187</v>
      </c>
      <c r="C572" s="121" t="s">
        <v>744</v>
      </c>
      <c r="D572" s="217"/>
      <c r="E572" s="21">
        <f t="shared" ref="E572:G575" si="110">E571+7</f>
        <v>46334</v>
      </c>
      <c r="F572" s="21">
        <f t="shared" si="110"/>
        <v>46337</v>
      </c>
      <c r="G572" s="21">
        <f t="shared" si="110"/>
        <v>46339</v>
      </c>
    </row>
    <row r="573" spans="1:7" s="3" customFormat="1" ht="15.75" customHeight="1">
      <c r="A573" s="45"/>
      <c r="B573" s="31" t="s">
        <v>187</v>
      </c>
      <c r="C573" s="121" t="s">
        <v>745</v>
      </c>
      <c r="D573" s="217"/>
      <c r="E573" s="21">
        <f t="shared" si="110"/>
        <v>46341</v>
      </c>
      <c r="F573" s="21">
        <f t="shared" si="110"/>
        <v>46344</v>
      </c>
      <c r="G573" s="21">
        <f t="shared" si="110"/>
        <v>46346</v>
      </c>
    </row>
    <row r="574" spans="1:7" s="3" customFormat="1" ht="15.75" customHeight="1">
      <c r="A574" s="45"/>
      <c r="B574" s="31" t="s">
        <v>187</v>
      </c>
      <c r="C574" s="121" t="s">
        <v>746</v>
      </c>
      <c r="D574" s="217"/>
      <c r="E574" s="21">
        <f t="shared" si="110"/>
        <v>46348</v>
      </c>
      <c r="F574" s="21">
        <f t="shared" si="110"/>
        <v>46351</v>
      </c>
      <c r="G574" s="21">
        <f t="shared" si="110"/>
        <v>46353</v>
      </c>
    </row>
    <row r="575" spans="1:7" s="3" customFormat="1" ht="15.75" customHeight="1">
      <c r="A575" s="45"/>
      <c r="B575" s="31" t="s">
        <v>187</v>
      </c>
      <c r="C575" s="121" t="s">
        <v>747</v>
      </c>
      <c r="D575" s="195"/>
      <c r="E575" s="21">
        <f t="shared" si="110"/>
        <v>46355</v>
      </c>
      <c r="F575" s="21">
        <f t="shared" si="110"/>
        <v>46358</v>
      </c>
      <c r="G575" s="21">
        <f t="shared" si="110"/>
        <v>46360</v>
      </c>
    </row>
    <row r="576" spans="1:7" s="3" customFormat="1" ht="15.75" customHeight="1">
      <c r="A576" s="45"/>
      <c r="B576" s="88"/>
      <c r="C576" s="122"/>
      <c r="D576" s="88"/>
      <c r="E576" s="88"/>
      <c r="F576" s="123"/>
      <c r="G576" s="123"/>
    </row>
    <row r="577" spans="1:7" s="3" customFormat="1" ht="15.75" customHeight="1">
      <c r="A577" s="45"/>
      <c r="B577" s="194" t="s">
        <v>4</v>
      </c>
      <c r="C577" s="194" t="s">
        <v>5</v>
      </c>
      <c r="D577" s="194" t="s">
        <v>6</v>
      </c>
      <c r="E577" s="31" t="s">
        <v>7</v>
      </c>
      <c r="F577" s="31" t="s">
        <v>7</v>
      </c>
      <c r="G577" s="31" t="s">
        <v>186</v>
      </c>
    </row>
    <row r="578" spans="1:7" s="3" customFormat="1" ht="15.75" customHeight="1">
      <c r="A578" s="45"/>
      <c r="B578" s="195"/>
      <c r="C578" s="195"/>
      <c r="D578" s="195"/>
      <c r="E578" s="84" t="s">
        <v>8</v>
      </c>
      <c r="F578" s="31" t="s">
        <v>9</v>
      </c>
      <c r="G578" s="31" t="s">
        <v>10</v>
      </c>
    </row>
    <row r="579" spans="1:7" s="3" customFormat="1" ht="15.75" customHeight="1">
      <c r="A579" s="45"/>
      <c r="B579" s="187" t="s">
        <v>191</v>
      </c>
      <c r="C579" s="187" t="s">
        <v>192</v>
      </c>
      <c r="D579" s="196" t="s">
        <v>190</v>
      </c>
      <c r="E579" s="21">
        <v>46328</v>
      </c>
      <c r="F579" s="21">
        <f>E579+3</f>
        <v>46331</v>
      </c>
      <c r="G579" s="21">
        <f>F579+3</f>
        <v>46334</v>
      </c>
    </row>
    <row r="580" spans="1:7" s="3" customFormat="1" ht="15.75" customHeight="1">
      <c r="A580" s="45"/>
      <c r="B580" s="188" t="s">
        <v>189</v>
      </c>
      <c r="C580" s="187" t="s">
        <v>748</v>
      </c>
      <c r="D580" s="217"/>
      <c r="E580" s="21">
        <f t="shared" ref="E580" si="111">E579+7</f>
        <v>46335</v>
      </c>
      <c r="F580" s="21">
        <f t="shared" ref="F580:G583" si="112">F579+7</f>
        <v>46338</v>
      </c>
      <c r="G580" s="21">
        <f t="shared" si="112"/>
        <v>46341</v>
      </c>
    </row>
    <row r="581" spans="1:7" s="3" customFormat="1" ht="15.75" customHeight="1">
      <c r="A581" s="45"/>
      <c r="B581" s="187" t="s">
        <v>191</v>
      </c>
      <c r="C581" s="187" t="s">
        <v>749</v>
      </c>
      <c r="D581" s="217"/>
      <c r="E581" s="21">
        <f t="shared" ref="E581" si="113">E580+7</f>
        <v>46342</v>
      </c>
      <c r="F581" s="21">
        <f t="shared" si="112"/>
        <v>46345</v>
      </c>
      <c r="G581" s="21">
        <f t="shared" si="112"/>
        <v>46348</v>
      </c>
    </row>
    <row r="582" spans="1:7" s="3" customFormat="1" ht="15.75" customHeight="1">
      <c r="A582" s="45"/>
      <c r="B582" s="188" t="s">
        <v>189</v>
      </c>
      <c r="C582" s="187" t="s">
        <v>749</v>
      </c>
      <c r="D582" s="217"/>
      <c r="E582" s="21">
        <f t="shared" ref="E582" si="114">E581+7</f>
        <v>46349</v>
      </c>
      <c r="F582" s="21">
        <f t="shared" si="112"/>
        <v>46352</v>
      </c>
      <c r="G582" s="21">
        <f t="shared" si="112"/>
        <v>46355</v>
      </c>
    </row>
    <row r="583" spans="1:7" s="3" customFormat="1" ht="15.75" customHeight="1">
      <c r="A583" s="45"/>
      <c r="B583" s="31" t="s">
        <v>191</v>
      </c>
      <c r="C583" s="31" t="s">
        <v>750</v>
      </c>
      <c r="D583" s="195"/>
      <c r="E583" s="21">
        <f t="shared" ref="E583" si="115">E582+7</f>
        <v>46356</v>
      </c>
      <c r="F583" s="21">
        <f t="shared" si="112"/>
        <v>46359</v>
      </c>
      <c r="G583" s="21">
        <f t="shared" si="112"/>
        <v>46362</v>
      </c>
    </row>
    <row r="584" spans="1:7" s="3" customFormat="1" ht="15.75" customHeight="1">
      <c r="A584" s="45"/>
      <c r="B584" s="88"/>
      <c r="C584" s="87"/>
      <c r="D584" s="88"/>
      <c r="E584" s="88"/>
      <c r="F584" s="28"/>
      <c r="G584" s="28"/>
    </row>
    <row r="585" spans="1:7" s="3" customFormat="1" ht="15.75" customHeight="1">
      <c r="A585" s="45"/>
      <c r="B585" s="5"/>
      <c r="C585" s="49"/>
      <c r="D585" s="50"/>
      <c r="E585" s="50"/>
      <c r="F585" s="48"/>
      <c r="G585" s="48"/>
    </row>
    <row r="586" spans="1:7" s="3" customFormat="1" ht="15.75" customHeight="1">
      <c r="A586" s="45" t="s">
        <v>751</v>
      </c>
      <c r="B586" s="194" t="s">
        <v>4</v>
      </c>
      <c r="C586" s="194" t="s">
        <v>5</v>
      </c>
      <c r="D586" s="194" t="s">
        <v>6</v>
      </c>
      <c r="E586" s="31" t="s">
        <v>7</v>
      </c>
      <c r="F586" s="31" t="s">
        <v>7</v>
      </c>
      <c r="G586" s="31" t="s">
        <v>193</v>
      </c>
    </row>
    <row r="587" spans="1:7" s="3" customFormat="1" ht="15.75" customHeight="1">
      <c r="A587" s="45"/>
      <c r="B587" s="195"/>
      <c r="C587" s="195"/>
      <c r="D587" s="195"/>
      <c r="E587" s="84" t="s">
        <v>8</v>
      </c>
      <c r="F587" s="31" t="s">
        <v>9</v>
      </c>
      <c r="G587" s="31" t="s">
        <v>10</v>
      </c>
    </row>
    <row r="588" spans="1:7" s="3" customFormat="1" ht="15.75" customHeight="1">
      <c r="A588" s="45"/>
      <c r="B588" s="31" t="s">
        <v>194</v>
      </c>
      <c r="C588" s="57" t="s">
        <v>752</v>
      </c>
      <c r="D588" s="196" t="s">
        <v>195</v>
      </c>
      <c r="E588" s="21">
        <v>46325</v>
      </c>
      <c r="F588" s="21">
        <f>E588+3</f>
        <v>46328</v>
      </c>
      <c r="G588" s="21">
        <f>F588+3</f>
        <v>46331</v>
      </c>
    </row>
    <row r="589" spans="1:7" s="3" customFormat="1" ht="15.75" customHeight="1">
      <c r="A589" s="45"/>
      <c r="B589" s="31" t="s">
        <v>194</v>
      </c>
      <c r="C589" s="189" t="s">
        <v>753</v>
      </c>
      <c r="D589" s="217"/>
      <c r="E589" s="21">
        <f t="shared" ref="E589:G592" si="116">E588+7</f>
        <v>46332</v>
      </c>
      <c r="F589" s="21">
        <f t="shared" si="116"/>
        <v>46335</v>
      </c>
      <c r="G589" s="21">
        <f t="shared" si="116"/>
        <v>46338</v>
      </c>
    </row>
    <row r="590" spans="1:7" s="3" customFormat="1" ht="15.75" customHeight="1">
      <c r="A590" s="45"/>
      <c r="B590" s="31" t="s">
        <v>196</v>
      </c>
      <c r="C590" s="189" t="s">
        <v>754</v>
      </c>
      <c r="D590" s="217"/>
      <c r="E590" s="21">
        <f t="shared" si="116"/>
        <v>46339</v>
      </c>
      <c r="F590" s="21">
        <f t="shared" si="116"/>
        <v>46342</v>
      </c>
      <c r="G590" s="21">
        <f t="shared" si="116"/>
        <v>46345</v>
      </c>
    </row>
    <row r="591" spans="1:7" s="3" customFormat="1" ht="15.75" customHeight="1">
      <c r="A591" s="45"/>
      <c r="B591" s="31" t="s">
        <v>194</v>
      </c>
      <c r="C591" s="189" t="s">
        <v>755</v>
      </c>
      <c r="D591" s="217"/>
      <c r="E591" s="21">
        <f t="shared" si="116"/>
        <v>46346</v>
      </c>
      <c r="F591" s="21">
        <f t="shared" si="116"/>
        <v>46349</v>
      </c>
      <c r="G591" s="21">
        <f t="shared" si="116"/>
        <v>46352</v>
      </c>
    </row>
    <row r="592" spans="1:7" s="3" customFormat="1" ht="15.75" customHeight="1">
      <c r="A592" s="45"/>
      <c r="B592" s="31" t="s">
        <v>194</v>
      </c>
      <c r="C592" s="189" t="s">
        <v>756</v>
      </c>
      <c r="D592" s="195"/>
      <c r="E592" s="21">
        <f t="shared" si="116"/>
        <v>46353</v>
      </c>
      <c r="F592" s="21">
        <f t="shared" si="116"/>
        <v>46356</v>
      </c>
      <c r="G592" s="21">
        <f t="shared" si="116"/>
        <v>46359</v>
      </c>
    </row>
    <row r="593" spans="1:7" s="3" customFormat="1" ht="15.75" customHeight="1">
      <c r="A593" s="45"/>
      <c r="B593" s="49"/>
      <c r="C593" s="49"/>
      <c r="D593" s="49"/>
      <c r="E593" s="49"/>
      <c r="F593" s="50"/>
      <c r="G593" s="48"/>
    </row>
    <row r="594" spans="1:7" s="3" customFormat="1" ht="15.75" customHeight="1">
      <c r="A594" s="45"/>
      <c r="B594" s="194" t="s">
        <v>4</v>
      </c>
      <c r="C594" s="194" t="s">
        <v>5</v>
      </c>
      <c r="D594" s="194" t="s">
        <v>6</v>
      </c>
      <c r="E594" s="31" t="s">
        <v>7</v>
      </c>
      <c r="F594" s="31" t="s">
        <v>7</v>
      </c>
      <c r="G594" s="31" t="s">
        <v>193</v>
      </c>
    </row>
    <row r="595" spans="1:7" s="3" customFormat="1" ht="15.75" customHeight="1">
      <c r="A595" s="45"/>
      <c r="B595" s="195"/>
      <c r="C595" s="195"/>
      <c r="D595" s="195"/>
      <c r="E595" s="84" t="s">
        <v>8</v>
      </c>
      <c r="F595" s="31" t="s">
        <v>9</v>
      </c>
      <c r="G595" s="31" t="s">
        <v>10</v>
      </c>
    </row>
    <row r="596" spans="1:7" s="3" customFormat="1" ht="15.75" customHeight="1">
      <c r="A596" s="45"/>
      <c r="B596" s="31" t="s">
        <v>198</v>
      </c>
      <c r="C596" s="124" t="s">
        <v>200</v>
      </c>
      <c r="D596" s="196" t="s">
        <v>199</v>
      </c>
      <c r="E596" s="21">
        <v>46296</v>
      </c>
      <c r="F596" s="21">
        <f>E596+3</f>
        <v>46299</v>
      </c>
      <c r="G596" s="21">
        <f>F596+3</f>
        <v>46302</v>
      </c>
    </row>
    <row r="597" spans="1:7" s="3" customFormat="1" ht="15.75" customHeight="1">
      <c r="A597" s="45"/>
      <c r="B597" s="31" t="s">
        <v>198</v>
      </c>
      <c r="C597" s="124" t="s">
        <v>757</v>
      </c>
      <c r="D597" s="209"/>
      <c r="E597" s="21">
        <f t="shared" ref="E597:G600" si="117">E596+7</f>
        <v>46303</v>
      </c>
      <c r="F597" s="21">
        <f t="shared" si="117"/>
        <v>46306</v>
      </c>
      <c r="G597" s="21">
        <f t="shared" si="117"/>
        <v>46309</v>
      </c>
    </row>
    <row r="598" spans="1:7" s="3" customFormat="1" ht="15.75" customHeight="1">
      <c r="A598" s="45"/>
      <c r="B598" s="31" t="s">
        <v>198</v>
      </c>
      <c r="C598" s="124" t="s">
        <v>758</v>
      </c>
      <c r="D598" s="209"/>
      <c r="E598" s="21">
        <f t="shared" si="117"/>
        <v>46310</v>
      </c>
      <c r="F598" s="21">
        <f t="shared" si="117"/>
        <v>46313</v>
      </c>
      <c r="G598" s="21">
        <f t="shared" si="117"/>
        <v>46316</v>
      </c>
    </row>
    <row r="599" spans="1:7" s="3" customFormat="1" ht="15.75" customHeight="1">
      <c r="A599" s="45"/>
      <c r="B599" s="31" t="s">
        <v>198</v>
      </c>
      <c r="C599" s="124" t="s">
        <v>759</v>
      </c>
      <c r="D599" s="209"/>
      <c r="E599" s="21">
        <f t="shared" si="117"/>
        <v>46317</v>
      </c>
      <c r="F599" s="21">
        <f t="shared" si="117"/>
        <v>46320</v>
      </c>
      <c r="G599" s="21">
        <f t="shared" si="117"/>
        <v>46323</v>
      </c>
    </row>
    <row r="600" spans="1:7" s="3" customFormat="1" ht="15.75" customHeight="1">
      <c r="A600" s="45"/>
      <c r="B600" s="31" t="s">
        <v>198</v>
      </c>
      <c r="C600" s="124" t="s">
        <v>760</v>
      </c>
      <c r="D600" s="210"/>
      <c r="E600" s="21">
        <f t="shared" si="117"/>
        <v>46324</v>
      </c>
      <c r="F600" s="21">
        <f t="shared" si="117"/>
        <v>46327</v>
      </c>
      <c r="G600" s="21">
        <f t="shared" si="117"/>
        <v>46330</v>
      </c>
    </row>
    <row r="601" spans="1:7" s="3" customFormat="1" ht="15.75" customHeight="1">
      <c r="A601" s="45"/>
      <c r="B601" s="25"/>
      <c r="C601" s="88"/>
      <c r="D601" s="88"/>
      <c r="E601" s="88"/>
      <c r="F601" s="28"/>
      <c r="G601" s="28"/>
    </row>
    <row r="602" spans="1:7" s="3" customFormat="1" ht="15.75" customHeight="1">
      <c r="A602" s="45"/>
      <c r="B602" s="5"/>
      <c r="C602" s="49"/>
      <c r="D602" s="50"/>
      <c r="E602" s="50"/>
      <c r="F602" s="48"/>
      <c r="G602" s="48"/>
    </row>
    <row r="603" spans="1:7" s="3" customFormat="1" ht="15.75" customHeight="1">
      <c r="A603" s="45"/>
      <c r="B603" s="194" t="s">
        <v>4</v>
      </c>
      <c r="C603" s="194" t="s">
        <v>5</v>
      </c>
      <c r="D603" s="194" t="s">
        <v>6</v>
      </c>
      <c r="E603" s="31" t="s">
        <v>7</v>
      </c>
      <c r="F603" s="31" t="s">
        <v>7</v>
      </c>
      <c r="G603" s="31" t="s">
        <v>201</v>
      </c>
    </row>
    <row r="604" spans="1:7" s="3" customFormat="1" ht="15.75" customHeight="1">
      <c r="A604" s="45" t="s">
        <v>761</v>
      </c>
      <c r="B604" s="195"/>
      <c r="C604" s="195"/>
      <c r="D604" s="195"/>
      <c r="E604" s="84" t="s">
        <v>8</v>
      </c>
      <c r="F604" s="31" t="s">
        <v>9</v>
      </c>
      <c r="G604" s="31" t="s">
        <v>10</v>
      </c>
    </row>
    <row r="605" spans="1:7" s="3" customFormat="1" ht="15.75" customHeight="1">
      <c r="A605" s="45"/>
      <c r="B605" s="31" t="s">
        <v>202</v>
      </c>
      <c r="C605" s="19" t="s">
        <v>762</v>
      </c>
      <c r="D605" s="194" t="s">
        <v>203</v>
      </c>
      <c r="E605" s="21">
        <v>46324</v>
      </c>
      <c r="F605" s="21">
        <f>E605+5</f>
        <v>46329</v>
      </c>
      <c r="G605" s="21">
        <f>F605+3</f>
        <v>46332</v>
      </c>
    </row>
    <row r="606" spans="1:7" s="3" customFormat="1" ht="15.75" customHeight="1">
      <c r="A606" s="45"/>
      <c r="B606" s="31" t="s">
        <v>202</v>
      </c>
      <c r="C606" s="19" t="s">
        <v>762</v>
      </c>
      <c r="D606" s="217"/>
      <c r="E606" s="21">
        <f t="shared" ref="E606" si="118">E605+7</f>
        <v>46331</v>
      </c>
      <c r="F606" s="21">
        <f t="shared" ref="F606:G609" si="119">F605+7</f>
        <v>46336</v>
      </c>
      <c r="G606" s="21">
        <f t="shared" si="119"/>
        <v>46339</v>
      </c>
    </row>
    <row r="607" spans="1:7" s="3" customFormat="1" ht="15.75" customHeight="1">
      <c r="A607" s="45"/>
      <c r="B607" s="31" t="s">
        <v>202</v>
      </c>
      <c r="C607" s="19" t="s">
        <v>762</v>
      </c>
      <c r="D607" s="217"/>
      <c r="E607" s="21">
        <f t="shared" ref="E607" si="120">E606+7</f>
        <v>46338</v>
      </c>
      <c r="F607" s="21">
        <f t="shared" si="119"/>
        <v>46343</v>
      </c>
      <c r="G607" s="21">
        <f t="shared" si="119"/>
        <v>46346</v>
      </c>
    </row>
    <row r="608" spans="1:7" s="3" customFormat="1" ht="15.75" customHeight="1">
      <c r="A608" s="45"/>
      <c r="B608" s="31" t="s">
        <v>202</v>
      </c>
      <c r="C608" s="19" t="s">
        <v>762</v>
      </c>
      <c r="D608" s="217"/>
      <c r="E608" s="21">
        <f t="shared" ref="E608" si="121">E607+7</f>
        <v>46345</v>
      </c>
      <c r="F608" s="21">
        <f t="shared" si="119"/>
        <v>46350</v>
      </c>
      <c r="G608" s="21">
        <f t="shared" si="119"/>
        <v>46353</v>
      </c>
    </row>
    <row r="609" spans="1:7" s="3" customFormat="1" ht="15.75" customHeight="1">
      <c r="A609" s="117"/>
      <c r="B609" s="31" t="s">
        <v>202</v>
      </c>
      <c r="C609" s="19" t="s">
        <v>762</v>
      </c>
      <c r="D609" s="195"/>
      <c r="E609" s="21">
        <f t="shared" ref="E609" si="122">E608+7</f>
        <v>46352</v>
      </c>
      <c r="F609" s="21">
        <f t="shared" si="119"/>
        <v>46357</v>
      </c>
      <c r="G609" s="21">
        <f t="shared" si="119"/>
        <v>46360</v>
      </c>
    </row>
    <row r="610" spans="1:7" s="3" customFormat="1" ht="15.75" customHeight="1">
      <c r="A610" s="45"/>
      <c r="B610" s="88"/>
      <c r="C610" s="88"/>
      <c r="D610" s="88"/>
      <c r="E610" s="28"/>
      <c r="F610" s="28"/>
      <c r="G610" s="28"/>
    </row>
    <row r="611" spans="1:7" s="3" customFormat="1" ht="15.75" customHeight="1">
      <c r="A611" s="45"/>
      <c r="B611" s="5"/>
      <c r="C611" s="49"/>
      <c r="D611" s="50"/>
      <c r="E611" s="50"/>
      <c r="F611" s="48"/>
      <c r="G611" s="48"/>
    </row>
    <row r="612" spans="1:7" s="3" customFormat="1" ht="15.75" customHeight="1">
      <c r="A612" s="45"/>
      <c r="B612" s="194" t="s">
        <v>4</v>
      </c>
      <c r="C612" s="194" t="s">
        <v>5</v>
      </c>
      <c r="D612" s="194" t="s">
        <v>6</v>
      </c>
      <c r="E612" s="31" t="s">
        <v>7</v>
      </c>
      <c r="F612" s="31" t="s">
        <v>7</v>
      </c>
      <c r="G612" s="31" t="s">
        <v>204</v>
      </c>
    </row>
    <row r="613" spans="1:7" s="3" customFormat="1" ht="15.75" customHeight="1">
      <c r="A613" s="45" t="s">
        <v>205</v>
      </c>
      <c r="B613" s="195"/>
      <c r="C613" s="195"/>
      <c r="D613" s="195"/>
      <c r="E613" s="31" t="s">
        <v>8</v>
      </c>
      <c r="F613" s="31" t="s">
        <v>9</v>
      </c>
      <c r="G613" s="31" t="s">
        <v>10</v>
      </c>
    </row>
    <row r="614" spans="1:7" s="3" customFormat="1" ht="15.75" customHeight="1">
      <c r="A614" s="45"/>
      <c r="B614" s="31" t="s">
        <v>202</v>
      </c>
      <c r="C614" s="19" t="s">
        <v>762</v>
      </c>
      <c r="D614" s="194" t="s">
        <v>203</v>
      </c>
      <c r="E614" s="21">
        <v>46324</v>
      </c>
      <c r="F614" s="21">
        <f>E614+5</f>
        <v>46329</v>
      </c>
      <c r="G614" s="21">
        <f>F614+1</f>
        <v>46330</v>
      </c>
    </row>
    <row r="615" spans="1:7" s="3" customFormat="1" ht="15.75" customHeight="1">
      <c r="A615" s="45"/>
      <c r="B615" s="31" t="s">
        <v>202</v>
      </c>
      <c r="C615" s="19" t="s">
        <v>762</v>
      </c>
      <c r="D615" s="217"/>
      <c r="E615" s="21">
        <f t="shared" ref="E615:E618" si="123">E614+7</f>
        <v>46331</v>
      </c>
      <c r="F615" s="21">
        <f t="shared" ref="F615:G618" si="124">F614+7</f>
        <v>46336</v>
      </c>
      <c r="G615" s="21">
        <f t="shared" si="124"/>
        <v>46337</v>
      </c>
    </row>
    <row r="616" spans="1:7" s="3" customFormat="1" ht="15.75" customHeight="1">
      <c r="A616" s="45"/>
      <c r="B616" s="31" t="s">
        <v>202</v>
      </c>
      <c r="C616" s="19" t="s">
        <v>762</v>
      </c>
      <c r="D616" s="217"/>
      <c r="E616" s="21">
        <f t="shared" si="123"/>
        <v>46338</v>
      </c>
      <c r="F616" s="21">
        <f t="shared" si="124"/>
        <v>46343</v>
      </c>
      <c r="G616" s="21">
        <f t="shared" si="124"/>
        <v>46344</v>
      </c>
    </row>
    <row r="617" spans="1:7" s="3" customFormat="1" ht="15.75" customHeight="1">
      <c r="A617" s="45"/>
      <c r="B617" s="31" t="s">
        <v>202</v>
      </c>
      <c r="C617" s="19" t="s">
        <v>762</v>
      </c>
      <c r="D617" s="217"/>
      <c r="E617" s="21">
        <f t="shared" si="123"/>
        <v>46345</v>
      </c>
      <c r="F617" s="21">
        <f t="shared" si="124"/>
        <v>46350</v>
      </c>
      <c r="G617" s="21">
        <f t="shared" si="124"/>
        <v>46351</v>
      </c>
    </row>
    <row r="618" spans="1:7" s="3" customFormat="1" ht="15.75" customHeight="1">
      <c r="A618" s="45"/>
      <c r="B618" s="31" t="s">
        <v>202</v>
      </c>
      <c r="C618" s="19" t="s">
        <v>762</v>
      </c>
      <c r="D618" s="195"/>
      <c r="E618" s="21">
        <f t="shared" si="123"/>
        <v>46352</v>
      </c>
      <c r="F618" s="21">
        <f t="shared" si="124"/>
        <v>46357</v>
      </c>
      <c r="G618" s="21">
        <f t="shared" si="124"/>
        <v>46358</v>
      </c>
    </row>
    <row r="619" spans="1:7" s="3" customFormat="1" ht="15.75" customHeight="1">
      <c r="A619" s="45"/>
      <c r="B619" s="49"/>
      <c r="C619" s="49"/>
      <c r="D619" s="50"/>
      <c r="E619" s="50"/>
      <c r="F619" s="48"/>
      <c r="G619" s="48"/>
    </row>
    <row r="620" spans="1:7" s="3" customFormat="1">
      <c r="A620" s="45"/>
      <c r="B620" s="194" t="s">
        <v>4</v>
      </c>
      <c r="C620" s="194" t="s">
        <v>5</v>
      </c>
      <c r="D620" s="194" t="s">
        <v>6</v>
      </c>
      <c r="E620" s="31" t="s">
        <v>7</v>
      </c>
      <c r="F620" s="31" t="s">
        <v>7</v>
      </c>
      <c r="G620" s="31" t="s">
        <v>204</v>
      </c>
    </row>
    <row r="621" spans="1:7" s="3" customFormat="1" ht="15.75" customHeight="1">
      <c r="A621" s="45"/>
      <c r="B621" s="195"/>
      <c r="C621" s="195"/>
      <c r="D621" s="195"/>
      <c r="E621" s="84" t="s">
        <v>8</v>
      </c>
      <c r="F621" s="31" t="s">
        <v>9</v>
      </c>
      <c r="G621" s="31" t="s">
        <v>10</v>
      </c>
    </row>
    <row r="622" spans="1:7" s="3" customFormat="1" ht="15.75" customHeight="1">
      <c r="A622" s="45"/>
      <c r="B622" s="31" t="s">
        <v>17</v>
      </c>
      <c r="C622" s="19" t="s">
        <v>763</v>
      </c>
      <c r="D622" s="194" t="s">
        <v>206</v>
      </c>
      <c r="E622" s="21">
        <v>46329</v>
      </c>
      <c r="F622" s="21">
        <f>E622+3</f>
        <v>46332</v>
      </c>
      <c r="G622" s="21">
        <f>F622+2</f>
        <v>46334</v>
      </c>
    </row>
    <row r="623" spans="1:7" s="3" customFormat="1" ht="15.75" customHeight="1">
      <c r="A623" s="45"/>
      <c r="B623" s="31" t="s">
        <v>207</v>
      </c>
      <c r="C623" s="19" t="s">
        <v>764</v>
      </c>
      <c r="D623" s="217"/>
      <c r="E623" s="21">
        <f>E622+7</f>
        <v>46336</v>
      </c>
      <c r="F623" s="21">
        <f t="shared" ref="E623:G626" si="125">F622+7</f>
        <v>46339</v>
      </c>
      <c r="G623" s="21">
        <f t="shared" si="125"/>
        <v>46341</v>
      </c>
    </row>
    <row r="624" spans="1:7" s="3" customFormat="1" ht="15.75" customHeight="1">
      <c r="A624" s="45"/>
      <c r="B624" s="31" t="s">
        <v>207</v>
      </c>
      <c r="C624" s="19" t="s">
        <v>674</v>
      </c>
      <c r="D624" s="217"/>
      <c r="E624" s="21">
        <f t="shared" si="125"/>
        <v>46343</v>
      </c>
      <c r="F624" s="21">
        <f t="shared" si="125"/>
        <v>46346</v>
      </c>
      <c r="G624" s="21">
        <f t="shared" si="125"/>
        <v>46348</v>
      </c>
    </row>
    <row r="625" spans="1:7" s="3" customFormat="1" ht="15.75" customHeight="1">
      <c r="A625" s="45"/>
      <c r="B625" s="31" t="s">
        <v>207</v>
      </c>
      <c r="C625" s="19" t="s">
        <v>765</v>
      </c>
      <c r="D625" s="217"/>
      <c r="E625" s="21">
        <f t="shared" si="125"/>
        <v>46350</v>
      </c>
      <c r="F625" s="21">
        <f t="shared" si="125"/>
        <v>46353</v>
      </c>
      <c r="G625" s="21">
        <f t="shared" si="125"/>
        <v>46355</v>
      </c>
    </row>
    <row r="626" spans="1:7" s="3" customFormat="1" ht="15.75" customHeight="1">
      <c r="A626" s="45"/>
      <c r="B626" s="31" t="s">
        <v>207</v>
      </c>
      <c r="C626" s="19" t="s">
        <v>677</v>
      </c>
      <c r="D626" s="195"/>
      <c r="E626" s="21">
        <f t="shared" si="125"/>
        <v>46357</v>
      </c>
      <c r="F626" s="21">
        <f t="shared" si="125"/>
        <v>46360</v>
      </c>
      <c r="G626" s="21">
        <f t="shared" si="125"/>
        <v>46362</v>
      </c>
    </row>
    <row r="627" spans="1:7" s="3" customFormat="1" ht="15.75" customHeight="1">
      <c r="A627" s="45"/>
      <c r="B627" s="88"/>
      <c r="C627" s="88"/>
      <c r="D627" s="88"/>
      <c r="E627" s="88"/>
      <c r="F627" s="28"/>
      <c r="G627" s="28"/>
    </row>
    <row r="628" spans="1:7" s="3" customFormat="1" ht="15.75" customHeight="1">
      <c r="A628" s="45"/>
      <c r="B628" s="5"/>
      <c r="C628" s="49"/>
      <c r="D628" s="50"/>
      <c r="E628" s="50"/>
      <c r="F628" s="48"/>
      <c r="G628" s="48"/>
    </row>
    <row r="629" spans="1:7" s="3" customFormat="1" ht="15.75" customHeight="1">
      <c r="A629" s="45" t="s">
        <v>208</v>
      </c>
      <c r="B629" s="194" t="s">
        <v>4</v>
      </c>
      <c r="C629" s="194" t="s">
        <v>5</v>
      </c>
      <c r="D629" s="194" t="s">
        <v>6</v>
      </c>
      <c r="E629" s="31" t="s">
        <v>7</v>
      </c>
      <c r="F629" s="31" t="s">
        <v>7</v>
      </c>
      <c r="G629" s="31" t="s">
        <v>209</v>
      </c>
    </row>
    <row r="630" spans="1:7" s="3" customFormat="1" ht="15.75" customHeight="1">
      <c r="A630" s="45"/>
      <c r="B630" s="195"/>
      <c r="C630" s="195"/>
      <c r="D630" s="195"/>
      <c r="E630" s="84" t="s">
        <v>8</v>
      </c>
      <c r="F630" s="31" t="s">
        <v>9</v>
      </c>
      <c r="G630" s="31" t="s">
        <v>10</v>
      </c>
    </row>
    <row r="631" spans="1:7" s="3" customFormat="1" ht="15.75" customHeight="1">
      <c r="A631" s="45"/>
      <c r="B631" s="31" t="s">
        <v>202</v>
      </c>
      <c r="C631" s="19" t="s">
        <v>762</v>
      </c>
      <c r="D631" s="194" t="s">
        <v>203</v>
      </c>
      <c r="E631" s="21">
        <v>46322</v>
      </c>
      <c r="F631" s="21">
        <f>E631+5</f>
        <v>46327</v>
      </c>
      <c r="G631" s="21">
        <f>F631+4</f>
        <v>46331</v>
      </c>
    </row>
    <row r="632" spans="1:7" s="3" customFormat="1" ht="15.75" customHeight="1">
      <c r="A632" s="45"/>
      <c r="B632" s="31" t="s">
        <v>202</v>
      </c>
      <c r="C632" s="19" t="s">
        <v>762</v>
      </c>
      <c r="D632" s="217"/>
      <c r="E632" s="21">
        <f t="shared" ref="E632:E635" si="126">E631+7</f>
        <v>46329</v>
      </c>
      <c r="F632" s="21">
        <f t="shared" ref="F632:G635" si="127">F631+7</f>
        <v>46334</v>
      </c>
      <c r="G632" s="21">
        <f t="shared" si="127"/>
        <v>46338</v>
      </c>
    </row>
    <row r="633" spans="1:7" s="3" customFormat="1" ht="15.75" customHeight="1">
      <c r="A633" s="45"/>
      <c r="B633" s="31" t="s">
        <v>202</v>
      </c>
      <c r="C633" s="19" t="s">
        <v>762</v>
      </c>
      <c r="D633" s="217"/>
      <c r="E633" s="21">
        <f t="shared" si="126"/>
        <v>46336</v>
      </c>
      <c r="F633" s="21">
        <f t="shared" si="127"/>
        <v>46341</v>
      </c>
      <c r="G633" s="21">
        <f t="shared" si="127"/>
        <v>46345</v>
      </c>
    </row>
    <row r="634" spans="1:7" s="3" customFormat="1" ht="15.75" customHeight="1">
      <c r="A634" s="45"/>
      <c r="B634" s="31" t="s">
        <v>202</v>
      </c>
      <c r="C634" s="19" t="s">
        <v>762</v>
      </c>
      <c r="D634" s="217"/>
      <c r="E634" s="21">
        <f t="shared" si="126"/>
        <v>46343</v>
      </c>
      <c r="F634" s="21">
        <f t="shared" si="127"/>
        <v>46348</v>
      </c>
      <c r="G634" s="21">
        <f t="shared" si="127"/>
        <v>46352</v>
      </c>
    </row>
    <row r="635" spans="1:7" s="3" customFormat="1" ht="15.75" customHeight="1">
      <c r="A635" s="45"/>
      <c r="B635" s="31" t="s">
        <v>202</v>
      </c>
      <c r="C635" s="19" t="s">
        <v>762</v>
      </c>
      <c r="D635" s="195"/>
      <c r="E635" s="21">
        <f t="shared" si="126"/>
        <v>46350</v>
      </c>
      <c r="F635" s="21">
        <f t="shared" si="127"/>
        <v>46355</v>
      </c>
      <c r="G635" s="21">
        <f t="shared" si="127"/>
        <v>46359</v>
      </c>
    </row>
    <row r="636" spans="1:7" s="3" customFormat="1" ht="15.75" customHeight="1">
      <c r="A636" s="45"/>
      <c r="B636" s="207"/>
      <c r="C636" s="207"/>
      <c r="D636" s="207"/>
      <c r="E636" s="40"/>
      <c r="F636" s="40"/>
      <c r="G636" s="40"/>
    </row>
    <row r="637" spans="1:7" s="3" customFormat="1" ht="15.75" customHeight="1">
      <c r="A637" s="45"/>
      <c r="B637" s="208"/>
      <c r="C637" s="208"/>
      <c r="D637" s="208"/>
      <c r="E637" s="40"/>
      <c r="F637" s="40"/>
      <c r="G637" s="40"/>
    </row>
    <row r="638" spans="1:7" s="3" customFormat="1" ht="15.75" customHeight="1">
      <c r="A638" s="115" t="s">
        <v>177</v>
      </c>
      <c r="B638" s="116"/>
      <c r="C638" s="116"/>
      <c r="D638" s="116"/>
      <c r="E638" s="116"/>
      <c r="F638" s="116"/>
      <c r="G638" s="116"/>
    </row>
    <row r="639" spans="1:7" s="3" customFormat="1" ht="15.75" customHeight="1">
      <c r="A639" s="45"/>
      <c r="B639" s="43"/>
      <c r="C639" s="42"/>
      <c r="D639" s="70"/>
      <c r="E639" s="44"/>
      <c r="F639" s="42"/>
      <c r="G639" s="42"/>
    </row>
    <row r="640" spans="1:7" s="3" customFormat="1" ht="15.75" customHeight="1">
      <c r="A640" s="125" t="s">
        <v>771</v>
      </c>
      <c r="B640" s="211" t="s">
        <v>4</v>
      </c>
      <c r="C640" s="211" t="s">
        <v>5</v>
      </c>
      <c r="D640" s="211" t="s">
        <v>6</v>
      </c>
      <c r="E640" s="16" t="s">
        <v>7</v>
      </c>
      <c r="F640" s="16" t="s">
        <v>7</v>
      </c>
      <c r="G640" s="15" t="s">
        <v>210</v>
      </c>
    </row>
    <row r="641" spans="1:8" s="3" customFormat="1" ht="15.75" customHeight="1">
      <c r="A641" s="45"/>
      <c r="B641" s="212"/>
      <c r="C641" s="212"/>
      <c r="D641" s="212"/>
      <c r="E641" s="17" t="s">
        <v>8</v>
      </c>
      <c r="F641" s="46" t="s">
        <v>9</v>
      </c>
      <c r="G641" s="16" t="s">
        <v>10</v>
      </c>
    </row>
    <row r="642" spans="1:8" s="3" customFormat="1" ht="15.75" customHeight="1">
      <c r="A642" s="45"/>
      <c r="B642" s="187" t="s">
        <v>211</v>
      </c>
      <c r="C642" s="187" t="s">
        <v>107</v>
      </c>
      <c r="D642" s="196" t="s">
        <v>212</v>
      </c>
      <c r="E642" s="76">
        <v>46330</v>
      </c>
      <c r="F642" s="76">
        <f>E642+4</f>
        <v>46334</v>
      </c>
      <c r="G642" s="21">
        <f>F642+5</f>
        <v>46339</v>
      </c>
      <c r="H642" s="4"/>
    </row>
    <row r="643" spans="1:8" s="3" customFormat="1" ht="15.75" customHeight="1">
      <c r="A643" s="45"/>
      <c r="B643" s="31" t="s">
        <v>726</v>
      </c>
      <c r="C643" s="31"/>
      <c r="D643" s="209"/>
      <c r="E643" s="76">
        <f>E642+7</f>
        <v>46337</v>
      </c>
      <c r="F643" s="76">
        <f t="shared" ref="F643:G646" si="128">F642+7</f>
        <v>46341</v>
      </c>
      <c r="G643" s="21">
        <f t="shared" si="128"/>
        <v>46346</v>
      </c>
      <c r="H643" s="4"/>
    </row>
    <row r="644" spans="1:8" s="3" customFormat="1" ht="15.75" customHeight="1">
      <c r="A644" s="45"/>
      <c r="B644" s="31" t="s">
        <v>766</v>
      </c>
      <c r="C644" s="31" t="s">
        <v>767</v>
      </c>
      <c r="D644" s="209"/>
      <c r="E644" s="76">
        <f t="shared" ref="E644" si="129">E643+7</f>
        <v>46344</v>
      </c>
      <c r="F644" s="76">
        <f t="shared" si="128"/>
        <v>46348</v>
      </c>
      <c r="G644" s="21">
        <f t="shared" si="128"/>
        <v>46353</v>
      </c>
      <c r="H644" s="4"/>
    </row>
    <row r="645" spans="1:8" s="3" customFormat="1" ht="15.75" customHeight="1">
      <c r="A645" s="126"/>
      <c r="B645" s="187" t="s">
        <v>726</v>
      </c>
      <c r="C645" s="187"/>
      <c r="D645" s="209"/>
      <c r="E645" s="76">
        <f t="shared" ref="E645:E646" si="130">E644+7</f>
        <v>46351</v>
      </c>
      <c r="F645" s="76">
        <f t="shared" si="128"/>
        <v>46355</v>
      </c>
      <c r="G645" s="21">
        <f t="shared" si="128"/>
        <v>46360</v>
      </c>
      <c r="H645" s="4"/>
    </row>
    <row r="646" spans="1:8" s="3" customFormat="1" ht="15.75" customHeight="1">
      <c r="A646" s="45"/>
      <c r="B646" s="31" t="s">
        <v>768</v>
      </c>
      <c r="C646" s="31" t="s">
        <v>769</v>
      </c>
      <c r="D646" s="210"/>
      <c r="E646" s="76">
        <f t="shared" si="130"/>
        <v>46358</v>
      </c>
      <c r="F646" s="76">
        <f t="shared" si="128"/>
        <v>46362</v>
      </c>
      <c r="G646" s="21">
        <f t="shared" si="128"/>
        <v>46367</v>
      </c>
      <c r="H646" s="4"/>
    </row>
    <row r="647" spans="1:8" s="3" customFormat="1" ht="15.75" customHeight="1">
      <c r="A647" s="45"/>
      <c r="B647" s="127"/>
      <c r="C647" s="30"/>
      <c r="D647" s="23"/>
      <c r="E647" s="76"/>
      <c r="F647" s="76"/>
      <c r="G647" s="128"/>
      <c r="H647" s="4"/>
    </row>
    <row r="648" spans="1:8" s="3" customFormat="1" ht="15.75" customHeight="1">
      <c r="A648" s="45"/>
      <c r="B648" s="194" t="s">
        <v>4</v>
      </c>
      <c r="C648" s="194" t="s">
        <v>5</v>
      </c>
      <c r="D648" s="194" t="s">
        <v>6</v>
      </c>
      <c r="E648" s="31" t="s">
        <v>7</v>
      </c>
      <c r="F648" s="31" t="s">
        <v>7</v>
      </c>
      <c r="G648" s="30" t="s">
        <v>210</v>
      </c>
      <c r="H648" s="4"/>
    </row>
    <row r="649" spans="1:8" s="3" customFormat="1" ht="15.75" customHeight="1">
      <c r="A649" s="45"/>
      <c r="B649" s="195"/>
      <c r="C649" s="195"/>
      <c r="D649" s="195"/>
      <c r="E649" s="32" t="s">
        <v>8</v>
      </c>
      <c r="F649" s="53" t="s">
        <v>9</v>
      </c>
      <c r="G649" s="31" t="s">
        <v>10</v>
      </c>
      <c r="H649" s="4"/>
    </row>
    <row r="650" spans="1:8" s="3" customFormat="1" ht="32.25" customHeight="1">
      <c r="A650" s="45"/>
      <c r="B650" s="33" t="s">
        <v>670</v>
      </c>
      <c r="C650" s="98" t="s">
        <v>671</v>
      </c>
      <c r="D650" s="196" t="s">
        <v>770</v>
      </c>
      <c r="E650" s="76">
        <v>46327</v>
      </c>
      <c r="F650" s="76">
        <f>E650+3</f>
        <v>46330</v>
      </c>
      <c r="G650" s="21">
        <f>F650+4</f>
        <v>46334</v>
      </c>
      <c r="H650" s="4"/>
    </row>
    <row r="651" spans="1:8" s="3" customFormat="1" ht="35.25" customHeight="1">
      <c r="A651" s="45"/>
      <c r="B651" s="33" t="s">
        <v>672</v>
      </c>
      <c r="C651" s="98" t="s">
        <v>673</v>
      </c>
      <c r="D651" s="209"/>
      <c r="E651" s="76">
        <f t="shared" ref="E651:G654" si="131">E650+7</f>
        <v>46334</v>
      </c>
      <c r="F651" s="76">
        <f t="shared" si="131"/>
        <v>46337</v>
      </c>
      <c r="G651" s="21">
        <f t="shared" si="131"/>
        <v>46341</v>
      </c>
      <c r="H651" s="4"/>
    </row>
    <row r="652" spans="1:8" s="3" customFormat="1" ht="15.75" customHeight="1">
      <c r="A652" s="45"/>
      <c r="B652" s="33" t="s">
        <v>670</v>
      </c>
      <c r="C652" s="98" t="s">
        <v>675</v>
      </c>
      <c r="D652" s="209"/>
      <c r="E652" s="76">
        <f t="shared" si="131"/>
        <v>46341</v>
      </c>
      <c r="F652" s="76">
        <f t="shared" si="131"/>
        <v>46344</v>
      </c>
      <c r="G652" s="21">
        <f t="shared" si="131"/>
        <v>46348</v>
      </c>
      <c r="H652" s="4"/>
    </row>
    <row r="653" spans="1:8" s="3" customFormat="1" ht="15.75" customHeight="1">
      <c r="A653" s="45"/>
      <c r="B653" s="33" t="s">
        <v>146</v>
      </c>
      <c r="C653" s="98" t="s">
        <v>676</v>
      </c>
      <c r="D653" s="209"/>
      <c r="E653" s="76">
        <f t="shared" si="131"/>
        <v>46348</v>
      </c>
      <c r="F653" s="76">
        <f t="shared" si="131"/>
        <v>46351</v>
      </c>
      <c r="G653" s="21">
        <f t="shared" si="131"/>
        <v>46355</v>
      </c>
      <c r="H653" s="4"/>
    </row>
    <row r="654" spans="1:8" s="3" customFormat="1" ht="15.75" customHeight="1">
      <c r="A654" s="45"/>
      <c r="B654" s="33" t="s">
        <v>670</v>
      </c>
      <c r="C654" s="98" t="s">
        <v>678</v>
      </c>
      <c r="D654" s="210"/>
      <c r="E654" s="76">
        <f>E653+7</f>
        <v>46355</v>
      </c>
      <c r="F654" s="76">
        <f t="shared" si="131"/>
        <v>46358</v>
      </c>
      <c r="G654" s="21">
        <f t="shared" si="131"/>
        <v>46362</v>
      </c>
      <c r="H654" s="4"/>
    </row>
    <row r="655" spans="1:8" s="3" customFormat="1" ht="15.75" customHeight="1">
      <c r="A655" s="45"/>
      <c r="B655" s="29"/>
      <c r="C655" s="29"/>
      <c r="D655" s="26"/>
      <c r="E655" s="28"/>
      <c r="F655" s="28"/>
      <c r="G655" s="28"/>
      <c r="H655" s="4"/>
    </row>
    <row r="656" spans="1:8" s="3" customFormat="1" ht="15.75" customHeight="1">
      <c r="A656" s="45"/>
      <c r="B656" s="194" t="s">
        <v>4</v>
      </c>
      <c r="C656" s="194" t="s">
        <v>5</v>
      </c>
      <c r="D656" s="194" t="s">
        <v>6</v>
      </c>
      <c r="E656" s="31" t="s">
        <v>7</v>
      </c>
      <c r="F656" s="31" t="s">
        <v>7</v>
      </c>
      <c r="G656" s="30" t="s">
        <v>210</v>
      </c>
      <c r="H656" s="4"/>
    </row>
    <row r="657" spans="1:8" s="3" customFormat="1" ht="15.75" customHeight="1">
      <c r="A657" s="45"/>
      <c r="B657" s="195"/>
      <c r="C657" s="195"/>
      <c r="D657" s="195"/>
      <c r="E657" s="32" t="s">
        <v>8</v>
      </c>
      <c r="F657" s="53" t="s">
        <v>9</v>
      </c>
      <c r="G657" s="31" t="s">
        <v>10</v>
      </c>
      <c r="H657" s="4"/>
    </row>
    <row r="658" spans="1:8" s="3" customFormat="1" ht="15.75" customHeight="1">
      <c r="A658" s="45"/>
      <c r="B658" s="101" t="s">
        <v>772</v>
      </c>
      <c r="C658" s="98" t="s">
        <v>773</v>
      </c>
      <c r="D658" s="196" t="s">
        <v>213</v>
      </c>
      <c r="E658" s="76">
        <v>46327</v>
      </c>
      <c r="F658" s="76">
        <f>E658+3</f>
        <v>46330</v>
      </c>
      <c r="G658" s="21">
        <f>F658+3</f>
        <v>46333</v>
      </c>
      <c r="H658" s="4"/>
    </row>
    <row r="659" spans="1:8" s="3" customFormat="1" ht="31.5" customHeight="1">
      <c r="A659" s="45"/>
      <c r="B659" s="101" t="s">
        <v>774</v>
      </c>
      <c r="C659" s="98" t="s">
        <v>775</v>
      </c>
      <c r="D659" s="209"/>
      <c r="E659" s="76">
        <f>E658+7</f>
        <v>46334</v>
      </c>
      <c r="F659" s="76">
        <f t="shared" ref="E659:G662" si="132">F658+7</f>
        <v>46337</v>
      </c>
      <c r="G659" s="21">
        <f t="shared" si="132"/>
        <v>46340</v>
      </c>
      <c r="H659" s="4"/>
    </row>
    <row r="660" spans="1:8" s="3" customFormat="1" ht="30.75" customHeight="1">
      <c r="A660" s="45"/>
      <c r="B660" s="101" t="s">
        <v>776</v>
      </c>
      <c r="C660" s="98" t="s">
        <v>777</v>
      </c>
      <c r="D660" s="209"/>
      <c r="E660" s="76">
        <f t="shared" si="132"/>
        <v>46341</v>
      </c>
      <c r="F660" s="76">
        <f t="shared" si="132"/>
        <v>46344</v>
      </c>
      <c r="G660" s="21">
        <f t="shared" si="132"/>
        <v>46347</v>
      </c>
      <c r="H660" s="4"/>
    </row>
    <row r="661" spans="1:8" s="3" customFormat="1" ht="33.75" customHeight="1">
      <c r="A661" s="45"/>
      <c r="B661" s="101" t="s">
        <v>778</v>
      </c>
      <c r="C661" s="98" t="s">
        <v>777</v>
      </c>
      <c r="D661" s="209"/>
      <c r="E661" s="76">
        <f t="shared" si="132"/>
        <v>46348</v>
      </c>
      <c r="F661" s="76">
        <f t="shared" si="132"/>
        <v>46351</v>
      </c>
      <c r="G661" s="21">
        <f t="shared" si="132"/>
        <v>46354</v>
      </c>
      <c r="H661" s="4"/>
    </row>
    <row r="662" spans="1:8" s="3" customFormat="1" ht="32.25" customHeight="1">
      <c r="A662" s="45"/>
      <c r="B662" s="101" t="s">
        <v>779</v>
      </c>
      <c r="C662" s="98" t="s">
        <v>780</v>
      </c>
      <c r="D662" s="210"/>
      <c r="E662" s="76">
        <f t="shared" si="132"/>
        <v>46355</v>
      </c>
      <c r="F662" s="76">
        <f t="shared" si="132"/>
        <v>46358</v>
      </c>
      <c r="G662" s="21">
        <f t="shared" si="132"/>
        <v>46361</v>
      </c>
      <c r="H662" s="4"/>
    </row>
    <row r="663" spans="1:8" s="3" customFormat="1" ht="15.75" customHeight="1">
      <c r="A663" s="45"/>
      <c r="B663" s="41"/>
      <c r="C663" s="60"/>
      <c r="D663" s="129"/>
      <c r="E663" s="40"/>
      <c r="F663" s="40"/>
      <c r="G663" s="40"/>
    </row>
    <row r="664" spans="1:8" s="3" customFormat="1" ht="15.75" customHeight="1">
      <c r="A664" s="45"/>
      <c r="B664" s="41"/>
      <c r="C664" s="41"/>
      <c r="D664" s="104"/>
      <c r="E664" s="40"/>
      <c r="F664" s="40"/>
      <c r="G664" s="40"/>
    </row>
    <row r="665" spans="1:8" s="3" customFormat="1" ht="15.75" customHeight="1">
      <c r="A665" s="231" t="s">
        <v>214</v>
      </c>
      <c r="B665" s="231"/>
      <c r="C665" s="231"/>
      <c r="D665" s="231"/>
      <c r="E665" s="231"/>
      <c r="F665" s="231"/>
      <c r="G665" s="231"/>
    </row>
    <row r="666" spans="1:8" s="3" customFormat="1" ht="15.75" customHeight="1">
      <c r="A666" s="45"/>
      <c r="B666" s="6"/>
      <c r="C666" s="43"/>
      <c r="D666" s="44"/>
      <c r="E666" s="44"/>
      <c r="F666" s="42"/>
      <c r="G666" s="42"/>
    </row>
    <row r="667" spans="1:8" s="3" customFormat="1" ht="15.75" customHeight="1">
      <c r="A667" s="45" t="s">
        <v>781</v>
      </c>
      <c r="B667" s="194" t="s">
        <v>4</v>
      </c>
      <c r="C667" s="194" t="s">
        <v>5</v>
      </c>
      <c r="D667" s="194" t="s">
        <v>6</v>
      </c>
      <c r="E667" s="16" t="s">
        <v>7</v>
      </c>
      <c r="F667" s="16" t="s">
        <v>7</v>
      </c>
      <c r="G667" s="16" t="s">
        <v>215</v>
      </c>
    </row>
    <row r="668" spans="1:8" s="3" customFormat="1" ht="15.75" customHeight="1">
      <c r="A668" s="45"/>
      <c r="B668" s="195"/>
      <c r="C668" s="195"/>
      <c r="D668" s="195"/>
      <c r="E668" s="16" t="s">
        <v>8</v>
      </c>
      <c r="F668" s="16" t="s">
        <v>9</v>
      </c>
      <c r="G668" s="16" t="s">
        <v>10</v>
      </c>
    </row>
    <row r="669" spans="1:8" s="3" customFormat="1" ht="15.75" customHeight="1">
      <c r="A669" s="45"/>
      <c r="B669" s="91" t="s">
        <v>137</v>
      </c>
      <c r="C669" s="92" t="s">
        <v>217</v>
      </c>
      <c r="D669" s="196" t="s">
        <v>782</v>
      </c>
      <c r="E669" s="20">
        <v>46328</v>
      </c>
      <c r="F669" s="20">
        <f>E669+4</f>
        <v>46332</v>
      </c>
      <c r="G669" s="21">
        <f>F669+14</f>
        <v>46346</v>
      </c>
    </row>
    <row r="670" spans="1:8" s="3" customFormat="1" ht="15.75" customHeight="1">
      <c r="A670" s="45"/>
      <c r="B670" s="91" t="s">
        <v>726</v>
      </c>
      <c r="C670" s="92"/>
      <c r="D670" s="209"/>
      <c r="E670" s="35">
        <f>E669+7</f>
        <v>46335</v>
      </c>
      <c r="F670" s="20">
        <f t="shared" ref="E670:G673" si="133">F669+7</f>
        <v>46339</v>
      </c>
      <c r="G670" s="21">
        <f t="shared" si="133"/>
        <v>46353</v>
      </c>
    </row>
    <row r="671" spans="1:8" s="3" customFormat="1" ht="15.75" customHeight="1">
      <c r="A671" s="45"/>
      <c r="B671" s="91" t="s">
        <v>783</v>
      </c>
      <c r="C671" s="92" t="s">
        <v>784</v>
      </c>
      <c r="D671" s="209"/>
      <c r="E671" s="35">
        <f t="shared" si="133"/>
        <v>46342</v>
      </c>
      <c r="F671" s="20">
        <f t="shared" si="133"/>
        <v>46346</v>
      </c>
      <c r="G671" s="21">
        <f t="shared" si="133"/>
        <v>46360</v>
      </c>
    </row>
    <row r="672" spans="1:8" s="3" customFormat="1" ht="15.75" customHeight="1">
      <c r="A672" s="45"/>
      <c r="B672" s="130" t="s">
        <v>785</v>
      </c>
      <c r="C672" s="92" t="s">
        <v>786</v>
      </c>
      <c r="D672" s="209"/>
      <c r="E672" s="35">
        <f t="shared" si="133"/>
        <v>46349</v>
      </c>
      <c r="F672" s="20">
        <f t="shared" si="133"/>
        <v>46353</v>
      </c>
      <c r="G672" s="21">
        <f t="shared" si="133"/>
        <v>46367</v>
      </c>
    </row>
    <row r="673" spans="1:7" s="3" customFormat="1" ht="15.75" customHeight="1">
      <c r="A673" s="45"/>
      <c r="B673" s="91" t="s">
        <v>787</v>
      </c>
      <c r="C673" s="94" t="s">
        <v>788</v>
      </c>
      <c r="D673" s="210"/>
      <c r="E673" s="35">
        <f t="shared" si="133"/>
        <v>46356</v>
      </c>
      <c r="F673" s="20">
        <f t="shared" si="133"/>
        <v>46360</v>
      </c>
      <c r="G673" s="21">
        <f t="shared" si="133"/>
        <v>46374</v>
      </c>
    </row>
    <row r="674" spans="1:7" s="3" customFormat="1" ht="15.75" customHeight="1">
      <c r="A674" s="45"/>
      <c r="B674" s="91"/>
      <c r="C674" s="49"/>
      <c r="D674" s="50"/>
      <c r="E674" s="50"/>
      <c r="F674" s="48"/>
      <c r="G674" s="48"/>
    </row>
    <row r="675" spans="1:7" s="3" customFormat="1" ht="15.75" customHeight="1">
      <c r="A675" s="45"/>
      <c r="B675" s="82"/>
      <c r="C675" s="49"/>
      <c r="D675" s="50"/>
      <c r="E675" s="50"/>
      <c r="F675" s="48"/>
      <c r="G675" s="48"/>
    </row>
    <row r="676" spans="1:7" s="3" customFormat="1" ht="15.75" customHeight="1">
      <c r="A676" s="45" t="s">
        <v>789</v>
      </c>
      <c r="B676" s="194" t="s">
        <v>4</v>
      </c>
      <c r="C676" s="194" t="s">
        <v>5</v>
      </c>
      <c r="D676" s="194" t="s">
        <v>6</v>
      </c>
      <c r="E676" s="31" t="s">
        <v>7</v>
      </c>
      <c r="F676" s="31" t="s">
        <v>7</v>
      </c>
      <c r="G676" s="30" t="s">
        <v>218</v>
      </c>
    </row>
    <row r="677" spans="1:7" s="3" customFormat="1" ht="15.75" customHeight="1">
      <c r="A677" s="45"/>
      <c r="B677" s="195"/>
      <c r="C677" s="195"/>
      <c r="D677" s="195"/>
      <c r="E677" s="84" t="s">
        <v>8</v>
      </c>
      <c r="F677" s="53" t="s">
        <v>9</v>
      </c>
      <c r="G677" s="31" t="s">
        <v>10</v>
      </c>
    </row>
    <row r="678" spans="1:7" s="3" customFormat="1" ht="15.75" customHeight="1">
      <c r="A678" s="45"/>
      <c r="B678" s="72" t="s">
        <v>796</v>
      </c>
      <c r="C678" s="189" t="s">
        <v>797</v>
      </c>
      <c r="D678" s="196" t="s">
        <v>220</v>
      </c>
      <c r="E678" s="20">
        <v>46331</v>
      </c>
      <c r="F678" s="20">
        <f>E678+5</f>
        <v>46336</v>
      </c>
      <c r="G678" s="21">
        <f>F678+17</f>
        <v>46353</v>
      </c>
    </row>
    <row r="679" spans="1:7" s="3" customFormat="1" ht="15.75" customHeight="1">
      <c r="A679" s="45"/>
      <c r="B679" s="72" t="s">
        <v>221</v>
      </c>
      <c r="C679" s="189" t="s">
        <v>219</v>
      </c>
      <c r="D679" s="209"/>
      <c r="E679" s="35">
        <f t="shared" ref="E679:G682" si="134">E678+7</f>
        <v>46338</v>
      </c>
      <c r="F679" s="20">
        <f t="shared" si="134"/>
        <v>46343</v>
      </c>
      <c r="G679" s="21">
        <f t="shared" si="134"/>
        <v>46360</v>
      </c>
    </row>
    <row r="680" spans="1:7" s="3" customFormat="1" ht="15.75" customHeight="1">
      <c r="A680" s="45"/>
      <c r="B680" s="72" t="s">
        <v>790</v>
      </c>
      <c r="C680" s="189" t="s">
        <v>791</v>
      </c>
      <c r="D680" s="209"/>
      <c r="E680" s="35">
        <f>E679+7</f>
        <v>46345</v>
      </c>
      <c r="F680" s="20">
        <f t="shared" si="134"/>
        <v>46350</v>
      </c>
      <c r="G680" s="21">
        <f t="shared" si="134"/>
        <v>46367</v>
      </c>
    </row>
    <row r="681" spans="1:7" s="3" customFormat="1" ht="15.75" customHeight="1">
      <c r="A681" s="45"/>
      <c r="B681" s="72" t="s">
        <v>792</v>
      </c>
      <c r="C681" s="19" t="s">
        <v>793</v>
      </c>
      <c r="D681" s="209"/>
      <c r="E681" s="35">
        <f t="shared" si="134"/>
        <v>46352</v>
      </c>
      <c r="F681" s="20">
        <f t="shared" si="134"/>
        <v>46357</v>
      </c>
      <c r="G681" s="21">
        <f t="shared" si="134"/>
        <v>46374</v>
      </c>
    </row>
    <row r="682" spans="1:7" s="3" customFormat="1" ht="15.75" customHeight="1">
      <c r="A682" s="45"/>
      <c r="B682" s="72" t="s">
        <v>794</v>
      </c>
      <c r="C682" s="189" t="s">
        <v>795</v>
      </c>
      <c r="D682" s="210"/>
      <c r="E682" s="35">
        <f t="shared" si="134"/>
        <v>46359</v>
      </c>
      <c r="F682" s="20">
        <f t="shared" si="134"/>
        <v>46364</v>
      </c>
      <c r="G682" s="21">
        <f t="shared" si="134"/>
        <v>46381</v>
      </c>
    </row>
    <row r="683" spans="1:7" s="3" customFormat="1" ht="15.75" customHeight="1">
      <c r="A683" s="45"/>
      <c r="B683" s="60"/>
      <c r="C683" s="60"/>
      <c r="D683" s="64"/>
      <c r="E683" s="27"/>
      <c r="F683" s="66"/>
      <c r="G683" s="28"/>
    </row>
    <row r="684" spans="1:7" s="3" customFormat="1" ht="15.75" customHeight="1">
      <c r="A684" s="45"/>
      <c r="B684" s="194" t="s">
        <v>4</v>
      </c>
      <c r="C684" s="194" t="s">
        <v>5</v>
      </c>
      <c r="D684" s="194" t="s">
        <v>6</v>
      </c>
      <c r="E684" s="31" t="s">
        <v>7</v>
      </c>
      <c r="F684" s="31" t="s">
        <v>7</v>
      </c>
      <c r="G684" s="30" t="s">
        <v>218</v>
      </c>
    </row>
    <row r="685" spans="1:7" s="3" customFormat="1" ht="15.75" customHeight="1">
      <c r="A685" s="45"/>
      <c r="B685" s="195"/>
      <c r="C685" s="195"/>
      <c r="D685" s="195"/>
      <c r="E685" s="84" t="s">
        <v>8</v>
      </c>
      <c r="F685" s="53" t="s">
        <v>9</v>
      </c>
      <c r="G685" s="31" t="s">
        <v>10</v>
      </c>
    </row>
    <row r="686" spans="1:7" s="3" customFormat="1" ht="15.75" customHeight="1">
      <c r="A686" s="45"/>
      <c r="B686" s="91" t="s">
        <v>476</v>
      </c>
      <c r="C686" s="92"/>
      <c r="D686" s="196" t="s">
        <v>798</v>
      </c>
      <c r="E686" s="20">
        <v>46322</v>
      </c>
      <c r="F686" s="20">
        <f>E686+5</f>
        <v>46327</v>
      </c>
      <c r="G686" s="21">
        <f>F686+18</f>
        <v>46345</v>
      </c>
    </row>
    <row r="687" spans="1:7" s="3" customFormat="1" ht="15.75" customHeight="1">
      <c r="A687" s="45"/>
      <c r="B687" s="91" t="s">
        <v>476</v>
      </c>
      <c r="C687" s="92"/>
      <c r="D687" s="209"/>
      <c r="E687" s="35">
        <f t="shared" ref="E687:G687" si="135">E686+7</f>
        <v>46329</v>
      </c>
      <c r="F687" s="20">
        <f t="shared" si="135"/>
        <v>46334</v>
      </c>
      <c r="G687" s="21">
        <f t="shared" si="135"/>
        <v>46352</v>
      </c>
    </row>
    <row r="688" spans="1:7" s="3" customFormat="1" ht="15.75" customHeight="1">
      <c r="A688" s="45"/>
      <c r="B688" s="93" t="s">
        <v>645</v>
      </c>
      <c r="C688" s="92" t="s">
        <v>646</v>
      </c>
      <c r="D688" s="209"/>
      <c r="E688" s="35">
        <f t="shared" ref="E688:G688" si="136">E687+7</f>
        <v>46336</v>
      </c>
      <c r="F688" s="20">
        <f t="shared" si="136"/>
        <v>46341</v>
      </c>
      <c r="G688" s="21">
        <f t="shared" si="136"/>
        <v>46359</v>
      </c>
    </row>
    <row r="689" spans="1:7" s="3" customFormat="1" ht="15.75" customHeight="1">
      <c r="A689" s="45"/>
      <c r="B689" s="91" t="s">
        <v>647</v>
      </c>
      <c r="C689" s="94" t="s">
        <v>648</v>
      </c>
      <c r="D689" s="209"/>
      <c r="E689" s="35">
        <f t="shared" ref="E689:G689" si="137">E688+7</f>
        <v>46343</v>
      </c>
      <c r="F689" s="20">
        <f t="shared" si="137"/>
        <v>46348</v>
      </c>
      <c r="G689" s="21">
        <f t="shared" si="137"/>
        <v>46366</v>
      </c>
    </row>
    <row r="690" spans="1:7" s="3" customFormat="1" ht="15.75" customHeight="1">
      <c r="A690" s="45"/>
      <c r="B690" s="91" t="s">
        <v>649</v>
      </c>
      <c r="C690" s="92" t="s">
        <v>650</v>
      </c>
      <c r="D690" s="210"/>
      <c r="E690" s="35">
        <f t="shared" ref="E690:G690" si="138">E689+7</f>
        <v>46350</v>
      </c>
      <c r="F690" s="20">
        <f t="shared" si="138"/>
        <v>46355</v>
      </c>
      <c r="G690" s="21">
        <f t="shared" si="138"/>
        <v>46373</v>
      </c>
    </row>
    <row r="691" spans="1:7" s="3" customFormat="1" ht="15.75" customHeight="1">
      <c r="A691" s="45"/>
      <c r="B691" s="6"/>
      <c r="C691" s="43"/>
      <c r="D691" s="44"/>
      <c r="E691" s="44"/>
      <c r="F691" s="42"/>
      <c r="G691" s="42"/>
    </row>
    <row r="692" spans="1:7" s="3" customFormat="1" ht="15.75" customHeight="1">
      <c r="A692" s="45"/>
      <c r="B692" s="41"/>
      <c r="C692" s="41"/>
      <c r="D692" s="37"/>
      <c r="E692" s="37"/>
      <c r="F692" s="40"/>
      <c r="G692" s="40"/>
    </row>
    <row r="693" spans="1:7" s="3" customFormat="1" ht="15.75" customHeight="1">
      <c r="A693" s="45" t="s">
        <v>799</v>
      </c>
      <c r="B693" s="194" t="s">
        <v>4</v>
      </c>
      <c r="C693" s="194" t="s">
        <v>5</v>
      </c>
      <c r="D693" s="194" t="s">
        <v>6</v>
      </c>
      <c r="E693" s="16" t="s">
        <v>7</v>
      </c>
      <c r="F693" s="16" t="s">
        <v>7</v>
      </c>
      <c r="G693" s="16" t="s">
        <v>222</v>
      </c>
    </row>
    <row r="694" spans="1:7" s="3" customFormat="1" ht="15.75" customHeight="1">
      <c r="A694" s="45"/>
      <c r="B694" s="195"/>
      <c r="C694" s="195"/>
      <c r="D694" s="195"/>
      <c r="E694" s="16" t="s">
        <v>8</v>
      </c>
      <c r="F694" s="16" t="s">
        <v>9</v>
      </c>
      <c r="G694" s="16" t="s">
        <v>10</v>
      </c>
    </row>
    <row r="695" spans="1:7" s="3" customFormat="1" ht="15.75" customHeight="1">
      <c r="A695" s="45"/>
      <c r="B695" s="72" t="s">
        <v>800</v>
      </c>
      <c r="C695" s="89" t="s">
        <v>801</v>
      </c>
      <c r="D695" s="196" t="s">
        <v>223</v>
      </c>
      <c r="E695" s="76">
        <v>46327</v>
      </c>
      <c r="F695" s="76">
        <f>E695+4</f>
        <v>46331</v>
      </c>
      <c r="G695" s="21">
        <f>F695+14</f>
        <v>46345</v>
      </c>
    </row>
    <row r="696" spans="1:7" s="3" customFormat="1" ht="15.75" customHeight="1">
      <c r="A696" s="45"/>
      <c r="B696" s="72" t="s">
        <v>726</v>
      </c>
      <c r="C696" s="89"/>
      <c r="D696" s="209"/>
      <c r="E696" s="76">
        <f t="shared" ref="E696:G699" si="139">E695+7</f>
        <v>46334</v>
      </c>
      <c r="F696" s="76">
        <f t="shared" si="139"/>
        <v>46338</v>
      </c>
      <c r="G696" s="21">
        <f t="shared" si="139"/>
        <v>46352</v>
      </c>
    </row>
    <row r="697" spans="1:7" s="3" customFormat="1" ht="15.75" customHeight="1">
      <c r="A697" s="45"/>
      <c r="B697" s="72" t="s">
        <v>802</v>
      </c>
      <c r="C697" s="89" t="s">
        <v>803</v>
      </c>
      <c r="D697" s="209"/>
      <c r="E697" s="76">
        <f t="shared" si="139"/>
        <v>46341</v>
      </c>
      <c r="F697" s="76">
        <f t="shared" si="139"/>
        <v>46345</v>
      </c>
      <c r="G697" s="21">
        <f t="shared" si="139"/>
        <v>46359</v>
      </c>
    </row>
    <row r="698" spans="1:7" s="3" customFormat="1" ht="15.75" customHeight="1">
      <c r="A698" s="45"/>
      <c r="B698" s="131" t="s">
        <v>804</v>
      </c>
      <c r="C698" s="188" t="s">
        <v>805</v>
      </c>
      <c r="D698" s="209"/>
      <c r="E698" s="76">
        <f t="shared" si="139"/>
        <v>46348</v>
      </c>
      <c r="F698" s="76">
        <f t="shared" si="139"/>
        <v>46352</v>
      </c>
      <c r="G698" s="21">
        <f t="shared" si="139"/>
        <v>46366</v>
      </c>
    </row>
    <row r="699" spans="1:7" s="3" customFormat="1" ht="15.75" customHeight="1">
      <c r="A699" s="45"/>
      <c r="B699" s="72" t="s">
        <v>806</v>
      </c>
      <c r="C699" s="89" t="s">
        <v>807</v>
      </c>
      <c r="D699" s="210"/>
      <c r="E699" s="76">
        <f t="shared" si="139"/>
        <v>46355</v>
      </c>
      <c r="F699" s="76">
        <f t="shared" si="139"/>
        <v>46359</v>
      </c>
      <c r="G699" s="21">
        <f t="shared" si="139"/>
        <v>46373</v>
      </c>
    </row>
    <row r="700" spans="1:7" s="3" customFormat="1" ht="15.75" customHeight="1">
      <c r="A700" s="45"/>
      <c r="B700" s="29"/>
      <c r="C700" s="29"/>
      <c r="D700" s="26"/>
      <c r="E700" s="28"/>
      <c r="F700" s="28"/>
      <c r="G700" s="28"/>
    </row>
    <row r="701" spans="1:7" s="3" customFormat="1" ht="15.75" customHeight="1">
      <c r="A701" s="45"/>
      <c r="B701" s="29"/>
      <c r="C701" s="29"/>
      <c r="D701" s="26"/>
      <c r="E701" s="26"/>
      <c r="F701" s="28"/>
      <c r="G701" s="28"/>
    </row>
    <row r="702" spans="1:7" s="3" customFormat="1" ht="15.75" customHeight="1">
      <c r="A702" s="45"/>
      <c r="B702" s="82"/>
      <c r="C702" s="49"/>
      <c r="D702" s="50"/>
      <c r="E702" s="50"/>
      <c r="F702" s="48"/>
      <c r="G702" s="48"/>
    </row>
    <row r="703" spans="1:7" s="3" customFormat="1" ht="15.75" customHeight="1">
      <c r="A703" s="45" t="s">
        <v>808</v>
      </c>
      <c r="B703" s="194" t="s">
        <v>4</v>
      </c>
      <c r="C703" s="194" t="s">
        <v>5</v>
      </c>
      <c r="D703" s="194" t="s">
        <v>6</v>
      </c>
      <c r="E703" s="31" t="s">
        <v>7</v>
      </c>
      <c r="F703" s="31" t="s">
        <v>7</v>
      </c>
      <c r="G703" s="30" t="s">
        <v>225</v>
      </c>
    </row>
    <row r="704" spans="1:7" s="3" customFormat="1" ht="15.75" customHeight="1">
      <c r="A704" s="45"/>
      <c r="B704" s="195"/>
      <c r="C704" s="195"/>
      <c r="D704" s="195"/>
      <c r="E704" s="84" t="s">
        <v>8</v>
      </c>
      <c r="F704" s="53" t="s">
        <v>9</v>
      </c>
      <c r="G704" s="31" t="s">
        <v>10</v>
      </c>
    </row>
    <row r="705" spans="1:7" s="3" customFormat="1" ht="15.75" customHeight="1">
      <c r="A705" s="45"/>
      <c r="B705" s="59" t="s">
        <v>809</v>
      </c>
      <c r="C705" s="59" t="s">
        <v>810</v>
      </c>
      <c r="D705" s="196" t="s">
        <v>226</v>
      </c>
      <c r="E705" s="76">
        <v>46329</v>
      </c>
      <c r="F705" s="76">
        <f>E705+4</f>
        <v>46333</v>
      </c>
      <c r="G705" s="21">
        <f>F705+11</f>
        <v>46344</v>
      </c>
    </row>
    <row r="706" spans="1:7" s="3" customFormat="1" ht="15.75" customHeight="1">
      <c r="A706" s="45"/>
      <c r="B706" s="59" t="s">
        <v>811</v>
      </c>
      <c r="C706" s="59" t="s">
        <v>812</v>
      </c>
      <c r="D706" s="209"/>
      <c r="E706" s="76">
        <f t="shared" ref="E706:G709" si="140">E705+7</f>
        <v>46336</v>
      </c>
      <c r="F706" s="76">
        <f t="shared" si="140"/>
        <v>46340</v>
      </c>
      <c r="G706" s="21">
        <f t="shared" si="140"/>
        <v>46351</v>
      </c>
    </row>
    <row r="707" spans="1:7" s="3" customFormat="1" ht="15.75" customHeight="1">
      <c r="A707" s="45"/>
      <c r="B707" s="59" t="s">
        <v>813</v>
      </c>
      <c r="C707" s="59" t="s">
        <v>814</v>
      </c>
      <c r="D707" s="209"/>
      <c r="E707" s="76">
        <f t="shared" si="140"/>
        <v>46343</v>
      </c>
      <c r="F707" s="76">
        <f t="shared" si="140"/>
        <v>46347</v>
      </c>
      <c r="G707" s="21">
        <f t="shared" si="140"/>
        <v>46358</v>
      </c>
    </row>
    <row r="708" spans="1:7" s="3" customFormat="1" ht="15.75" customHeight="1">
      <c r="A708" s="45"/>
      <c r="B708" s="59" t="s">
        <v>815</v>
      </c>
      <c r="C708" s="59" t="s">
        <v>816</v>
      </c>
      <c r="D708" s="209"/>
      <c r="E708" s="76">
        <f t="shared" si="140"/>
        <v>46350</v>
      </c>
      <c r="F708" s="76">
        <f t="shared" si="140"/>
        <v>46354</v>
      </c>
      <c r="G708" s="21">
        <f t="shared" si="140"/>
        <v>46365</v>
      </c>
    </row>
    <row r="709" spans="1:7" s="3" customFormat="1" ht="15.75" customHeight="1">
      <c r="A709" s="45"/>
      <c r="B709" s="59" t="s">
        <v>817</v>
      </c>
      <c r="C709" s="59" t="s">
        <v>818</v>
      </c>
      <c r="D709" s="210"/>
      <c r="E709" s="76">
        <f>E708+7</f>
        <v>46357</v>
      </c>
      <c r="F709" s="76">
        <f t="shared" si="140"/>
        <v>46361</v>
      </c>
      <c r="G709" s="21">
        <f t="shared" si="140"/>
        <v>46372</v>
      </c>
    </row>
    <row r="710" spans="1:7" s="3" customFormat="1" ht="15.75" customHeight="1">
      <c r="A710" s="45"/>
      <c r="B710" s="29"/>
      <c r="C710" s="48"/>
      <c r="D710" s="50"/>
      <c r="E710" s="50"/>
      <c r="F710" s="48"/>
      <c r="G710" s="48"/>
    </row>
    <row r="711" spans="1:7" s="3" customFormat="1" ht="15.75" customHeight="1">
      <c r="A711" s="45"/>
      <c r="B711" s="194" t="s">
        <v>4</v>
      </c>
      <c r="C711" s="194" t="s">
        <v>5</v>
      </c>
      <c r="D711" s="194" t="s">
        <v>6</v>
      </c>
      <c r="E711" s="31" t="s">
        <v>7</v>
      </c>
      <c r="F711" s="31" t="s">
        <v>7</v>
      </c>
      <c r="G711" s="30" t="s">
        <v>225</v>
      </c>
    </row>
    <row r="712" spans="1:7" s="3" customFormat="1" ht="15.75" customHeight="1">
      <c r="A712" s="45"/>
      <c r="B712" s="195"/>
      <c r="C712" s="195"/>
      <c r="D712" s="195"/>
      <c r="E712" s="84" t="s">
        <v>8</v>
      </c>
      <c r="F712" s="53" t="s">
        <v>9</v>
      </c>
      <c r="G712" s="31" t="s">
        <v>10</v>
      </c>
    </row>
    <row r="713" spans="1:7" s="3" customFormat="1" ht="15.75" customHeight="1">
      <c r="A713" s="45"/>
      <c r="B713" s="22" t="s">
        <v>819</v>
      </c>
      <c r="C713" s="31" t="s">
        <v>820</v>
      </c>
      <c r="D713" s="196" t="s">
        <v>227</v>
      </c>
      <c r="E713" s="76">
        <v>46326</v>
      </c>
      <c r="F713" s="76">
        <f>E713+4</f>
        <v>46330</v>
      </c>
      <c r="G713" s="21">
        <f>F713+14</f>
        <v>46344</v>
      </c>
    </row>
    <row r="714" spans="1:7" s="3" customFormat="1" ht="15.75" customHeight="1">
      <c r="A714" s="45"/>
      <c r="B714" s="19" t="s">
        <v>821</v>
      </c>
      <c r="C714" s="31" t="s">
        <v>822</v>
      </c>
      <c r="D714" s="222"/>
      <c r="E714" s="76">
        <f t="shared" ref="E714:G717" si="141">E713+7</f>
        <v>46333</v>
      </c>
      <c r="F714" s="76">
        <f t="shared" si="141"/>
        <v>46337</v>
      </c>
      <c r="G714" s="21">
        <f t="shared" si="141"/>
        <v>46351</v>
      </c>
    </row>
    <row r="715" spans="1:7" s="3" customFormat="1" ht="15.75" customHeight="1">
      <c r="A715" s="45"/>
      <c r="B715" s="22" t="s">
        <v>823</v>
      </c>
      <c r="C715" s="31" t="s">
        <v>824</v>
      </c>
      <c r="D715" s="222"/>
      <c r="E715" s="76">
        <f t="shared" si="141"/>
        <v>46340</v>
      </c>
      <c r="F715" s="76">
        <f t="shared" si="141"/>
        <v>46344</v>
      </c>
      <c r="G715" s="21">
        <f t="shared" si="141"/>
        <v>46358</v>
      </c>
    </row>
    <row r="716" spans="1:7" s="3" customFormat="1" ht="15.75" customHeight="1">
      <c r="A716" s="45"/>
      <c r="B716" s="22" t="s">
        <v>825</v>
      </c>
      <c r="C716" s="31" t="s">
        <v>826</v>
      </c>
      <c r="D716" s="222"/>
      <c r="E716" s="76">
        <f>E715+7</f>
        <v>46347</v>
      </c>
      <c r="F716" s="76">
        <f t="shared" si="141"/>
        <v>46351</v>
      </c>
      <c r="G716" s="21">
        <f t="shared" si="141"/>
        <v>46365</v>
      </c>
    </row>
    <row r="717" spans="1:7" s="3" customFormat="1" ht="15.75" customHeight="1">
      <c r="A717" s="45"/>
      <c r="B717" s="22" t="s">
        <v>827</v>
      </c>
      <c r="C717" s="31" t="s">
        <v>828</v>
      </c>
      <c r="D717" s="223"/>
      <c r="E717" s="76">
        <f>E716+7</f>
        <v>46354</v>
      </c>
      <c r="F717" s="76">
        <f t="shared" si="141"/>
        <v>46358</v>
      </c>
      <c r="G717" s="21">
        <f t="shared" si="141"/>
        <v>46372</v>
      </c>
    </row>
    <row r="718" spans="1:7" s="3" customFormat="1" ht="15.75" customHeight="1">
      <c r="A718" s="45"/>
      <c r="B718" s="41"/>
      <c r="C718" s="42"/>
      <c r="D718" s="70"/>
      <c r="E718" s="44"/>
      <c r="F718" s="42"/>
      <c r="G718" s="42"/>
    </row>
    <row r="719" spans="1:7" s="3" customFormat="1" ht="15.75" customHeight="1">
      <c r="A719" s="45"/>
      <c r="B719" s="43"/>
      <c r="C719" s="41"/>
      <c r="D719" s="37"/>
      <c r="E719" s="40"/>
      <c r="F719" s="40"/>
      <c r="G719" s="40"/>
    </row>
    <row r="720" spans="1:7" s="3" customFormat="1" ht="15.75" customHeight="1">
      <c r="A720" s="231" t="s">
        <v>228</v>
      </c>
      <c r="B720" s="231"/>
      <c r="C720" s="231"/>
      <c r="D720" s="231"/>
      <c r="E720" s="231"/>
      <c r="F720" s="231"/>
      <c r="G720" s="231"/>
    </row>
    <row r="721" spans="1:7" s="3" customFormat="1" ht="15.75" customHeight="1">
      <c r="A721" s="45"/>
      <c r="B721" s="68" t="s">
        <v>103</v>
      </c>
      <c r="C721" s="132"/>
      <c r="D721" s="70"/>
      <c r="E721" s="70"/>
      <c r="F721" s="68"/>
      <c r="G721" s="133"/>
    </row>
    <row r="722" spans="1:7" s="237" customFormat="1" ht="15.75" customHeight="1">
      <c r="A722" s="236" t="s">
        <v>229</v>
      </c>
    </row>
    <row r="723" spans="1:7" s="3" customFormat="1" ht="15.75" customHeight="1">
      <c r="A723" s="45"/>
      <c r="B723" s="211" t="s">
        <v>4</v>
      </c>
      <c r="C723" s="211" t="s">
        <v>5</v>
      </c>
      <c r="D723" s="232" t="s">
        <v>6</v>
      </c>
      <c r="E723" s="16" t="s">
        <v>7</v>
      </c>
      <c r="F723" s="16" t="s">
        <v>7</v>
      </c>
      <c r="G723" s="16" t="s">
        <v>230</v>
      </c>
    </row>
    <row r="724" spans="1:7" s="3" customFormat="1" ht="15.75" customHeight="1">
      <c r="A724" s="45"/>
      <c r="B724" s="212"/>
      <c r="C724" s="212"/>
      <c r="D724" s="232"/>
      <c r="E724" s="16" t="s">
        <v>8</v>
      </c>
      <c r="F724" s="16" t="s">
        <v>9</v>
      </c>
      <c r="G724" s="16" t="s">
        <v>10</v>
      </c>
    </row>
    <row r="725" spans="1:7" s="3" customFormat="1" ht="15.75" customHeight="1">
      <c r="A725" s="45"/>
      <c r="B725" s="119" t="s">
        <v>17</v>
      </c>
      <c r="C725" s="119"/>
      <c r="D725" s="209" t="s">
        <v>231</v>
      </c>
      <c r="E725" s="21">
        <v>46168</v>
      </c>
      <c r="F725" s="21">
        <f>E725+5</f>
        <v>46173</v>
      </c>
      <c r="G725" s="21">
        <f>F725+17</f>
        <v>46190</v>
      </c>
    </row>
    <row r="726" spans="1:7" s="3" customFormat="1" ht="15.75" customHeight="1">
      <c r="A726" s="45"/>
      <c r="B726" s="119" t="s">
        <v>17</v>
      </c>
      <c r="C726" s="119"/>
      <c r="D726" s="209"/>
      <c r="E726" s="21">
        <f t="shared" ref="E726:G729" si="142">E725+7</f>
        <v>46175</v>
      </c>
      <c r="F726" s="21">
        <f t="shared" si="142"/>
        <v>46180</v>
      </c>
      <c r="G726" s="21">
        <f t="shared" si="142"/>
        <v>46197</v>
      </c>
    </row>
    <row r="727" spans="1:7" s="3" customFormat="1" ht="15.75" customHeight="1">
      <c r="A727" s="45"/>
      <c r="B727" s="119" t="s">
        <v>17</v>
      </c>
      <c r="C727" s="119"/>
      <c r="D727" s="209"/>
      <c r="E727" s="21">
        <f t="shared" si="142"/>
        <v>46182</v>
      </c>
      <c r="F727" s="21">
        <f t="shared" si="142"/>
        <v>46187</v>
      </c>
      <c r="G727" s="21">
        <f t="shared" si="142"/>
        <v>46204</v>
      </c>
    </row>
    <row r="728" spans="1:7" s="3" customFormat="1" ht="15.75" customHeight="1">
      <c r="A728" s="45"/>
      <c r="B728" s="119" t="s">
        <v>17</v>
      </c>
      <c r="C728" s="119"/>
      <c r="D728" s="209"/>
      <c r="E728" s="21">
        <f>E727+7</f>
        <v>46189</v>
      </c>
      <c r="F728" s="21">
        <f t="shared" si="142"/>
        <v>46194</v>
      </c>
      <c r="G728" s="21">
        <f t="shared" si="142"/>
        <v>46211</v>
      </c>
    </row>
    <row r="729" spans="1:7" s="3" customFormat="1" ht="15.75" customHeight="1">
      <c r="A729" s="45"/>
      <c r="B729" s="119" t="s">
        <v>17</v>
      </c>
      <c r="C729" s="19"/>
      <c r="D729" s="210"/>
      <c r="E729" s="21">
        <f t="shared" si="142"/>
        <v>46196</v>
      </c>
      <c r="F729" s="21">
        <f t="shared" si="142"/>
        <v>46201</v>
      </c>
      <c r="G729" s="21">
        <f t="shared" si="142"/>
        <v>46218</v>
      </c>
    </row>
    <row r="730" spans="1:7" s="3" customFormat="1" ht="15.75" customHeight="1">
      <c r="A730" s="45"/>
      <c r="B730" s="29"/>
      <c r="C730" s="25"/>
      <c r="D730" s="26"/>
      <c r="E730" s="28"/>
      <c r="F730" s="28"/>
      <c r="G730" s="28"/>
    </row>
    <row r="731" spans="1:7" s="3" customFormat="1" ht="15.75" customHeight="1">
      <c r="A731" s="45"/>
      <c r="B731" s="48"/>
      <c r="C731" s="134"/>
      <c r="D731" s="50"/>
      <c r="E731" s="50"/>
      <c r="F731" s="135"/>
      <c r="G731" s="135"/>
    </row>
    <row r="732" spans="1:7" s="3" customFormat="1" ht="15.75" customHeight="1">
      <c r="A732" s="45" t="s">
        <v>232</v>
      </c>
      <c r="B732" s="194" t="s">
        <v>4</v>
      </c>
      <c r="C732" s="194" t="s">
        <v>5</v>
      </c>
      <c r="D732" s="194" t="s">
        <v>6</v>
      </c>
      <c r="E732" s="31" t="s">
        <v>7</v>
      </c>
      <c r="F732" s="31" t="s">
        <v>7</v>
      </c>
      <c r="G732" s="136" t="s">
        <v>233</v>
      </c>
    </row>
    <row r="733" spans="1:7" s="3" customFormat="1" ht="15.75" customHeight="1">
      <c r="A733" s="45"/>
      <c r="B733" s="195"/>
      <c r="C733" s="195"/>
      <c r="D733" s="195"/>
      <c r="E733" s="21" t="s">
        <v>8</v>
      </c>
      <c r="F733" s="31" t="s">
        <v>9</v>
      </c>
      <c r="G733" s="31" t="s">
        <v>10</v>
      </c>
    </row>
    <row r="734" spans="1:7" s="3" customFormat="1" ht="15.75" customHeight="1">
      <c r="A734" s="45"/>
      <c r="B734" s="137" t="s">
        <v>234</v>
      </c>
      <c r="C734" s="137" t="s">
        <v>136</v>
      </c>
      <c r="D734" s="209" t="s">
        <v>235</v>
      </c>
      <c r="E734" s="21">
        <v>46300</v>
      </c>
      <c r="F734" s="21">
        <f>E734+5</f>
        <v>46305</v>
      </c>
      <c r="G734" s="21">
        <f>F734+20</f>
        <v>46325</v>
      </c>
    </row>
    <row r="735" spans="1:7" s="3" customFormat="1" ht="15.75" customHeight="1">
      <c r="A735" s="45"/>
      <c r="B735" s="137" t="s">
        <v>236</v>
      </c>
      <c r="C735" s="137" t="s">
        <v>237</v>
      </c>
      <c r="D735" s="209"/>
      <c r="E735" s="21">
        <f t="shared" ref="E735:G735" si="143">E734+7</f>
        <v>46307</v>
      </c>
      <c r="F735" s="21">
        <f t="shared" si="143"/>
        <v>46312</v>
      </c>
      <c r="G735" s="21">
        <f t="shared" si="143"/>
        <v>46332</v>
      </c>
    </row>
    <row r="736" spans="1:7" s="3" customFormat="1" ht="15.75" customHeight="1">
      <c r="A736" s="45"/>
      <c r="B736" s="138" t="s">
        <v>17</v>
      </c>
      <c r="C736" s="137"/>
      <c r="D736" s="209"/>
      <c r="E736" s="21">
        <f t="shared" ref="E736" si="144">E735+7</f>
        <v>46314</v>
      </c>
      <c r="F736" s="21">
        <f t="shared" ref="F736:G738" si="145">F735+7</f>
        <v>46319</v>
      </c>
      <c r="G736" s="21">
        <f t="shared" si="145"/>
        <v>46339</v>
      </c>
    </row>
    <row r="737" spans="1:7" s="3" customFormat="1" ht="15.75" customHeight="1">
      <c r="A737" s="45"/>
      <c r="B737" s="138" t="s">
        <v>17</v>
      </c>
      <c r="C737" s="89"/>
      <c r="D737" s="209"/>
      <c r="E737" s="21">
        <f t="shared" ref="E737" si="146">E736+7</f>
        <v>46321</v>
      </c>
      <c r="F737" s="21">
        <f t="shared" si="145"/>
        <v>46326</v>
      </c>
      <c r="G737" s="21">
        <f t="shared" si="145"/>
        <v>46346</v>
      </c>
    </row>
    <row r="738" spans="1:7" s="3" customFormat="1" ht="15.75" customHeight="1">
      <c r="A738" s="117"/>
      <c r="B738" s="137" t="s">
        <v>238</v>
      </c>
      <c r="C738" s="137" t="s">
        <v>239</v>
      </c>
      <c r="D738" s="210"/>
      <c r="E738" s="21">
        <f t="shared" ref="E738" si="147">E737+7</f>
        <v>46328</v>
      </c>
      <c r="F738" s="21">
        <f t="shared" si="145"/>
        <v>46333</v>
      </c>
      <c r="G738" s="21">
        <f t="shared" si="145"/>
        <v>46353</v>
      </c>
    </row>
    <row r="739" spans="1:7" s="3" customFormat="1" ht="15.75" customHeight="1">
      <c r="A739" s="45"/>
      <c r="B739" s="41"/>
      <c r="C739" s="41"/>
      <c r="D739" s="37"/>
      <c r="E739" s="40"/>
      <c r="F739" s="40"/>
      <c r="G739" s="40"/>
    </row>
    <row r="740" spans="1:7" s="3" customFormat="1" ht="15.75" customHeight="1">
      <c r="A740" s="45"/>
      <c r="B740" s="42"/>
      <c r="C740" s="139"/>
      <c r="D740" s="44"/>
      <c r="E740" s="44"/>
      <c r="F740" s="42"/>
      <c r="G740" s="140"/>
    </row>
    <row r="741" spans="1:7" s="3" customFormat="1" ht="15.75" customHeight="1">
      <c r="A741" s="45" t="s">
        <v>240</v>
      </c>
      <c r="B741" s="211" t="s">
        <v>4</v>
      </c>
      <c r="C741" s="211" t="s">
        <v>5</v>
      </c>
      <c r="D741" s="211" t="s">
        <v>6</v>
      </c>
      <c r="E741" s="16" t="s">
        <v>7</v>
      </c>
      <c r="F741" s="16" t="s">
        <v>7</v>
      </c>
      <c r="G741" s="15" t="s">
        <v>241</v>
      </c>
    </row>
    <row r="742" spans="1:7" s="3" customFormat="1" ht="15.75" customHeight="1">
      <c r="A742" s="45"/>
      <c r="B742" s="212"/>
      <c r="C742" s="212"/>
      <c r="D742" s="212"/>
      <c r="E742" s="118" t="s">
        <v>8</v>
      </c>
      <c r="F742" s="46" t="s">
        <v>9</v>
      </c>
      <c r="G742" s="16" t="s">
        <v>10</v>
      </c>
    </row>
    <row r="743" spans="1:7" s="3" customFormat="1" ht="15.75" customHeight="1">
      <c r="A743" s="45"/>
      <c r="B743" s="119" t="s">
        <v>17</v>
      </c>
      <c r="C743" s="119"/>
      <c r="D743" s="209" t="s">
        <v>231</v>
      </c>
      <c r="E743" s="21">
        <v>46168</v>
      </c>
      <c r="F743" s="76">
        <f>E743+5</f>
        <v>46173</v>
      </c>
      <c r="G743" s="21">
        <f>F743+17</f>
        <v>46190</v>
      </c>
    </row>
    <row r="744" spans="1:7" s="3" customFormat="1" ht="15.75" customHeight="1">
      <c r="A744" s="45"/>
      <c r="B744" s="119" t="s">
        <v>17</v>
      </c>
      <c r="C744" s="119"/>
      <c r="D744" s="209"/>
      <c r="E744" s="21">
        <f t="shared" ref="E744" si="148">E743+7</f>
        <v>46175</v>
      </c>
      <c r="F744" s="76">
        <f t="shared" ref="F744:G747" si="149">F743+7</f>
        <v>46180</v>
      </c>
      <c r="G744" s="21">
        <f t="shared" si="149"/>
        <v>46197</v>
      </c>
    </row>
    <row r="745" spans="1:7" s="3" customFormat="1" ht="15.75" customHeight="1">
      <c r="A745" s="45"/>
      <c r="B745" s="119" t="s">
        <v>17</v>
      </c>
      <c r="C745" s="119"/>
      <c r="D745" s="209"/>
      <c r="E745" s="21">
        <f t="shared" ref="E745" si="150">E744+7</f>
        <v>46182</v>
      </c>
      <c r="F745" s="76">
        <f t="shared" si="149"/>
        <v>46187</v>
      </c>
      <c r="G745" s="21">
        <f t="shared" si="149"/>
        <v>46204</v>
      </c>
    </row>
    <row r="746" spans="1:7" s="3" customFormat="1" ht="15.75" customHeight="1">
      <c r="A746" s="45"/>
      <c r="B746" s="119" t="s">
        <v>17</v>
      </c>
      <c r="C746" s="119"/>
      <c r="D746" s="209"/>
      <c r="E746" s="21">
        <f t="shared" ref="E746" si="151">E745+7</f>
        <v>46189</v>
      </c>
      <c r="F746" s="76">
        <f t="shared" si="149"/>
        <v>46194</v>
      </c>
      <c r="G746" s="21">
        <f t="shared" si="149"/>
        <v>46211</v>
      </c>
    </row>
    <row r="747" spans="1:7" s="3" customFormat="1" ht="15.75" customHeight="1">
      <c r="A747" s="117"/>
      <c r="B747" s="119" t="s">
        <v>17</v>
      </c>
      <c r="C747" s="19"/>
      <c r="D747" s="210"/>
      <c r="E747" s="21">
        <f t="shared" ref="E747" si="152">E746+7</f>
        <v>46196</v>
      </c>
      <c r="F747" s="76">
        <f t="shared" si="149"/>
        <v>46201</v>
      </c>
      <c r="G747" s="21">
        <f t="shared" si="149"/>
        <v>46218</v>
      </c>
    </row>
    <row r="748" spans="1:7" s="3" customFormat="1" ht="15.75" customHeight="1">
      <c r="A748" s="45"/>
      <c r="B748" s="141"/>
      <c r="C748" s="134"/>
      <c r="D748" s="50"/>
      <c r="E748" s="50"/>
      <c r="F748" s="48"/>
      <c r="G748" s="135"/>
    </row>
    <row r="749" spans="1:7" s="3" customFormat="1" ht="15.75" customHeight="1">
      <c r="A749" s="45"/>
      <c r="B749" s="48"/>
      <c r="C749" s="134"/>
      <c r="D749" s="50"/>
      <c r="E749" s="50"/>
      <c r="F749" s="48"/>
      <c r="G749" s="135"/>
    </row>
    <row r="750" spans="1:7" s="3" customFormat="1" ht="15.75" customHeight="1">
      <c r="A750" s="45" t="s">
        <v>242</v>
      </c>
      <c r="B750" s="194" t="s">
        <v>4</v>
      </c>
      <c r="C750" s="194" t="s">
        <v>5</v>
      </c>
      <c r="D750" s="194" t="s">
        <v>6</v>
      </c>
      <c r="E750" s="31" t="s">
        <v>7</v>
      </c>
      <c r="F750" s="31" t="s">
        <v>7</v>
      </c>
      <c r="G750" s="31" t="s">
        <v>243</v>
      </c>
    </row>
    <row r="751" spans="1:7" s="3" customFormat="1" ht="15.75" customHeight="1">
      <c r="A751" s="45"/>
      <c r="B751" s="195"/>
      <c r="C751" s="195"/>
      <c r="D751" s="195"/>
      <c r="E751" s="84" t="s">
        <v>8</v>
      </c>
      <c r="F751" s="53" t="s">
        <v>9</v>
      </c>
      <c r="G751" s="31" t="s">
        <v>10</v>
      </c>
    </row>
    <row r="752" spans="1:7" s="3" customFormat="1" ht="15.75" customHeight="1">
      <c r="A752" s="45"/>
      <c r="B752" s="119" t="s">
        <v>17</v>
      </c>
      <c r="C752" s="119"/>
      <c r="D752" s="196" t="s">
        <v>244</v>
      </c>
      <c r="E752" s="21">
        <v>46168</v>
      </c>
      <c r="F752" s="76">
        <f>E752+5</f>
        <v>46173</v>
      </c>
      <c r="G752" s="21">
        <f>F752+19</f>
        <v>46192</v>
      </c>
    </row>
    <row r="753" spans="1:7" s="3" customFormat="1" ht="15.75" customHeight="1">
      <c r="A753" s="45"/>
      <c r="B753" s="119" t="s">
        <v>17</v>
      </c>
      <c r="C753" s="119"/>
      <c r="D753" s="222"/>
      <c r="E753" s="21">
        <f t="shared" ref="E753:E756" si="153">E752+7</f>
        <v>46175</v>
      </c>
      <c r="F753" s="76">
        <f t="shared" ref="F753:G756" si="154">F752+7</f>
        <v>46180</v>
      </c>
      <c r="G753" s="21">
        <f t="shared" si="154"/>
        <v>46199</v>
      </c>
    </row>
    <row r="754" spans="1:7" s="3" customFormat="1" ht="15.75" customHeight="1">
      <c r="A754" s="45"/>
      <c r="B754" s="119" t="s">
        <v>17</v>
      </c>
      <c r="C754" s="119"/>
      <c r="D754" s="222"/>
      <c r="E754" s="21">
        <f t="shared" si="153"/>
        <v>46182</v>
      </c>
      <c r="F754" s="76">
        <f t="shared" si="154"/>
        <v>46187</v>
      </c>
      <c r="G754" s="21">
        <f t="shared" si="154"/>
        <v>46206</v>
      </c>
    </row>
    <row r="755" spans="1:7" s="3" customFormat="1" ht="15.75" customHeight="1">
      <c r="A755" s="45"/>
      <c r="B755" s="119" t="s">
        <v>17</v>
      </c>
      <c r="C755" s="119"/>
      <c r="D755" s="222"/>
      <c r="E755" s="21">
        <f t="shared" si="153"/>
        <v>46189</v>
      </c>
      <c r="F755" s="76">
        <f t="shared" si="154"/>
        <v>46194</v>
      </c>
      <c r="G755" s="21">
        <f t="shared" si="154"/>
        <v>46213</v>
      </c>
    </row>
    <row r="756" spans="1:7" s="3" customFormat="1" ht="15.75" customHeight="1">
      <c r="A756" s="117"/>
      <c r="B756" s="119" t="s">
        <v>17</v>
      </c>
      <c r="C756" s="19"/>
      <c r="D756" s="223"/>
      <c r="E756" s="21">
        <f t="shared" si="153"/>
        <v>46196</v>
      </c>
      <c r="F756" s="76">
        <f t="shared" si="154"/>
        <v>46201</v>
      </c>
      <c r="G756" s="21">
        <f t="shared" si="154"/>
        <v>46220</v>
      </c>
    </row>
    <row r="757" spans="1:7" s="3" customFormat="1" ht="15.75" customHeight="1">
      <c r="A757" s="45"/>
      <c r="B757" s="29"/>
      <c r="C757" s="48"/>
      <c r="D757" s="26"/>
      <c r="E757" s="26"/>
      <c r="F757" s="142"/>
      <c r="G757" s="28"/>
    </row>
    <row r="758" spans="1:7" s="3" customFormat="1" ht="15.75" customHeight="1">
      <c r="A758" s="45"/>
      <c r="B758" s="48"/>
      <c r="C758" s="134"/>
      <c r="D758" s="50"/>
      <c r="E758" s="50"/>
      <c r="F758" s="48"/>
      <c r="G758" s="135"/>
    </row>
    <row r="759" spans="1:7" s="3" customFormat="1" ht="15.75" customHeight="1">
      <c r="A759" s="45" t="s">
        <v>245</v>
      </c>
      <c r="B759" s="194" t="s">
        <v>4</v>
      </c>
      <c r="C759" s="194" t="s">
        <v>5</v>
      </c>
      <c r="D759" s="194" t="s">
        <v>6</v>
      </c>
      <c r="E759" s="31" t="s">
        <v>7</v>
      </c>
      <c r="F759" s="31" t="s">
        <v>7</v>
      </c>
      <c r="G759" s="31" t="s">
        <v>245</v>
      </c>
    </row>
    <row r="760" spans="1:7" s="3" customFormat="1" ht="15.75" customHeight="1">
      <c r="A760" s="45"/>
      <c r="B760" s="195"/>
      <c r="C760" s="195"/>
      <c r="D760" s="195"/>
      <c r="E760" s="84" t="s">
        <v>8</v>
      </c>
      <c r="F760" s="53" t="s">
        <v>9</v>
      </c>
      <c r="G760" s="31" t="s">
        <v>10</v>
      </c>
    </row>
    <row r="761" spans="1:7" s="3" customFormat="1" ht="15.75" customHeight="1">
      <c r="A761" s="45"/>
      <c r="B761" s="119" t="s">
        <v>17</v>
      </c>
      <c r="C761" s="119"/>
      <c r="D761" s="209" t="s">
        <v>231</v>
      </c>
      <c r="E761" s="21">
        <v>46168</v>
      </c>
      <c r="F761" s="76">
        <f>E761+5</f>
        <v>46173</v>
      </c>
      <c r="G761" s="21">
        <f>F761+22</f>
        <v>46195</v>
      </c>
    </row>
    <row r="762" spans="1:7" s="3" customFormat="1" ht="15.75" customHeight="1">
      <c r="A762" s="45"/>
      <c r="B762" s="119" t="s">
        <v>17</v>
      </c>
      <c r="C762" s="119"/>
      <c r="D762" s="209"/>
      <c r="E762" s="21">
        <f t="shared" ref="E762:E765" si="155">E761+7</f>
        <v>46175</v>
      </c>
      <c r="F762" s="76">
        <f t="shared" ref="F762:G765" si="156">F761+7</f>
        <v>46180</v>
      </c>
      <c r="G762" s="21">
        <f t="shared" si="156"/>
        <v>46202</v>
      </c>
    </row>
    <row r="763" spans="1:7" s="3" customFormat="1" ht="15.75" customHeight="1">
      <c r="A763" s="45"/>
      <c r="B763" s="119" t="s">
        <v>17</v>
      </c>
      <c r="C763" s="119"/>
      <c r="D763" s="209"/>
      <c r="E763" s="21">
        <f t="shared" si="155"/>
        <v>46182</v>
      </c>
      <c r="F763" s="76">
        <f t="shared" si="156"/>
        <v>46187</v>
      </c>
      <c r="G763" s="21">
        <f t="shared" si="156"/>
        <v>46209</v>
      </c>
    </row>
    <row r="764" spans="1:7" s="3" customFormat="1" ht="15.75" customHeight="1">
      <c r="A764" s="45"/>
      <c r="B764" s="119" t="s">
        <v>17</v>
      </c>
      <c r="C764" s="119"/>
      <c r="D764" s="209"/>
      <c r="E764" s="21">
        <f t="shared" si="155"/>
        <v>46189</v>
      </c>
      <c r="F764" s="76">
        <f t="shared" si="156"/>
        <v>46194</v>
      </c>
      <c r="G764" s="21">
        <f t="shared" si="156"/>
        <v>46216</v>
      </c>
    </row>
    <row r="765" spans="1:7" s="3" customFormat="1" ht="15.75" customHeight="1">
      <c r="A765" s="45"/>
      <c r="B765" s="119" t="s">
        <v>17</v>
      </c>
      <c r="C765" s="19"/>
      <c r="D765" s="210"/>
      <c r="E765" s="21">
        <f t="shared" si="155"/>
        <v>46196</v>
      </c>
      <c r="F765" s="76">
        <f t="shared" si="156"/>
        <v>46201</v>
      </c>
      <c r="G765" s="21">
        <f t="shared" si="156"/>
        <v>46223</v>
      </c>
    </row>
    <row r="766" spans="1:7" s="3" customFormat="1" ht="15.75" customHeight="1">
      <c r="A766" s="45"/>
      <c r="B766" s="41"/>
      <c r="C766" s="41"/>
      <c r="D766" s="37"/>
      <c r="E766" s="40"/>
      <c r="F766" s="40"/>
      <c r="G766" s="40"/>
    </row>
    <row r="767" spans="1:7" s="3" customFormat="1" ht="15.75" customHeight="1">
      <c r="A767" s="45"/>
      <c r="B767" s="29"/>
      <c r="C767" s="25"/>
      <c r="D767" s="26"/>
      <c r="E767" s="28"/>
      <c r="F767" s="28"/>
      <c r="G767" s="28"/>
    </row>
    <row r="768" spans="1:7" s="3" customFormat="1" ht="15.75" customHeight="1">
      <c r="A768" s="45" t="s">
        <v>246</v>
      </c>
      <c r="B768" s="194" t="s">
        <v>4</v>
      </c>
      <c r="C768" s="194" t="s">
        <v>5</v>
      </c>
      <c r="D768" s="194" t="s">
        <v>6</v>
      </c>
      <c r="E768" s="31" t="s">
        <v>7</v>
      </c>
      <c r="F768" s="31" t="s">
        <v>7</v>
      </c>
      <c r="G768" s="30" t="s">
        <v>247</v>
      </c>
    </row>
    <row r="769" spans="1:7" s="3" customFormat="1" ht="15.75" customHeight="1">
      <c r="A769" s="45"/>
      <c r="B769" s="195"/>
      <c r="C769" s="195"/>
      <c r="D769" s="195"/>
      <c r="E769" s="84" t="s">
        <v>8</v>
      </c>
      <c r="F769" s="53" t="s">
        <v>9</v>
      </c>
      <c r="G769" s="31" t="s">
        <v>10</v>
      </c>
    </row>
    <row r="770" spans="1:7" s="3" customFormat="1" ht="15.75" customHeight="1">
      <c r="A770" s="45"/>
      <c r="B770" s="119" t="s">
        <v>17</v>
      </c>
      <c r="C770" s="119"/>
      <c r="D770" s="196" t="s">
        <v>231</v>
      </c>
      <c r="E770" s="21">
        <v>46168</v>
      </c>
      <c r="F770" s="76">
        <f>E770+5</f>
        <v>46173</v>
      </c>
      <c r="G770" s="21">
        <f>F770+22</f>
        <v>46195</v>
      </c>
    </row>
    <row r="771" spans="1:7" s="3" customFormat="1" ht="15.75" customHeight="1">
      <c r="A771" s="45"/>
      <c r="B771" s="119" t="s">
        <v>17</v>
      </c>
      <c r="C771" s="119"/>
      <c r="D771" s="209"/>
      <c r="E771" s="21">
        <f t="shared" ref="E771:E774" si="157">E770+7</f>
        <v>46175</v>
      </c>
      <c r="F771" s="76">
        <f t="shared" ref="F771:G774" si="158">F770+7</f>
        <v>46180</v>
      </c>
      <c r="G771" s="21">
        <f t="shared" si="158"/>
        <v>46202</v>
      </c>
    </row>
    <row r="772" spans="1:7" s="3" customFormat="1" ht="15.75" customHeight="1">
      <c r="A772" s="45"/>
      <c r="B772" s="119" t="s">
        <v>17</v>
      </c>
      <c r="C772" s="119"/>
      <c r="D772" s="209"/>
      <c r="E772" s="21">
        <f t="shared" si="157"/>
        <v>46182</v>
      </c>
      <c r="F772" s="76">
        <f t="shared" si="158"/>
        <v>46187</v>
      </c>
      <c r="G772" s="21">
        <f t="shared" si="158"/>
        <v>46209</v>
      </c>
    </row>
    <row r="773" spans="1:7" s="3" customFormat="1" ht="15.75" customHeight="1">
      <c r="A773" s="117"/>
      <c r="B773" s="119" t="s">
        <v>17</v>
      </c>
      <c r="C773" s="119"/>
      <c r="D773" s="209"/>
      <c r="E773" s="21">
        <f t="shared" si="157"/>
        <v>46189</v>
      </c>
      <c r="F773" s="76">
        <f t="shared" si="158"/>
        <v>46194</v>
      </c>
      <c r="G773" s="21">
        <f t="shared" si="158"/>
        <v>46216</v>
      </c>
    </row>
    <row r="774" spans="1:7" s="3" customFormat="1" ht="15.75" customHeight="1">
      <c r="A774" s="45"/>
      <c r="B774" s="119" t="s">
        <v>17</v>
      </c>
      <c r="C774" s="19"/>
      <c r="D774" s="210"/>
      <c r="E774" s="21">
        <f t="shared" si="157"/>
        <v>46196</v>
      </c>
      <c r="F774" s="76">
        <f t="shared" si="158"/>
        <v>46201</v>
      </c>
      <c r="G774" s="21">
        <f t="shared" si="158"/>
        <v>46223</v>
      </c>
    </row>
    <row r="775" spans="1:7" s="3" customFormat="1" ht="15.75" customHeight="1">
      <c r="A775" s="45"/>
      <c r="B775" s="29"/>
      <c r="C775" s="25"/>
      <c r="D775" s="26"/>
      <c r="E775" s="28"/>
      <c r="F775" s="28"/>
      <c r="G775" s="28"/>
    </row>
    <row r="776" spans="1:7" s="3" customFormat="1" ht="15.75" customHeight="1">
      <c r="A776" s="45"/>
      <c r="B776" s="41"/>
      <c r="C776" s="41"/>
      <c r="D776" s="37"/>
      <c r="E776" s="40"/>
      <c r="F776" s="40"/>
      <c r="G776" s="40"/>
    </row>
    <row r="777" spans="1:7" s="3" customFormat="1" ht="15.75" customHeight="1">
      <c r="A777" s="231" t="s">
        <v>248</v>
      </c>
      <c r="B777" s="231"/>
      <c r="C777" s="231"/>
      <c r="D777" s="231"/>
      <c r="E777" s="231"/>
      <c r="F777" s="231"/>
      <c r="G777" s="231"/>
    </row>
    <row r="778" spans="1:7" s="3" customFormat="1" ht="15.75" customHeight="1">
      <c r="A778" s="45"/>
      <c r="B778" s="90"/>
      <c r="C778" s="90"/>
      <c r="D778" s="90"/>
      <c r="E778" s="90"/>
      <c r="F778" s="40"/>
      <c r="G778" s="40"/>
    </row>
    <row r="779" spans="1:7" s="3" customFormat="1" ht="15.75" customHeight="1">
      <c r="A779" s="45"/>
      <c r="B779" s="85"/>
      <c r="C779" s="43"/>
      <c r="D779" s="44"/>
      <c r="E779" s="44"/>
      <c r="F779" s="42"/>
      <c r="G779" s="42"/>
    </row>
    <row r="780" spans="1:7" s="3" customFormat="1" ht="15.75" customHeight="1">
      <c r="A780" s="45" t="s">
        <v>829</v>
      </c>
      <c r="B780" s="211" t="s">
        <v>4</v>
      </c>
      <c r="C780" s="211" t="s">
        <v>5</v>
      </c>
      <c r="D780" s="211" t="s">
        <v>6</v>
      </c>
      <c r="E780" s="16" t="s">
        <v>7</v>
      </c>
      <c r="F780" s="16" t="s">
        <v>7</v>
      </c>
      <c r="G780" s="16" t="s">
        <v>249</v>
      </c>
    </row>
    <row r="781" spans="1:7" s="3" customFormat="1" ht="15.75" customHeight="1">
      <c r="A781" s="45"/>
      <c r="B781" s="212"/>
      <c r="C781" s="212"/>
      <c r="D781" s="212"/>
      <c r="E781" s="118" t="s">
        <v>8</v>
      </c>
      <c r="F781" s="16" t="s">
        <v>9</v>
      </c>
      <c r="G781" s="16" t="s">
        <v>10</v>
      </c>
    </row>
    <row r="782" spans="1:7" s="3" customFormat="1" ht="15.75" customHeight="1">
      <c r="A782" s="45"/>
      <c r="B782" s="72" t="s">
        <v>830</v>
      </c>
      <c r="C782" s="190" t="s">
        <v>251</v>
      </c>
      <c r="D782" s="194" t="s">
        <v>250</v>
      </c>
      <c r="E782" s="35">
        <v>46327</v>
      </c>
      <c r="F782" s="21">
        <f>E782+4</f>
        <v>46331</v>
      </c>
      <c r="G782" s="21">
        <f>F782+40</f>
        <v>46371</v>
      </c>
    </row>
    <row r="783" spans="1:7" s="3" customFormat="1" ht="15.75" customHeight="1">
      <c r="A783" s="45"/>
      <c r="B783" s="72" t="s">
        <v>831</v>
      </c>
      <c r="C783" s="31" t="s">
        <v>832</v>
      </c>
      <c r="D783" s="217"/>
      <c r="E783" s="35">
        <f>E782+7</f>
        <v>46334</v>
      </c>
      <c r="F783" s="35">
        <f t="shared" ref="E783:G786" si="159">F782+7</f>
        <v>46338</v>
      </c>
      <c r="G783" s="21">
        <f t="shared" si="159"/>
        <v>46378</v>
      </c>
    </row>
    <row r="784" spans="1:7" s="3" customFormat="1" ht="15.75" customHeight="1">
      <c r="A784" s="126"/>
      <c r="B784" s="72" t="s">
        <v>17</v>
      </c>
      <c r="C784" s="31"/>
      <c r="D784" s="217"/>
      <c r="E784" s="35">
        <f t="shared" si="159"/>
        <v>46341</v>
      </c>
      <c r="F784" s="35">
        <f t="shared" si="159"/>
        <v>46345</v>
      </c>
      <c r="G784" s="21">
        <f t="shared" si="159"/>
        <v>46385</v>
      </c>
    </row>
    <row r="785" spans="1:7" s="3" customFormat="1" ht="15.75" customHeight="1">
      <c r="A785" s="45"/>
      <c r="B785" s="72" t="s">
        <v>833</v>
      </c>
      <c r="C785" s="31" t="s">
        <v>834</v>
      </c>
      <c r="D785" s="217"/>
      <c r="E785" s="35">
        <f t="shared" si="159"/>
        <v>46348</v>
      </c>
      <c r="F785" s="35">
        <f t="shared" si="159"/>
        <v>46352</v>
      </c>
      <c r="G785" s="21">
        <f t="shared" si="159"/>
        <v>46392</v>
      </c>
    </row>
    <row r="786" spans="1:7" s="3" customFormat="1" ht="15.75" customHeight="1">
      <c r="A786" s="45"/>
      <c r="B786" s="72" t="s">
        <v>835</v>
      </c>
      <c r="C786" s="31" t="s">
        <v>836</v>
      </c>
      <c r="D786" s="195"/>
      <c r="E786" s="35">
        <f t="shared" si="159"/>
        <v>46355</v>
      </c>
      <c r="F786" s="35">
        <f t="shared" si="159"/>
        <v>46359</v>
      </c>
      <c r="G786" s="21">
        <f t="shared" si="159"/>
        <v>46399</v>
      </c>
    </row>
    <row r="787" spans="1:7" s="3" customFormat="1" ht="15.75" customHeight="1">
      <c r="A787" s="45"/>
      <c r="B787" s="88"/>
      <c r="C787" s="88"/>
      <c r="D787" s="88"/>
      <c r="E787" s="88"/>
      <c r="F787" s="28"/>
      <c r="G787" s="28"/>
    </row>
    <row r="788" spans="1:7" s="3" customFormat="1" ht="15.75" customHeight="1">
      <c r="A788" s="45" t="s">
        <v>103</v>
      </c>
      <c r="B788" s="213" t="s">
        <v>4</v>
      </c>
      <c r="C788" s="194" t="s">
        <v>5</v>
      </c>
      <c r="D788" s="194" t="s">
        <v>6</v>
      </c>
      <c r="E788" s="31" t="s">
        <v>7</v>
      </c>
      <c r="F788" s="31" t="s">
        <v>7</v>
      </c>
      <c r="G788" s="31" t="s">
        <v>249</v>
      </c>
    </row>
    <row r="789" spans="1:7" s="3" customFormat="1" ht="15.75" customHeight="1">
      <c r="A789" s="45"/>
      <c r="B789" s="213"/>
      <c r="C789" s="195"/>
      <c r="D789" s="195"/>
      <c r="E789" s="84" t="s">
        <v>8</v>
      </c>
      <c r="F789" s="31" t="s">
        <v>9</v>
      </c>
      <c r="G789" s="31" t="s">
        <v>10</v>
      </c>
    </row>
    <row r="790" spans="1:7" s="3" customFormat="1" ht="15.75" customHeight="1">
      <c r="A790" s="45"/>
      <c r="B790" s="31" t="s">
        <v>837</v>
      </c>
      <c r="C790" s="54" t="s">
        <v>838</v>
      </c>
      <c r="D790" s="194" t="s">
        <v>252</v>
      </c>
      <c r="E790" s="35">
        <v>46330</v>
      </c>
      <c r="F790" s="21">
        <f>E790+4</f>
        <v>46334</v>
      </c>
      <c r="G790" s="21">
        <f>F790+41</f>
        <v>46375</v>
      </c>
    </row>
    <row r="791" spans="1:7" s="3" customFormat="1" ht="15.75" customHeight="1">
      <c r="A791" s="45"/>
      <c r="B791" s="54" t="s">
        <v>839</v>
      </c>
      <c r="C791" s="83" t="s">
        <v>840</v>
      </c>
      <c r="D791" s="217"/>
      <c r="E791" s="35">
        <f>E790+7</f>
        <v>46337</v>
      </c>
      <c r="F791" s="35">
        <f t="shared" ref="F791:G794" si="160">F790+7</f>
        <v>46341</v>
      </c>
      <c r="G791" s="21">
        <f t="shared" si="160"/>
        <v>46382</v>
      </c>
    </row>
    <row r="792" spans="1:7" s="3" customFormat="1" ht="15.75" customHeight="1">
      <c r="A792" s="126"/>
      <c r="B792" s="83" t="s">
        <v>842</v>
      </c>
      <c r="C792" s="83" t="s">
        <v>841</v>
      </c>
      <c r="D792" s="217"/>
      <c r="E792" s="35">
        <f t="shared" ref="E792" si="161">E791+7</f>
        <v>46344</v>
      </c>
      <c r="F792" s="35">
        <f t="shared" si="160"/>
        <v>46348</v>
      </c>
      <c r="G792" s="21">
        <f t="shared" si="160"/>
        <v>46389</v>
      </c>
    </row>
    <row r="793" spans="1:7" s="3" customFormat="1" ht="15.75" customHeight="1">
      <c r="A793" s="45"/>
      <c r="B793" s="83" t="s">
        <v>843</v>
      </c>
      <c r="C793" s="83" t="s">
        <v>844</v>
      </c>
      <c r="D793" s="217"/>
      <c r="E793" s="35">
        <f t="shared" ref="E793" si="162">E792+7</f>
        <v>46351</v>
      </c>
      <c r="F793" s="35">
        <f t="shared" si="160"/>
        <v>46355</v>
      </c>
      <c r="G793" s="21">
        <f t="shared" si="160"/>
        <v>46396</v>
      </c>
    </row>
    <row r="794" spans="1:7" s="3" customFormat="1" ht="15.75" customHeight="1">
      <c r="A794" s="45"/>
      <c r="B794" s="31" t="s">
        <v>845</v>
      </c>
      <c r="C794" s="54" t="s">
        <v>846</v>
      </c>
      <c r="D794" s="195"/>
      <c r="E794" s="35">
        <f t="shared" ref="E794" si="163">E793+7</f>
        <v>46358</v>
      </c>
      <c r="F794" s="35">
        <f t="shared" si="160"/>
        <v>46362</v>
      </c>
      <c r="G794" s="21">
        <f t="shared" si="160"/>
        <v>46403</v>
      </c>
    </row>
    <row r="795" spans="1:7" s="3" customFormat="1" ht="15.75" customHeight="1">
      <c r="A795" s="45"/>
      <c r="B795" s="5"/>
      <c r="C795" s="49"/>
      <c r="D795" s="50"/>
      <c r="E795" s="50"/>
      <c r="F795" s="48"/>
      <c r="G795" s="48"/>
    </row>
    <row r="796" spans="1:7" s="3" customFormat="1" ht="15.75" customHeight="1">
      <c r="A796" s="45"/>
      <c r="B796" s="88"/>
      <c r="C796" s="88"/>
      <c r="D796" s="88"/>
      <c r="E796" s="27"/>
      <c r="F796" s="27"/>
      <c r="G796" s="28"/>
    </row>
    <row r="797" spans="1:7" s="3" customFormat="1" ht="15.75" customHeight="1">
      <c r="A797" s="45" t="s">
        <v>253</v>
      </c>
      <c r="B797" s="194" t="s">
        <v>4</v>
      </c>
      <c r="C797" s="194" t="s">
        <v>5</v>
      </c>
      <c r="D797" s="194" t="s">
        <v>6</v>
      </c>
      <c r="E797" s="31" t="s">
        <v>7</v>
      </c>
      <c r="F797" s="31" t="s">
        <v>7</v>
      </c>
      <c r="G797" s="31" t="s">
        <v>254</v>
      </c>
    </row>
    <row r="798" spans="1:7" s="3" customFormat="1" ht="15.75" customHeight="1">
      <c r="A798" s="45"/>
      <c r="B798" s="195"/>
      <c r="C798" s="195"/>
      <c r="D798" s="195"/>
      <c r="E798" s="84" t="s">
        <v>8</v>
      </c>
      <c r="F798" s="31" t="s">
        <v>9</v>
      </c>
      <c r="G798" s="31" t="s">
        <v>10</v>
      </c>
    </row>
    <row r="799" spans="1:7" s="3" customFormat="1" ht="15.75" customHeight="1">
      <c r="A799" s="45"/>
      <c r="B799" s="72" t="s">
        <v>830</v>
      </c>
      <c r="C799" s="190" t="s">
        <v>251</v>
      </c>
      <c r="D799" s="213" t="s">
        <v>255</v>
      </c>
      <c r="E799" s="35">
        <v>46327</v>
      </c>
      <c r="F799" s="21">
        <f>E799+4</f>
        <v>46331</v>
      </c>
      <c r="G799" s="21">
        <f>F799+39</f>
        <v>46370</v>
      </c>
    </row>
    <row r="800" spans="1:7" s="3" customFormat="1" ht="15.75" customHeight="1">
      <c r="A800" s="45"/>
      <c r="B800" s="72" t="s">
        <v>831</v>
      </c>
      <c r="C800" s="190" t="s">
        <v>832</v>
      </c>
      <c r="D800" s="213"/>
      <c r="E800" s="35">
        <f>E799+7</f>
        <v>46334</v>
      </c>
      <c r="F800" s="35">
        <f t="shared" ref="F800:G803" si="164">F799+7</f>
        <v>46338</v>
      </c>
      <c r="G800" s="21">
        <f t="shared" si="164"/>
        <v>46377</v>
      </c>
    </row>
    <row r="801" spans="1:7" s="3" customFormat="1" ht="15.75" customHeight="1">
      <c r="A801" s="45"/>
      <c r="B801" s="72" t="s">
        <v>17</v>
      </c>
      <c r="C801" s="190"/>
      <c r="D801" s="213"/>
      <c r="E801" s="35">
        <f t="shared" ref="E801" si="165">E800+7</f>
        <v>46341</v>
      </c>
      <c r="F801" s="35">
        <f t="shared" si="164"/>
        <v>46345</v>
      </c>
      <c r="G801" s="21">
        <f t="shared" si="164"/>
        <v>46384</v>
      </c>
    </row>
    <row r="802" spans="1:7" s="3" customFormat="1" ht="15.75" customHeight="1">
      <c r="A802" s="45"/>
      <c r="B802" s="72" t="s">
        <v>833</v>
      </c>
      <c r="C802" s="190" t="s">
        <v>834</v>
      </c>
      <c r="D802" s="213"/>
      <c r="E802" s="35">
        <f t="shared" ref="E802" si="166">E801+7</f>
        <v>46348</v>
      </c>
      <c r="F802" s="35">
        <f t="shared" si="164"/>
        <v>46352</v>
      </c>
      <c r="G802" s="21">
        <f t="shared" si="164"/>
        <v>46391</v>
      </c>
    </row>
    <row r="803" spans="1:7" s="3" customFormat="1" ht="15.75" customHeight="1">
      <c r="A803" s="45"/>
      <c r="B803" s="72" t="s">
        <v>835</v>
      </c>
      <c r="C803" s="190" t="s">
        <v>836</v>
      </c>
      <c r="D803" s="213"/>
      <c r="E803" s="35">
        <f t="shared" ref="E803" si="167">E802+7</f>
        <v>46355</v>
      </c>
      <c r="F803" s="35">
        <f t="shared" si="164"/>
        <v>46359</v>
      </c>
      <c r="G803" s="21">
        <f t="shared" si="164"/>
        <v>46398</v>
      </c>
    </row>
    <row r="804" spans="1:7" s="3" customFormat="1" ht="15.75" customHeight="1">
      <c r="A804" s="45"/>
      <c r="B804" s="88"/>
      <c r="C804" s="88"/>
      <c r="D804" s="88"/>
      <c r="E804" s="88"/>
      <c r="F804" s="28"/>
      <c r="G804" s="28"/>
    </row>
    <row r="805" spans="1:7" s="3" customFormat="1" ht="15.75" customHeight="1">
      <c r="A805" s="45"/>
      <c r="B805" s="213" t="s">
        <v>4</v>
      </c>
      <c r="C805" s="194" t="s">
        <v>5</v>
      </c>
      <c r="D805" s="194" t="s">
        <v>6</v>
      </c>
      <c r="E805" s="31" t="s">
        <v>7</v>
      </c>
      <c r="F805" s="31" t="s">
        <v>7</v>
      </c>
      <c r="G805" s="31" t="s">
        <v>254</v>
      </c>
    </row>
    <row r="806" spans="1:7" s="3" customFormat="1" ht="15.75" customHeight="1">
      <c r="A806" s="45"/>
      <c r="B806" s="213"/>
      <c r="C806" s="195"/>
      <c r="D806" s="195"/>
      <c r="E806" s="84" t="s">
        <v>8</v>
      </c>
      <c r="F806" s="31" t="s">
        <v>9</v>
      </c>
      <c r="G806" s="31" t="s">
        <v>10</v>
      </c>
    </row>
    <row r="807" spans="1:7" s="3" customFormat="1" ht="15.75" customHeight="1">
      <c r="A807" s="45"/>
      <c r="B807" s="190" t="s">
        <v>837</v>
      </c>
      <c r="C807" s="191" t="s">
        <v>838</v>
      </c>
      <c r="D807" s="213" t="s">
        <v>256</v>
      </c>
      <c r="E807" s="35">
        <v>46330</v>
      </c>
      <c r="F807" s="21">
        <f>E807+4</f>
        <v>46334</v>
      </c>
      <c r="G807" s="21">
        <f>F807+39</f>
        <v>46373</v>
      </c>
    </row>
    <row r="808" spans="1:7" s="3" customFormat="1" ht="15.75" customHeight="1">
      <c r="A808" s="45"/>
      <c r="B808" s="191" t="s">
        <v>839</v>
      </c>
      <c r="C808" s="83" t="s">
        <v>840</v>
      </c>
      <c r="D808" s="213"/>
      <c r="E808" s="35">
        <f>E807+7</f>
        <v>46337</v>
      </c>
      <c r="F808" s="35">
        <f t="shared" ref="F808:G811" si="168">F807+7</f>
        <v>46341</v>
      </c>
      <c r="G808" s="21">
        <f t="shared" si="168"/>
        <v>46380</v>
      </c>
    </row>
    <row r="809" spans="1:7" s="3" customFormat="1" ht="15.75" customHeight="1">
      <c r="A809" s="45"/>
      <c r="B809" s="83" t="s">
        <v>842</v>
      </c>
      <c r="C809" s="83" t="s">
        <v>841</v>
      </c>
      <c r="D809" s="213"/>
      <c r="E809" s="35">
        <f t="shared" ref="E809:E811" si="169">E808+7</f>
        <v>46344</v>
      </c>
      <c r="F809" s="35">
        <f t="shared" si="168"/>
        <v>46348</v>
      </c>
      <c r="G809" s="21">
        <f t="shared" si="168"/>
        <v>46387</v>
      </c>
    </row>
    <row r="810" spans="1:7" s="3" customFormat="1" ht="15.75" customHeight="1">
      <c r="A810" s="45" t="s">
        <v>103</v>
      </c>
      <c r="B810" s="83" t="s">
        <v>843</v>
      </c>
      <c r="C810" s="83" t="s">
        <v>844</v>
      </c>
      <c r="D810" s="213"/>
      <c r="E810" s="35">
        <f t="shared" si="169"/>
        <v>46351</v>
      </c>
      <c r="F810" s="35">
        <f t="shared" si="168"/>
        <v>46355</v>
      </c>
      <c r="G810" s="21">
        <f t="shared" si="168"/>
        <v>46394</v>
      </c>
    </row>
    <row r="811" spans="1:7" s="3" customFormat="1" ht="15.75" customHeight="1">
      <c r="A811" s="45"/>
      <c r="B811" s="190" t="s">
        <v>845</v>
      </c>
      <c r="C811" s="191" t="s">
        <v>846</v>
      </c>
      <c r="D811" s="213"/>
      <c r="E811" s="35">
        <f t="shared" si="169"/>
        <v>46358</v>
      </c>
      <c r="F811" s="35">
        <f t="shared" si="168"/>
        <v>46362</v>
      </c>
      <c r="G811" s="21">
        <f t="shared" si="168"/>
        <v>46401</v>
      </c>
    </row>
    <row r="812" spans="1:7" s="3" customFormat="1" ht="15.75" customHeight="1">
      <c r="A812" s="45"/>
      <c r="B812" s="90"/>
      <c r="C812" s="90"/>
      <c r="D812" s="90"/>
      <c r="E812" s="38"/>
      <c r="F812" s="38"/>
      <c r="G812" s="40"/>
    </row>
    <row r="813" spans="1:7" s="3" customFormat="1" ht="15.75" customHeight="1">
      <c r="A813" s="45"/>
      <c r="B813" s="90"/>
      <c r="C813" s="90"/>
      <c r="D813" s="90"/>
      <c r="E813" s="38"/>
      <c r="F813" s="38"/>
      <c r="G813" s="40"/>
    </row>
    <row r="814" spans="1:7" s="3" customFormat="1" ht="15.75" customHeight="1">
      <c r="A814" s="45"/>
      <c r="B814" s="90"/>
      <c r="C814" s="90"/>
      <c r="D814" s="90"/>
      <c r="E814" s="38"/>
      <c r="F814" s="38"/>
      <c r="G814" s="40"/>
    </row>
    <row r="815" spans="1:7" s="3" customFormat="1" ht="15.75" customHeight="1">
      <c r="A815" s="45"/>
      <c r="B815" s="211" t="s">
        <v>4</v>
      </c>
      <c r="C815" s="211" t="s">
        <v>5</v>
      </c>
      <c r="D815" s="211" t="s">
        <v>6</v>
      </c>
      <c r="E815" s="16" t="s">
        <v>7</v>
      </c>
      <c r="F815" s="16" t="s">
        <v>7</v>
      </c>
      <c r="G815" s="16" t="s">
        <v>257</v>
      </c>
    </row>
    <row r="816" spans="1:7" s="3" customFormat="1" ht="15.75" customHeight="1">
      <c r="A816" s="45" t="s">
        <v>258</v>
      </c>
      <c r="B816" s="212"/>
      <c r="C816" s="212"/>
      <c r="D816" s="212"/>
      <c r="E816" s="118" t="s">
        <v>8</v>
      </c>
      <c r="F816" s="16" t="s">
        <v>9</v>
      </c>
      <c r="G816" s="16" t="s">
        <v>10</v>
      </c>
    </row>
    <row r="817" spans="1:7" s="3" customFormat="1" ht="15.75" customHeight="1">
      <c r="A817" s="47"/>
      <c r="B817" s="72" t="s">
        <v>830</v>
      </c>
      <c r="C817" s="190" t="s">
        <v>251</v>
      </c>
      <c r="D817" s="213" t="s">
        <v>255</v>
      </c>
      <c r="E817" s="35">
        <v>46327</v>
      </c>
      <c r="F817" s="21">
        <f>E817+4</f>
        <v>46331</v>
      </c>
      <c r="G817" s="21">
        <f>F817+31</f>
        <v>46362</v>
      </c>
    </row>
    <row r="818" spans="1:7" s="3" customFormat="1" ht="15.75" customHeight="1">
      <c r="A818" s="47"/>
      <c r="B818" s="72" t="s">
        <v>831</v>
      </c>
      <c r="C818" s="190" t="s">
        <v>832</v>
      </c>
      <c r="D818" s="213"/>
      <c r="E818" s="35">
        <f>E817+7</f>
        <v>46334</v>
      </c>
      <c r="F818" s="35">
        <f t="shared" ref="F818:G821" si="170">F817+7</f>
        <v>46338</v>
      </c>
      <c r="G818" s="21">
        <f t="shared" si="170"/>
        <v>46369</v>
      </c>
    </row>
    <row r="819" spans="1:7" s="3" customFormat="1" ht="15.75" customHeight="1">
      <c r="A819" s="47"/>
      <c r="B819" s="72" t="s">
        <v>17</v>
      </c>
      <c r="C819" s="190"/>
      <c r="D819" s="213"/>
      <c r="E819" s="35">
        <f t="shared" ref="E819:E821" si="171">E818+7</f>
        <v>46341</v>
      </c>
      <c r="F819" s="35">
        <f t="shared" si="170"/>
        <v>46345</v>
      </c>
      <c r="G819" s="21">
        <f t="shared" si="170"/>
        <v>46376</v>
      </c>
    </row>
    <row r="820" spans="1:7" s="3" customFormat="1" ht="15.75" customHeight="1">
      <c r="A820" s="47"/>
      <c r="B820" s="72" t="s">
        <v>833</v>
      </c>
      <c r="C820" s="190" t="s">
        <v>834</v>
      </c>
      <c r="D820" s="213"/>
      <c r="E820" s="35">
        <f t="shared" si="171"/>
        <v>46348</v>
      </c>
      <c r="F820" s="35">
        <f t="shared" si="170"/>
        <v>46352</v>
      </c>
      <c r="G820" s="21">
        <f t="shared" si="170"/>
        <v>46383</v>
      </c>
    </row>
    <row r="821" spans="1:7" s="3" customFormat="1" ht="15.75" customHeight="1">
      <c r="A821" s="47"/>
      <c r="B821" s="72" t="s">
        <v>835</v>
      </c>
      <c r="C821" s="190" t="s">
        <v>836</v>
      </c>
      <c r="D821" s="213"/>
      <c r="E821" s="35">
        <f t="shared" si="171"/>
        <v>46355</v>
      </c>
      <c r="F821" s="35">
        <f t="shared" si="170"/>
        <v>46359</v>
      </c>
      <c r="G821" s="21">
        <f t="shared" si="170"/>
        <v>46390</v>
      </c>
    </row>
    <row r="822" spans="1:7" s="3" customFormat="1" ht="15.75" customHeight="1">
      <c r="A822" s="47"/>
      <c r="B822" s="88"/>
      <c r="C822" s="88"/>
      <c r="D822" s="88"/>
      <c r="E822" s="27"/>
      <c r="F822" s="27"/>
      <c r="G822" s="27"/>
    </row>
    <row r="823" spans="1:7" s="3" customFormat="1" ht="15.75" customHeight="1">
      <c r="A823" s="47"/>
      <c r="B823" s="194" t="s">
        <v>4</v>
      </c>
      <c r="C823" s="194" t="s">
        <v>5</v>
      </c>
      <c r="D823" s="196" t="s">
        <v>6</v>
      </c>
      <c r="E823" s="31" t="s">
        <v>7</v>
      </c>
      <c r="F823" s="31" t="s">
        <v>7</v>
      </c>
      <c r="G823" s="31" t="s">
        <v>257</v>
      </c>
    </row>
    <row r="824" spans="1:7" s="3" customFormat="1" ht="15.75" customHeight="1">
      <c r="A824" s="47"/>
      <c r="B824" s="195"/>
      <c r="C824" s="195"/>
      <c r="D824" s="210"/>
      <c r="E824" s="84" t="s">
        <v>8</v>
      </c>
      <c r="F824" s="31" t="s">
        <v>9</v>
      </c>
      <c r="G824" s="31" t="s">
        <v>10</v>
      </c>
    </row>
    <row r="825" spans="1:7" s="3" customFormat="1" ht="15.75" customHeight="1">
      <c r="A825" s="47"/>
      <c r="B825" s="190" t="s">
        <v>837</v>
      </c>
      <c r="C825" s="191" t="s">
        <v>838</v>
      </c>
      <c r="D825" s="194" t="s">
        <v>259</v>
      </c>
      <c r="E825" s="35">
        <v>46330</v>
      </c>
      <c r="F825" s="21">
        <f>E825+4</f>
        <v>46334</v>
      </c>
      <c r="G825" s="21">
        <f>F825+33</f>
        <v>46367</v>
      </c>
    </row>
    <row r="826" spans="1:7" s="3" customFormat="1" ht="15.75" customHeight="1">
      <c r="A826" s="47"/>
      <c r="B826" s="191" t="s">
        <v>839</v>
      </c>
      <c r="C826" s="83" t="s">
        <v>840</v>
      </c>
      <c r="D826" s="217"/>
      <c r="E826" s="35">
        <f>E825+7</f>
        <v>46337</v>
      </c>
      <c r="F826" s="35">
        <f t="shared" ref="F826:G829" si="172">F825+7</f>
        <v>46341</v>
      </c>
      <c r="G826" s="21">
        <f t="shared" si="172"/>
        <v>46374</v>
      </c>
    </row>
    <row r="827" spans="1:7" s="3" customFormat="1" ht="15.75" customHeight="1">
      <c r="A827" s="47"/>
      <c r="B827" s="83" t="s">
        <v>842</v>
      </c>
      <c r="C827" s="83" t="s">
        <v>841</v>
      </c>
      <c r="D827" s="217"/>
      <c r="E827" s="35">
        <f t="shared" ref="E827:E829" si="173">E826+7</f>
        <v>46344</v>
      </c>
      <c r="F827" s="35">
        <f t="shared" si="172"/>
        <v>46348</v>
      </c>
      <c r="G827" s="21">
        <f t="shared" si="172"/>
        <v>46381</v>
      </c>
    </row>
    <row r="828" spans="1:7" s="3" customFormat="1" ht="15.75" customHeight="1">
      <c r="A828" s="47" t="s">
        <v>103</v>
      </c>
      <c r="B828" s="83" t="s">
        <v>843</v>
      </c>
      <c r="C828" s="83" t="s">
        <v>844</v>
      </c>
      <c r="D828" s="217"/>
      <c r="E828" s="35">
        <f t="shared" si="173"/>
        <v>46351</v>
      </c>
      <c r="F828" s="35">
        <f t="shared" si="172"/>
        <v>46355</v>
      </c>
      <c r="G828" s="21">
        <f t="shared" si="172"/>
        <v>46388</v>
      </c>
    </row>
    <row r="829" spans="1:7" s="3" customFormat="1" ht="15.75" customHeight="1">
      <c r="A829" s="47"/>
      <c r="B829" s="190" t="s">
        <v>845</v>
      </c>
      <c r="C829" s="191" t="s">
        <v>846</v>
      </c>
      <c r="D829" s="195"/>
      <c r="E829" s="35">
        <f t="shared" si="173"/>
        <v>46358</v>
      </c>
      <c r="F829" s="35">
        <f t="shared" si="172"/>
        <v>46362</v>
      </c>
      <c r="G829" s="21">
        <f t="shared" si="172"/>
        <v>46395</v>
      </c>
    </row>
    <row r="830" spans="1:7" s="3" customFormat="1" ht="15.75" customHeight="1">
      <c r="A830" s="47"/>
      <c r="B830" s="201"/>
      <c r="C830" s="202"/>
      <c r="D830" s="202"/>
      <c r="E830" s="202"/>
      <c r="F830" s="202"/>
      <c r="G830" s="203"/>
    </row>
    <row r="831" spans="1:7" s="3" customFormat="1" ht="15.75" customHeight="1">
      <c r="A831" s="47"/>
      <c r="B831" s="204"/>
      <c r="C831" s="205"/>
      <c r="D831" s="205"/>
      <c r="E831" s="205"/>
      <c r="F831" s="205"/>
      <c r="G831" s="206"/>
    </row>
    <row r="832" spans="1:7" s="3" customFormat="1" ht="15.75" customHeight="1">
      <c r="A832" s="47" t="s">
        <v>260</v>
      </c>
      <c r="B832" s="194" t="s">
        <v>4</v>
      </c>
      <c r="C832" s="196" t="s">
        <v>5</v>
      </c>
      <c r="D832" s="196" t="s">
        <v>6</v>
      </c>
      <c r="E832" s="31" t="s">
        <v>7</v>
      </c>
      <c r="F832" s="31" t="s">
        <v>7</v>
      </c>
      <c r="G832" s="31" t="s">
        <v>261</v>
      </c>
    </row>
    <row r="833" spans="1:7" s="3" customFormat="1" ht="15.75" customHeight="1">
      <c r="A833" s="47"/>
      <c r="B833" s="195"/>
      <c r="C833" s="210"/>
      <c r="D833" s="210"/>
      <c r="E833" s="84" t="s">
        <v>8</v>
      </c>
      <c r="F833" s="31" t="s">
        <v>9</v>
      </c>
      <c r="G833" s="31" t="s">
        <v>10</v>
      </c>
    </row>
    <row r="834" spans="1:7" s="3" customFormat="1" ht="15.75" customHeight="1">
      <c r="A834" s="47"/>
      <c r="B834" s="190" t="s">
        <v>837</v>
      </c>
      <c r="C834" s="191" t="s">
        <v>838</v>
      </c>
      <c r="D834" s="194" t="s">
        <v>259</v>
      </c>
      <c r="E834" s="35">
        <v>46330</v>
      </c>
      <c r="F834" s="21">
        <f>E834+4</f>
        <v>46334</v>
      </c>
      <c r="G834" s="21">
        <f>F834+35</f>
        <v>46369</v>
      </c>
    </row>
    <row r="835" spans="1:7" s="3" customFormat="1" ht="15.75" customHeight="1">
      <c r="A835" s="47"/>
      <c r="B835" s="191" t="s">
        <v>839</v>
      </c>
      <c r="C835" s="83" t="s">
        <v>840</v>
      </c>
      <c r="D835" s="217"/>
      <c r="E835" s="35">
        <f>E834+7</f>
        <v>46337</v>
      </c>
      <c r="F835" s="35">
        <f t="shared" ref="F835:G838" si="174">F834+7</f>
        <v>46341</v>
      </c>
      <c r="G835" s="21">
        <f t="shared" si="174"/>
        <v>46376</v>
      </c>
    </row>
    <row r="836" spans="1:7" s="3" customFormat="1" ht="15.75" customHeight="1">
      <c r="A836" s="47"/>
      <c r="B836" s="83" t="s">
        <v>842</v>
      </c>
      <c r="C836" s="83" t="s">
        <v>841</v>
      </c>
      <c r="D836" s="217"/>
      <c r="E836" s="35">
        <f t="shared" ref="E836:E838" si="175">E835+7</f>
        <v>46344</v>
      </c>
      <c r="F836" s="35">
        <f t="shared" si="174"/>
        <v>46348</v>
      </c>
      <c r="G836" s="21">
        <f t="shared" si="174"/>
        <v>46383</v>
      </c>
    </row>
    <row r="837" spans="1:7" s="3" customFormat="1" ht="15.75" customHeight="1">
      <c r="A837" s="47"/>
      <c r="B837" s="83" t="s">
        <v>843</v>
      </c>
      <c r="C837" s="83" t="s">
        <v>844</v>
      </c>
      <c r="D837" s="217"/>
      <c r="E837" s="35">
        <f t="shared" si="175"/>
        <v>46351</v>
      </c>
      <c r="F837" s="35">
        <f t="shared" si="174"/>
        <v>46355</v>
      </c>
      <c r="G837" s="21">
        <f t="shared" si="174"/>
        <v>46390</v>
      </c>
    </row>
    <row r="838" spans="1:7" s="3" customFormat="1" ht="15.75" customHeight="1">
      <c r="A838" s="47"/>
      <c r="B838" s="190" t="s">
        <v>845</v>
      </c>
      <c r="C838" s="191" t="s">
        <v>846</v>
      </c>
      <c r="D838" s="195"/>
      <c r="E838" s="35">
        <f t="shared" si="175"/>
        <v>46358</v>
      </c>
      <c r="F838" s="35">
        <f t="shared" si="174"/>
        <v>46362</v>
      </c>
      <c r="G838" s="21">
        <f t="shared" si="174"/>
        <v>46397</v>
      </c>
    </row>
    <row r="839" spans="1:7" s="3" customFormat="1" ht="15.75" customHeight="1">
      <c r="A839" s="47"/>
      <c r="B839" s="88"/>
      <c r="C839" s="88"/>
      <c r="D839" s="88"/>
      <c r="E839" s="88"/>
      <c r="F839" s="28"/>
      <c r="G839" s="28"/>
    </row>
    <row r="840" spans="1:7" s="3" customFormat="1" ht="15.75" customHeight="1">
      <c r="A840" s="47"/>
      <c r="B840" s="194" t="s">
        <v>4</v>
      </c>
      <c r="C840" s="196" t="s">
        <v>5</v>
      </c>
      <c r="D840" s="196" t="s">
        <v>6</v>
      </c>
      <c r="E840" s="31" t="s">
        <v>7</v>
      </c>
      <c r="F840" s="31" t="s">
        <v>7</v>
      </c>
      <c r="G840" s="31" t="s">
        <v>261</v>
      </c>
    </row>
    <row r="841" spans="1:7" s="3" customFormat="1" ht="15.75" customHeight="1">
      <c r="A841" s="47"/>
      <c r="B841" s="195"/>
      <c r="C841" s="210"/>
      <c r="D841" s="210"/>
      <c r="E841" s="84" t="s">
        <v>8</v>
      </c>
      <c r="F841" s="31" t="s">
        <v>9</v>
      </c>
      <c r="G841" s="31" t="s">
        <v>10</v>
      </c>
    </row>
    <row r="842" spans="1:7" s="3" customFormat="1" ht="15.75" customHeight="1">
      <c r="A842" s="47"/>
      <c r="B842" s="83" t="s">
        <v>262</v>
      </c>
      <c r="C842" s="83" t="s">
        <v>263</v>
      </c>
      <c r="D842" s="194" t="s">
        <v>264</v>
      </c>
      <c r="E842" s="35">
        <v>46295</v>
      </c>
      <c r="F842" s="21">
        <f>E842+4</f>
        <v>46299</v>
      </c>
      <c r="G842" s="21">
        <f>F842+38</f>
        <v>46337</v>
      </c>
    </row>
    <row r="843" spans="1:7" s="3" customFormat="1" ht="15.75" customHeight="1">
      <c r="A843" s="47"/>
      <c r="B843" s="31" t="s">
        <v>23</v>
      </c>
      <c r="C843" s="143"/>
      <c r="D843" s="217"/>
      <c r="E843" s="35">
        <f>E842+7</f>
        <v>46302</v>
      </c>
      <c r="F843" s="35">
        <f t="shared" ref="F843:G846" si="176">F842+7</f>
        <v>46306</v>
      </c>
      <c r="G843" s="21">
        <f t="shared" si="176"/>
        <v>46344</v>
      </c>
    </row>
    <row r="844" spans="1:7" s="3" customFormat="1" ht="15.75" customHeight="1">
      <c r="A844" s="47"/>
      <c r="B844" s="31" t="s">
        <v>265</v>
      </c>
      <c r="C844" s="143" t="s">
        <v>34</v>
      </c>
      <c r="D844" s="217"/>
      <c r="E844" s="35">
        <f t="shared" ref="E844:E846" si="177">E843+7</f>
        <v>46309</v>
      </c>
      <c r="F844" s="35">
        <f t="shared" si="176"/>
        <v>46313</v>
      </c>
      <c r="G844" s="21">
        <f t="shared" si="176"/>
        <v>46351</v>
      </c>
    </row>
    <row r="845" spans="1:7" s="3" customFormat="1" ht="15.75" customHeight="1">
      <c r="A845" s="47"/>
      <c r="B845" s="83" t="s">
        <v>266</v>
      </c>
      <c r="C845" s="83" t="s">
        <v>31</v>
      </c>
      <c r="D845" s="217"/>
      <c r="E845" s="35">
        <f t="shared" si="177"/>
        <v>46316</v>
      </c>
      <c r="F845" s="35">
        <f t="shared" si="176"/>
        <v>46320</v>
      </c>
      <c r="G845" s="21">
        <f t="shared" si="176"/>
        <v>46358</v>
      </c>
    </row>
    <row r="846" spans="1:7" s="3" customFormat="1" ht="15.75" customHeight="1">
      <c r="A846" s="47"/>
      <c r="B846" s="31" t="s">
        <v>267</v>
      </c>
      <c r="C846" s="143" t="s">
        <v>34</v>
      </c>
      <c r="D846" s="195"/>
      <c r="E846" s="35">
        <f t="shared" si="177"/>
        <v>46323</v>
      </c>
      <c r="F846" s="35">
        <f t="shared" si="176"/>
        <v>46327</v>
      </c>
      <c r="G846" s="21">
        <f t="shared" si="176"/>
        <v>46365</v>
      </c>
    </row>
    <row r="847" spans="1:7" s="3" customFormat="1" ht="15.75" customHeight="1">
      <c r="A847" s="47"/>
      <c r="B847" s="88"/>
      <c r="C847" s="88"/>
      <c r="D847" s="88"/>
      <c r="E847" s="88"/>
      <c r="F847" s="28"/>
      <c r="G847" s="28"/>
    </row>
    <row r="848" spans="1:7" s="3" customFormat="1" ht="15.75" customHeight="1">
      <c r="A848" s="47"/>
      <c r="B848" s="5"/>
      <c r="C848" s="49"/>
      <c r="D848" s="50"/>
      <c r="E848" s="50"/>
      <c r="F848" s="48"/>
      <c r="G848" s="48"/>
    </row>
    <row r="849" spans="1:8" s="3" customFormat="1" ht="15.75" customHeight="1">
      <c r="A849" s="47" t="s">
        <v>847</v>
      </c>
      <c r="B849" s="194" t="s">
        <v>4</v>
      </c>
      <c r="C849" s="196" t="s">
        <v>5</v>
      </c>
      <c r="D849" s="196" t="s">
        <v>6</v>
      </c>
      <c r="E849" s="31" t="s">
        <v>7</v>
      </c>
      <c r="F849" s="31" t="s">
        <v>7</v>
      </c>
      <c r="G849" s="31" t="s">
        <v>268</v>
      </c>
    </row>
    <row r="850" spans="1:8" s="3" customFormat="1" ht="15.75" customHeight="1">
      <c r="A850" s="47"/>
      <c r="B850" s="195"/>
      <c r="C850" s="210"/>
      <c r="D850" s="210"/>
      <c r="E850" s="84" t="s">
        <v>8</v>
      </c>
      <c r="F850" s="31" t="s">
        <v>9</v>
      </c>
      <c r="G850" s="31" t="s">
        <v>10</v>
      </c>
    </row>
    <row r="851" spans="1:8" s="3" customFormat="1" ht="15.75" customHeight="1">
      <c r="A851" s="47"/>
      <c r="B851" s="190" t="s">
        <v>267</v>
      </c>
      <c r="C851" s="143" t="s">
        <v>34</v>
      </c>
      <c r="D851" s="194" t="s">
        <v>269</v>
      </c>
      <c r="E851" s="35">
        <v>46323</v>
      </c>
      <c r="F851" s="21">
        <f>E851+4</f>
        <v>46327</v>
      </c>
      <c r="G851" s="21">
        <f>F851+35</f>
        <v>46362</v>
      </c>
      <c r="H851" s="4"/>
    </row>
    <row r="852" spans="1:8" s="3" customFormat="1" ht="15.75" customHeight="1">
      <c r="A852" s="47"/>
      <c r="B852" s="31" t="s">
        <v>848</v>
      </c>
      <c r="C852" s="143" t="s">
        <v>849</v>
      </c>
      <c r="D852" s="217"/>
      <c r="E852" s="35">
        <f>E851+7</f>
        <v>46330</v>
      </c>
      <c r="F852" s="35">
        <f t="shared" ref="F852:G854" si="178">F851+7</f>
        <v>46334</v>
      </c>
      <c r="G852" s="21">
        <f t="shared" si="178"/>
        <v>46369</v>
      </c>
      <c r="H852" s="4"/>
    </row>
    <row r="853" spans="1:8" s="3" customFormat="1" ht="15.75" customHeight="1">
      <c r="A853" s="47"/>
      <c r="B853" s="31" t="s">
        <v>850</v>
      </c>
      <c r="C853" s="143" t="s">
        <v>851</v>
      </c>
      <c r="D853" s="217"/>
      <c r="E853" s="35">
        <f t="shared" ref="E853:E855" si="179">E852+7</f>
        <v>46337</v>
      </c>
      <c r="F853" s="35">
        <f t="shared" si="178"/>
        <v>46341</v>
      </c>
      <c r="G853" s="21">
        <f t="shared" si="178"/>
        <v>46376</v>
      </c>
      <c r="H853" s="4"/>
    </row>
    <row r="854" spans="1:8" s="3" customFormat="1" ht="15.75" customHeight="1">
      <c r="A854" s="47"/>
      <c r="B854" s="83" t="s">
        <v>852</v>
      </c>
      <c r="C854" s="83" t="s">
        <v>853</v>
      </c>
      <c r="D854" s="217"/>
      <c r="E854" s="35">
        <f t="shared" si="179"/>
        <v>46344</v>
      </c>
      <c r="F854" s="35">
        <f t="shared" si="178"/>
        <v>46348</v>
      </c>
      <c r="G854" s="21">
        <f t="shared" si="178"/>
        <v>46383</v>
      </c>
      <c r="H854" s="4"/>
    </row>
    <row r="855" spans="1:8" s="3" customFormat="1" ht="15.75" customHeight="1">
      <c r="A855" s="47"/>
      <c r="B855" s="31" t="s">
        <v>854</v>
      </c>
      <c r="C855" s="143" t="s">
        <v>855</v>
      </c>
      <c r="D855" s="195"/>
      <c r="E855" s="35">
        <f t="shared" si="179"/>
        <v>46351</v>
      </c>
      <c r="F855" s="35">
        <f>F854+7</f>
        <v>46355</v>
      </c>
      <c r="G855" s="21">
        <f>G854+7</f>
        <v>46390</v>
      </c>
      <c r="H855" s="4"/>
    </row>
    <row r="856" spans="1:8" s="3" customFormat="1" ht="15.75" customHeight="1">
      <c r="A856" s="47"/>
      <c r="B856" s="88"/>
      <c r="C856" s="88"/>
      <c r="D856" s="88"/>
      <c r="E856" s="88"/>
      <c r="F856" s="28"/>
      <c r="G856" s="28"/>
      <c r="H856" s="4"/>
    </row>
    <row r="857" spans="1:8" s="3" customFormat="1" ht="15.75" customHeight="1">
      <c r="A857" s="47"/>
      <c r="B857" s="5"/>
      <c r="C857" s="49"/>
      <c r="D857" s="50"/>
      <c r="E857" s="50"/>
      <c r="F857" s="48"/>
      <c r="G857" s="48"/>
      <c r="H857" s="4"/>
    </row>
    <row r="858" spans="1:8" s="3" customFormat="1" ht="15.75" customHeight="1">
      <c r="A858" s="47" t="s">
        <v>856</v>
      </c>
      <c r="B858" s="194" t="s">
        <v>4</v>
      </c>
      <c r="C858" s="196" t="s">
        <v>5</v>
      </c>
      <c r="D858" s="196" t="s">
        <v>6</v>
      </c>
      <c r="E858" s="31" t="s">
        <v>7</v>
      </c>
      <c r="F858" s="31" t="s">
        <v>7</v>
      </c>
      <c r="G858" s="31" t="s">
        <v>270</v>
      </c>
      <c r="H858" s="4"/>
    </row>
    <row r="859" spans="1:8" s="3" customFormat="1" ht="15.75" customHeight="1">
      <c r="A859" s="47"/>
      <c r="B859" s="195"/>
      <c r="C859" s="210"/>
      <c r="D859" s="210"/>
      <c r="E859" s="84" t="s">
        <v>8</v>
      </c>
      <c r="F859" s="31" t="s">
        <v>9</v>
      </c>
      <c r="G859" s="31" t="s">
        <v>10</v>
      </c>
      <c r="H859" s="4"/>
    </row>
    <row r="860" spans="1:8" s="3" customFormat="1" ht="15.75" customHeight="1">
      <c r="A860" s="47"/>
      <c r="B860" s="72" t="s">
        <v>272</v>
      </c>
      <c r="C860" s="144" t="s">
        <v>197</v>
      </c>
      <c r="D860" s="194" t="s">
        <v>271</v>
      </c>
      <c r="E860" s="35">
        <v>46327</v>
      </c>
      <c r="F860" s="21">
        <f>E860+4</f>
        <v>46331</v>
      </c>
      <c r="G860" s="21">
        <f>F860+35</f>
        <v>46366</v>
      </c>
      <c r="H860" s="4"/>
    </row>
    <row r="861" spans="1:8" s="3" customFormat="1" ht="15.75" customHeight="1">
      <c r="A861" s="47"/>
      <c r="B861" s="72" t="s">
        <v>17</v>
      </c>
      <c r="C861" s="144"/>
      <c r="D861" s="215"/>
      <c r="E861" s="35">
        <f>E860+7</f>
        <v>46334</v>
      </c>
      <c r="F861" s="21">
        <f t="shared" ref="F861:G864" si="180">F860+7</f>
        <v>46338</v>
      </c>
      <c r="G861" s="21">
        <f t="shared" si="180"/>
        <v>46373</v>
      </c>
      <c r="H861" s="4"/>
    </row>
    <row r="862" spans="1:8" s="3" customFormat="1" ht="15.75" customHeight="1">
      <c r="A862" s="47"/>
      <c r="B862" s="72" t="s">
        <v>857</v>
      </c>
      <c r="C862" s="144" t="s">
        <v>858</v>
      </c>
      <c r="D862" s="215"/>
      <c r="E862" s="35">
        <f t="shared" ref="E862:E864" si="181">E861+7</f>
        <v>46341</v>
      </c>
      <c r="F862" s="21">
        <f t="shared" si="180"/>
        <v>46345</v>
      </c>
      <c r="G862" s="21">
        <f t="shared" si="180"/>
        <v>46380</v>
      </c>
      <c r="H862" s="4"/>
    </row>
    <row r="863" spans="1:8" s="3" customFormat="1" ht="15.75" customHeight="1">
      <c r="A863" s="47"/>
      <c r="B863" s="72" t="s">
        <v>859</v>
      </c>
      <c r="C863" s="144" t="s">
        <v>860</v>
      </c>
      <c r="D863" s="215"/>
      <c r="E863" s="35">
        <f t="shared" si="181"/>
        <v>46348</v>
      </c>
      <c r="F863" s="21">
        <f t="shared" si="180"/>
        <v>46352</v>
      </c>
      <c r="G863" s="21">
        <f t="shared" si="180"/>
        <v>46387</v>
      </c>
      <c r="H863" s="4"/>
    </row>
    <row r="864" spans="1:8" s="3" customFormat="1" ht="15.75" customHeight="1">
      <c r="A864" s="47"/>
      <c r="B864" s="72" t="s">
        <v>861</v>
      </c>
      <c r="C864" s="144" t="s">
        <v>862</v>
      </c>
      <c r="D864" s="216"/>
      <c r="E864" s="35">
        <f t="shared" si="181"/>
        <v>46355</v>
      </c>
      <c r="F864" s="21">
        <f t="shared" si="180"/>
        <v>46359</v>
      </c>
      <c r="G864" s="21">
        <f t="shared" si="180"/>
        <v>46394</v>
      </c>
      <c r="H864" s="4"/>
    </row>
    <row r="865" spans="1:8" s="3" customFormat="1" ht="15.75" customHeight="1">
      <c r="A865" s="47"/>
      <c r="B865" s="88"/>
      <c r="C865" s="88"/>
      <c r="D865" s="60"/>
      <c r="E865" s="28"/>
      <c r="F865" s="28"/>
      <c r="G865" s="28"/>
      <c r="H865" s="4"/>
    </row>
    <row r="866" spans="1:8" s="3" customFormat="1" ht="15.75" customHeight="1">
      <c r="A866" s="47"/>
      <c r="B866" s="194" t="s">
        <v>4</v>
      </c>
      <c r="C866" s="196" t="s">
        <v>5</v>
      </c>
      <c r="D866" s="196" t="s">
        <v>6</v>
      </c>
      <c r="E866" s="31" t="s">
        <v>7</v>
      </c>
      <c r="F866" s="31" t="s">
        <v>7</v>
      </c>
      <c r="G866" s="31" t="s">
        <v>270</v>
      </c>
      <c r="H866" s="4"/>
    </row>
    <row r="867" spans="1:8" s="3" customFormat="1" ht="15.75" customHeight="1">
      <c r="A867" s="47"/>
      <c r="B867" s="195"/>
      <c r="C867" s="210"/>
      <c r="D867" s="210"/>
      <c r="E867" s="84" t="s">
        <v>8</v>
      </c>
      <c r="F867" s="31" t="s">
        <v>9</v>
      </c>
      <c r="G867" s="31" t="s">
        <v>10</v>
      </c>
      <c r="H867" s="4"/>
    </row>
    <row r="868" spans="1:8" s="3" customFormat="1" ht="15.75" customHeight="1">
      <c r="A868" s="47"/>
      <c r="B868" s="22" t="s">
        <v>274</v>
      </c>
      <c r="C868" s="19" t="s">
        <v>275</v>
      </c>
      <c r="D868" s="218" t="s">
        <v>273</v>
      </c>
      <c r="E868" s="35">
        <v>46329</v>
      </c>
      <c r="F868" s="21">
        <f>E868+4</f>
        <v>46333</v>
      </c>
      <c r="G868" s="21">
        <f>F868+28</f>
        <v>46361</v>
      </c>
      <c r="H868" s="4"/>
    </row>
    <row r="869" spans="1:8" s="3" customFormat="1" ht="15.75" customHeight="1">
      <c r="A869" s="47"/>
      <c r="B869" s="145" t="s">
        <v>863</v>
      </c>
      <c r="C869" s="19" t="s">
        <v>864</v>
      </c>
      <c r="D869" s="219"/>
      <c r="E869" s="35">
        <f>E868+7</f>
        <v>46336</v>
      </c>
      <c r="F869" s="21">
        <f t="shared" ref="F869:G872" si="182">F868+7</f>
        <v>46340</v>
      </c>
      <c r="G869" s="21">
        <f t="shared" si="182"/>
        <v>46368</v>
      </c>
      <c r="H869" s="4"/>
    </row>
    <row r="870" spans="1:8" s="3" customFormat="1" ht="15.75" customHeight="1">
      <c r="A870" s="47"/>
      <c r="B870" s="146" t="s">
        <v>865</v>
      </c>
      <c r="C870" s="19" t="s">
        <v>866</v>
      </c>
      <c r="D870" s="220"/>
      <c r="E870" s="35">
        <f t="shared" ref="E870:E872" si="183">E869+7</f>
        <v>46343</v>
      </c>
      <c r="F870" s="21">
        <f t="shared" si="182"/>
        <v>46347</v>
      </c>
      <c r="G870" s="21">
        <f t="shared" si="182"/>
        <v>46375</v>
      </c>
      <c r="H870" s="4"/>
    </row>
    <row r="871" spans="1:8" s="3" customFormat="1" ht="15.75" customHeight="1">
      <c r="A871" s="47"/>
      <c r="B871" s="145" t="s">
        <v>867</v>
      </c>
      <c r="C871" s="19" t="s">
        <v>868</v>
      </c>
      <c r="D871" s="220"/>
      <c r="E871" s="35">
        <f t="shared" si="183"/>
        <v>46350</v>
      </c>
      <c r="F871" s="21">
        <f t="shared" si="182"/>
        <v>46354</v>
      </c>
      <c r="G871" s="21">
        <f t="shared" si="182"/>
        <v>46382</v>
      </c>
      <c r="H871" s="4"/>
    </row>
    <row r="872" spans="1:8" s="3" customFormat="1" ht="24.75" customHeight="1">
      <c r="A872" s="47"/>
      <c r="B872" s="22" t="s">
        <v>869</v>
      </c>
      <c r="C872" s="19" t="s">
        <v>870</v>
      </c>
      <c r="D872" s="221"/>
      <c r="E872" s="35">
        <f t="shared" si="183"/>
        <v>46357</v>
      </c>
      <c r="F872" s="21">
        <f t="shared" si="182"/>
        <v>46361</v>
      </c>
      <c r="G872" s="21">
        <f t="shared" si="182"/>
        <v>46389</v>
      </c>
      <c r="H872" s="4"/>
    </row>
    <row r="873" spans="1:8" s="3" customFormat="1" ht="15.75" customHeight="1">
      <c r="A873" s="47"/>
      <c r="B873" s="88"/>
      <c r="C873" s="147"/>
      <c r="D873" s="60"/>
      <c r="E873" s="28"/>
      <c r="F873" s="28"/>
      <c r="G873" s="28"/>
    </row>
    <row r="874" spans="1:8" s="3" customFormat="1" ht="15.75" customHeight="1">
      <c r="A874" s="47"/>
      <c r="B874" s="88"/>
      <c r="C874" s="88"/>
      <c r="D874" s="60"/>
      <c r="E874" s="28"/>
      <c r="F874" s="28"/>
      <c r="G874" s="28"/>
    </row>
    <row r="875" spans="1:8" s="3" customFormat="1" ht="15.75" customHeight="1">
      <c r="A875" s="47"/>
      <c r="B875" s="5"/>
      <c r="C875" s="49"/>
      <c r="D875" s="50"/>
      <c r="E875" s="50"/>
      <c r="F875" s="48"/>
      <c r="G875" s="48"/>
    </row>
    <row r="876" spans="1:8" s="3" customFormat="1" ht="15.75" customHeight="1">
      <c r="A876" s="47"/>
      <c r="B876" s="88"/>
      <c r="C876" s="88"/>
      <c r="D876" s="88"/>
      <c r="E876" s="88"/>
      <c r="F876" s="28"/>
      <c r="G876" s="28"/>
    </row>
    <row r="877" spans="1:8" s="3" customFormat="1" ht="15.75" customHeight="1">
      <c r="A877" s="47" t="s">
        <v>871</v>
      </c>
      <c r="B877" s="194" t="s">
        <v>4</v>
      </c>
      <c r="C877" s="196" t="s">
        <v>5</v>
      </c>
      <c r="D877" s="196" t="s">
        <v>6</v>
      </c>
      <c r="E877" s="31" t="s">
        <v>7</v>
      </c>
      <c r="F877" s="31" t="s">
        <v>7</v>
      </c>
      <c r="G877" s="31" t="s">
        <v>277</v>
      </c>
    </row>
    <row r="878" spans="1:8" s="3" customFormat="1" ht="15.75" customHeight="1">
      <c r="A878" s="47"/>
      <c r="B878" s="195"/>
      <c r="C878" s="210"/>
      <c r="D878" s="210"/>
      <c r="E878" s="84" t="s">
        <v>8</v>
      </c>
      <c r="F878" s="31" t="s">
        <v>9</v>
      </c>
      <c r="G878" s="31" t="s">
        <v>278</v>
      </c>
    </row>
    <row r="879" spans="1:8" s="3" customFormat="1" ht="15.75" customHeight="1">
      <c r="A879" s="47"/>
      <c r="B879" s="192" t="s">
        <v>280</v>
      </c>
      <c r="C879" s="192" t="s">
        <v>281</v>
      </c>
      <c r="D879" s="194" t="s">
        <v>279</v>
      </c>
      <c r="E879" s="35">
        <v>46328</v>
      </c>
      <c r="F879" s="21">
        <f>E879+4</f>
        <v>46332</v>
      </c>
      <c r="G879" s="21">
        <f>F879+33</f>
        <v>46365</v>
      </c>
    </row>
    <row r="880" spans="1:8" s="3" customFormat="1" ht="15.75" customHeight="1">
      <c r="A880" s="47"/>
      <c r="B880" s="148" t="s">
        <v>872</v>
      </c>
      <c r="C880" s="149" t="s">
        <v>873</v>
      </c>
      <c r="D880" s="215"/>
      <c r="E880" s="35">
        <f>E879+7</f>
        <v>46335</v>
      </c>
      <c r="F880" s="21">
        <f t="shared" ref="F880:G883" si="184">F879+7</f>
        <v>46339</v>
      </c>
      <c r="G880" s="21">
        <f t="shared" si="184"/>
        <v>46372</v>
      </c>
    </row>
    <row r="881" spans="1:7" s="3" customFormat="1" ht="15.75" customHeight="1">
      <c r="A881" s="47"/>
      <c r="B881" s="57" t="s">
        <v>874</v>
      </c>
      <c r="C881" s="57" t="s">
        <v>875</v>
      </c>
      <c r="D881" s="215"/>
      <c r="E881" s="35">
        <f t="shared" ref="E881:E883" si="185">E880+7</f>
        <v>46342</v>
      </c>
      <c r="F881" s="21">
        <f t="shared" si="184"/>
        <v>46346</v>
      </c>
      <c r="G881" s="21">
        <f t="shared" si="184"/>
        <v>46379</v>
      </c>
    </row>
    <row r="882" spans="1:7" s="3" customFormat="1" ht="15.75" customHeight="1">
      <c r="A882" s="47"/>
      <c r="B882" s="148" t="s">
        <v>876</v>
      </c>
      <c r="C882" s="150" t="s">
        <v>877</v>
      </c>
      <c r="D882" s="215"/>
      <c r="E882" s="35">
        <f t="shared" si="185"/>
        <v>46349</v>
      </c>
      <c r="F882" s="21">
        <f t="shared" si="184"/>
        <v>46353</v>
      </c>
      <c r="G882" s="21">
        <f t="shared" si="184"/>
        <v>46386</v>
      </c>
    </row>
    <row r="883" spans="1:7" s="3" customFormat="1" ht="15.75" customHeight="1">
      <c r="A883" s="47"/>
      <c r="B883" s="57" t="s">
        <v>878</v>
      </c>
      <c r="C883" s="57" t="s">
        <v>879</v>
      </c>
      <c r="D883" s="216"/>
      <c r="E883" s="35">
        <f t="shared" si="185"/>
        <v>46356</v>
      </c>
      <c r="F883" s="21">
        <f t="shared" si="184"/>
        <v>46360</v>
      </c>
      <c r="G883" s="21">
        <f t="shared" si="184"/>
        <v>46393</v>
      </c>
    </row>
    <row r="884" spans="1:7" s="3" customFormat="1" ht="15.75" customHeight="1">
      <c r="A884" s="47"/>
      <c r="B884" s="88"/>
      <c r="C884" s="88"/>
      <c r="D884" s="88"/>
      <c r="E884" s="88"/>
      <c r="F884" s="28"/>
      <c r="G884" s="28"/>
    </row>
    <row r="885" spans="1:7" s="3" customFormat="1" ht="15.75" customHeight="1">
      <c r="A885" s="47"/>
      <c r="B885" s="25"/>
      <c r="C885" s="88"/>
      <c r="D885" s="60"/>
      <c r="E885" s="28"/>
      <c r="F885" s="28"/>
      <c r="G885" s="28"/>
    </row>
    <row r="886" spans="1:7" s="3" customFormat="1" ht="15.75" customHeight="1">
      <c r="A886" s="47"/>
      <c r="B886" s="5"/>
      <c r="C886" s="49"/>
      <c r="D886" s="50"/>
      <c r="E886" s="50"/>
      <c r="F886" s="48"/>
      <c r="G886" s="48"/>
    </row>
    <row r="887" spans="1:7" s="3" customFormat="1" ht="15.75" customHeight="1">
      <c r="A887" s="47" t="s">
        <v>282</v>
      </c>
      <c r="B887" s="194" t="s">
        <v>4</v>
      </c>
      <c r="C887" s="196" t="s">
        <v>5</v>
      </c>
      <c r="D887" s="196" t="s">
        <v>6</v>
      </c>
      <c r="E887" s="31" t="s">
        <v>7</v>
      </c>
      <c r="F887" s="31" t="s">
        <v>7</v>
      </c>
      <c r="G887" s="31" t="s">
        <v>283</v>
      </c>
    </row>
    <row r="888" spans="1:7" s="3" customFormat="1" ht="15.75" customHeight="1">
      <c r="A888" s="47"/>
      <c r="B888" s="195"/>
      <c r="C888" s="210"/>
      <c r="D888" s="210"/>
      <c r="E888" s="84" t="s">
        <v>8</v>
      </c>
      <c r="F888" s="31" t="s">
        <v>9</v>
      </c>
      <c r="G888" s="31" t="s">
        <v>10</v>
      </c>
    </row>
    <row r="889" spans="1:7" s="3" customFormat="1" ht="15.75" customHeight="1">
      <c r="A889" s="47"/>
      <c r="B889" s="72" t="s">
        <v>272</v>
      </c>
      <c r="C889" s="144" t="s">
        <v>197</v>
      </c>
      <c r="D889" s="194" t="s">
        <v>284</v>
      </c>
      <c r="E889" s="35">
        <v>46327</v>
      </c>
      <c r="F889" s="21">
        <f>E889+4</f>
        <v>46331</v>
      </c>
      <c r="G889" s="21">
        <f>F889+43</f>
        <v>46374</v>
      </c>
    </row>
    <row r="890" spans="1:7" s="3" customFormat="1" ht="15.75" customHeight="1">
      <c r="A890" s="47"/>
      <c r="B890" s="72" t="s">
        <v>17</v>
      </c>
      <c r="C890" s="144"/>
      <c r="D890" s="215"/>
      <c r="E890" s="35">
        <f>E889+7</f>
        <v>46334</v>
      </c>
      <c r="F890" s="21">
        <f t="shared" ref="F890:G893" si="186">F889+7</f>
        <v>46338</v>
      </c>
      <c r="G890" s="21">
        <f t="shared" si="186"/>
        <v>46381</v>
      </c>
    </row>
    <row r="891" spans="1:7" s="3" customFormat="1" ht="15.75" customHeight="1">
      <c r="A891" s="47"/>
      <c r="B891" s="72" t="s">
        <v>857</v>
      </c>
      <c r="C891" s="144" t="s">
        <v>858</v>
      </c>
      <c r="D891" s="215"/>
      <c r="E891" s="35">
        <f t="shared" ref="E891:E893" si="187">E890+7</f>
        <v>46341</v>
      </c>
      <c r="F891" s="21">
        <f t="shared" si="186"/>
        <v>46345</v>
      </c>
      <c r="G891" s="21">
        <f t="shared" si="186"/>
        <v>46388</v>
      </c>
    </row>
    <row r="892" spans="1:7" s="3" customFormat="1" ht="15.75" customHeight="1">
      <c r="A892" s="47"/>
      <c r="B892" s="72" t="s">
        <v>859</v>
      </c>
      <c r="C892" s="144" t="s">
        <v>860</v>
      </c>
      <c r="D892" s="215"/>
      <c r="E892" s="35">
        <f t="shared" si="187"/>
        <v>46348</v>
      </c>
      <c r="F892" s="21">
        <f t="shared" si="186"/>
        <v>46352</v>
      </c>
      <c r="G892" s="21">
        <f t="shared" si="186"/>
        <v>46395</v>
      </c>
    </row>
    <row r="893" spans="1:7" s="3" customFormat="1" ht="15.75" customHeight="1">
      <c r="A893" s="47"/>
      <c r="B893" s="72" t="s">
        <v>861</v>
      </c>
      <c r="C893" s="144" t="s">
        <v>862</v>
      </c>
      <c r="D893" s="216"/>
      <c r="E893" s="35">
        <f t="shared" si="187"/>
        <v>46355</v>
      </c>
      <c r="F893" s="21">
        <f t="shared" si="186"/>
        <v>46359</v>
      </c>
      <c r="G893" s="21">
        <f t="shared" si="186"/>
        <v>46402</v>
      </c>
    </row>
    <row r="894" spans="1:7" s="3" customFormat="1" ht="15.75" customHeight="1">
      <c r="A894" s="47"/>
      <c r="B894" s="88"/>
      <c r="C894" s="88"/>
      <c r="D894" s="60"/>
      <c r="E894" s="28"/>
      <c r="F894" s="28"/>
      <c r="G894" s="28"/>
    </row>
    <row r="895" spans="1:7" s="3" customFormat="1" ht="15.75" customHeight="1">
      <c r="A895" s="47"/>
      <c r="B895" s="88"/>
      <c r="C895" s="88"/>
      <c r="D895" s="60"/>
      <c r="E895" s="28"/>
      <c r="F895" s="28"/>
      <c r="G895" s="28"/>
    </row>
    <row r="896" spans="1:7" s="3" customFormat="1" ht="15.75" customHeight="1">
      <c r="A896" s="47"/>
      <c r="B896" s="88"/>
      <c r="C896" s="88"/>
      <c r="D896" s="88"/>
      <c r="E896" s="88"/>
      <c r="F896" s="28"/>
      <c r="G896" s="28"/>
    </row>
    <row r="897" spans="1:7" s="3" customFormat="1" ht="15.75" customHeight="1">
      <c r="A897" s="47"/>
      <c r="B897" s="5"/>
      <c r="C897" s="49"/>
      <c r="D897" s="50"/>
      <c r="E897" s="50"/>
      <c r="F897" s="48"/>
      <c r="G897" s="48"/>
    </row>
    <row r="898" spans="1:7" s="3" customFormat="1" ht="15.75" customHeight="1">
      <c r="A898" s="47" t="s">
        <v>880</v>
      </c>
      <c r="B898" s="194" t="s">
        <v>4</v>
      </c>
      <c r="C898" s="196" t="s">
        <v>5</v>
      </c>
      <c r="D898" s="196" t="s">
        <v>6</v>
      </c>
      <c r="E898" s="31" t="s">
        <v>7</v>
      </c>
      <c r="F898" s="31" t="s">
        <v>7</v>
      </c>
      <c r="G898" s="31" t="s">
        <v>285</v>
      </c>
    </row>
    <row r="899" spans="1:7" s="3" customFormat="1" ht="15.75" customHeight="1">
      <c r="A899" s="47"/>
      <c r="B899" s="195"/>
      <c r="C899" s="210"/>
      <c r="D899" s="210"/>
      <c r="E899" s="84" t="s">
        <v>8</v>
      </c>
      <c r="F899" s="31" t="s">
        <v>9</v>
      </c>
      <c r="G899" s="31" t="s">
        <v>10</v>
      </c>
    </row>
    <row r="900" spans="1:7" s="3" customFormat="1" ht="15.75" customHeight="1">
      <c r="A900" s="47"/>
      <c r="B900" s="22" t="s">
        <v>274</v>
      </c>
      <c r="C900" s="19" t="s">
        <v>275</v>
      </c>
      <c r="D900" s="218" t="s">
        <v>881</v>
      </c>
      <c r="E900" s="35">
        <v>46327</v>
      </c>
      <c r="F900" s="21">
        <f>E900+6</f>
        <v>46333</v>
      </c>
      <c r="G900" s="21">
        <f>F900+27</f>
        <v>46360</v>
      </c>
    </row>
    <row r="901" spans="1:7" s="3" customFormat="1" ht="15.75" customHeight="1">
      <c r="A901" s="47"/>
      <c r="B901" s="145" t="s">
        <v>863</v>
      </c>
      <c r="C901" s="19" t="s">
        <v>864</v>
      </c>
      <c r="D901" s="219"/>
      <c r="E901" s="35">
        <f>E900+7</f>
        <v>46334</v>
      </c>
      <c r="F901" s="21">
        <f t="shared" ref="F901:G904" si="188">F900+7</f>
        <v>46340</v>
      </c>
      <c r="G901" s="21">
        <f t="shared" si="188"/>
        <v>46367</v>
      </c>
    </row>
    <row r="902" spans="1:7" s="3" customFormat="1" ht="15.75" customHeight="1">
      <c r="A902" s="47"/>
      <c r="B902" s="146" t="s">
        <v>865</v>
      </c>
      <c r="C902" s="19" t="s">
        <v>866</v>
      </c>
      <c r="D902" s="219"/>
      <c r="E902" s="35">
        <f t="shared" ref="E902:E904" si="189">E901+7</f>
        <v>46341</v>
      </c>
      <c r="F902" s="21">
        <f t="shared" si="188"/>
        <v>46347</v>
      </c>
      <c r="G902" s="21">
        <f t="shared" si="188"/>
        <v>46374</v>
      </c>
    </row>
    <row r="903" spans="1:7" s="3" customFormat="1" ht="15.75" customHeight="1">
      <c r="A903" s="47"/>
      <c r="B903" s="145" t="s">
        <v>867</v>
      </c>
      <c r="C903" s="19" t="s">
        <v>868</v>
      </c>
      <c r="D903" s="219"/>
      <c r="E903" s="35">
        <f t="shared" si="189"/>
        <v>46348</v>
      </c>
      <c r="F903" s="21">
        <f t="shared" si="188"/>
        <v>46354</v>
      </c>
      <c r="G903" s="21">
        <f t="shared" si="188"/>
        <v>46381</v>
      </c>
    </row>
    <row r="904" spans="1:7" s="3" customFormat="1" ht="15.75" customHeight="1">
      <c r="A904" s="47"/>
      <c r="B904" s="22" t="s">
        <v>869</v>
      </c>
      <c r="C904" s="19" t="s">
        <v>870</v>
      </c>
      <c r="D904" s="221"/>
      <c r="E904" s="35">
        <f t="shared" si="189"/>
        <v>46355</v>
      </c>
      <c r="F904" s="21">
        <f t="shared" si="188"/>
        <v>46361</v>
      </c>
      <c r="G904" s="21">
        <f t="shared" si="188"/>
        <v>46388</v>
      </c>
    </row>
    <row r="905" spans="1:7" s="3" customFormat="1" ht="15.75" customHeight="1">
      <c r="A905" s="47"/>
      <c r="B905" s="60"/>
      <c r="C905" s="60"/>
      <c r="D905" s="151"/>
      <c r="E905" s="27"/>
      <c r="F905" s="28"/>
      <c r="G905" s="28"/>
    </row>
    <row r="906" spans="1:7" s="3" customFormat="1" ht="15.75" customHeight="1">
      <c r="A906" s="47"/>
      <c r="B906" s="88"/>
      <c r="C906" s="88"/>
      <c r="D906" s="60"/>
      <c r="E906" s="28"/>
      <c r="F906" s="28"/>
      <c r="G906" s="28"/>
    </row>
    <row r="907" spans="1:7" s="3" customFormat="1" ht="15.75" customHeight="1">
      <c r="A907" s="47" t="s">
        <v>286</v>
      </c>
      <c r="B907" s="194" t="s">
        <v>4</v>
      </c>
      <c r="C907" s="196" t="s">
        <v>5</v>
      </c>
      <c r="D907" s="196" t="s">
        <v>6</v>
      </c>
      <c r="E907" s="31" t="s">
        <v>7</v>
      </c>
      <c r="F907" s="31" t="s">
        <v>7</v>
      </c>
      <c r="G907" s="31" t="s">
        <v>286</v>
      </c>
    </row>
    <row r="908" spans="1:7" s="3" customFormat="1" ht="15.75" customHeight="1">
      <c r="A908" s="47"/>
      <c r="B908" s="195"/>
      <c r="C908" s="210"/>
      <c r="D908" s="210"/>
      <c r="E908" s="84" t="s">
        <v>8</v>
      </c>
      <c r="F908" s="31" t="s">
        <v>9</v>
      </c>
      <c r="G908" s="31" t="s">
        <v>10</v>
      </c>
    </row>
    <row r="909" spans="1:7" s="3" customFormat="1" ht="15.75" customHeight="1">
      <c r="A909" s="47"/>
      <c r="B909" s="72" t="s">
        <v>272</v>
      </c>
      <c r="C909" s="144" t="s">
        <v>197</v>
      </c>
      <c r="D909" s="194" t="s">
        <v>284</v>
      </c>
      <c r="E909" s="35">
        <v>46327</v>
      </c>
      <c r="F909" s="21">
        <f>E909+4</f>
        <v>46331</v>
      </c>
      <c r="G909" s="21">
        <f>F909+25</f>
        <v>46356</v>
      </c>
    </row>
    <row r="910" spans="1:7" s="3" customFormat="1" ht="15.75" customHeight="1">
      <c r="A910" s="47"/>
      <c r="B910" s="72" t="s">
        <v>17</v>
      </c>
      <c r="C910" s="144"/>
      <c r="D910" s="215"/>
      <c r="E910" s="35">
        <f>E909+7</f>
        <v>46334</v>
      </c>
      <c r="F910" s="21">
        <f t="shared" ref="F910:G913" si="190">F909+7</f>
        <v>46338</v>
      </c>
      <c r="G910" s="21">
        <f t="shared" si="190"/>
        <v>46363</v>
      </c>
    </row>
    <row r="911" spans="1:7" s="3" customFormat="1" ht="15.75" customHeight="1">
      <c r="A911" s="47"/>
      <c r="B911" s="72" t="s">
        <v>857</v>
      </c>
      <c r="C911" s="144" t="s">
        <v>858</v>
      </c>
      <c r="D911" s="215"/>
      <c r="E911" s="35">
        <f t="shared" ref="E911:E913" si="191">E910+7</f>
        <v>46341</v>
      </c>
      <c r="F911" s="21">
        <f t="shared" si="190"/>
        <v>46345</v>
      </c>
      <c r="G911" s="21">
        <f t="shared" si="190"/>
        <v>46370</v>
      </c>
    </row>
    <row r="912" spans="1:7" s="3" customFormat="1" ht="15.75" customHeight="1">
      <c r="A912" s="47"/>
      <c r="B912" s="72" t="s">
        <v>859</v>
      </c>
      <c r="C912" s="144" t="s">
        <v>860</v>
      </c>
      <c r="D912" s="215"/>
      <c r="E912" s="35">
        <f t="shared" si="191"/>
        <v>46348</v>
      </c>
      <c r="F912" s="21">
        <f t="shared" si="190"/>
        <v>46352</v>
      </c>
      <c r="G912" s="21">
        <f t="shared" si="190"/>
        <v>46377</v>
      </c>
    </row>
    <row r="913" spans="1:7" s="3" customFormat="1" ht="15.75" customHeight="1">
      <c r="A913" s="47"/>
      <c r="B913" s="72" t="s">
        <v>861</v>
      </c>
      <c r="C913" s="144" t="s">
        <v>862</v>
      </c>
      <c r="D913" s="216"/>
      <c r="E913" s="35">
        <f t="shared" si="191"/>
        <v>46355</v>
      </c>
      <c r="F913" s="21">
        <f t="shared" si="190"/>
        <v>46359</v>
      </c>
      <c r="G913" s="21">
        <f t="shared" si="190"/>
        <v>46384</v>
      </c>
    </row>
    <row r="914" spans="1:7" s="3" customFormat="1" ht="15.75" customHeight="1">
      <c r="A914" s="47"/>
      <c r="B914" s="152"/>
      <c r="C914" s="49"/>
      <c r="D914" s="50"/>
      <c r="E914" s="50"/>
      <c r="F914" s="48"/>
      <c r="G914" s="48"/>
    </row>
    <row r="915" spans="1:7" s="3" customFormat="1" ht="15.75" customHeight="1">
      <c r="A915" s="47"/>
      <c r="B915" s="194" t="s">
        <v>4</v>
      </c>
      <c r="C915" s="196" t="s">
        <v>5</v>
      </c>
      <c r="D915" s="196" t="s">
        <v>6</v>
      </c>
      <c r="E915" s="31" t="s">
        <v>7</v>
      </c>
      <c r="F915" s="31" t="s">
        <v>7</v>
      </c>
      <c r="G915" s="31" t="s">
        <v>286</v>
      </c>
    </row>
    <row r="916" spans="1:7" s="3" customFormat="1" ht="15.75" customHeight="1">
      <c r="A916" s="47"/>
      <c r="B916" s="195"/>
      <c r="C916" s="210"/>
      <c r="D916" s="210"/>
      <c r="E916" s="84" t="s">
        <v>8</v>
      </c>
      <c r="F916" s="31" t="s">
        <v>9</v>
      </c>
      <c r="G916" s="31" t="s">
        <v>10</v>
      </c>
    </row>
    <row r="917" spans="1:7" s="3" customFormat="1" ht="15.75" customHeight="1">
      <c r="A917" s="47"/>
      <c r="B917" s="22" t="s">
        <v>274</v>
      </c>
      <c r="C917" s="19" t="s">
        <v>275</v>
      </c>
      <c r="D917" s="194" t="s">
        <v>273</v>
      </c>
      <c r="E917" s="35">
        <v>46327</v>
      </c>
      <c r="F917" s="21">
        <f>E917+6</f>
        <v>46333</v>
      </c>
      <c r="G917" s="21">
        <f>F917+19</f>
        <v>46352</v>
      </c>
    </row>
    <row r="918" spans="1:7" s="3" customFormat="1" ht="15.75" customHeight="1">
      <c r="A918" s="47"/>
      <c r="B918" s="145" t="s">
        <v>863</v>
      </c>
      <c r="C918" s="19" t="s">
        <v>864</v>
      </c>
      <c r="D918" s="215"/>
      <c r="E918" s="35">
        <f>E917+7</f>
        <v>46334</v>
      </c>
      <c r="F918" s="21">
        <f t="shared" ref="F918:G921" si="192">F917+7</f>
        <v>46340</v>
      </c>
      <c r="G918" s="21">
        <f t="shared" si="192"/>
        <v>46359</v>
      </c>
    </row>
    <row r="919" spans="1:7" s="3" customFormat="1" ht="15.75" customHeight="1">
      <c r="A919" s="47"/>
      <c r="B919" s="146" t="s">
        <v>865</v>
      </c>
      <c r="C919" s="19" t="s">
        <v>866</v>
      </c>
      <c r="D919" s="215"/>
      <c r="E919" s="35">
        <f t="shared" ref="E919:E921" si="193">E918+7</f>
        <v>46341</v>
      </c>
      <c r="F919" s="21">
        <f t="shared" si="192"/>
        <v>46347</v>
      </c>
      <c r="G919" s="21">
        <f t="shared" si="192"/>
        <v>46366</v>
      </c>
    </row>
    <row r="920" spans="1:7" s="3" customFormat="1" ht="15.75" customHeight="1">
      <c r="A920" s="47"/>
      <c r="B920" s="145" t="s">
        <v>867</v>
      </c>
      <c r="C920" s="19" t="s">
        <v>868</v>
      </c>
      <c r="D920" s="215"/>
      <c r="E920" s="35">
        <f t="shared" si="193"/>
        <v>46348</v>
      </c>
      <c r="F920" s="21">
        <f t="shared" si="192"/>
        <v>46354</v>
      </c>
      <c r="G920" s="21">
        <f t="shared" si="192"/>
        <v>46373</v>
      </c>
    </row>
    <row r="921" spans="1:7" s="3" customFormat="1" ht="15.75" customHeight="1">
      <c r="A921" s="47"/>
      <c r="B921" s="22" t="s">
        <v>869</v>
      </c>
      <c r="C921" s="19" t="s">
        <v>870</v>
      </c>
      <c r="D921" s="216"/>
      <c r="E921" s="35">
        <f t="shared" si="193"/>
        <v>46355</v>
      </c>
      <c r="F921" s="21">
        <f t="shared" si="192"/>
        <v>46361</v>
      </c>
      <c r="G921" s="21">
        <f t="shared" si="192"/>
        <v>46380</v>
      </c>
    </row>
    <row r="922" spans="1:7" s="3" customFormat="1" ht="15.75" customHeight="1">
      <c r="A922" s="47"/>
      <c r="B922" s="152"/>
      <c r="C922" s="49"/>
      <c r="D922" s="50"/>
      <c r="E922" s="50"/>
      <c r="F922" s="48"/>
      <c r="G922" s="48"/>
    </row>
    <row r="923" spans="1:7" s="3" customFormat="1" ht="15.75" customHeight="1">
      <c r="A923" s="47"/>
      <c r="B923" s="88"/>
      <c r="C923" s="88"/>
      <c r="D923" s="88"/>
      <c r="E923" s="88"/>
      <c r="F923" s="28"/>
      <c r="G923" s="28"/>
    </row>
    <row r="924" spans="1:7" s="3" customFormat="1" ht="15.75" customHeight="1">
      <c r="A924" s="47" t="s">
        <v>882</v>
      </c>
      <c r="B924" s="194" t="s">
        <v>4</v>
      </c>
      <c r="C924" s="196" t="s">
        <v>5</v>
      </c>
      <c r="D924" s="196" t="s">
        <v>6</v>
      </c>
      <c r="E924" s="31" t="s">
        <v>7</v>
      </c>
      <c r="F924" s="31" t="s">
        <v>7</v>
      </c>
      <c r="G924" s="31" t="s">
        <v>287</v>
      </c>
    </row>
    <row r="925" spans="1:7" s="3" customFormat="1" ht="15.75" customHeight="1">
      <c r="A925" s="47"/>
      <c r="B925" s="195"/>
      <c r="C925" s="210"/>
      <c r="D925" s="210"/>
      <c r="E925" s="31" t="s">
        <v>8</v>
      </c>
      <c r="F925" s="31" t="s">
        <v>9</v>
      </c>
      <c r="G925" s="31" t="s">
        <v>10</v>
      </c>
    </row>
    <row r="926" spans="1:7" s="3" customFormat="1" ht="15.75" customHeight="1">
      <c r="A926" s="47"/>
      <c r="B926" s="59" t="s">
        <v>883</v>
      </c>
      <c r="C926" s="57" t="s">
        <v>884</v>
      </c>
      <c r="D926" s="213" t="s">
        <v>289</v>
      </c>
      <c r="E926" s="21">
        <v>46328</v>
      </c>
      <c r="F926" s="21">
        <f>E926+5</f>
        <v>46333</v>
      </c>
      <c r="G926" s="21">
        <f>F926+34</f>
        <v>46367</v>
      </c>
    </row>
    <row r="927" spans="1:7" s="3" customFormat="1" ht="15.75" customHeight="1">
      <c r="A927" s="47"/>
      <c r="B927" s="83" t="s">
        <v>885</v>
      </c>
      <c r="C927" s="83" t="s">
        <v>886</v>
      </c>
      <c r="D927" s="213"/>
      <c r="E927" s="21">
        <f t="shared" ref="E927" si="194">E926+7</f>
        <v>46335</v>
      </c>
      <c r="F927" s="21">
        <f t="shared" ref="F927:G930" si="195">F926+7</f>
        <v>46340</v>
      </c>
      <c r="G927" s="21">
        <f t="shared" si="195"/>
        <v>46374</v>
      </c>
    </row>
    <row r="928" spans="1:7" s="3" customFormat="1" ht="15.75" customHeight="1">
      <c r="A928" s="47"/>
      <c r="B928" s="83" t="s">
        <v>887</v>
      </c>
      <c r="C928" s="83" t="s">
        <v>888</v>
      </c>
      <c r="D928" s="213"/>
      <c r="E928" s="21">
        <f t="shared" ref="E928" si="196">E927+7</f>
        <v>46342</v>
      </c>
      <c r="F928" s="21">
        <f t="shared" si="195"/>
        <v>46347</v>
      </c>
      <c r="G928" s="21">
        <f t="shared" si="195"/>
        <v>46381</v>
      </c>
    </row>
    <row r="929" spans="1:7" s="3" customFormat="1" ht="15.75" customHeight="1">
      <c r="A929" s="47"/>
      <c r="B929" s="57" t="s">
        <v>889</v>
      </c>
      <c r="C929" s="57" t="s">
        <v>890</v>
      </c>
      <c r="D929" s="213"/>
      <c r="E929" s="21">
        <f t="shared" ref="E929" si="197">E928+7</f>
        <v>46349</v>
      </c>
      <c r="F929" s="21">
        <f t="shared" si="195"/>
        <v>46354</v>
      </c>
      <c r="G929" s="21">
        <f t="shared" si="195"/>
        <v>46388</v>
      </c>
    </row>
    <row r="930" spans="1:7" s="3" customFormat="1" ht="15.75" customHeight="1">
      <c r="A930" s="47"/>
      <c r="B930" s="59" t="s">
        <v>891</v>
      </c>
      <c r="C930" s="57" t="s">
        <v>892</v>
      </c>
      <c r="D930" s="213"/>
      <c r="E930" s="21">
        <f t="shared" ref="E930" si="198">E929+7</f>
        <v>46356</v>
      </c>
      <c r="F930" s="21">
        <f t="shared" si="195"/>
        <v>46361</v>
      </c>
      <c r="G930" s="21">
        <f t="shared" si="195"/>
        <v>46395</v>
      </c>
    </row>
    <row r="931" spans="1:7" s="3" customFormat="1" ht="15.75" customHeight="1">
      <c r="A931" s="47"/>
      <c r="B931" s="88"/>
      <c r="C931" s="88"/>
      <c r="D931" s="88"/>
      <c r="E931" s="88"/>
      <c r="F931" s="153"/>
      <c r="G931" s="153"/>
    </row>
    <row r="932" spans="1:7" s="3" customFormat="1" ht="15.75" customHeight="1">
      <c r="A932" s="47"/>
      <c r="B932" s="88"/>
      <c r="C932" s="88"/>
      <c r="D932" s="88"/>
      <c r="E932" s="88"/>
      <c r="F932" s="28"/>
      <c r="G932" s="28"/>
    </row>
    <row r="933" spans="1:7" s="3" customFormat="1" ht="15.75" customHeight="1">
      <c r="A933" s="47"/>
      <c r="B933" s="5"/>
      <c r="C933" s="49"/>
      <c r="D933" s="50"/>
      <c r="E933" s="50"/>
      <c r="F933" s="48"/>
      <c r="G933" s="48"/>
    </row>
    <row r="934" spans="1:7" s="3" customFormat="1" ht="15.75" customHeight="1">
      <c r="A934" s="47" t="s">
        <v>290</v>
      </c>
      <c r="B934" s="194" t="s">
        <v>4</v>
      </c>
      <c r="C934" s="196" t="s">
        <v>5</v>
      </c>
      <c r="D934" s="214" t="s">
        <v>6</v>
      </c>
      <c r="E934" s="31" t="s">
        <v>7</v>
      </c>
      <c r="F934" s="31" t="s">
        <v>7</v>
      </c>
      <c r="G934" s="31" t="s">
        <v>291</v>
      </c>
    </row>
    <row r="935" spans="1:7" s="3" customFormat="1" ht="15.75" customHeight="1">
      <c r="A935" s="47"/>
      <c r="B935" s="195"/>
      <c r="C935" s="210"/>
      <c r="D935" s="214"/>
      <c r="E935" s="31" t="s">
        <v>8</v>
      </c>
      <c r="F935" s="31" t="s">
        <v>9</v>
      </c>
      <c r="G935" s="31" t="s">
        <v>10</v>
      </c>
    </row>
    <row r="936" spans="1:7" s="3" customFormat="1" ht="15.75" customHeight="1">
      <c r="A936" s="47"/>
      <c r="B936" s="59" t="s">
        <v>883</v>
      </c>
      <c r="C936" s="192" t="s">
        <v>884</v>
      </c>
      <c r="D936" s="213" t="s">
        <v>289</v>
      </c>
      <c r="E936" s="21">
        <v>46328</v>
      </c>
      <c r="F936" s="21">
        <f>E936+5</f>
        <v>46333</v>
      </c>
      <c r="G936" s="21">
        <f>F936+44</f>
        <v>46377</v>
      </c>
    </row>
    <row r="937" spans="1:7" s="3" customFormat="1" ht="15.75" customHeight="1">
      <c r="A937" s="47" t="s">
        <v>292</v>
      </c>
      <c r="B937" s="83" t="s">
        <v>885</v>
      </c>
      <c r="C937" s="83" t="s">
        <v>886</v>
      </c>
      <c r="D937" s="213"/>
      <c r="E937" s="21">
        <f t="shared" ref="E937:E940" si="199">E936+7</f>
        <v>46335</v>
      </c>
      <c r="F937" s="21">
        <f t="shared" ref="F937:G940" si="200">F936+7</f>
        <v>46340</v>
      </c>
      <c r="G937" s="21">
        <f t="shared" si="200"/>
        <v>46384</v>
      </c>
    </row>
    <row r="938" spans="1:7" s="3" customFormat="1" ht="15.75" customHeight="1">
      <c r="A938" s="47"/>
      <c r="B938" s="83" t="s">
        <v>887</v>
      </c>
      <c r="C938" s="83" t="s">
        <v>888</v>
      </c>
      <c r="D938" s="213"/>
      <c r="E938" s="21">
        <f t="shared" si="199"/>
        <v>46342</v>
      </c>
      <c r="F938" s="21">
        <f t="shared" si="200"/>
        <v>46347</v>
      </c>
      <c r="G938" s="21">
        <f t="shared" si="200"/>
        <v>46391</v>
      </c>
    </row>
    <row r="939" spans="1:7" s="3" customFormat="1" ht="15.75" customHeight="1">
      <c r="A939" s="47"/>
      <c r="B939" s="192" t="s">
        <v>889</v>
      </c>
      <c r="C939" s="192" t="s">
        <v>890</v>
      </c>
      <c r="D939" s="213"/>
      <c r="E939" s="21">
        <f t="shared" si="199"/>
        <v>46349</v>
      </c>
      <c r="F939" s="21">
        <f t="shared" si="200"/>
        <v>46354</v>
      </c>
      <c r="G939" s="21">
        <f t="shared" si="200"/>
        <v>46398</v>
      </c>
    </row>
    <row r="940" spans="1:7" s="3" customFormat="1" ht="15.75" customHeight="1">
      <c r="A940" s="47"/>
      <c r="B940" s="59" t="s">
        <v>891</v>
      </c>
      <c r="C940" s="192" t="s">
        <v>892</v>
      </c>
      <c r="D940" s="213"/>
      <c r="E940" s="21">
        <f t="shared" si="199"/>
        <v>46356</v>
      </c>
      <c r="F940" s="21">
        <f t="shared" si="200"/>
        <v>46361</v>
      </c>
      <c r="G940" s="21">
        <f t="shared" si="200"/>
        <v>46405</v>
      </c>
    </row>
    <row r="941" spans="1:7" s="3" customFormat="1" ht="15.75" customHeight="1">
      <c r="A941" s="47"/>
      <c r="B941" s="88"/>
      <c r="C941" s="88"/>
      <c r="D941" s="88"/>
      <c r="E941" s="88"/>
      <c r="F941" s="28"/>
      <c r="G941" s="28"/>
    </row>
    <row r="942" spans="1:7" s="3" customFormat="1" ht="15.75" customHeight="1">
      <c r="A942" s="47"/>
      <c r="B942" s="5"/>
      <c r="C942" s="49"/>
      <c r="D942" s="50"/>
      <c r="E942" s="50"/>
      <c r="F942" s="48"/>
      <c r="G942" s="48"/>
    </row>
    <row r="943" spans="1:7" s="3" customFormat="1" ht="15.75" customHeight="1">
      <c r="A943" s="47"/>
      <c r="B943" s="88"/>
      <c r="C943" s="88"/>
      <c r="D943" s="88"/>
      <c r="E943" s="28"/>
      <c r="F943" s="28"/>
      <c r="G943" s="28"/>
    </row>
    <row r="944" spans="1:7" s="3" customFormat="1" ht="15.75" customHeight="1">
      <c r="A944" s="47" t="s">
        <v>893</v>
      </c>
      <c r="B944" s="194" t="s">
        <v>4</v>
      </c>
      <c r="C944" s="196" t="s">
        <v>5</v>
      </c>
      <c r="D944" s="214" t="s">
        <v>6</v>
      </c>
      <c r="E944" s="31" t="s">
        <v>7</v>
      </c>
      <c r="F944" s="31" t="s">
        <v>7</v>
      </c>
      <c r="G944" s="31" t="s">
        <v>293</v>
      </c>
    </row>
    <row r="945" spans="1:7" s="3" customFormat="1" ht="15.75" customHeight="1">
      <c r="A945" s="47"/>
      <c r="B945" s="195"/>
      <c r="C945" s="210"/>
      <c r="D945" s="214"/>
      <c r="E945" s="31" t="s">
        <v>8</v>
      </c>
      <c r="F945" s="31" t="s">
        <v>9</v>
      </c>
      <c r="G945" s="31" t="s">
        <v>10</v>
      </c>
    </row>
    <row r="946" spans="1:7" s="3" customFormat="1" ht="15.75" customHeight="1">
      <c r="A946" s="47"/>
      <c r="B946" s="72" t="s">
        <v>295</v>
      </c>
      <c r="C946" s="19" t="s">
        <v>894</v>
      </c>
      <c r="D946" s="196" t="s">
        <v>294</v>
      </c>
      <c r="E946" s="21">
        <v>46329</v>
      </c>
      <c r="F946" s="21">
        <f>E946+5</f>
        <v>46334</v>
      </c>
      <c r="G946" s="21">
        <f>F946+27</f>
        <v>46361</v>
      </c>
    </row>
    <row r="947" spans="1:7" s="3" customFormat="1" ht="15.75" customHeight="1">
      <c r="A947" s="47" t="s">
        <v>103</v>
      </c>
      <c r="B947" s="72" t="s">
        <v>895</v>
      </c>
      <c r="C947" s="19" t="s">
        <v>896</v>
      </c>
      <c r="D947" s="215"/>
      <c r="E947" s="21">
        <f t="shared" ref="E947" si="201">E946+7</f>
        <v>46336</v>
      </c>
      <c r="F947" s="21">
        <f t="shared" ref="F947:G950" si="202">F946+7</f>
        <v>46341</v>
      </c>
      <c r="G947" s="21">
        <f t="shared" si="202"/>
        <v>46368</v>
      </c>
    </row>
    <row r="948" spans="1:7" s="3" customFormat="1" ht="15.75" customHeight="1">
      <c r="A948" s="47"/>
      <c r="B948" s="72" t="s">
        <v>897</v>
      </c>
      <c r="C948" s="22" t="s">
        <v>858</v>
      </c>
      <c r="D948" s="215"/>
      <c r="E948" s="21">
        <f t="shared" ref="E948" si="203">E947+7</f>
        <v>46343</v>
      </c>
      <c r="F948" s="21">
        <f t="shared" si="202"/>
        <v>46348</v>
      </c>
      <c r="G948" s="21">
        <f t="shared" si="202"/>
        <v>46375</v>
      </c>
    </row>
    <row r="949" spans="1:7" s="3" customFormat="1" ht="15.75" customHeight="1">
      <c r="A949" s="47"/>
      <c r="B949" s="72" t="s">
        <v>898</v>
      </c>
      <c r="C949" s="19" t="s">
        <v>899</v>
      </c>
      <c r="D949" s="215"/>
      <c r="E949" s="21">
        <f t="shared" ref="E949" si="204">E948+7</f>
        <v>46350</v>
      </c>
      <c r="F949" s="21">
        <f t="shared" si="202"/>
        <v>46355</v>
      </c>
      <c r="G949" s="21">
        <f t="shared" si="202"/>
        <v>46382</v>
      </c>
    </row>
    <row r="950" spans="1:7" s="3" customFormat="1" ht="15.75" customHeight="1">
      <c r="A950" s="47"/>
      <c r="B950" s="72" t="s">
        <v>900</v>
      </c>
      <c r="C950" s="19" t="s">
        <v>901</v>
      </c>
      <c r="D950" s="216"/>
      <c r="E950" s="21">
        <f t="shared" ref="E950" si="205">E949+7</f>
        <v>46357</v>
      </c>
      <c r="F950" s="21">
        <f t="shared" si="202"/>
        <v>46362</v>
      </c>
      <c r="G950" s="21">
        <f t="shared" si="202"/>
        <v>46389</v>
      </c>
    </row>
    <row r="951" spans="1:7" s="3" customFormat="1" ht="15.75" customHeight="1">
      <c r="A951" s="47"/>
      <c r="B951" s="88"/>
      <c r="C951" s="88"/>
      <c r="D951" s="88"/>
      <c r="E951" s="88"/>
      <c r="F951" s="28"/>
      <c r="G951" s="28"/>
    </row>
    <row r="952" spans="1:7" s="3" customFormat="1" ht="15.75" customHeight="1">
      <c r="A952" s="47"/>
      <c r="B952" s="5"/>
      <c r="C952" s="49"/>
      <c r="D952" s="50"/>
      <c r="E952" s="50"/>
      <c r="F952" s="48"/>
      <c r="G952" s="48"/>
    </row>
    <row r="953" spans="1:7" s="3" customFormat="1" ht="15.75" customHeight="1">
      <c r="A953" s="47" t="s">
        <v>296</v>
      </c>
      <c r="B953" s="196" t="s">
        <v>4</v>
      </c>
      <c r="C953" s="196" t="s">
        <v>5</v>
      </c>
      <c r="D953" s="196" t="s">
        <v>6</v>
      </c>
      <c r="E953" s="31" t="s">
        <v>7</v>
      </c>
      <c r="F953" s="31" t="s">
        <v>7</v>
      </c>
      <c r="G953" s="31" t="s">
        <v>297</v>
      </c>
    </row>
    <row r="954" spans="1:7" s="3" customFormat="1" ht="15.75" customHeight="1">
      <c r="A954" s="47"/>
      <c r="B954" s="210"/>
      <c r="C954" s="210"/>
      <c r="D954" s="210"/>
      <c r="E954" s="31" t="s">
        <v>8</v>
      </c>
      <c r="F954" s="31" t="s">
        <v>9</v>
      </c>
      <c r="G954" s="31" t="s">
        <v>10</v>
      </c>
    </row>
    <row r="955" spans="1:7" s="3" customFormat="1" ht="15.75" customHeight="1">
      <c r="A955" s="47"/>
      <c r="B955" s="72" t="s">
        <v>295</v>
      </c>
      <c r="C955" s="19" t="s">
        <v>894</v>
      </c>
      <c r="D955" s="196" t="s">
        <v>294</v>
      </c>
      <c r="E955" s="21">
        <v>46329</v>
      </c>
      <c r="F955" s="21">
        <f>E955+5</f>
        <v>46334</v>
      </c>
      <c r="G955" s="21">
        <f>F955+30</f>
        <v>46364</v>
      </c>
    </row>
    <row r="956" spans="1:7" s="3" customFormat="1" ht="15.75" customHeight="1">
      <c r="A956" s="113"/>
      <c r="B956" s="72" t="s">
        <v>895</v>
      </c>
      <c r="C956" s="19" t="s">
        <v>896</v>
      </c>
      <c r="D956" s="215"/>
      <c r="E956" s="21">
        <f>E955+7</f>
        <v>46336</v>
      </c>
      <c r="F956" s="21">
        <f t="shared" ref="F956:G959" si="206">F955+7</f>
        <v>46341</v>
      </c>
      <c r="G956" s="21">
        <f t="shared" si="206"/>
        <v>46371</v>
      </c>
    </row>
    <row r="957" spans="1:7" s="3" customFormat="1" ht="15.75" customHeight="1">
      <c r="A957" s="47"/>
      <c r="B957" s="72" t="s">
        <v>897</v>
      </c>
      <c r="C957" s="22" t="s">
        <v>858</v>
      </c>
      <c r="D957" s="215"/>
      <c r="E957" s="21">
        <f t="shared" ref="E957:E959" si="207">E956+7</f>
        <v>46343</v>
      </c>
      <c r="F957" s="21">
        <f t="shared" si="206"/>
        <v>46348</v>
      </c>
      <c r="G957" s="21">
        <f t="shared" si="206"/>
        <v>46378</v>
      </c>
    </row>
    <row r="958" spans="1:7" s="3" customFormat="1" ht="15.75" customHeight="1">
      <c r="A958" s="47"/>
      <c r="B958" s="72" t="s">
        <v>898</v>
      </c>
      <c r="C958" s="19" t="s">
        <v>899</v>
      </c>
      <c r="D958" s="215"/>
      <c r="E958" s="21">
        <f t="shared" si="207"/>
        <v>46350</v>
      </c>
      <c r="F958" s="21">
        <f t="shared" si="206"/>
        <v>46355</v>
      </c>
      <c r="G958" s="21">
        <f t="shared" si="206"/>
        <v>46385</v>
      </c>
    </row>
    <row r="959" spans="1:7" s="3" customFormat="1" ht="15.75" customHeight="1">
      <c r="A959" s="113"/>
      <c r="B959" s="72" t="s">
        <v>900</v>
      </c>
      <c r="C959" s="19" t="s">
        <v>901</v>
      </c>
      <c r="D959" s="216"/>
      <c r="E959" s="21">
        <f t="shared" si="207"/>
        <v>46357</v>
      </c>
      <c r="F959" s="21">
        <f t="shared" si="206"/>
        <v>46362</v>
      </c>
      <c r="G959" s="21">
        <f t="shared" si="206"/>
        <v>46392</v>
      </c>
    </row>
    <row r="960" spans="1:7" s="3" customFormat="1" ht="15.75" customHeight="1">
      <c r="A960" s="47"/>
      <c r="B960" s="88"/>
      <c r="C960" s="88"/>
      <c r="D960" s="88"/>
      <c r="E960" s="28"/>
      <c r="F960" s="28"/>
      <c r="G960" s="28"/>
    </row>
    <row r="961" spans="1:9" s="3" customFormat="1" ht="15.75" customHeight="1">
      <c r="A961" s="47"/>
      <c r="B961" s="88"/>
      <c r="C961" s="88"/>
      <c r="D961" s="88"/>
      <c r="E961" s="88"/>
      <c r="F961" s="28"/>
      <c r="G961" s="28"/>
    </row>
    <row r="962" spans="1:9" s="3" customFormat="1" ht="15.75" customHeight="1">
      <c r="A962" s="47"/>
      <c r="B962" s="5"/>
      <c r="C962" s="49"/>
      <c r="D962" s="50"/>
      <c r="E962" s="50"/>
      <c r="F962" s="48"/>
      <c r="G962" s="48"/>
    </row>
    <row r="963" spans="1:9" s="3" customFormat="1" ht="15.75" customHeight="1">
      <c r="A963" s="47" t="s">
        <v>298</v>
      </c>
      <c r="B963" s="196" t="s">
        <v>4</v>
      </c>
      <c r="C963" s="196" t="s">
        <v>5</v>
      </c>
      <c r="D963" s="196" t="s">
        <v>6</v>
      </c>
      <c r="E963" s="31" t="s">
        <v>7</v>
      </c>
      <c r="F963" s="31" t="s">
        <v>7</v>
      </c>
      <c r="G963" s="31" t="s">
        <v>299</v>
      </c>
    </row>
    <row r="964" spans="1:9" s="3" customFormat="1" ht="15.75" customHeight="1">
      <c r="A964" s="47"/>
      <c r="B964" s="210"/>
      <c r="C964" s="210"/>
      <c r="D964" s="210"/>
      <c r="E964" s="31" t="s">
        <v>8</v>
      </c>
      <c r="F964" s="31" t="s">
        <v>9</v>
      </c>
      <c r="G964" s="31" t="s">
        <v>10</v>
      </c>
    </row>
    <row r="965" spans="1:9" s="3" customFormat="1" ht="15.75" customHeight="1">
      <c r="A965" s="47"/>
      <c r="B965" s="72" t="s">
        <v>295</v>
      </c>
      <c r="C965" s="19" t="s">
        <v>894</v>
      </c>
      <c r="D965" s="213" t="s">
        <v>300</v>
      </c>
      <c r="E965" s="21">
        <v>46329</v>
      </c>
      <c r="F965" s="21">
        <f>E965+5</f>
        <v>46334</v>
      </c>
      <c r="G965" s="21">
        <f>F965+30</f>
        <v>46364</v>
      </c>
    </row>
    <row r="966" spans="1:9" s="3" customFormat="1" ht="15.75" customHeight="1">
      <c r="A966" s="47"/>
      <c r="B966" s="72" t="s">
        <v>895</v>
      </c>
      <c r="C966" s="19" t="s">
        <v>896</v>
      </c>
      <c r="D966" s="213"/>
      <c r="E966" s="21">
        <f t="shared" ref="E966:E969" si="208">E965+7</f>
        <v>46336</v>
      </c>
      <c r="F966" s="21">
        <f t="shared" ref="F966:G969" si="209">F965+7</f>
        <v>46341</v>
      </c>
      <c r="G966" s="21">
        <f t="shared" si="209"/>
        <v>46371</v>
      </c>
    </row>
    <row r="967" spans="1:9" s="3" customFormat="1" ht="15.75" customHeight="1">
      <c r="A967" s="47"/>
      <c r="B967" s="72" t="s">
        <v>897</v>
      </c>
      <c r="C967" s="22" t="s">
        <v>858</v>
      </c>
      <c r="D967" s="213"/>
      <c r="E967" s="21">
        <f t="shared" si="208"/>
        <v>46343</v>
      </c>
      <c r="F967" s="21">
        <f t="shared" si="209"/>
        <v>46348</v>
      </c>
      <c r="G967" s="21">
        <f t="shared" si="209"/>
        <v>46378</v>
      </c>
    </row>
    <row r="968" spans="1:9" s="3" customFormat="1" ht="15.75" customHeight="1">
      <c r="A968" s="47"/>
      <c r="B968" s="72" t="s">
        <v>898</v>
      </c>
      <c r="C968" s="19" t="s">
        <v>899</v>
      </c>
      <c r="D968" s="213"/>
      <c r="E968" s="21">
        <f t="shared" si="208"/>
        <v>46350</v>
      </c>
      <c r="F968" s="21">
        <f t="shared" si="209"/>
        <v>46355</v>
      </c>
      <c r="G968" s="21">
        <f t="shared" si="209"/>
        <v>46385</v>
      </c>
    </row>
    <row r="969" spans="1:9" s="3" customFormat="1" ht="15.75" customHeight="1">
      <c r="A969" s="47"/>
      <c r="B969" s="72" t="s">
        <v>900</v>
      </c>
      <c r="C969" s="19" t="s">
        <v>901</v>
      </c>
      <c r="D969" s="213"/>
      <c r="E969" s="21">
        <f t="shared" si="208"/>
        <v>46357</v>
      </c>
      <c r="F969" s="21">
        <f t="shared" si="209"/>
        <v>46362</v>
      </c>
      <c r="G969" s="21">
        <f t="shared" si="209"/>
        <v>46392</v>
      </c>
    </row>
    <row r="970" spans="1:9" s="3" customFormat="1" ht="15.75" customHeight="1">
      <c r="A970" s="47"/>
      <c r="B970" s="88"/>
      <c r="C970" s="88"/>
      <c r="D970" s="88"/>
      <c r="E970" s="28"/>
      <c r="F970" s="28"/>
      <c r="G970" s="28"/>
    </row>
    <row r="971" spans="1:9" s="3" customFormat="1" ht="15.75" customHeight="1">
      <c r="A971" s="233" t="s">
        <v>301</v>
      </c>
      <c r="B971" s="233"/>
      <c r="C971" s="233"/>
      <c r="D971" s="233"/>
      <c r="E971" s="233"/>
      <c r="F971" s="233"/>
      <c r="G971" s="233"/>
    </row>
    <row r="972" spans="1:9" s="3" customFormat="1" ht="15.75" customHeight="1">
      <c r="A972" s="47"/>
      <c r="B972" s="5"/>
      <c r="C972" s="49"/>
      <c r="D972" s="50"/>
      <c r="E972" s="50"/>
      <c r="F972" s="48"/>
      <c r="G972" s="48"/>
    </row>
    <row r="973" spans="1:9" s="3" customFormat="1" ht="15.75" customHeight="1">
      <c r="A973" s="47" t="s">
        <v>902</v>
      </c>
      <c r="B973" s="194" t="s">
        <v>4</v>
      </c>
      <c r="C973" s="194" t="s">
        <v>5</v>
      </c>
      <c r="D973" s="194" t="s">
        <v>6</v>
      </c>
      <c r="E973" s="31" t="s">
        <v>7</v>
      </c>
      <c r="F973" s="31" t="s">
        <v>7</v>
      </c>
      <c r="G973" s="31" t="s">
        <v>302</v>
      </c>
    </row>
    <row r="974" spans="1:9" s="3" customFormat="1" ht="15.75" customHeight="1">
      <c r="A974" s="47"/>
      <c r="B974" s="195"/>
      <c r="C974" s="195"/>
      <c r="D974" s="195"/>
      <c r="E974" s="84" t="s">
        <v>8</v>
      </c>
      <c r="F974" s="31" t="s">
        <v>9</v>
      </c>
      <c r="G974" s="31" t="s">
        <v>10</v>
      </c>
    </row>
    <row r="975" spans="1:9" s="3" customFormat="1" ht="15.75" customHeight="1">
      <c r="A975" s="47"/>
      <c r="B975" s="154" t="s">
        <v>903</v>
      </c>
      <c r="C975" s="155" t="s">
        <v>904</v>
      </c>
      <c r="D975" s="194" t="s">
        <v>303</v>
      </c>
      <c r="E975" s="21">
        <v>46323</v>
      </c>
      <c r="F975" s="21">
        <f>E975+6</f>
        <v>46329</v>
      </c>
      <c r="G975" s="35">
        <f>F975+29</f>
        <v>46358</v>
      </c>
      <c r="H975" s="4"/>
      <c r="I975" s="4"/>
    </row>
    <row r="976" spans="1:9" s="3" customFormat="1" ht="15.75" customHeight="1">
      <c r="A976" s="47"/>
      <c r="B976" s="156" t="s">
        <v>905</v>
      </c>
      <c r="C976" s="155" t="s">
        <v>906</v>
      </c>
      <c r="D976" s="217"/>
      <c r="E976" s="21">
        <f>E975+7</f>
        <v>46330</v>
      </c>
      <c r="F976" s="21">
        <f t="shared" ref="E976:G979" si="210">F975+7</f>
        <v>46336</v>
      </c>
      <c r="G976" s="21">
        <f t="shared" si="210"/>
        <v>46365</v>
      </c>
      <c r="H976" s="4"/>
      <c r="I976" s="4"/>
    </row>
    <row r="977" spans="1:9" s="3" customFormat="1" ht="15.75" customHeight="1">
      <c r="A977" s="47"/>
      <c r="B977" s="156" t="s">
        <v>907</v>
      </c>
      <c r="C977" s="155" t="s">
        <v>908</v>
      </c>
      <c r="D977" s="217"/>
      <c r="E977" s="21">
        <f t="shared" si="210"/>
        <v>46337</v>
      </c>
      <c r="F977" s="21">
        <f t="shared" si="210"/>
        <v>46343</v>
      </c>
      <c r="G977" s="21">
        <f t="shared" si="210"/>
        <v>46372</v>
      </c>
      <c r="H977" s="4"/>
      <c r="I977" s="4"/>
    </row>
    <row r="978" spans="1:9" s="3" customFormat="1" ht="15.75" customHeight="1">
      <c r="A978" s="113"/>
      <c r="B978" s="156" t="s">
        <v>909</v>
      </c>
      <c r="C978" s="155" t="s">
        <v>910</v>
      </c>
      <c r="D978" s="217"/>
      <c r="E978" s="21">
        <f t="shared" si="210"/>
        <v>46344</v>
      </c>
      <c r="F978" s="21">
        <f t="shared" si="210"/>
        <v>46350</v>
      </c>
      <c r="G978" s="21">
        <f t="shared" si="210"/>
        <v>46379</v>
      </c>
      <c r="H978" s="4"/>
      <c r="I978" s="4"/>
    </row>
    <row r="979" spans="1:9" s="3" customFormat="1" ht="15.75" customHeight="1">
      <c r="A979" s="47"/>
      <c r="B979" s="154" t="s">
        <v>911</v>
      </c>
      <c r="C979" s="155" t="s">
        <v>912</v>
      </c>
      <c r="D979" s="195"/>
      <c r="E979" s="21">
        <f t="shared" si="210"/>
        <v>46351</v>
      </c>
      <c r="F979" s="21">
        <f t="shared" si="210"/>
        <v>46357</v>
      </c>
      <c r="G979" s="21">
        <f t="shared" si="210"/>
        <v>46386</v>
      </c>
      <c r="H979" s="4"/>
      <c r="I979" s="4"/>
    </row>
    <row r="980" spans="1:9" s="3" customFormat="1" ht="15.75" customHeight="1">
      <c r="A980" s="47"/>
      <c r="B980" s="5"/>
      <c r="C980" s="157"/>
      <c r="D980" s="50"/>
      <c r="E980" s="50"/>
      <c r="F980" s="158"/>
      <c r="G980" s="48"/>
      <c r="H980" s="4"/>
      <c r="I980" s="4"/>
    </row>
    <row r="981" spans="1:9" s="3" customFormat="1" ht="15.75" customHeight="1">
      <c r="A981" s="47" t="s">
        <v>913</v>
      </c>
      <c r="B981" s="196" t="s">
        <v>4</v>
      </c>
      <c r="C981" s="196" t="s">
        <v>5</v>
      </c>
      <c r="D981" s="196" t="s">
        <v>6</v>
      </c>
      <c r="E981" s="31" t="s">
        <v>7</v>
      </c>
      <c r="F981" s="31" t="s">
        <v>7</v>
      </c>
      <c r="G981" s="31" t="s">
        <v>305</v>
      </c>
      <c r="H981" s="4"/>
      <c r="I981" s="4"/>
    </row>
    <row r="982" spans="1:9" s="3" customFormat="1" ht="15.75" customHeight="1">
      <c r="A982" s="47"/>
      <c r="B982" s="210"/>
      <c r="C982" s="210"/>
      <c r="D982" s="210"/>
      <c r="E982" s="31" t="s">
        <v>8</v>
      </c>
      <c r="F982" s="31" t="s">
        <v>9</v>
      </c>
      <c r="G982" s="31" t="s">
        <v>10</v>
      </c>
      <c r="H982" s="4"/>
      <c r="I982" s="4"/>
    </row>
    <row r="983" spans="1:9" s="3" customFormat="1" ht="15.75" customHeight="1">
      <c r="A983" s="47"/>
      <c r="B983" s="193" t="s">
        <v>307</v>
      </c>
      <c r="C983" s="159" t="s">
        <v>308</v>
      </c>
      <c r="D983" s="196" t="s">
        <v>306</v>
      </c>
      <c r="E983" s="21">
        <v>46324</v>
      </c>
      <c r="F983" s="21">
        <f>E983+6</f>
        <v>46330</v>
      </c>
      <c r="G983" s="35">
        <f>F983+15</f>
        <v>46345</v>
      </c>
      <c r="H983" s="4"/>
      <c r="I983" s="4"/>
    </row>
    <row r="984" spans="1:9" s="3" customFormat="1" ht="15.75" customHeight="1">
      <c r="A984" s="4"/>
      <c r="B984" s="99" t="s">
        <v>914</v>
      </c>
      <c r="C984" s="119" t="s">
        <v>915</v>
      </c>
      <c r="D984" s="209"/>
      <c r="E984" s="21">
        <f t="shared" ref="E984" si="211">E983+7</f>
        <v>46331</v>
      </c>
      <c r="F984" s="21">
        <f t="shared" ref="F984:G987" si="212">F983+7</f>
        <v>46337</v>
      </c>
      <c r="G984" s="21">
        <f t="shared" si="212"/>
        <v>46352</v>
      </c>
      <c r="H984" s="4"/>
      <c r="I984" s="4"/>
    </row>
    <row r="985" spans="1:9" s="3" customFormat="1" ht="15.75" customHeight="1">
      <c r="A985" s="47"/>
      <c r="B985" s="119" t="s">
        <v>916</v>
      </c>
      <c r="C985" s="119"/>
      <c r="D985" s="209"/>
      <c r="E985" s="21">
        <f t="shared" ref="E985" si="213">E984+7</f>
        <v>46338</v>
      </c>
      <c r="F985" s="21">
        <f t="shared" si="212"/>
        <v>46344</v>
      </c>
      <c r="G985" s="21">
        <f t="shared" si="212"/>
        <v>46359</v>
      </c>
      <c r="H985" s="4"/>
      <c r="I985" s="4"/>
    </row>
    <row r="986" spans="1:9" s="3" customFormat="1" ht="15.75" customHeight="1">
      <c r="A986" s="47"/>
      <c r="B986" s="119" t="s">
        <v>917</v>
      </c>
      <c r="C986" s="119" t="s">
        <v>918</v>
      </c>
      <c r="D986" s="209"/>
      <c r="E986" s="21">
        <f t="shared" ref="E986:E987" si="214">E985+7</f>
        <v>46345</v>
      </c>
      <c r="F986" s="21">
        <f t="shared" si="212"/>
        <v>46351</v>
      </c>
      <c r="G986" s="21">
        <f t="shared" si="212"/>
        <v>46366</v>
      </c>
      <c r="H986" s="4"/>
      <c r="I986" s="4"/>
    </row>
    <row r="987" spans="1:9" s="3" customFormat="1" ht="15.75" customHeight="1">
      <c r="A987" s="47"/>
      <c r="B987" s="57" t="s">
        <v>919</v>
      </c>
      <c r="C987" s="159" t="s">
        <v>920</v>
      </c>
      <c r="D987" s="210"/>
      <c r="E987" s="21">
        <f t="shared" si="214"/>
        <v>46352</v>
      </c>
      <c r="F987" s="21">
        <f t="shared" si="212"/>
        <v>46358</v>
      </c>
      <c r="G987" s="21">
        <f t="shared" si="212"/>
        <v>46373</v>
      </c>
      <c r="H987" s="4"/>
      <c r="I987" s="4"/>
    </row>
    <row r="988" spans="1:9" s="3" customFormat="1" ht="15.75" customHeight="1">
      <c r="A988" s="47"/>
      <c r="B988" s="4"/>
      <c r="C988" s="4"/>
      <c r="D988" s="88"/>
      <c r="E988" s="88"/>
      <c r="F988" s="160"/>
      <c r="G988" s="160"/>
      <c r="H988" s="4"/>
      <c r="I988" s="4"/>
    </row>
    <row r="989" spans="1:9" s="3" customFormat="1" ht="15.75" customHeight="1">
      <c r="A989" s="47"/>
      <c r="B989" s="194" t="s">
        <v>4</v>
      </c>
      <c r="C989" s="194" t="s">
        <v>5</v>
      </c>
      <c r="D989" s="194" t="s">
        <v>6</v>
      </c>
      <c r="E989" s="31" t="s">
        <v>7</v>
      </c>
      <c r="F989" s="31" t="s">
        <v>7</v>
      </c>
      <c r="G989" s="31" t="s">
        <v>305</v>
      </c>
      <c r="H989" s="4"/>
      <c r="I989" s="4"/>
    </row>
    <row r="990" spans="1:9" s="3" customFormat="1" ht="15.75" customHeight="1">
      <c r="A990" s="47"/>
      <c r="B990" s="195"/>
      <c r="C990" s="195"/>
      <c r="D990" s="195"/>
      <c r="E990" s="84" t="s">
        <v>8</v>
      </c>
      <c r="F990" s="31" t="s">
        <v>9</v>
      </c>
      <c r="G990" s="31" t="s">
        <v>10</v>
      </c>
      <c r="H990" s="4"/>
      <c r="I990" s="4"/>
    </row>
    <row r="991" spans="1:9" s="3" customFormat="1" ht="15.75" customHeight="1">
      <c r="A991" s="47"/>
      <c r="B991" s="119" t="s">
        <v>921</v>
      </c>
      <c r="C991" s="57" t="s">
        <v>922</v>
      </c>
      <c r="D991" s="214" t="s">
        <v>309</v>
      </c>
      <c r="E991" s="21">
        <v>46329</v>
      </c>
      <c r="F991" s="21">
        <f>E991+6</f>
        <v>46335</v>
      </c>
      <c r="G991" s="21">
        <f>F991+16</f>
        <v>46351</v>
      </c>
      <c r="H991" s="4"/>
      <c r="I991" s="4"/>
    </row>
    <row r="992" spans="1:9" s="3" customFormat="1" ht="15.75" customHeight="1">
      <c r="A992" s="47"/>
      <c r="B992" s="99" t="s">
        <v>923</v>
      </c>
      <c r="C992" s="57" t="s">
        <v>924</v>
      </c>
      <c r="D992" s="214"/>
      <c r="E992" s="21">
        <f>E991+7</f>
        <v>46336</v>
      </c>
      <c r="F992" s="21">
        <f t="shared" ref="F992:G995" si="215">F991+7</f>
        <v>46342</v>
      </c>
      <c r="G992" s="21">
        <f t="shared" si="215"/>
        <v>46358</v>
      </c>
      <c r="H992" s="4"/>
      <c r="I992" s="4"/>
    </row>
    <row r="993" spans="1:9" s="3" customFormat="1" ht="15.75" customHeight="1">
      <c r="A993" s="47"/>
      <c r="B993" s="119" t="s">
        <v>925</v>
      </c>
      <c r="C993" s="59" t="s">
        <v>926</v>
      </c>
      <c r="D993" s="214"/>
      <c r="E993" s="21">
        <f t="shared" ref="E993" si="216">E992+7</f>
        <v>46343</v>
      </c>
      <c r="F993" s="21">
        <f t="shared" si="215"/>
        <v>46349</v>
      </c>
      <c r="G993" s="21">
        <f t="shared" si="215"/>
        <v>46365</v>
      </c>
      <c r="H993" s="4"/>
      <c r="I993" s="4"/>
    </row>
    <row r="994" spans="1:9" s="3" customFormat="1" ht="15.75" customHeight="1">
      <c r="A994" s="47"/>
      <c r="B994" s="119" t="s">
        <v>927</v>
      </c>
      <c r="C994" s="57" t="s">
        <v>928</v>
      </c>
      <c r="D994" s="214"/>
      <c r="E994" s="21">
        <f t="shared" ref="E994" si="217">E993+7</f>
        <v>46350</v>
      </c>
      <c r="F994" s="21">
        <f t="shared" si="215"/>
        <v>46356</v>
      </c>
      <c r="G994" s="21">
        <f t="shared" si="215"/>
        <v>46372</v>
      </c>
      <c r="H994" s="4"/>
      <c r="I994" s="4"/>
    </row>
    <row r="995" spans="1:9" s="3" customFormat="1" ht="15.75" customHeight="1">
      <c r="A995" s="47"/>
      <c r="B995" s="99" t="s">
        <v>929</v>
      </c>
      <c r="C995" s="57" t="s">
        <v>930</v>
      </c>
      <c r="D995" s="214"/>
      <c r="E995" s="21">
        <f t="shared" ref="E995" si="218">E994+7</f>
        <v>46357</v>
      </c>
      <c r="F995" s="21">
        <f t="shared" si="215"/>
        <v>46363</v>
      </c>
      <c r="G995" s="21">
        <f t="shared" si="215"/>
        <v>46379</v>
      </c>
      <c r="H995" s="4"/>
      <c r="I995" s="4"/>
    </row>
    <row r="996" spans="1:9" s="3" customFormat="1" ht="15.75" customHeight="1">
      <c r="A996" s="199"/>
      <c r="B996" s="199"/>
      <c r="C996" s="199"/>
      <c r="D996" s="199"/>
      <c r="E996" s="199"/>
      <c r="F996" s="199"/>
      <c r="G996" s="199"/>
      <c r="H996" s="199"/>
      <c r="I996" s="199"/>
    </row>
    <row r="997" spans="1:9" s="3" customFormat="1" ht="15.75" customHeight="1">
      <c r="A997" s="47"/>
      <c r="B997" s="196" t="s">
        <v>4</v>
      </c>
      <c r="C997" s="196" t="s">
        <v>5</v>
      </c>
      <c r="D997" s="196" t="s">
        <v>6</v>
      </c>
      <c r="E997" s="21" t="s">
        <v>7</v>
      </c>
      <c r="F997" s="21" t="s">
        <v>7</v>
      </c>
      <c r="G997" s="21" t="s">
        <v>305</v>
      </c>
      <c r="H997" s="4"/>
      <c r="I997" s="4"/>
    </row>
    <row r="998" spans="1:9" s="3" customFormat="1" ht="15.75" customHeight="1">
      <c r="A998" s="47"/>
      <c r="B998" s="210"/>
      <c r="C998" s="210"/>
      <c r="D998" s="210"/>
      <c r="E998" s="21" t="s">
        <v>8</v>
      </c>
      <c r="F998" s="21" t="s">
        <v>9</v>
      </c>
      <c r="G998" s="21" t="s">
        <v>10</v>
      </c>
      <c r="H998" s="4"/>
      <c r="I998" s="4"/>
    </row>
    <row r="999" spans="1:9" s="3" customFormat="1" ht="15.75" customHeight="1">
      <c r="A999" s="47"/>
      <c r="B999" s="119" t="s">
        <v>931</v>
      </c>
      <c r="C999" s="57" t="s">
        <v>932</v>
      </c>
      <c r="D999" s="196" t="s">
        <v>310</v>
      </c>
      <c r="E999" s="21">
        <v>46331</v>
      </c>
      <c r="F999" s="21">
        <f>E999+5</f>
        <v>46336</v>
      </c>
      <c r="G999" s="21">
        <f>F999+14</f>
        <v>46350</v>
      </c>
      <c r="H999" s="4"/>
      <c r="I999" s="4"/>
    </row>
    <row r="1000" spans="1:9" s="3" customFormat="1" ht="15.75" customHeight="1">
      <c r="A1000" s="47"/>
      <c r="B1000" s="161" t="s">
        <v>933</v>
      </c>
      <c r="C1000" s="57" t="s">
        <v>934</v>
      </c>
      <c r="D1000" s="209"/>
      <c r="E1000" s="21">
        <f t="shared" ref="E1000:G1003" si="219">E999+7</f>
        <v>46338</v>
      </c>
      <c r="F1000" s="21">
        <f t="shared" si="219"/>
        <v>46343</v>
      </c>
      <c r="G1000" s="21">
        <f t="shared" si="219"/>
        <v>46357</v>
      </c>
      <c r="H1000" s="4"/>
      <c r="I1000" s="4"/>
    </row>
    <row r="1001" spans="1:9" s="3" customFormat="1" ht="15.75" customHeight="1">
      <c r="A1001" s="47"/>
      <c r="B1001" s="162" t="s">
        <v>935</v>
      </c>
      <c r="C1001" s="57" t="s">
        <v>936</v>
      </c>
      <c r="D1001" s="209"/>
      <c r="E1001" s="21">
        <f t="shared" si="219"/>
        <v>46345</v>
      </c>
      <c r="F1001" s="21">
        <f t="shared" si="219"/>
        <v>46350</v>
      </c>
      <c r="G1001" s="21">
        <f t="shared" si="219"/>
        <v>46364</v>
      </c>
      <c r="H1001" s="4"/>
      <c r="I1001" s="4"/>
    </row>
    <row r="1002" spans="1:9" s="3" customFormat="1" ht="15.75" customHeight="1">
      <c r="A1002" s="47"/>
      <c r="B1002" s="119" t="s">
        <v>937</v>
      </c>
      <c r="C1002" s="57" t="s">
        <v>938</v>
      </c>
      <c r="D1002" s="209"/>
      <c r="E1002" s="21">
        <f t="shared" si="219"/>
        <v>46352</v>
      </c>
      <c r="F1002" s="21">
        <f t="shared" si="219"/>
        <v>46357</v>
      </c>
      <c r="G1002" s="21">
        <f t="shared" si="219"/>
        <v>46371</v>
      </c>
      <c r="H1002" s="4"/>
      <c r="I1002" s="4"/>
    </row>
    <row r="1003" spans="1:9" s="3" customFormat="1" ht="15.75" customHeight="1">
      <c r="A1003" s="47"/>
      <c r="B1003" s="119" t="s">
        <v>939</v>
      </c>
      <c r="C1003" s="57" t="s">
        <v>940</v>
      </c>
      <c r="D1003" s="210"/>
      <c r="E1003" s="21">
        <f t="shared" si="219"/>
        <v>46359</v>
      </c>
      <c r="F1003" s="21">
        <f t="shared" si="219"/>
        <v>46364</v>
      </c>
      <c r="G1003" s="21">
        <f t="shared" si="219"/>
        <v>46378</v>
      </c>
      <c r="H1003" s="4"/>
      <c r="I1003" s="4"/>
    </row>
    <row r="1004" spans="1:9" s="3" customFormat="1" ht="15.75" customHeight="1">
      <c r="A1004" s="234"/>
      <c r="B1004" s="234"/>
      <c r="C1004" s="234"/>
      <c r="D1004" s="234"/>
      <c r="E1004" s="234"/>
      <c r="F1004" s="234"/>
      <c r="G1004" s="234"/>
      <c r="H1004" s="234"/>
      <c r="I1004" s="4"/>
    </row>
    <row r="1005" spans="1:9" s="3" customFormat="1" ht="15.75" customHeight="1">
      <c r="A1005" s="47"/>
      <c r="B1005" s="196" t="s">
        <v>4</v>
      </c>
      <c r="C1005" s="196" t="s">
        <v>5</v>
      </c>
      <c r="D1005" s="196" t="s">
        <v>6</v>
      </c>
      <c r="E1005" s="21" t="s">
        <v>7</v>
      </c>
      <c r="F1005" s="21" t="s">
        <v>7</v>
      </c>
      <c r="G1005" s="35" t="s">
        <v>305</v>
      </c>
      <c r="H1005" s="4"/>
      <c r="I1005" s="4"/>
    </row>
    <row r="1006" spans="1:9" s="3" customFormat="1" ht="15.75" customHeight="1">
      <c r="A1006" s="47"/>
      <c r="B1006" s="210"/>
      <c r="C1006" s="210"/>
      <c r="D1006" s="210"/>
      <c r="E1006" s="21" t="s">
        <v>8</v>
      </c>
      <c r="F1006" s="21" t="s">
        <v>9</v>
      </c>
      <c r="G1006" s="21" t="s">
        <v>10</v>
      </c>
      <c r="H1006" s="4"/>
      <c r="I1006" s="4"/>
    </row>
    <row r="1007" spans="1:9" s="4" customFormat="1" ht="15.75" customHeight="1">
      <c r="A1007" s="47"/>
      <c r="B1007" s="193" t="s">
        <v>948</v>
      </c>
      <c r="C1007" s="193" t="s">
        <v>949</v>
      </c>
      <c r="D1007" s="214" t="s">
        <v>312</v>
      </c>
      <c r="E1007" s="21">
        <v>46327</v>
      </c>
      <c r="F1007" s="21">
        <f>E1007+6</f>
        <v>46333</v>
      </c>
      <c r="G1007" s="21">
        <f>F1007+15</f>
        <v>46348</v>
      </c>
    </row>
    <row r="1008" spans="1:9" s="4" customFormat="1" ht="15.75" customHeight="1">
      <c r="A1008" s="47"/>
      <c r="B1008" s="193" t="s">
        <v>313</v>
      </c>
      <c r="C1008" s="193" t="s">
        <v>314</v>
      </c>
      <c r="D1008" s="235"/>
      <c r="E1008" s="21">
        <f t="shared" ref="E1008:G1011" si="220">E1007+7</f>
        <v>46334</v>
      </c>
      <c r="F1008" s="21">
        <f t="shared" si="220"/>
        <v>46340</v>
      </c>
      <c r="G1008" s="21">
        <f t="shared" si="220"/>
        <v>46355</v>
      </c>
    </row>
    <row r="1009" spans="1:8" s="4" customFormat="1" ht="15.75" customHeight="1">
      <c r="A1009" s="47"/>
      <c r="B1009" s="59" t="s">
        <v>941</v>
      </c>
      <c r="C1009" s="193" t="s">
        <v>942</v>
      </c>
      <c r="D1009" s="235"/>
      <c r="E1009" s="21">
        <f t="shared" si="220"/>
        <v>46341</v>
      </c>
      <c r="F1009" s="21">
        <f t="shared" si="220"/>
        <v>46347</v>
      </c>
      <c r="G1009" s="21">
        <f t="shared" si="220"/>
        <v>46362</v>
      </c>
    </row>
    <row r="1010" spans="1:8" s="4" customFormat="1" ht="15.75" customHeight="1">
      <c r="A1010" s="47"/>
      <c r="B1010" s="156" t="s">
        <v>943</v>
      </c>
      <c r="C1010" s="119" t="s">
        <v>944</v>
      </c>
      <c r="D1010" s="235"/>
      <c r="E1010" s="35">
        <f t="shared" si="220"/>
        <v>46348</v>
      </c>
      <c r="F1010" s="21">
        <f t="shared" si="220"/>
        <v>46354</v>
      </c>
      <c r="G1010" s="21">
        <f t="shared" si="220"/>
        <v>46369</v>
      </c>
    </row>
    <row r="1011" spans="1:8" s="4" customFormat="1" ht="15.75" customHeight="1">
      <c r="A1011" s="113"/>
      <c r="B1011" s="99" t="s">
        <v>945</v>
      </c>
      <c r="C1011" s="163" t="s">
        <v>946</v>
      </c>
      <c r="D1011" s="235"/>
      <c r="E1011" s="164">
        <f t="shared" si="220"/>
        <v>46355</v>
      </c>
      <c r="F1011" s="164">
        <f t="shared" si="220"/>
        <v>46361</v>
      </c>
      <c r="G1011" s="164">
        <f t="shared" si="220"/>
        <v>46376</v>
      </c>
    </row>
    <row r="1012" spans="1:8" s="4" customFormat="1" ht="15.75" customHeight="1">
      <c r="A1012" s="113"/>
      <c r="B1012" s="165"/>
      <c r="C1012" s="166"/>
      <c r="D1012" s="60"/>
      <c r="E1012" s="167"/>
      <c r="F1012" s="167"/>
      <c r="G1012" s="167"/>
    </row>
    <row r="1013" spans="1:8" s="4" customFormat="1" ht="15.75" customHeight="1">
      <c r="A1013" s="113"/>
      <c r="B1013" s="25"/>
      <c r="C1013" s="25"/>
    </row>
    <row r="1014" spans="1:8" s="4" customFormat="1" ht="15.75" customHeight="1">
      <c r="A1014" s="47" t="s">
        <v>315</v>
      </c>
      <c r="B1014" s="196" t="s">
        <v>4</v>
      </c>
      <c r="C1014" s="196" t="s">
        <v>5</v>
      </c>
      <c r="D1014" s="196" t="s">
        <v>6</v>
      </c>
      <c r="E1014" s="21" t="s">
        <v>947</v>
      </c>
      <c r="F1014" s="21" t="s">
        <v>7</v>
      </c>
      <c r="G1014" s="21" t="s">
        <v>315</v>
      </c>
    </row>
    <row r="1015" spans="1:8" s="4" customFormat="1" ht="15.75" customHeight="1">
      <c r="A1015" s="47"/>
      <c r="B1015" s="210"/>
      <c r="C1015" s="210"/>
      <c r="D1015" s="210"/>
      <c r="E1015" s="21" t="s">
        <v>8</v>
      </c>
      <c r="F1015" s="21" t="s">
        <v>9</v>
      </c>
      <c r="G1015" s="21" t="s">
        <v>10</v>
      </c>
    </row>
    <row r="1016" spans="1:8" s="4" customFormat="1" ht="15.75" customHeight="1">
      <c r="A1016" s="47"/>
      <c r="B1016" s="119" t="s">
        <v>931</v>
      </c>
      <c r="C1016" s="193" t="s">
        <v>932</v>
      </c>
      <c r="D1016" s="196" t="s">
        <v>310</v>
      </c>
      <c r="E1016" s="21">
        <v>46329</v>
      </c>
      <c r="F1016" s="21">
        <f>E1016+6</f>
        <v>46335</v>
      </c>
      <c r="G1016" s="21">
        <f>F1016+21</f>
        <v>46356</v>
      </c>
    </row>
    <row r="1017" spans="1:8" s="4" customFormat="1" ht="15.75" customHeight="1">
      <c r="A1017" s="47"/>
      <c r="B1017" s="161" t="s">
        <v>933</v>
      </c>
      <c r="C1017" s="193" t="s">
        <v>934</v>
      </c>
      <c r="D1017" s="209"/>
      <c r="E1017" s="21">
        <f t="shared" ref="E1017" si="221">E1016+7</f>
        <v>46336</v>
      </c>
      <c r="F1017" s="21">
        <f t="shared" ref="F1017:G1020" si="222">F1016+7</f>
        <v>46342</v>
      </c>
      <c r="G1017" s="21">
        <f t="shared" si="222"/>
        <v>46363</v>
      </c>
    </row>
    <row r="1018" spans="1:8" s="4" customFormat="1" ht="15.75" customHeight="1">
      <c r="B1018" s="162" t="s">
        <v>935</v>
      </c>
      <c r="C1018" s="193" t="s">
        <v>936</v>
      </c>
      <c r="D1018" s="209"/>
      <c r="E1018" s="21">
        <f t="shared" ref="E1018" si="223">E1017+7</f>
        <v>46343</v>
      </c>
      <c r="F1018" s="21">
        <f t="shared" si="222"/>
        <v>46349</v>
      </c>
      <c r="G1018" s="21">
        <f t="shared" si="222"/>
        <v>46370</v>
      </c>
    </row>
    <row r="1019" spans="1:8" s="4" customFormat="1" ht="15.75" customHeight="1">
      <c r="A1019" s="47"/>
      <c r="B1019" s="119" t="s">
        <v>937</v>
      </c>
      <c r="C1019" s="193" t="s">
        <v>938</v>
      </c>
      <c r="D1019" s="209"/>
      <c r="E1019" s="21">
        <f t="shared" ref="E1019" si="224">E1018+7</f>
        <v>46350</v>
      </c>
      <c r="F1019" s="21">
        <f t="shared" si="222"/>
        <v>46356</v>
      </c>
      <c r="G1019" s="21">
        <f t="shared" si="222"/>
        <v>46377</v>
      </c>
    </row>
    <row r="1020" spans="1:8" s="4" customFormat="1" ht="15.75" customHeight="1">
      <c r="A1020" s="113"/>
      <c r="B1020" s="119" t="s">
        <v>939</v>
      </c>
      <c r="C1020" s="193" t="s">
        <v>940</v>
      </c>
      <c r="D1020" s="210"/>
      <c r="E1020" s="21">
        <f t="shared" ref="E1020" si="225">E1019+7</f>
        <v>46357</v>
      </c>
      <c r="F1020" s="21">
        <f t="shared" si="222"/>
        <v>46363</v>
      </c>
      <c r="G1020" s="21">
        <f t="shared" si="222"/>
        <v>46384</v>
      </c>
    </row>
    <row r="1021" spans="1:8" s="4" customFormat="1" ht="15.75" customHeight="1">
      <c r="A1021" s="199"/>
      <c r="B1021" s="199"/>
      <c r="C1021" s="199"/>
      <c r="D1021" s="199"/>
      <c r="E1021" s="199"/>
      <c r="F1021" s="199"/>
      <c r="G1021" s="199"/>
      <c r="H1021" s="199"/>
    </row>
    <row r="1022" spans="1:8" s="4" customFormat="1" ht="15.75" customHeight="1">
      <c r="A1022" s="47" t="s">
        <v>950</v>
      </c>
      <c r="B1022" s="196" t="s">
        <v>4</v>
      </c>
      <c r="C1022" s="196" t="s">
        <v>5</v>
      </c>
      <c r="D1022" s="196" t="s">
        <v>6</v>
      </c>
      <c r="E1022" s="21" t="s">
        <v>7</v>
      </c>
      <c r="F1022" s="21" t="s">
        <v>7</v>
      </c>
      <c r="G1022" s="21" t="s">
        <v>316</v>
      </c>
    </row>
    <row r="1023" spans="1:8" s="4" customFormat="1" ht="15.75" customHeight="1">
      <c r="A1023" s="47"/>
      <c r="B1023" s="210"/>
      <c r="C1023" s="210"/>
      <c r="D1023" s="210"/>
      <c r="E1023" s="21" t="s">
        <v>8</v>
      </c>
      <c r="F1023" s="21" t="s">
        <v>9</v>
      </c>
      <c r="G1023" s="21" t="s">
        <v>10</v>
      </c>
    </row>
    <row r="1024" spans="1:8" s="4" customFormat="1" ht="15.75" customHeight="1">
      <c r="B1024" s="168" t="s">
        <v>148</v>
      </c>
      <c r="C1024" s="169" t="s">
        <v>318</v>
      </c>
      <c r="D1024" s="196" t="s">
        <v>147</v>
      </c>
      <c r="E1024" s="21">
        <v>46328</v>
      </c>
      <c r="F1024" s="21">
        <f>E1024+4</f>
        <v>46332</v>
      </c>
      <c r="G1024" s="21">
        <f>F1024+18</f>
        <v>46350</v>
      </c>
    </row>
    <row r="1025" spans="1:8" s="4" customFormat="1" ht="15.75" customHeight="1">
      <c r="A1025" s="47"/>
      <c r="B1025" s="168" t="s">
        <v>951</v>
      </c>
      <c r="C1025" s="170" t="s">
        <v>952</v>
      </c>
      <c r="D1025" s="209"/>
      <c r="E1025" s="21">
        <f t="shared" ref="E1025:G1028" si="226">E1024+7</f>
        <v>46335</v>
      </c>
      <c r="F1025" s="21">
        <f t="shared" si="226"/>
        <v>46339</v>
      </c>
      <c r="G1025" s="21">
        <f t="shared" si="226"/>
        <v>46357</v>
      </c>
    </row>
    <row r="1026" spans="1:8" s="4" customFormat="1" ht="15.75" customHeight="1">
      <c r="A1026" s="47"/>
      <c r="B1026" s="168" t="s">
        <v>953</v>
      </c>
      <c r="C1026" s="57" t="s">
        <v>954</v>
      </c>
      <c r="D1026" s="209"/>
      <c r="E1026" s="21">
        <f t="shared" si="226"/>
        <v>46342</v>
      </c>
      <c r="F1026" s="21">
        <f t="shared" si="226"/>
        <v>46346</v>
      </c>
      <c r="G1026" s="21">
        <f t="shared" si="226"/>
        <v>46364</v>
      </c>
    </row>
    <row r="1027" spans="1:8" s="4" customFormat="1" ht="15.75" customHeight="1">
      <c r="A1027" s="47"/>
      <c r="B1027" s="168" t="s">
        <v>955</v>
      </c>
      <c r="C1027" s="57" t="s">
        <v>956</v>
      </c>
      <c r="D1027" s="209"/>
      <c r="E1027" s="35">
        <f t="shared" si="226"/>
        <v>46349</v>
      </c>
      <c r="F1027" s="171">
        <f t="shared" si="226"/>
        <v>46353</v>
      </c>
      <c r="G1027" s="171">
        <f t="shared" si="226"/>
        <v>46371</v>
      </c>
    </row>
    <row r="1028" spans="1:8" s="4" customFormat="1" ht="15.75" customHeight="1">
      <c r="A1028" s="47"/>
      <c r="B1028" s="168" t="s">
        <v>957</v>
      </c>
      <c r="C1028" s="169" t="s">
        <v>958</v>
      </c>
      <c r="D1028" s="210"/>
      <c r="E1028" s="35">
        <f t="shared" si="226"/>
        <v>46356</v>
      </c>
      <c r="F1028" s="171">
        <f t="shared" si="226"/>
        <v>46360</v>
      </c>
      <c r="G1028" s="171">
        <f t="shared" si="226"/>
        <v>46378</v>
      </c>
    </row>
    <row r="1029" spans="1:8" s="199" customFormat="1" ht="15.75" customHeight="1"/>
    <row r="1030" spans="1:8" s="4" customFormat="1" ht="15.75" customHeight="1">
      <c r="A1030" s="47" t="s">
        <v>959</v>
      </c>
      <c r="B1030" s="214" t="s">
        <v>4</v>
      </c>
      <c r="C1030" s="214" t="s">
        <v>5</v>
      </c>
      <c r="D1030" s="196" t="s">
        <v>6</v>
      </c>
      <c r="E1030" s="21" t="s">
        <v>7</v>
      </c>
      <c r="F1030" s="21" t="s">
        <v>7</v>
      </c>
      <c r="G1030" s="35" t="s">
        <v>319</v>
      </c>
    </row>
    <row r="1031" spans="1:8" s="4" customFormat="1" ht="15.75" customHeight="1">
      <c r="A1031" s="47"/>
      <c r="B1031" s="214"/>
      <c r="C1031" s="214"/>
      <c r="D1031" s="210"/>
      <c r="E1031" s="21" t="s">
        <v>8</v>
      </c>
      <c r="F1031" s="21" t="s">
        <v>9</v>
      </c>
      <c r="G1031" s="21" t="s">
        <v>10</v>
      </c>
    </row>
    <row r="1032" spans="1:8" s="4" customFormat="1" ht="15.75" customHeight="1">
      <c r="A1032" s="47"/>
      <c r="B1032" s="119" t="s">
        <v>321</v>
      </c>
      <c r="C1032" s="193" t="s">
        <v>322</v>
      </c>
      <c r="D1032" s="214" t="s">
        <v>320</v>
      </c>
      <c r="E1032" s="21">
        <v>46327</v>
      </c>
      <c r="F1032" s="21">
        <f>E1032+5</f>
        <v>46332</v>
      </c>
      <c r="G1032" s="21">
        <f>F1032+30</f>
        <v>46362</v>
      </c>
    </row>
    <row r="1033" spans="1:8" s="4" customFormat="1" ht="15.75" customHeight="1">
      <c r="A1033" s="47"/>
      <c r="B1033" s="119" t="s">
        <v>960</v>
      </c>
      <c r="C1033" s="172"/>
      <c r="D1033" s="214"/>
      <c r="E1033" s="21">
        <f t="shared" ref="E1033" si="227">E1032+7</f>
        <v>46334</v>
      </c>
      <c r="F1033" s="21">
        <f t="shared" ref="F1033:G1035" si="228">F1032+7</f>
        <v>46339</v>
      </c>
      <c r="G1033" s="21">
        <f t="shared" si="228"/>
        <v>46369</v>
      </c>
    </row>
    <row r="1034" spans="1:8" s="4" customFormat="1" ht="15.75" customHeight="1">
      <c r="A1034" s="47"/>
      <c r="B1034" s="173" t="s">
        <v>961</v>
      </c>
      <c r="C1034" s="174" t="s">
        <v>962</v>
      </c>
      <c r="D1034" s="214"/>
      <c r="E1034" s="21">
        <f t="shared" ref="E1034" si="229">E1033+7</f>
        <v>46341</v>
      </c>
      <c r="F1034" s="21">
        <f t="shared" si="228"/>
        <v>46346</v>
      </c>
      <c r="G1034" s="21">
        <f t="shared" si="228"/>
        <v>46376</v>
      </c>
    </row>
    <row r="1035" spans="1:8" s="4" customFormat="1" ht="15.75" customHeight="1">
      <c r="A1035" s="47"/>
      <c r="B1035" s="99" t="s">
        <v>963</v>
      </c>
      <c r="C1035" s="172" t="s">
        <v>964</v>
      </c>
      <c r="D1035" s="214"/>
      <c r="E1035" s="35">
        <f t="shared" ref="E1035" si="230">E1034+7</f>
        <v>46348</v>
      </c>
      <c r="F1035" s="21">
        <f t="shared" si="228"/>
        <v>46353</v>
      </c>
      <c r="G1035" s="21">
        <f t="shared" si="228"/>
        <v>46383</v>
      </c>
    </row>
    <row r="1036" spans="1:8" s="4" customFormat="1" ht="15.75" customHeight="1">
      <c r="A1036" s="47"/>
      <c r="B1036" s="119" t="s">
        <v>965</v>
      </c>
      <c r="C1036" s="57" t="s">
        <v>966</v>
      </c>
      <c r="D1036" s="214"/>
      <c r="E1036" s="164">
        <f t="shared" ref="E1036:G1036" si="231">E1035+7</f>
        <v>46355</v>
      </c>
      <c r="F1036" s="21">
        <f t="shared" si="231"/>
        <v>46360</v>
      </c>
      <c r="G1036" s="21">
        <f t="shared" si="231"/>
        <v>46390</v>
      </c>
    </row>
    <row r="1037" spans="1:8" s="4" customFormat="1" ht="15.75" customHeight="1">
      <c r="A1037" s="199"/>
      <c r="B1037" s="199"/>
      <c r="C1037" s="199"/>
      <c r="D1037" s="199"/>
      <c r="E1037" s="199"/>
      <c r="F1037" s="199"/>
      <c r="G1037" s="199"/>
      <c r="H1037" s="199"/>
    </row>
    <row r="1038" spans="1:8" s="4" customFormat="1" ht="15.75" customHeight="1">
      <c r="A1038" s="199"/>
      <c r="B1038" s="199"/>
      <c r="C1038" s="199"/>
      <c r="D1038" s="199"/>
      <c r="E1038" s="199"/>
      <c r="F1038" s="199"/>
      <c r="G1038" s="199"/>
      <c r="H1038" s="199"/>
    </row>
    <row r="1039" spans="1:8" s="4" customFormat="1" ht="15.75" customHeight="1">
      <c r="A1039" s="47"/>
      <c r="B1039" s="214" t="s">
        <v>4</v>
      </c>
      <c r="C1039" s="214" t="s">
        <v>5</v>
      </c>
      <c r="D1039" s="196" t="s">
        <v>6</v>
      </c>
      <c r="E1039" s="21" t="s">
        <v>7</v>
      </c>
      <c r="F1039" s="21" t="s">
        <v>7</v>
      </c>
      <c r="G1039" s="35" t="s">
        <v>319</v>
      </c>
    </row>
    <row r="1040" spans="1:8" s="4" customFormat="1" ht="15.75" customHeight="1">
      <c r="A1040" s="47"/>
      <c r="B1040" s="214"/>
      <c r="C1040" s="214"/>
      <c r="D1040" s="210"/>
      <c r="E1040" s="21" t="s">
        <v>8</v>
      </c>
      <c r="F1040" s="21" t="s">
        <v>9</v>
      </c>
      <c r="G1040" s="21" t="s">
        <v>10</v>
      </c>
    </row>
    <row r="1041" spans="1:8" s="4" customFormat="1" ht="15.75" customHeight="1">
      <c r="A1041" s="47"/>
      <c r="B1041" s="57" t="s">
        <v>967</v>
      </c>
      <c r="C1041" s="175" t="s">
        <v>968</v>
      </c>
      <c r="D1041" s="196" t="s">
        <v>323</v>
      </c>
      <c r="E1041" s="21">
        <v>46331</v>
      </c>
      <c r="F1041" s="21">
        <f>E1041+5</f>
        <v>46336</v>
      </c>
      <c r="G1041" s="21">
        <f>F1041+33</f>
        <v>46369</v>
      </c>
    </row>
    <row r="1042" spans="1:8" s="4" customFormat="1" ht="15.75" customHeight="1">
      <c r="A1042" s="47"/>
      <c r="B1042" s="59" t="s">
        <v>969</v>
      </c>
      <c r="C1042" s="175" t="s">
        <v>970</v>
      </c>
      <c r="D1042" s="197"/>
      <c r="E1042" s="21">
        <f t="shared" ref="E1042:G1045" si="232">E1041+7</f>
        <v>46338</v>
      </c>
      <c r="F1042" s="21">
        <f t="shared" si="232"/>
        <v>46343</v>
      </c>
      <c r="G1042" s="21">
        <f t="shared" si="232"/>
        <v>46376</v>
      </c>
    </row>
    <row r="1043" spans="1:8" s="4" customFormat="1" ht="15.75" customHeight="1">
      <c r="A1043" s="47"/>
      <c r="B1043" s="57" t="s">
        <v>971</v>
      </c>
      <c r="C1043" s="175" t="s">
        <v>972</v>
      </c>
      <c r="D1043" s="197"/>
      <c r="E1043" s="21">
        <f t="shared" si="232"/>
        <v>46345</v>
      </c>
      <c r="F1043" s="21">
        <f t="shared" si="232"/>
        <v>46350</v>
      </c>
      <c r="G1043" s="21">
        <f t="shared" si="232"/>
        <v>46383</v>
      </c>
    </row>
    <row r="1044" spans="1:8" s="4" customFormat="1" ht="15.75" customHeight="1">
      <c r="A1044" s="47"/>
      <c r="B1044" s="57" t="s">
        <v>973</v>
      </c>
      <c r="C1044" s="175" t="s">
        <v>974</v>
      </c>
      <c r="D1044" s="197"/>
      <c r="E1044" s="35">
        <f t="shared" si="232"/>
        <v>46352</v>
      </c>
      <c r="F1044" s="21">
        <f t="shared" si="232"/>
        <v>46357</v>
      </c>
      <c r="G1044" s="21">
        <f t="shared" si="232"/>
        <v>46390</v>
      </c>
    </row>
    <row r="1045" spans="1:8" s="4" customFormat="1" ht="15.75" customHeight="1">
      <c r="A1045" s="47"/>
      <c r="B1045" s="57" t="s">
        <v>975</v>
      </c>
      <c r="C1045" s="175" t="s">
        <v>976</v>
      </c>
      <c r="D1045" s="198"/>
      <c r="E1045" s="164">
        <f t="shared" si="232"/>
        <v>46359</v>
      </c>
      <c r="F1045" s="164">
        <f t="shared" si="232"/>
        <v>46364</v>
      </c>
      <c r="G1045" s="164">
        <f t="shared" si="232"/>
        <v>46397</v>
      </c>
    </row>
    <row r="1046" spans="1:8" s="4" customFormat="1" ht="15.75" customHeight="1">
      <c r="A1046" s="199"/>
      <c r="B1046" s="199"/>
      <c r="C1046" s="199"/>
      <c r="D1046" s="199"/>
      <c r="E1046" s="199"/>
      <c r="F1046" s="199"/>
      <c r="G1046" s="199"/>
      <c r="H1046" s="199"/>
    </row>
    <row r="1047" spans="1:8" s="4" customFormat="1" ht="15.75" customHeight="1">
      <c r="A1047" s="199"/>
      <c r="B1047" s="199"/>
      <c r="C1047" s="199"/>
      <c r="D1047" s="199"/>
      <c r="E1047" s="199"/>
      <c r="F1047" s="199"/>
      <c r="G1047" s="199"/>
      <c r="H1047" s="199"/>
    </row>
    <row r="1048" spans="1:8" s="4" customFormat="1" ht="15.75" customHeight="1">
      <c r="A1048" s="47" t="s">
        <v>977</v>
      </c>
      <c r="B1048" s="214" t="s">
        <v>4</v>
      </c>
      <c r="C1048" s="214" t="s">
        <v>5</v>
      </c>
      <c r="D1048" s="214" t="s">
        <v>6</v>
      </c>
      <c r="E1048" s="21" t="s">
        <v>7</v>
      </c>
      <c r="F1048" s="21" t="s">
        <v>7</v>
      </c>
      <c r="G1048" s="21" t="s">
        <v>324</v>
      </c>
    </row>
    <row r="1049" spans="1:8" s="4" customFormat="1" ht="15.75" customHeight="1">
      <c r="A1049" s="47"/>
      <c r="B1049" s="214"/>
      <c r="C1049" s="214"/>
      <c r="D1049" s="214"/>
      <c r="E1049" s="21" t="s">
        <v>8</v>
      </c>
      <c r="F1049" s="21" t="s">
        <v>9</v>
      </c>
      <c r="G1049" s="21" t="s">
        <v>10</v>
      </c>
    </row>
    <row r="1050" spans="1:8" s="4" customFormat="1" ht="15.75" customHeight="1">
      <c r="A1050" s="47"/>
      <c r="B1050" s="119" t="s">
        <v>17</v>
      </c>
      <c r="C1050" s="119"/>
      <c r="D1050" s="196" t="s">
        <v>325</v>
      </c>
      <c r="E1050" s="21">
        <v>46335</v>
      </c>
      <c r="F1050" s="21">
        <f>E1050+4</f>
        <v>46339</v>
      </c>
      <c r="G1050" s="21">
        <f>F1050+41</f>
        <v>46380</v>
      </c>
    </row>
    <row r="1051" spans="1:8" s="4" customFormat="1" ht="15.75" customHeight="1">
      <c r="B1051" s="119" t="s">
        <v>978</v>
      </c>
      <c r="C1051" s="119" t="s">
        <v>979</v>
      </c>
      <c r="D1051" s="209"/>
      <c r="E1051" s="21">
        <f t="shared" ref="E1051:G1054" si="233">E1050+7</f>
        <v>46342</v>
      </c>
      <c r="F1051" s="21">
        <f t="shared" si="233"/>
        <v>46346</v>
      </c>
      <c r="G1051" s="21">
        <f t="shared" si="233"/>
        <v>46387</v>
      </c>
    </row>
    <row r="1052" spans="1:8" s="4" customFormat="1" ht="15.75" customHeight="1">
      <c r="A1052" s="47"/>
      <c r="B1052" s="169" t="s">
        <v>980</v>
      </c>
      <c r="C1052" s="119" t="s">
        <v>981</v>
      </c>
      <c r="D1052" s="209"/>
      <c r="E1052" s="21">
        <f t="shared" si="233"/>
        <v>46349</v>
      </c>
      <c r="F1052" s="21">
        <f t="shared" si="233"/>
        <v>46353</v>
      </c>
      <c r="G1052" s="21">
        <f t="shared" si="233"/>
        <v>46394</v>
      </c>
    </row>
    <row r="1053" spans="1:8" s="4" customFormat="1" ht="15.75" customHeight="1">
      <c r="A1053" s="47"/>
      <c r="B1053" s="169" t="s">
        <v>982</v>
      </c>
      <c r="C1053" s="119" t="s">
        <v>983</v>
      </c>
      <c r="D1053" s="209"/>
      <c r="E1053" s="21">
        <f t="shared" si="233"/>
        <v>46356</v>
      </c>
      <c r="F1053" s="21">
        <f t="shared" si="233"/>
        <v>46360</v>
      </c>
      <c r="G1053" s="21">
        <f t="shared" si="233"/>
        <v>46401</v>
      </c>
    </row>
    <row r="1054" spans="1:8" s="4" customFormat="1" ht="15.75" customHeight="1">
      <c r="A1054" s="47"/>
      <c r="B1054" s="119" t="s">
        <v>984</v>
      </c>
      <c r="C1054" s="119" t="s">
        <v>985</v>
      </c>
      <c r="D1054" s="210"/>
      <c r="E1054" s="21">
        <f t="shared" si="233"/>
        <v>46363</v>
      </c>
      <c r="F1054" s="21">
        <f t="shared" si="233"/>
        <v>46367</v>
      </c>
      <c r="G1054" s="21">
        <f t="shared" si="233"/>
        <v>46408</v>
      </c>
    </row>
    <row r="1055" spans="1:8" s="199" customFormat="1" ht="15.75" customHeight="1"/>
    <row r="1056" spans="1:8" s="4" customFormat="1" ht="15.75" customHeight="1">
      <c r="A1056" s="47" t="s">
        <v>326</v>
      </c>
      <c r="B1056" s="194" t="s">
        <v>4</v>
      </c>
      <c r="C1056" s="194" t="s">
        <v>5</v>
      </c>
      <c r="D1056" s="196" t="s">
        <v>6</v>
      </c>
      <c r="E1056" s="21" t="s">
        <v>7</v>
      </c>
      <c r="F1056" s="21" t="s">
        <v>7</v>
      </c>
      <c r="G1056" s="35" t="s">
        <v>327</v>
      </c>
    </row>
    <row r="1057" spans="1:8" s="4" customFormat="1" ht="15.75" customHeight="1">
      <c r="A1057" s="47"/>
      <c r="B1057" s="195"/>
      <c r="C1057" s="195"/>
      <c r="D1057" s="210"/>
      <c r="E1057" s="21" t="s">
        <v>8</v>
      </c>
      <c r="F1057" s="21" t="s">
        <v>9</v>
      </c>
      <c r="G1057" s="21" t="s">
        <v>10</v>
      </c>
    </row>
    <row r="1058" spans="1:8" s="4" customFormat="1" ht="15.75" customHeight="1">
      <c r="B1058" s="57" t="s">
        <v>986</v>
      </c>
      <c r="C1058" s="59" t="s">
        <v>987</v>
      </c>
      <c r="D1058" s="196" t="s">
        <v>328</v>
      </c>
      <c r="E1058" s="21">
        <v>46331</v>
      </c>
      <c r="F1058" s="21">
        <f>E1058+6</f>
        <v>46337</v>
      </c>
      <c r="G1058" s="21">
        <f>F1058+15</f>
        <v>46352</v>
      </c>
    </row>
    <row r="1059" spans="1:8" s="4" customFormat="1" ht="15.75" customHeight="1">
      <c r="A1059" s="47"/>
      <c r="B1059" s="57" t="s">
        <v>988</v>
      </c>
      <c r="C1059" s="57" t="s">
        <v>989</v>
      </c>
      <c r="D1059" s="209"/>
      <c r="E1059" s="21">
        <f t="shared" ref="E1059:G1062" si="234">E1058+7</f>
        <v>46338</v>
      </c>
      <c r="F1059" s="21">
        <f t="shared" si="234"/>
        <v>46344</v>
      </c>
      <c r="G1059" s="21">
        <f t="shared" si="234"/>
        <v>46359</v>
      </c>
    </row>
    <row r="1060" spans="1:8" s="4" customFormat="1" ht="15.75" customHeight="1">
      <c r="A1060" s="47"/>
      <c r="B1060" s="59" t="s">
        <v>990</v>
      </c>
      <c r="C1060" s="57" t="s">
        <v>991</v>
      </c>
      <c r="D1060" s="209"/>
      <c r="E1060" s="21">
        <f t="shared" si="234"/>
        <v>46345</v>
      </c>
      <c r="F1060" s="21">
        <f t="shared" si="234"/>
        <v>46351</v>
      </c>
      <c r="G1060" s="21">
        <f t="shared" si="234"/>
        <v>46366</v>
      </c>
    </row>
    <row r="1061" spans="1:8" s="4" customFormat="1" ht="15.75" customHeight="1">
      <c r="A1061" s="47"/>
      <c r="B1061" s="57" t="s">
        <v>992</v>
      </c>
      <c r="C1061" s="57" t="s">
        <v>993</v>
      </c>
      <c r="D1061" s="209"/>
      <c r="E1061" s="35">
        <f t="shared" si="234"/>
        <v>46352</v>
      </c>
      <c r="F1061" s="21">
        <f t="shared" si="234"/>
        <v>46358</v>
      </c>
      <c r="G1061" s="21">
        <f t="shared" si="234"/>
        <v>46373</v>
      </c>
    </row>
    <row r="1062" spans="1:8" s="4" customFormat="1" ht="15.75" customHeight="1">
      <c r="A1062" s="5"/>
      <c r="B1062" s="57" t="s">
        <v>994</v>
      </c>
      <c r="C1062" s="59" t="s">
        <v>995</v>
      </c>
      <c r="D1062" s="210"/>
      <c r="E1062" s="35">
        <f t="shared" si="234"/>
        <v>46359</v>
      </c>
      <c r="F1062" s="21">
        <f t="shared" si="234"/>
        <v>46365</v>
      </c>
      <c r="G1062" s="21">
        <f t="shared" si="234"/>
        <v>46380</v>
      </c>
      <c r="H1062" s="5"/>
    </row>
    <row r="1063" spans="1:8" s="4" customFormat="1" ht="15.75" customHeight="1">
      <c r="A1063" s="47"/>
    </row>
    <row r="1064" spans="1:8" s="4" customFormat="1" ht="15.75" customHeight="1">
      <c r="A1064" s="176" t="s">
        <v>329</v>
      </c>
      <c r="B1064" s="194" t="s">
        <v>4</v>
      </c>
      <c r="C1064" s="194" t="s">
        <v>5</v>
      </c>
      <c r="D1064" s="213" t="s">
        <v>6</v>
      </c>
      <c r="E1064" s="21" t="s">
        <v>7</v>
      </c>
      <c r="F1064" s="21" t="s">
        <v>7</v>
      </c>
      <c r="G1064" s="35" t="s">
        <v>330</v>
      </c>
    </row>
    <row r="1065" spans="1:8" s="4" customFormat="1" ht="15.75" customHeight="1">
      <c r="B1065" s="195"/>
      <c r="C1065" s="195"/>
      <c r="D1065" s="213"/>
      <c r="E1065" s="21" t="s">
        <v>8</v>
      </c>
      <c r="F1065" s="21" t="s">
        <v>9</v>
      </c>
      <c r="G1065" s="21" t="s">
        <v>10</v>
      </c>
    </row>
    <row r="1066" spans="1:8" s="4" customFormat="1" ht="15.75" customHeight="1">
      <c r="A1066" s="113"/>
      <c r="B1066" s="193" t="s">
        <v>986</v>
      </c>
      <c r="C1066" s="59" t="s">
        <v>987</v>
      </c>
      <c r="D1066" s="196" t="s">
        <v>328</v>
      </c>
      <c r="E1066" s="21">
        <v>46331</v>
      </c>
      <c r="F1066" s="21">
        <f>E1066+6</f>
        <v>46337</v>
      </c>
      <c r="G1066" s="21">
        <f>F1066+15</f>
        <v>46352</v>
      </c>
    </row>
    <row r="1067" spans="1:8" s="4" customFormat="1" ht="15.75" customHeight="1">
      <c r="A1067" s="113"/>
      <c r="B1067" s="193" t="s">
        <v>988</v>
      </c>
      <c r="C1067" s="193" t="s">
        <v>989</v>
      </c>
      <c r="D1067" s="209"/>
      <c r="E1067" s="21">
        <f t="shared" ref="E1067" si="235">E1066+7</f>
        <v>46338</v>
      </c>
      <c r="F1067" s="21">
        <f t="shared" ref="F1067:G1070" si="236">F1066+7</f>
        <v>46344</v>
      </c>
      <c r="G1067" s="21">
        <f t="shared" si="236"/>
        <v>46359</v>
      </c>
    </row>
    <row r="1068" spans="1:8" s="4" customFormat="1" ht="15.75" customHeight="1">
      <c r="A1068" s="47"/>
      <c r="B1068" s="59" t="s">
        <v>990</v>
      </c>
      <c r="C1068" s="193" t="s">
        <v>991</v>
      </c>
      <c r="D1068" s="209"/>
      <c r="E1068" s="21">
        <f t="shared" ref="E1068" si="237">E1067+7</f>
        <v>46345</v>
      </c>
      <c r="F1068" s="21">
        <f t="shared" si="236"/>
        <v>46351</v>
      </c>
      <c r="G1068" s="21">
        <f t="shared" si="236"/>
        <v>46366</v>
      </c>
    </row>
    <row r="1069" spans="1:8" s="4" customFormat="1" ht="15.75" customHeight="1">
      <c r="A1069" s="47"/>
      <c r="B1069" s="193" t="s">
        <v>992</v>
      </c>
      <c r="C1069" s="193" t="s">
        <v>993</v>
      </c>
      <c r="D1069" s="209"/>
      <c r="E1069" s="35">
        <f t="shared" ref="E1069" si="238">E1068+7</f>
        <v>46352</v>
      </c>
      <c r="F1069" s="21">
        <f t="shared" si="236"/>
        <v>46358</v>
      </c>
      <c r="G1069" s="21">
        <f t="shared" si="236"/>
        <v>46373</v>
      </c>
    </row>
    <row r="1070" spans="1:8" s="4" customFormat="1" ht="15.75" customHeight="1">
      <c r="A1070" s="47"/>
      <c r="B1070" s="193" t="s">
        <v>994</v>
      </c>
      <c r="C1070" s="59" t="s">
        <v>995</v>
      </c>
      <c r="D1070" s="210"/>
      <c r="E1070" s="35">
        <f t="shared" ref="E1070" si="239">E1069+7</f>
        <v>46359</v>
      </c>
      <c r="F1070" s="21">
        <f t="shared" si="236"/>
        <v>46365</v>
      </c>
      <c r="G1070" s="21">
        <f t="shared" si="236"/>
        <v>46380</v>
      </c>
    </row>
    <row r="1071" spans="1:8" s="2" customFormat="1" ht="14.25">
      <c r="A1071" s="200"/>
      <c r="B1071" s="200"/>
      <c r="C1071" s="200"/>
      <c r="D1071" s="200"/>
      <c r="E1071" s="200"/>
      <c r="F1071" s="200"/>
      <c r="G1071" s="200"/>
    </row>
    <row r="1072" spans="1:8" s="3" customFormat="1" ht="15.75" customHeight="1">
      <c r="A1072" s="200"/>
      <c r="B1072" s="200"/>
      <c r="C1072" s="200"/>
      <c r="D1072" s="200"/>
      <c r="E1072" s="200"/>
      <c r="F1072" s="200"/>
      <c r="G1072" s="200"/>
    </row>
    <row r="1073" spans="1:8" s="3" customFormat="1" ht="15.75" customHeight="1">
      <c r="A1073" s="231" t="s">
        <v>331</v>
      </c>
      <c r="B1073" s="231"/>
      <c r="C1073" s="231"/>
      <c r="D1073" s="231"/>
      <c r="E1073" s="231"/>
      <c r="F1073" s="231"/>
      <c r="G1073" s="231"/>
    </row>
    <row r="1074" spans="1:8" s="2" customFormat="1" ht="14.25">
      <c r="A1074" s="200"/>
      <c r="B1074" s="200"/>
      <c r="C1074" s="200"/>
      <c r="D1074" s="200"/>
      <c r="E1074" s="200"/>
      <c r="F1074" s="200"/>
      <c r="G1074" s="200"/>
    </row>
    <row r="1075" spans="1:8" s="3" customFormat="1" ht="15.75" customHeight="1">
      <c r="A1075" s="45" t="s">
        <v>996</v>
      </c>
      <c r="B1075" s="211" t="s">
        <v>4</v>
      </c>
      <c r="C1075" s="211" t="s">
        <v>5</v>
      </c>
      <c r="D1075" s="211" t="s">
        <v>6</v>
      </c>
      <c r="E1075" s="177" t="s">
        <v>7</v>
      </c>
      <c r="F1075" s="177" t="s">
        <v>7</v>
      </c>
      <c r="G1075" s="177" t="s">
        <v>332</v>
      </c>
    </row>
    <row r="1076" spans="1:8" s="3" customFormat="1" ht="15.75" customHeight="1">
      <c r="A1076" s="45"/>
      <c r="B1076" s="212"/>
      <c r="C1076" s="212"/>
      <c r="D1076" s="212"/>
      <c r="E1076" s="177" t="s">
        <v>8</v>
      </c>
      <c r="F1076" s="177" t="s">
        <v>9</v>
      </c>
      <c r="G1076" s="177" t="s">
        <v>10</v>
      </c>
    </row>
    <row r="1077" spans="1:8" s="3" customFormat="1" ht="15.75" customHeight="1">
      <c r="A1077" s="47"/>
      <c r="B1077" s="59" t="s">
        <v>335</v>
      </c>
      <c r="C1077" s="193" t="s">
        <v>334</v>
      </c>
      <c r="D1077" s="196" t="s">
        <v>333</v>
      </c>
      <c r="E1077" s="21">
        <v>46328</v>
      </c>
      <c r="F1077" s="21">
        <f>E1077+4</f>
        <v>46332</v>
      </c>
      <c r="G1077" s="21">
        <f>F1077+18</f>
        <v>46350</v>
      </c>
      <c r="H1077" s="4"/>
    </row>
    <row r="1078" spans="1:8" s="3" customFormat="1" ht="15.75" customHeight="1">
      <c r="A1078" s="113"/>
      <c r="B1078" s="57" t="s">
        <v>997</v>
      </c>
      <c r="C1078" s="57" t="s">
        <v>998</v>
      </c>
      <c r="D1078" s="209"/>
      <c r="E1078" s="21">
        <f>E1077+7</f>
        <v>46335</v>
      </c>
      <c r="F1078" s="21">
        <f t="shared" ref="E1078:G1081" si="240">F1077+7</f>
        <v>46339</v>
      </c>
      <c r="G1078" s="21">
        <f t="shared" si="240"/>
        <v>46357</v>
      </c>
      <c r="H1078" s="4"/>
    </row>
    <row r="1079" spans="1:8" s="3" customFormat="1" ht="15.75" customHeight="1">
      <c r="A1079" s="47"/>
      <c r="B1079" s="59" t="s">
        <v>999</v>
      </c>
      <c r="C1079" s="57" t="s">
        <v>998</v>
      </c>
      <c r="D1079" s="209"/>
      <c r="E1079" s="21">
        <f t="shared" si="240"/>
        <v>46342</v>
      </c>
      <c r="F1079" s="21">
        <f t="shared" si="240"/>
        <v>46346</v>
      </c>
      <c r="G1079" s="21">
        <f t="shared" si="240"/>
        <v>46364</v>
      </c>
      <c r="H1079" s="4"/>
    </row>
    <row r="1080" spans="1:8" s="3" customFormat="1" ht="15.75" customHeight="1">
      <c r="A1080" s="47"/>
      <c r="B1080" s="57" t="s">
        <v>1000</v>
      </c>
      <c r="C1080" s="57" t="s">
        <v>1001</v>
      </c>
      <c r="D1080" s="209"/>
      <c r="E1080" s="21">
        <f t="shared" si="240"/>
        <v>46349</v>
      </c>
      <c r="F1080" s="21">
        <f t="shared" si="240"/>
        <v>46353</v>
      </c>
      <c r="G1080" s="21">
        <f t="shared" si="240"/>
        <v>46371</v>
      </c>
      <c r="H1080" s="4"/>
    </row>
    <row r="1081" spans="1:8" s="3" customFormat="1" ht="15.75" customHeight="1">
      <c r="A1081" s="47"/>
      <c r="B1081" s="59" t="s">
        <v>1002</v>
      </c>
      <c r="C1081" s="57" t="s">
        <v>1001</v>
      </c>
      <c r="D1081" s="210"/>
      <c r="E1081" s="21">
        <f t="shared" si="240"/>
        <v>46356</v>
      </c>
      <c r="F1081" s="21">
        <f t="shared" si="240"/>
        <v>46360</v>
      </c>
      <c r="G1081" s="21">
        <f t="shared" si="240"/>
        <v>46378</v>
      </c>
      <c r="H1081" s="4"/>
    </row>
    <row r="1082" spans="1:8" s="3" customFormat="1" ht="15.75" customHeight="1">
      <c r="A1082" s="47"/>
      <c r="B1082" s="29"/>
      <c r="C1082" s="178"/>
      <c r="D1082" s="64"/>
      <c r="E1082" s="28"/>
      <c r="F1082" s="28"/>
      <c r="G1082" s="28"/>
      <c r="H1082" s="4"/>
    </row>
    <row r="1083" spans="1:8" s="6" customFormat="1" ht="15.75" customHeight="1">
      <c r="A1083" s="82"/>
      <c r="B1083" s="82"/>
      <c r="C1083" s="82"/>
      <c r="D1083" s="82"/>
      <c r="E1083" s="82"/>
      <c r="F1083" s="82"/>
      <c r="G1083" s="82"/>
      <c r="H1083" s="82"/>
    </row>
    <row r="1084" spans="1:8" s="3" customFormat="1" ht="15.75" customHeight="1">
      <c r="A1084" s="47" t="s">
        <v>336</v>
      </c>
      <c r="B1084" s="213" t="s">
        <v>4</v>
      </c>
      <c r="C1084" s="213" t="s">
        <v>5</v>
      </c>
      <c r="D1084" s="194" t="s">
        <v>6</v>
      </c>
      <c r="E1084" s="21" t="s">
        <v>7</v>
      </c>
      <c r="F1084" s="21" t="s">
        <v>7</v>
      </c>
      <c r="G1084" s="21" t="s">
        <v>337</v>
      </c>
      <c r="H1084" s="4"/>
    </row>
    <row r="1085" spans="1:8" s="3" customFormat="1" ht="15.75" customHeight="1">
      <c r="A1085" s="47"/>
      <c r="B1085" s="213"/>
      <c r="C1085" s="213"/>
      <c r="D1085" s="195"/>
      <c r="E1085" s="21" t="s">
        <v>8</v>
      </c>
      <c r="F1085" s="21" t="s">
        <v>9</v>
      </c>
      <c r="G1085" s="21" t="s">
        <v>10</v>
      </c>
      <c r="H1085" s="4"/>
    </row>
    <row r="1086" spans="1:8" s="3" customFormat="1" ht="15.75" customHeight="1">
      <c r="A1086" s="47"/>
      <c r="B1086" s="59" t="s">
        <v>335</v>
      </c>
      <c r="C1086" s="193" t="s">
        <v>334</v>
      </c>
      <c r="D1086" s="196" t="s">
        <v>333</v>
      </c>
      <c r="E1086" s="21">
        <v>46328</v>
      </c>
      <c r="F1086" s="21">
        <f>E1086+4</f>
        <v>46332</v>
      </c>
      <c r="G1086" s="21">
        <f>F1086+18</f>
        <v>46350</v>
      </c>
      <c r="H1086" s="4"/>
    </row>
    <row r="1087" spans="1:8" s="3" customFormat="1" ht="15.75" customHeight="1">
      <c r="A1087" s="47"/>
      <c r="B1087" s="193" t="s">
        <v>997</v>
      </c>
      <c r="C1087" s="193" t="s">
        <v>998</v>
      </c>
      <c r="D1087" s="209"/>
      <c r="E1087" s="21">
        <f>E1086+7</f>
        <v>46335</v>
      </c>
      <c r="F1087" s="21">
        <f t="shared" ref="F1087:F1090" si="241">F1086+7</f>
        <v>46339</v>
      </c>
      <c r="G1087" s="21">
        <f>F1087+17</f>
        <v>46356</v>
      </c>
      <c r="H1087" s="4"/>
    </row>
    <row r="1088" spans="1:8" s="3" customFormat="1" ht="15.75" customHeight="1">
      <c r="A1088" s="47"/>
      <c r="B1088" s="59" t="s">
        <v>999</v>
      </c>
      <c r="C1088" s="193" t="s">
        <v>998</v>
      </c>
      <c r="D1088" s="209"/>
      <c r="E1088" s="21">
        <f t="shared" ref="E1088" si="242">E1087+7</f>
        <v>46342</v>
      </c>
      <c r="F1088" s="21">
        <f t="shared" si="241"/>
        <v>46346</v>
      </c>
      <c r="G1088" s="21">
        <f>F1088+17</f>
        <v>46363</v>
      </c>
      <c r="H1088" s="4"/>
    </row>
    <row r="1089" spans="1:8" s="3" customFormat="1" ht="15.75" customHeight="1">
      <c r="A1089" s="47"/>
      <c r="B1089" s="193" t="s">
        <v>1000</v>
      </c>
      <c r="C1089" s="193" t="s">
        <v>1001</v>
      </c>
      <c r="D1089" s="209"/>
      <c r="E1089" s="21">
        <f t="shared" ref="E1089" si="243">E1088+7</f>
        <v>46349</v>
      </c>
      <c r="F1089" s="21">
        <f t="shared" si="241"/>
        <v>46353</v>
      </c>
      <c r="G1089" s="21">
        <f>F1089+17</f>
        <v>46370</v>
      </c>
      <c r="H1089" s="4"/>
    </row>
    <row r="1090" spans="1:8" s="3" customFormat="1" ht="15.75" customHeight="1">
      <c r="A1090" s="47"/>
      <c r="B1090" s="59" t="s">
        <v>1002</v>
      </c>
      <c r="C1090" s="193" t="s">
        <v>1001</v>
      </c>
      <c r="D1090" s="210"/>
      <c r="E1090" s="21">
        <f t="shared" ref="E1090" si="244">E1089+7</f>
        <v>46356</v>
      </c>
      <c r="F1090" s="21">
        <f t="shared" si="241"/>
        <v>46360</v>
      </c>
      <c r="G1090" s="21">
        <f>F1090+17</f>
        <v>46377</v>
      </c>
      <c r="H1090" s="4"/>
    </row>
    <row r="1091" spans="1:8" s="3" customFormat="1" ht="15.75" customHeight="1">
      <c r="A1091" s="239"/>
      <c r="B1091" s="239"/>
      <c r="C1091" s="239"/>
      <c r="D1091" s="239"/>
      <c r="E1091" s="239"/>
      <c r="F1091" s="239"/>
      <c r="G1091" s="239"/>
      <c r="H1091" s="4"/>
    </row>
    <row r="1092" spans="1:8" s="3" customFormat="1" ht="15.75" customHeight="1">
      <c r="A1092" s="47"/>
      <c r="B1092" s="213" t="s">
        <v>4</v>
      </c>
      <c r="C1092" s="213" t="s">
        <v>5</v>
      </c>
      <c r="D1092" s="213" t="s">
        <v>6</v>
      </c>
      <c r="E1092" s="21" t="s">
        <v>7</v>
      </c>
      <c r="F1092" s="21" t="s">
        <v>7</v>
      </c>
      <c r="G1092" s="21" t="s">
        <v>338</v>
      </c>
      <c r="H1092" s="4"/>
    </row>
    <row r="1093" spans="1:8" s="3" customFormat="1" ht="15.75" customHeight="1">
      <c r="A1093" s="47"/>
      <c r="B1093" s="213"/>
      <c r="C1093" s="213"/>
      <c r="D1093" s="213"/>
      <c r="E1093" s="21" t="s">
        <v>8</v>
      </c>
      <c r="F1093" s="21" t="s">
        <v>9</v>
      </c>
      <c r="G1093" s="21" t="s">
        <v>10</v>
      </c>
      <c r="H1093" s="4"/>
    </row>
    <row r="1094" spans="1:8" s="3" customFormat="1" ht="15.75" customHeight="1">
      <c r="A1094" s="47"/>
      <c r="B1094" s="168" t="s">
        <v>340</v>
      </c>
      <c r="C1094" s="170" t="s">
        <v>317</v>
      </c>
      <c r="D1094" s="196" t="s">
        <v>339</v>
      </c>
      <c r="E1094" s="21">
        <v>46330</v>
      </c>
      <c r="F1094" s="21">
        <f>E1094+4</f>
        <v>46334</v>
      </c>
      <c r="G1094" s="21">
        <f>F1094+13</f>
        <v>46347</v>
      </c>
      <c r="H1094" s="4"/>
    </row>
    <row r="1095" spans="1:8" s="3" customFormat="1" ht="15.75" customHeight="1">
      <c r="A1095" s="47"/>
      <c r="B1095" s="168" t="s">
        <v>960</v>
      </c>
      <c r="C1095" s="170"/>
      <c r="D1095" s="209"/>
      <c r="E1095" s="21">
        <f t="shared" ref="E1095:G1098" si="245">E1094+7</f>
        <v>46337</v>
      </c>
      <c r="F1095" s="21">
        <f t="shared" si="245"/>
        <v>46341</v>
      </c>
      <c r="G1095" s="21">
        <f t="shared" si="245"/>
        <v>46354</v>
      </c>
      <c r="H1095" s="4"/>
    </row>
    <row r="1096" spans="1:8" s="3" customFormat="1" ht="15.75" customHeight="1">
      <c r="A1096" s="47"/>
      <c r="B1096" s="168" t="s">
        <v>1003</v>
      </c>
      <c r="C1096" s="180" t="s">
        <v>1004</v>
      </c>
      <c r="D1096" s="209"/>
      <c r="E1096" s="21">
        <f t="shared" si="245"/>
        <v>46344</v>
      </c>
      <c r="F1096" s="21">
        <f t="shared" si="245"/>
        <v>46348</v>
      </c>
      <c r="G1096" s="21">
        <f t="shared" si="245"/>
        <v>46361</v>
      </c>
      <c r="H1096" s="4"/>
    </row>
    <row r="1097" spans="1:8" s="3" customFormat="1" ht="15.75" customHeight="1">
      <c r="A1097" s="47"/>
      <c r="B1097" s="179" t="s">
        <v>1005</v>
      </c>
      <c r="C1097" s="180" t="s">
        <v>1006</v>
      </c>
      <c r="D1097" s="209"/>
      <c r="E1097" s="21">
        <f t="shared" si="245"/>
        <v>46351</v>
      </c>
      <c r="F1097" s="21">
        <f t="shared" si="245"/>
        <v>46355</v>
      </c>
      <c r="G1097" s="21">
        <f t="shared" si="245"/>
        <v>46368</v>
      </c>
      <c r="H1097" s="4"/>
    </row>
    <row r="1098" spans="1:8" s="3" customFormat="1" ht="15.75" customHeight="1">
      <c r="A1098" s="47"/>
      <c r="B1098" s="168" t="s">
        <v>1007</v>
      </c>
      <c r="C1098" s="170"/>
      <c r="D1098" s="210"/>
      <c r="E1098" s="164">
        <f>E1097+7</f>
        <v>46358</v>
      </c>
      <c r="F1098" s="164">
        <f t="shared" si="245"/>
        <v>46362</v>
      </c>
      <c r="G1098" s="164">
        <f t="shared" si="245"/>
        <v>46375</v>
      </c>
      <c r="H1098" s="4"/>
    </row>
    <row r="1099" spans="1:8" s="3" customFormat="1" ht="15.75" customHeight="1">
      <c r="A1099" s="82"/>
      <c r="B1099" s="82"/>
      <c r="C1099" s="82"/>
      <c r="D1099" s="82"/>
      <c r="E1099" s="82"/>
      <c r="F1099" s="82"/>
      <c r="G1099" s="82"/>
      <c r="H1099" s="82"/>
    </row>
    <row r="1100" spans="1:8" s="3" customFormat="1" ht="15.75" customHeight="1">
      <c r="A1100" s="82"/>
      <c r="B1100" s="82"/>
      <c r="C1100" s="82"/>
      <c r="D1100" s="82"/>
      <c r="E1100" s="82"/>
      <c r="F1100" s="82"/>
      <c r="G1100" s="82"/>
      <c r="H1100" s="82"/>
    </row>
    <row r="1101" spans="1:8" s="3" customFormat="1" ht="15.75" customHeight="1">
      <c r="A1101" s="47" t="s">
        <v>341</v>
      </c>
      <c r="B1101" s="224" t="s">
        <v>4</v>
      </c>
      <c r="C1101" s="229" t="s">
        <v>5</v>
      </c>
      <c r="D1101" s="194" t="s">
        <v>6</v>
      </c>
      <c r="E1101" s="21" t="s">
        <v>7</v>
      </c>
      <c r="F1101" s="21" t="s">
        <v>7</v>
      </c>
      <c r="G1101" s="21" t="s">
        <v>337</v>
      </c>
      <c r="H1101" s="4"/>
    </row>
    <row r="1102" spans="1:8" s="3" customFormat="1" ht="15.75" customHeight="1">
      <c r="A1102" s="47"/>
      <c r="B1102" s="198"/>
      <c r="C1102" s="230"/>
      <c r="D1102" s="195"/>
      <c r="E1102" s="21" t="s">
        <v>8</v>
      </c>
      <c r="F1102" s="21" t="s">
        <v>9</v>
      </c>
      <c r="G1102" s="21" t="s">
        <v>10</v>
      </c>
      <c r="H1102" s="4"/>
    </row>
    <row r="1103" spans="1:8" s="3" customFormat="1" ht="15.75" customHeight="1">
      <c r="A1103" s="47"/>
      <c r="B1103" s="59" t="s">
        <v>335</v>
      </c>
      <c r="C1103" s="193" t="s">
        <v>334</v>
      </c>
      <c r="D1103" s="196" t="s">
        <v>333</v>
      </c>
      <c r="E1103" s="21">
        <v>46328</v>
      </c>
      <c r="F1103" s="21">
        <f>E1103+4</f>
        <v>46332</v>
      </c>
      <c r="G1103" s="21">
        <f>F1103+18</f>
        <v>46350</v>
      </c>
      <c r="H1103" s="4"/>
    </row>
    <row r="1104" spans="1:8" s="3" customFormat="1" ht="15.75" customHeight="1">
      <c r="A1104" s="47"/>
      <c r="B1104" s="193" t="s">
        <v>997</v>
      </c>
      <c r="C1104" s="193" t="s">
        <v>998</v>
      </c>
      <c r="D1104" s="209"/>
      <c r="E1104" s="21">
        <f t="shared" ref="E1104:G1104" si="246">E1103+7</f>
        <v>46335</v>
      </c>
      <c r="F1104" s="21">
        <f t="shared" si="246"/>
        <v>46339</v>
      </c>
      <c r="G1104" s="21">
        <f t="shared" si="246"/>
        <v>46357</v>
      </c>
      <c r="H1104" s="4"/>
    </row>
    <row r="1105" spans="1:8" s="3" customFormat="1" ht="15.75" customHeight="1">
      <c r="A1105" s="47"/>
      <c r="B1105" s="59" t="s">
        <v>999</v>
      </c>
      <c r="C1105" s="193" t="s">
        <v>998</v>
      </c>
      <c r="D1105" s="209"/>
      <c r="E1105" s="21">
        <f t="shared" ref="E1105" si="247">E1104+7</f>
        <v>46342</v>
      </c>
      <c r="F1105" s="21">
        <f t="shared" ref="F1105:F1107" si="248">F1104+7</f>
        <v>46346</v>
      </c>
      <c r="G1105" s="21">
        <f>F1105+17</f>
        <v>46363</v>
      </c>
      <c r="H1105" s="4"/>
    </row>
    <row r="1106" spans="1:8" s="3" customFormat="1" ht="15.75" customHeight="1">
      <c r="A1106" s="47"/>
      <c r="B1106" s="193" t="s">
        <v>1000</v>
      </c>
      <c r="C1106" s="193" t="s">
        <v>1001</v>
      </c>
      <c r="D1106" s="209"/>
      <c r="E1106" s="21">
        <f t="shared" ref="E1106" si="249">E1105+7</f>
        <v>46349</v>
      </c>
      <c r="F1106" s="181">
        <f t="shared" si="248"/>
        <v>46353</v>
      </c>
      <c r="G1106" s="181">
        <f>F1106+17</f>
        <v>46370</v>
      </c>
      <c r="H1106" s="4"/>
    </row>
    <row r="1107" spans="1:8" s="3" customFormat="1" ht="15.75" customHeight="1">
      <c r="A1107" s="47"/>
      <c r="B1107" s="59" t="s">
        <v>1002</v>
      </c>
      <c r="C1107" s="193" t="s">
        <v>1001</v>
      </c>
      <c r="D1107" s="210"/>
      <c r="E1107" s="21">
        <f t="shared" ref="E1107" si="250">E1106+7</f>
        <v>46356</v>
      </c>
      <c r="F1107" s="181">
        <f t="shared" si="248"/>
        <v>46360</v>
      </c>
      <c r="G1107" s="181">
        <f>F1107+17</f>
        <v>46377</v>
      </c>
      <c r="H1107" s="4"/>
    </row>
    <row r="1108" spans="1:8" s="3" customFormat="1" ht="15.75" customHeight="1">
      <c r="A1108" s="239"/>
      <c r="B1108" s="239"/>
      <c r="C1108" s="239"/>
      <c r="D1108" s="239"/>
      <c r="E1108" s="239"/>
      <c r="F1108" s="239"/>
      <c r="G1108" s="239"/>
      <c r="H1108" s="239"/>
    </row>
    <row r="1109" spans="1:8" s="3" customFormat="1" ht="15.75" customHeight="1">
      <c r="A1109" s="47"/>
      <c r="B1109" s="194" t="s">
        <v>4</v>
      </c>
      <c r="C1109" s="194" t="s">
        <v>5</v>
      </c>
      <c r="D1109" s="194" t="s">
        <v>6</v>
      </c>
      <c r="E1109" s="31" t="s">
        <v>7</v>
      </c>
      <c r="F1109" s="31" t="s">
        <v>7</v>
      </c>
      <c r="G1109" s="21" t="s">
        <v>338</v>
      </c>
      <c r="H1109" s="4"/>
    </row>
    <row r="1110" spans="1:8" s="3" customFormat="1" ht="15.75" customHeight="1">
      <c r="A1110" s="47"/>
      <c r="B1110" s="195"/>
      <c r="C1110" s="195"/>
      <c r="D1110" s="195"/>
      <c r="E1110" s="84" t="s">
        <v>8</v>
      </c>
      <c r="F1110" s="53" t="s">
        <v>9</v>
      </c>
      <c r="G1110" s="31" t="s">
        <v>10</v>
      </c>
      <c r="H1110" s="4"/>
    </row>
    <row r="1111" spans="1:8" s="3" customFormat="1" ht="15.75" customHeight="1">
      <c r="A1111" s="47"/>
      <c r="B1111" s="168" t="s">
        <v>340</v>
      </c>
      <c r="C1111" s="170" t="s">
        <v>317</v>
      </c>
      <c r="D1111" s="196" t="s">
        <v>339</v>
      </c>
      <c r="E1111" s="21">
        <v>46330</v>
      </c>
      <c r="F1111" s="21">
        <f>E1111+5</f>
        <v>46335</v>
      </c>
      <c r="G1111" s="21">
        <f>F1111+18</f>
        <v>46353</v>
      </c>
      <c r="H1111" s="4"/>
    </row>
    <row r="1112" spans="1:8" s="3" customFormat="1" ht="15.75" customHeight="1">
      <c r="A1112" s="47"/>
      <c r="B1112" s="168" t="s">
        <v>960</v>
      </c>
      <c r="C1112" s="170"/>
      <c r="D1112" s="197"/>
      <c r="E1112" s="21">
        <f t="shared" ref="E1112" si="251">E1111+7</f>
        <v>46337</v>
      </c>
      <c r="F1112" s="21">
        <f t="shared" ref="F1112:G1115" si="252">F1111+7</f>
        <v>46342</v>
      </c>
      <c r="G1112" s="21">
        <f t="shared" si="252"/>
        <v>46360</v>
      </c>
      <c r="H1112" s="4"/>
    </row>
    <row r="1113" spans="1:8" s="3" customFormat="1" ht="15.75" customHeight="1">
      <c r="A1113" s="113"/>
      <c r="B1113" s="168" t="s">
        <v>1003</v>
      </c>
      <c r="C1113" s="180" t="s">
        <v>1004</v>
      </c>
      <c r="D1113" s="197"/>
      <c r="E1113" s="21">
        <f t="shared" ref="E1113" si="253">E1112+7</f>
        <v>46344</v>
      </c>
      <c r="F1113" s="21">
        <f t="shared" si="252"/>
        <v>46349</v>
      </c>
      <c r="G1113" s="21">
        <f t="shared" si="252"/>
        <v>46367</v>
      </c>
      <c r="H1113" s="4"/>
    </row>
    <row r="1114" spans="1:8" s="3" customFormat="1" ht="15.75" customHeight="1">
      <c r="A1114" s="61" t="s">
        <v>342</v>
      </c>
      <c r="B1114" s="179" t="s">
        <v>1005</v>
      </c>
      <c r="C1114" s="180" t="s">
        <v>1006</v>
      </c>
      <c r="D1114" s="197"/>
      <c r="E1114" s="21">
        <f t="shared" ref="E1114:E1115" si="254">E1113+7</f>
        <v>46351</v>
      </c>
      <c r="F1114" s="21">
        <f t="shared" si="252"/>
        <v>46356</v>
      </c>
      <c r="G1114" s="21">
        <f t="shared" si="252"/>
        <v>46374</v>
      </c>
      <c r="H1114" s="4"/>
    </row>
    <row r="1115" spans="1:8" s="3" customFormat="1" ht="15.75" customHeight="1">
      <c r="A1115" s="113"/>
      <c r="B1115" s="168" t="s">
        <v>1007</v>
      </c>
      <c r="C1115" s="170"/>
      <c r="D1115" s="198"/>
      <c r="E1115" s="164">
        <f t="shared" si="254"/>
        <v>46358</v>
      </c>
      <c r="F1115" s="164">
        <f t="shared" si="252"/>
        <v>46363</v>
      </c>
      <c r="G1115" s="164">
        <f t="shared" si="252"/>
        <v>46381</v>
      </c>
      <c r="H1115" s="4"/>
    </row>
    <row r="1116" spans="1:8" s="3" customFormat="1">
      <c r="A1116" s="117"/>
    </row>
    <row r="1117" spans="1:8" s="2" customFormat="1">
      <c r="A1117" s="182"/>
      <c r="B1117" s="3"/>
      <c r="C1117" s="3"/>
    </row>
    <row r="1118" spans="1:8" s="2" customFormat="1">
      <c r="A1118" s="182"/>
      <c r="B1118" s="3"/>
      <c r="C1118" s="3"/>
    </row>
    <row r="1119" spans="1:8" s="2" customFormat="1">
      <c r="A1119" s="182"/>
      <c r="B1119" s="3"/>
      <c r="C1119" s="3"/>
    </row>
    <row r="1120" spans="1:8" s="2" customFormat="1">
      <c r="A1120" s="182"/>
      <c r="B1120" s="3"/>
      <c r="C1120" s="3"/>
    </row>
  </sheetData>
  <mergeCells count="571">
    <mergeCell ref="D138:D139"/>
    <mergeCell ref="D140:D144"/>
    <mergeCell ref="A1:G1"/>
    <mergeCell ref="A2:B2"/>
    <mergeCell ref="A3:G3"/>
    <mergeCell ref="B11:G11"/>
    <mergeCell ref="A23:B23"/>
    <mergeCell ref="A31:B31"/>
    <mergeCell ref="A40:B40"/>
    <mergeCell ref="A59:B59"/>
    <mergeCell ref="A76:B76"/>
    <mergeCell ref="D151:D155"/>
    <mergeCell ref="D158:D159"/>
    <mergeCell ref="D160:D164"/>
    <mergeCell ref="D167:D168"/>
    <mergeCell ref="A84:B84"/>
    <mergeCell ref="A93:B93"/>
    <mergeCell ref="A101:B101"/>
    <mergeCell ref="A102:B102"/>
    <mergeCell ref="A111:B111"/>
    <mergeCell ref="A120:B120"/>
    <mergeCell ref="A129:B129"/>
    <mergeCell ref="A146:B146"/>
    <mergeCell ref="A147:G147"/>
    <mergeCell ref="D87:D91"/>
    <mergeCell ref="D94:D95"/>
    <mergeCell ref="D96:D100"/>
    <mergeCell ref="D103:D104"/>
    <mergeCell ref="D105:D109"/>
    <mergeCell ref="D112:D113"/>
    <mergeCell ref="D114:D118"/>
    <mergeCell ref="D121:D122"/>
    <mergeCell ref="D123:D127"/>
    <mergeCell ref="D130:D131"/>
    <mergeCell ref="D132:D136"/>
    <mergeCell ref="D277:D278"/>
    <mergeCell ref="D279:D283"/>
    <mergeCell ref="D287:D288"/>
    <mergeCell ref="D289:D293"/>
    <mergeCell ref="A148:B148"/>
    <mergeCell ref="A157:B157"/>
    <mergeCell ref="A166:B166"/>
    <mergeCell ref="A176:B176"/>
    <mergeCell ref="A185:G185"/>
    <mergeCell ref="A186:B186"/>
    <mergeCell ref="A204:B204"/>
    <mergeCell ref="A221:B221"/>
    <mergeCell ref="A230:B230"/>
    <mergeCell ref="B196:B197"/>
    <mergeCell ref="B205:B206"/>
    <mergeCell ref="B213:B214"/>
    <mergeCell ref="B222:B223"/>
    <mergeCell ref="C177:C178"/>
    <mergeCell ref="C187:C188"/>
    <mergeCell ref="C196:C197"/>
    <mergeCell ref="C205:C206"/>
    <mergeCell ref="C213:C214"/>
    <mergeCell ref="C222:C223"/>
    <mergeCell ref="D149:D150"/>
    <mergeCell ref="A313:B313"/>
    <mergeCell ref="A331:G331"/>
    <mergeCell ref="A332:B332"/>
    <mergeCell ref="A340:B340"/>
    <mergeCell ref="A350:B350"/>
    <mergeCell ref="A359:B359"/>
    <mergeCell ref="A368:B368"/>
    <mergeCell ref="A377:B377"/>
    <mergeCell ref="B314:B315"/>
    <mergeCell ref="B322:B323"/>
    <mergeCell ref="B333:B334"/>
    <mergeCell ref="B341:B342"/>
    <mergeCell ref="B351:B352"/>
    <mergeCell ref="B360:B361"/>
    <mergeCell ref="B369:B370"/>
    <mergeCell ref="C314:C315"/>
    <mergeCell ref="C322:C323"/>
    <mergeCell ref="C333:C334"/>
    <mergeCell ref="C341:C342"/>
    <mergeCell ref="C351:C352"/>
    <mergeCell ref="C360:C361"/>
    <mergeCell ref="C369:C370"/>
    <mergeCell ref="D335:D339"/>
    <mergeCell ref="D341:D342"/>
    <mergeCell ref="A458:B458"/>
    <mergeCell ref="A468:B468"/>
    <mergeCell ref="A477:B477"/>
    <mergeCell ref="A494:B494"/>
    <mergeCell ref="B459:B460"/>
    <mergeCell ref="B469:B470"/>
    <mergeCell ref="B478:B479"/>
    <mergeCell ref="B486:B487"/>
    <mergeCell ref="C459:C460"/>
    <mergeCell ref="C469:C470"/>
    <mergeCell ref="C478:C479"/>
    <mergeCell ref="C486:C487"/>
    <mergeCell ref="B577:B578"/>
    <mergeCell ref="B586:B587"/>
    <mergeCell ref="B594:B595"/>
    <mergeCell ref="B603:B604"/>
    <mergeCell ref="B612:B613"/>
    <mergeCell ref="B620:B621"/>
    <mergeCell ref="B629:B630"/>
    <mergeCell ref="B640:B641"/>
    <mergeCell ref="B648:B649"/>
    <mergeCell ref="A1046:H1046"/>
    <mergeCell ref="A1047:H1047"/>
    <mergeCell ref="A1055:XFD1055"/>
    <mergeCell ref="A1073:G1073"/>
    <mergeCell ref="B1039:B1040"/>
    <mergeCell ref="B1048:B1049"/>
    <mergeCell ref="B1056:B1057"/>
    <mergeCell ref="B1064:B1065"/>
    <mergeCell ref="C989:C990"/>
    <mergeCell ref="C997:C998"/>
    <mergeCell ref="C1005:C1006"/>
    <mergeCell ref="C1014:C1015"/>
    <mergeCell ref="C1022:C1023"/>
    <mergeCell ref="C1030:C1031"/>
    <mergeCell ref="C1039:C1040"/>
    <mergeCell ref="C1048:C1049"/>
    <mergeCell ref="C1056:C1057"/>
    <mergeCell ref="C1064:C1065"/>
    <mergeCell ref="D989:D990"/>
    <mergeCell ref="D1024:D1028"/>
    <mergeCell ref="A1074:G1074"/>
    <mergeCell ref="A1091:G1091"/>
    <mergeCell ref="A1108:H1108"/>
    <mergeCell ref="B4:B5"/>
    <mergeCell ref="B14:B15"/>
    <mergeCell ref="B24:B25"/>
    <mergeCell ref="B32:B33"/>
    <mergeCell ref="B41:B42"/>
    <mergeCell ref="B50:B51"/>
    <mergeCell ref="B60:B61"/>
    <mergeCell ref="B69:B70"/>
    <mergeCell ref="B77:B78"/>
    <mergeCell ref="B85:B86"/>
    <mergeCell ref="B94:B95"/>
    <mergeCell ref="B103:B104"/>
    <mergeCell ref="B112:B113"/>
    <mergeCell ref="B121:B122"/>
    <mergeCell ref="B130:B131"/>
    <mergeCell ref="B138:B139"/>
    <mergeCell ref="B149:B150"/>
    <mergeCell ref="B158:B159"/>
    <mergeCell ref="B167:B168"/>
    <mergeCell ref="B177:B178"/>
    <mergeCell ref="B187:B188"/>
    <mergeCell ref="B231:B232"/>
    <mergeCell ref="B240:B241"/>
    <mergeCell ref="B249:B250"/>
    <mergeCell ref="B258:B259"/>
    <mergeCell ref="B268:B269"/>
    <mergeCell ref="B277:B278"/>
    <mergeCell ref="B287:B288"/>
    <mergeCell ref="B296:B297"/>
    <mergeCell ref="B305:B306"/>
    <mergeCell ref="A304:B304"/>
    <mergeCell ref="A239:G239"/>
    <mergeCell ref="A248:B248"/>
    <mergeCell ref="A257:B257"/>
    <mergeCell ref="A266:B266"/>
    <mergeCell ref="A267:B267"/>
    <mergeCell ref="A276:B276"/>
    <mergeCell ref="A285:G285"/>
    <mergeCell ref="A286:B286"/>
    <mergeCell ref="A294:B294"/>
    <mergeCell ref="D251:D255"/>
    <mergeCell ref="D258:D259"/>
    <mergeCell ref="D260:D264"/>
    <mergeCell ref="D268:D269"/>
    <mergeCell ref="D270:D274"/>
    <mergeCell ref="B378:B379"/>
    <mergeCell ref="B388:B389"/>
    <mergeCell ref="B397:B398"/>
    <mergeCell ref="B405:B406"/>
    <mergeCell ref="B414:B415"/>
    <mergeCell ref="B423:B424"/>
    <mergeCell ref="B432:B433"/>
    <mergeCell ref="B441:B442"/>
    <mergeCell ref="B449:B450"/>
    <mergeCell ref="A386:G386"/>
    <mergeCell ref="A387:B387"/>
    <mergeCell ref="A396:B396"/>
    <mergeCell ref="A413:B413"/>
    <mergeCell ref="A440:B440"/>
    <mergeCell ref="D423:D424"/>
    <mergeCell ref="D425:D429"/>
    <mergeCell ref="D432:D433"/>
    <mergeCell ref="D434:D438"/>
    <mergeCell ref="D441:D442"/>
    <mergeCell ref="D443:D447"/>
    <mergeCell ref="D449:D450"/>
    <mergeCell ref="C378:C379"/>
    <mergeCell ref="C388:C389"/>
    <mergeCell ref="C397:C398"/>
    <mergeCell ref="B495:B496"/>
    <mergeCell ref="B504:B505"/>
    <mergeCell ref="B513:B514"/>
    <mergeCell ref="B522:B523"/>
    <mergeCell ref="B532:B533"/>
    <mergeCell ref="B541:B542"/>
    <mergeCell ref="B550:B551"/>
    <mergeCell ref="B560:B561"/>
    <mergeCell ref="B569:B570"/>
    <mergeCell ref="B503:G503"/>
    <mergeCell ref="A511:B511"/>
    <mergeCell ref="A531:B531"/>
    <mergeCell ref="A540:B540"/>
    <mergeCell ref="A548:B548"/>
    <mergeCell ref="C522:C523"/>
    <mergeCell ref="C532:C533"/>
    <mergeCell ref="C541:C542"/>
    <mergeCell ref="C550:C551"/>
    <mergeCell ref="C560:C561"/>
    <mergeCell ref="C569:C570"/>
    <mergeCell ref="D497:D501"/>
    <mergeCell ref="D504:D505"/>
    <mergeCell ref="D506:D510"/>
    <mergeCell ref="D513:D514"/>
    <mergeCell ref="B711:B712"/>
    <mergeCell ref="B723:B724"/>
    <mergeCell ref="B732:B733"/>
    <mergeCell ref="B741:B742"/>
    <mergeCell ref="B750:B751"/>
    <mergeCell ref="B759:B760"/>
    <mergeCell ref="B768:B769"/>
    <mergeCell ref="B780:B781"/>
    <mergeCell ref="B788:B789"/>
    <mergeCell ref="A720:G720"/>
    <mergeCell ref="A722:XFD722"/>
    <mergeCell ref="A777:G777"/>
    <mergeCell ref="C741:C742"/>
    <mergeCell ref="C750:C751"/>
    <mergeCell ref="C759:C760"/>
    <mergeCell ref="C768:C769"/>
    <mergeCell ref="C780:C781"/>
    <mergeCell ref="C788:C789"/>
    <mergeCell ref="D713:D717"/>
    <mergeCell ref="D723:D724"/>
    <mergeCell ref="D725:D729"/>
    <mergeCell ref="D732:D733"/>
    <mergeCell ref="D734:D738"/>
    <mergeCell ref="D741:D742"/>
    <mergeCell ref="B797:B798"/>
    <mergeCell ref="B805:B806"/>
    <mergeCell ref="B815:B816"/>
    <mergeCell ref="B823:B824"/>
    <mergeCell ref="B832:B833"/>
    <mergeCell ref="B840:B841"/>
    <mergeCell ref="B849:B850"/>
    <mergeCell ref="B858:B859"/>
    <mergeCell ref="B866:B867"/>
    <mergeCell ref="B877:B878"/>
    <mergeCell ref="B887:B888"/>
    <mergeCell ref="B898:B899"/>
    <mergeCell ref="B907:B908"/>
    <mergeCell ref="B915:B916"/>
    <mergeCell ref="B924:B925"/>
    <mergeCell ref="B934:B935"/>
    <mergeCell ref="B944:B945"/>
    <mergeCell ref="B953:B954"/>
    <mergeCell ref="B963:B964"/>
    <mergeCell ref="B973:B974"/>
    <mergeCell ref="B981:B982"/>
    <mergeCell ref="B989:B990"/>
    <mergeCell ref="B997:B998"/>
    <mergeCell ref="B1005:B1006"/>
    <mergeCell ref="B1014:B1015"/>
    <mergeCell ref="B1022:B1023"/>
    <mergeCell ref="B1030:B1031"/>
    <mergeCell ref="A971:G971"/>
    <mergeCell ref="A996:I996"/>
    <mergeCell ref="A1004:H1004"/>
    <mergeCell ref="A1021:H1021"/>
    <mergeCell ref="A1029:XFD1029"/>
    <mergeCell ref="C963:C964"/>
    <mergeCell ref="C973:C974"/>
    <mergeCell ref="C981:C982"/>
    <mergeCell ref="D997:D998"/>
    <mergeCell ref="D999:D1003"/>
    <mergeCell ref="D1005:D1006"/>
    <mergeCell ref="D1007:D1011"/>
    <mergeCell ref="D1014:D1015"/>
    <mergeCell ref="D1016:D1020"/>
    <mergeCell ref="D1022:D1023"/>
    <mergeCell ref="B1075:B1076"/>
    <mergeCell ref="B1084:B1085"/>
    <mergeCell ref="B1092:B1093"/>
    <mergeCell ref="B1101:B1102"/>
    <mergeCell ref="B1109:B1110"/>
    <mergeCell ref="C4:C5"/>
    <mergeCell ref="C14:C15"/>
    <mergeCell ref="C24:C25"/>
    <mergeCell ref="C32:C33"/>
    <mergeCell ref="C41:C42"/>
    <mergeCell ref="C50:C51"/>
    <mergeCell ref="C60:C61"/>
    <mergeCell ref="C69:C70"/>
    <mergeCell ref="C77:C78"/>
    <mergeCell ref="C85:C86"/>
    <mergeCell ref="C94:C95"/>
    <mergeCell ref="C103:C104"/>
    <mergeCell ref="C112:C113"/>
    <mergeCell ref="C121:C122"/>
    <mergeCell ref="C130:C131"/>
    <mergeCell ref="C138:C139"/>
    <mergeCell ref="C149:C150"/>
    <mergeCell ref="C158:C159"/>
    <mergeCell ref="C167:C168"/>
    <mergeCell ref="C231:C232"/>
    <mergeCell ref="C240:C241"/>
    <mergeCell ref="C249:C250"/>
    <mergeCell ref="C258:C259"/>
    <mergeCell ref="C268:C269"/>
    <mergeCell ref="C277:C278"/>
    <mergeCell ref="C287:C288"/>
    <mergeCell ref="C296:C297"/>
    <mergeCell ref="C305:C306"/>
    <mergeCell ref="C405:C406"/>
    <mergeCell ref="C414:C415"/>
    <mergeCell ref="C423:C424"/>
    <mergeCell ref="C432:C433"/>
    <mergeCell ref="C441:C442"/>
    <mergeCell ref="C449:C450"/>
    <mergeCell ref="C495:C496"/>
    <mergeCell ref="C504:C505"/>
    <mergeCell ref="C513:C514"/>
    <mergeCell ref="C577:C578"/>
    <mergeCell ref="C586:C587"/>
    <mergeCell ref="C594:C595"/>
    <mergeCell ref="C603:C604"/>
    <mergeCell ref="C612:C613"/>
    <mergeCell ref="C620:C621"/>
    <mergeCell ref="C629:C630"/>
    <mergeCell ref="C640:C641"/>
    <mergeCell ref="C648:C649"/>
    <mergeCell ref="C656:C657"/>
    <mergeCell ref="C667:C668"/>
    <mergeCell ref="C676:C677"/>
    <mergeCell ref="C684:C685"/>
    <mergeCell ref="C693:C694"/>
    <mergeCell ref="C703:C704"/>
    <mergeCell ref="C711:C712"/>
    <mergeCell ref="C723:C724"/>
    <mergeCell ref="C732:C733"/>
    <mergeCell ref="A665:G665"/>
    <mergeCell ref="B656:B657"/>
    <mergeCell ref="B667:B668"/>
    <mergeCell ref="B676:B677"/>
    <mergeCell ref="B684:B685"/>
    <mergeCell ref="B693:B694"/>
    <mergeCell ref="B703:B704"/>
    <mergeCell ref="D678:D682"/>
    <mergeCell ref="D684:D685"/>
    <mergeCell ref="D686:D690"/>
    <mergeCell ref="D693:D694"/>
    <mergeCell ref="D695:D699"/>
    <mergeCell ref="D703:D704"/>
    <mergeCell ref="D705:D709"/>
    <mergeCell ref="D711:D712"/>
    <mergeCell ref="C797:C798"/>
    <mergeCell ref="C805:C806"/>
    <mergeCell ref="C815:C816"/>
    <mergeCell ref="C823:C824"/>
    <mergeCell ref="C832:C833"/>
    <mergeCell ref="C840:C841"/>
    <mergeCell ref="C849:C850"/>
    <mergeCell ref="C858:C859"/>
    <mergeCell ref="C866:C867"/>
    <mergeCell ref="C877:C878"/>
    <mergeCell ref="C887:C888"/>
    <mergeCell ref="C898:C899"/>
    <mergeCell ref="C907:C908"/>
    <mergeCell ref="C915:C916"/>
    <mergeCell ref="C924:C925"/>
    <mergeCell ref="C934:C935"/>
    <mergeCell ref="C944:C945"/>
    <mergeCell ref="C953:C954"/>
    <mergeCell ref="C1075:C1076"/>
    <mergeCell ref="C1084:C1085"/>
    <mergeCell ref="C1092:C1093"/>
    <mergeCell ref="C1101:C1102"/>
    <mergeCell ref="C1109:C1110"/>
    <mergeCell ref="D4:D5"/>
    <mergeCell ref="D6:D10"/>
    <mergeCell ref="D14:D15"/>
    <mergeCell ref="D16:D20"/>
    <mergeCell ref="D24:D25"/>
    <mergeCell ref="D26:D30"/>
    <mergeCell ref="D32:D33"/>
    <mergeCell ref="D34:D38"/>
    <mergeCell ref="D41:D42"/>
    <mergeCell ref="D43:D47"/>
    <mergeCell ref="D50:D51"/>
    <mergeCell ref="D52:D56"/>
    <mergeCell ref="D60:D61"/>
    <mergeCell ref="D62:D66"/>
    <mergeCell ref="D69:D70"/>
    <mergeCell ref="D71:D75"/>
    <mergeCell ref="D77:D78"/>
    <mergeCell ref="D79:D83"/>
    <mergeCell ref="D85:D86"/>
    <mergeCell ref="D169:D173"/>
    <mergeCell ref="D177:D178"/>
    <mergeCell ref="D179:D183"/>
    <mergeCell ref="D187:D188"/>
    <mergeCell ref="D189:D193"/>
    <mergeCell ref="D196:D197"/>
    <mergeCell ref="D198:D202"/>
    <mergeCell ref="D205:D206"/>
    <mergeCell ref="D207:D211"/>
    <mergeCell ref="D213:D214"/>
    <mergeCell ref="D215:D219"/>
    <mergeCell ref="D222:D223"/>
    <mergeCell ref="D224:D228"/>
    <mergeCell ref="D231:D232"/>
    <mergeCell ref="D233:D237"/>
    <mergeCell ref="D240:D241"/>
    <mergeCell ref="D242:D246"/>
    <mergeCell ref="D249:D250"/>
    <mergeCell ref="D296:D297"/>
    <mergeCell ref="D298:D302"/>
    <mergeCell ref="D305:D306"/>
    <mergeCell ref="D307:D311"/>
    <mergeCell ref="D314:D315"/>
    <mergeCell ref="D316:D320"/>
    <mergeCell ref="D322:D323"/>
    <mergeCell ref="D324:D328"/>
    <mergeCell ref="D333:D334"/>
    <mergeCell ref="D343:D347"/>
    <mergeCell ref="D351:D352"/>
    <mergeCell ref="D353:D357"/>
    <mergeCell ref="D360:D361"/>
    <mergeCell ref="D362:D366"/>
    <mergeCell ref="D369:D370"/>
    <mergeCell ref="D371:D375"/>
    <mergeCell ref="D378:D379"/>
    <mergeCell ref="D380:D384"/>
    <mergeCell ref="D388:D389"/>
    <mergeCell ref="D390:D394"/>
    <mergeCell ref="D397:D398"/>
    <mergeCell ref="D399:D403"/>
    <mergeCell ref="D405:D406"/>
    <mergeCell ref="D407:D411"/>
    <mergeCell ref="D414:D415"/>
    <mergeCell ref="D416:D420"/>
    <mergeCell ref="D451:D455"/>
    <mergeCell ref="D459:D460"/>
    <mergeCell ref="D461:D465"/>
    <mergeCell ref="D469:D470"/>
    <mergeCell ref="D471:D475"/>
    <mergeCell ref="D478:D479"/>
    <mergeCell ref="D480:D484"/>
    <mergeCell ref="D486:D487"/>
    <mergeCell ref="D488:D492"/>
    <mergeCell ref="D495:D496"/>
    <mergeCell ref="D515:D519"/>
    <mergeCell ref="D522:D523"/>
    <mergeCell ref="D524:D528"/>
    <mergeCell ref="D532:D533"/>
    <mergeCell ref="D534:D538"/>
    <mergeCell ref="D541:D542"/>
    <mergeCell ref="D543:D547"/>
    <mergeCell ref="D550:D551"/>
    <mergeCell ref="D552:D556"/>
    <mergeCell ref="D560:D561"/>
    <mergeCell ref="D562:D566"/>
    <mergeCell ref="D569:D570"/>
    <mergeCell ref="D571:D575"/>
    <mergeCell ref="D577:D578"/>
    <mergeCell ref="D579:D583"/>
    <mergeCell ref="D586:D587"/>
    <mergeCell ref="D588:D592"/>
    <mergeCell ref="D594:D595"/>
    <mergeCell ref="D596:D600"/>
    <mergeCell ref="D603:D604"/>
    <mergeCell ref="D605:D609"/>
    <mergeCell ref="D612:D613"/>
    <mergeCell ref="D614:D618"/>
    <mergeCell ref="D620:D621"/>
    <mergeCell ref="D622:D626"/>
    <mergeCell ref="D629:D630"/>
    <mergeCell ref="D631:D635"/>
    <mergeCell ref="D640:D641"/>
    <mergeCell ref="D642:D646"/>
    <mergeCell ref="D648:D649"/>
    <mergeCell ref="D650:D654"/>
    <mergeCell ref="D656:D657"/>
    <mergeCell ref="D658:D662"/>
    <mergeCell ref="D667:D668"/>
    <mergeCell ref="D669:D673"/>
    <mergeCell ref="D676:D677"/>
    <mergeCell ref="D743:D747"/>
    <mergeCell ref="D750:D751"/>
    <mergeCell ref="D752:D756"/>
    <mergeCell ref="D759:D760"/>
    <mergeCell ref="D761:D765"/>
    <mergeCell ref="D768:D769"/>
    <mergeCell ref="D770:D774"/>
    <mergeCell ref="D780:D781"/>
    <mergeCell ref="D782:D786"/>
    <mergeCell ref="D788:D789"/>
    <mergeCell ref="D790:D794"/>
    <mergeCell ref="D797:D798"/>
    <mergeCell ref="D799:D803"/>
    <mergeCell ref="D805:D806"/>
    <mergeCell ref="D807:D811"/>
    <mergeCell ref="D815:D816"/>
    <mergeCell ref="D817:D821"/>
    <mergeCell ref="D823:D824"/>
    <mergeCell ref="D825:D829"/>
    <mergeCell ref="D832:D833"/>
    <mergeCell ref="D834:D838"/>
    <mergeCell ref="D840:D841"/>
    <mergeCell ref="D842:D846"/>
    <mergeCell ref="D849:D850"/>
    <mergeCell ref="D851:D855"/>
    <mergeCell ref="D858:D859"/>
    <mergeCell ref="D860:D864"/>
    <mergeCell ref="D866:D867"/>
    <mergeCell ref="D868:D872"/>
    <mergeCell ref="D877:D878"/>
    <mergeCell ref="D879:D883"/>
    <mergeCell ref="D887:D888"/>
    <mergeCell ref="D889:D893"/>
    <mergeCell ref="D898:D899"/>
    <mergeCell ref="D900:D904"/>
    <mergeCell ref="D907:D908"/>
    <mergeCell ref="D909:D913"/>
    <mergeCell ref="D915:D916"/>
    <mergeCell ref="D917:D921"/>
    <mergeCell ref="D924:D925"/>
    <mergeCell ref="D926:D930"/>
    <mergeCell ref="D934:D935"/>
    <mergeCell ref="D936:D940"/>
    <mergeCell ref="D944:D945"/>
    <mergeCell ref="D946:D950"/>
    <mergeCell ref="D953:D954"/>
    <mergeCell ref="D955:D959"/>
    <mergeCell ref="D963:D964"/>
    <mergeCell ref="D965:D969"/>
    <mergeCell ref="D973:D974"/>
    <mergeCell ref="D975:D979"/>
    <mergeCell ref="D981:D982"/>
    <mergeCell ref="D983:D987"/>
    <mergeCell ref="D991:D995"/>
    <mergeCell ref="D1109:D1110"/>
    <mergeCell ref="D1111:D1115"/>
    <mergeCell ref="A1037:H1038"/>
    <mergeCell ref="A1071:G1072"/>
    <mergeCell ref="B830:G831"/>
    <mergeCell ref="B636:D637"/>
    <mergeCell ref="D1066:D1070"/>
    <mergeCell ref="D1075:D1076"/>
    <mergeCell ref="D1077:D1081"/>
    <mergeCell ref="D1084:D1085"/>
    <mergeCell ref="D1086:D1090"/>
    <mergeCell ref="D1092:D1093"/>
    <mergeCell ref="D1094:D1098"/>
    <mergeCell ref="D1101:D1102"/>
    <mergeCell ref="D1103:D1107"/>
    <mergeCell ref="D1030:D1031"/>
    <mergeCell ref="D1032:D1036"/>
    <mergeCell ref="D1039:D1040"/>
    <mergeCell ref="D1041:D1045"/>
    <mergeCell ref="D1048:D1049"/>
    <mergeCell ref="D1050:D1054"/>
    <mergeCell ref="D1056:D1057"/>
    <mergeCell ref="D1058:D1062"/>
    <mergeCell ref="D1064:D1065"/>
  </mergeCells>
  <phoneticPr fontId="49" type="noConversion"/>
  <pageMargins left="0.75" right="0.75" top="1" bottom="1" header="0.5" footer="0.5"/>
  <pageSetup paperSize="9" scale="80" firstPageNumber="4294963191" orientation="portrait" useFirstPageNumber="1" verticalDpi="300" r:id="rId1"/>
  <headerFooter alignWithMargins="0">
    <oddFooter>&amp;C第 &amp;P 页，共 &amp;N 页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389"/>
  <sheetViews>
    <sheetView showGridLines="0" workbookViewId="0">
      <selection activeCell="H22" sqref="H22"/>
    </sheetView>
  </sheetViews>
  <sheetFormatPr defaultColWidth="9" defaultRowHeight="16.5"/>
  <cols>
    <col min="1" max="1" width="15.25" style="254" customWidth="1"/>
    <col min="2" max="2" width="31.75" style="256" customWidth="1"/>
    <col min="3" max="3" width="20.25" style="256" customWidth="1"/>
    <col min="4" max="4" width="23.125" style="255" customWidth="1"/>
    <col min="5" max="5" width="14.625" style="254" customWidth="1"/>
    <col min="6" max="6" width="18.5" style="254" customWidth="1"/>
    <col min="7" max="7" width="16.375" style="254" customWidth="1"/>
    <col min="8" max="8" width="20.75" style="254" customWidth="1"/>
    <col min="9" max="16384" width="9" style="254"/>
  </cols>
  <sheetData>
    <row r="1" spans="1:11" ht="62.25" customHeight="1">
      <c r="A1" s="410" t="s">
        <v>1709</v>
      </c>
      <c r="B1" s="410"/>
      <c r="C1" s="410"/>
      <c r="D1" s="410"/>
      <c r="E1" s="410"/>
      <c r="F1" s="410"/>
      <c r="G1" s="410"/>
      <c r="H1" s="398"/>
      <c r="I1" s="313"/>
      <c r="J1" s="409"/>
      <c r="K1" s="409"/>
    </row>
    <row r="2" spans="1:11" ht="36" customHeight="1">
      <c r="A2" s="404" t="s">
        <v>1</v>
      </c>
      <c r="B2" s="404"/>
      <c r="C2" s="408"/>
      <c r="D2" s="407"/>
      <c r="E2" s="406"/>
      <c r="F2" s="406"/>
      <c r="G2" s="405"/>
      <c r="H2" s="398"/>
      <c r="I2" s="313"/>
      <c r="J2" s="403"/>
      <c r="K2" s="402"/>
    </row>
    <row r="3" spans="1:11" ht="23.25" customHeight="1">
      <c r="A3" s="404" t="s">
        <v>1708</v>
      </c>
      <c r="B3" s="404"/>
      <c r="C3" s="404"/>
      <c r="D3" s="404"/>
      <c r="E3" s="404"/>
      <c r="F3" s="404"/>
      <c r="G3" s="404"/>
      <c r="H3" s="398"/>
      <c r="I3" s="313"/>
      <c r="J3" s="403"/>
      <c r="K3" s="402"/>
    </row>
    <row r="4" spans="1:11">
      <c r="A4" s="399" t="s">
        <v>360</v>
      </c>
      <c r="B4" s="401"/>
      <c r="C4" s="401"/>
      <c r="D4" s="400"/>
      <c r="E4" s="399"/>
      <c r="F4" s="399"/>
      <c r="G4" s="399"/>
      <c r="H4" s="398"/>
    </row>
    <row r="5" spans="1:11">
      <c r="A5" s="342" t="s">
        <v>1707</v>
      </c>
      <c r="B5" s="301"/>
      <c r="C5" s="301"/>
      <c r="D5" s="365"/>
      <c r="E5" s="342"/>
      <c r="F5" s="342"/>
      <c r="G5" s="311"/>
      <c r="H5" s="397"/>
    </row>
    <row r="6" spans="1:11">
      <c r="A6" s="342"/>
      <c r="B6" s="267" t="s">
        <v>4</v>
      </c>
      <c r="C6" s="267" t="s">
        <v>5</v>
      </c>
      <c r="D6" s="335" t="s">
        <v>6</v>
      </c>
      <c r="E6" s="327" t="s">
        <v>361</v>
      </c>
      <c r="F6" s="327" t="s">
        <v>361</v>
      </c>
      <c r="G6" s="327" t="s">
        <v>362</v>
      </c>
    </row>
    <row r="7" spans="1:11">
      <c r="B7" s="265"/>
      <c r="C7" s="265"/>
      <c r="D7" s="334"/>
      <c r="E7" s="327" t="s">
        <v>1016</v>
      </c>
      <c r="F7" s="327" t="s">
        <v>9</v>
      </c>
      <c r="G7" s="327" t="s">
        <v>10</v>
      </c>
    </row>
    <row r="8" spans="1:11" ht="16.5" customHeight="1">
      <c r="B8" s="259" t="s">
        <v>1706</v>
      </c>
      <c r="C8" s="259" t="s">
        <v>1705</v>
      </c>
      <c r="D8" s="307" t="s">
        <v>1704</v>
      </c>
      <c r="E8" s="257">
        <f>F8-6</f>
        <v>46325</v>
      </c>
      <c r="F8" s="257">
        <v>46331</v>
      </c>
      <c r="G8" s="257">
        <f>F8+32</f>
        <v>46363</v>
      </c>
    </row>
    <row r="9" spans="1:11">
      <c r="B9" s="257" t="s">
        <v>1703</v>
      </c>
      <c r="C9" s="257" t="s">
        <v>1702</v>
      </c>
      <c r="D9" s="306"/>
      <c r="E9" s="257">
        <f>F9-6</f>
        <v>46332</v>
      </c>
      <c r="F9" s="257">
        <f>F8+7</f>
        <v>46338</v>
      </c>
      <c r="G9" s="257">
        <f>F9+32</f>
        <v>46370</v>
      </c>
    </row>
    <row r="10" spans="1:11">
      <c r="B10" s="259" t="s">
        <v>1701</v>
      </c>
      <c r="C10" s="259" t="s">
        <v>1700</v>
      </c>
      <c r="D10" s="306"/>
      <c r="E10" s="257">
        <f>F10-6</f>
        <v>46339</v>
      </c>
      <c r="F10" s="257">
        <f>F9+7</f>
        <v>46345</v>
      </c>
      <c r="G10" s="257">
        <f>F10+32</f>
        <v>46377</v>
      </c>
      <c r="H10" s="396"/>
    </row>
    <row r="11" spans="1:11">
      <c r="B11" s="257" t="s">
        <v>1699</v>
      </c>
      <c r="C11" s="257"/>
      <c r="D11" s="306"/>
      <c r="E11" s="257">
        <f>F11-6</f>
        <v>46346</v>
      </c>
      <c r="F11" s="257">
        <f>F10+7</f>
        <v>46352</v>
      </c>
      <c r="G11" s="257">
        <f>F11+32</f>
        <v>46384</v>
      </c>
    </row>
    <row r="12" spans="1:11">
      <c r="B12" s="259" t="s">
        <v>1698</v>
      </c>
      <c r="C12" s="259" t="s">
        <v>1697</v>
      </c>
      <c r="D12" s="305"/>
      <c r="E12" s="257">
        <f>F12-6</f>
        <v>46353</v>
      </c>
      <c r="F12" s="257">
        <f>F11+7</f>
        <v>46359</v>
      </c>
      <c r="G12" s="257">
        <f>F12+32</f>
        <v>46391</v>
      </c>
    </row>
    <row r="13" spans="1:11">
      <c r="B13" s="254"/>
      <c r="C13" s="254"/>
    </row>
    <row r="14" spans="1:11">
      <c r="B14" s="267" t="s">
        <v>4</v>
      </c>
      <c r="C14" s="267" t="s">
        <v>5</v>
      </c>
      <c r="D14" s="335" t="s">
        <v>6</v>
      </c>
      <c r="E14" s="327" t="s">
        <v>361</v>
      </c>
      <c r="F14" s="327" t="s">
        <v>361</v>
      </c>
      <c r="G14" s="327" t="s">
        <v>362</v>
      </c>
    </row>
    <row r="15" spans="1:11">
      <c r="B15" s="265"/>
      <c r="C15" s="265"/>
      <c r="D15" s="334"/>
      <c r="E15" s="327" t="s">
        <v>1016</v>
      </c>
      <c r="F15" s="327" t="s">
        <v>9</v>
      </c>
      <c r="G15" s="327" t="s">
        <v>10</v>
      </c>
    </row>
    <row r="16" spans="1:11" ht="16.5" customHeight="1">
      <c r="B16" s="259" t="s">
        <v>14</v>
      </c>
      <c r="C16" s="259" t="s">
        <v>15</v>
      </c>
      <c r="D16" s="307" t="s">
        <v>1633</v>
      </c>
      <c r="E16" s="257">
        <f>F16-4</f>
        <v>46323</v>
      </c>
      <c r="F16" s="257">
        <v>46327</v>
      </c>
      <c r="G16" s="257">
        <f>F16+33</f>
        <v>46360</v>
      </c>
    </row>
    <row r="17" spans="1:7">
      <c r="B17" s="282" t="s">
        <v>17</v>
      </c>
      <c r="C17" s="282"/>
      <c r="D17" s="306"/>
      <c r="E17" s="281">
        <f>F17-4</f>
        <v>46330</v>
      </c>
      <c r="F17" s="281">
        <f>F16+7</f>
        <v>46334</v>
      </c>
      <c r="G17" s="281">
        <f>F17+33</f>
        <v>46367</v>
      </c>
    </row>
    <row r="18" spans="1:7">
      <c r="B18" s="259" t="s">
        <v>1632</v>
      </c>
      <c r="C18" s="259" t="s">
        <v>1620</v>
      </c>
      <c r="D18" s="306"/>
      <c r="E18" s="257">
        <f>F18-4</f>
        <v>46337</v>
      </c>
      <c r="F18" s="257">
        <f>F17+7</f>
        <v>46341</v>
      </c>
      <c r="G18" s="257">
        <f>F18+33</f>
        <v>46374</v>
      </c>
    </row>
    <row r="19" spans="1:7">
      <c r="B19" s="257" t="s">
        <v>1631</v>
      </c>
      <c r="C19" s="257" t="s">
        <v>88</v>
      </c>
      <c r="D19" s="306"/>
      <c r="E19" s="257">
        <f>F19-4</f>
        <v>46344</v>
      </c>
      <c r="F19" s="257">
        <f>F18+7</f>
        <v>46348</v>
      </c>
      <c r="G19" s="257">
        <f>F19+33</f>
        <v>46381</v>
      </c>
    </row>
    <row r="20" spans="1:7">
      <c r="B20" s="259" t="s">
        <v>1630</v>
      </c>
      <c r="C20" s="259" t="s">
        <v>1629</v>
      </c>
      <c r="D20" s="305"/>
      <c r="E20" s="257">
        <f>F20-4</f>
        <v>46351</v>
      </c>
      <c r="F20" s="257">
        <f>F19+7</f>
        <v>46355</v>
      </c>
      <c r="G20" s="257">
        <f>F20+33</f>
        <v>46388</v>
      </c>
    </row>
    <row r="21" spans="1:7">
      <c r="B21" s="254"/>
      <c r="C21" s="254"/>
    </row>
    <row r="22" spans="1:7">
      <c r="B22" s="271"/>
      <c r="C22" s="271"/>
      <c r="D22" s="373"/>
      <c r="E22" s="271"/>
      <c r="F22" s="271"/>
      <c r="G22" s="271"/>
    </row>
    <row r="23" spans="1:7">
      <c r="A23" s="365" t="s">
        <v>345</v>
      </c>
      <c r="B23" s="254"/>
      <c r="C23" s="254"/>
      <c r="E23" s="342"/>
      <c r="F23" s="342"/>
      <c r="G23" s="311"/>
    </row>
    <row r="24" spans="1:7">
      <c r="B24" s="267" t="s">
        <v>4</v>
      </c>
      <c r="C24" s="267" t="s">
        <v>5</v>
      </c>
      <c r="D24" s="335" t="s">
        <v>6</v>
      </c>
      <c r="E24" s="327" t="s">
        <v>361</v>
      </c>
      <c r="F24" s="327" t="s">
        <v>361</v>
      </c>
      <c r="G24" s="327" t="s">
        <v>370</v>
      </c>
    </row>
    <row r="25" spans="1:7">
      <c r="B25" s="265"/>
      <c r="C25" s="265"/>
      <c r="D25" s="334"/>
      <c r="E25" s="327" t="s">
        <v>1016</v>
      </c>
      <c r="F25" s="327" t="s">
        <v>9</v>
      </c>
      <c r="G25" s="327" t="s">
        <v>10</v>
      </c>
    </row>
    <row r="26" spans="1:7" ht="16.5" customHeight="1">
      <c r="B26" s="282" t="s">
        <v>17</v>
      </c>
      <c r="C26" s="282"/>
      <c r="D26" s="307" t="s">
        <v>1680</v>
      </c>
      <c r="E26" s="281">
        <f>F26-5</f>
        <v>46324</v>
      </c>
      <c r="F26" s="281">
        <v>46329</v>
      </c>
      <c r="G26" s="281">
        <f>F26+32</f>
        <v>46361</v>
      </c>
    </row>
    <row r="27" spans="1:7">
      <c r="B27" s="259" t="s">
        <v>33</v>
      </c>
      <c r="C27" s="259" t="s">
        <v>34</v>
      </c>
      <c r="D27" s="306"/>
      <c r="E27" s="257">
        <f>F27-5</f>
        <v>46331</v>
      </c>
      <c r="F27" s="257">
        <f>F26+7</f>
        <v>46336</v>
      </c>
      <c r="G27" s="257">
        <f>F27+32</f>
        <v>46368</v>
      </c>
    </row>
    <row r="28" spans="1:7">
      <c r="B28" s="257" t="s">
        <v>1679</v>
      </c>
      <c r="C28" s="257" t="s">
        <v>1678</v>
      </c>
      <c r="D28" s="306"/>
      <c r="E28" s="257">
        <f>F28-5</f>
        <v>46338</v>
      </c>
      <c r="F28" s="257">
        <f>F27+7</f>
        <v>46343</v>
      </c>
      <c r="G28" s="257">
        <f>F28+32</f>
        <v>46375</v>
      </c>
    </row>
    <row r="29" spans="1:7">
      <c r="B29" s="259" t="s">
        <v>1677</v>
      </c>
      <c r="C29" s="259" t="s">
        <v>417</v>
      </c>
      <c r="D29" s="306"/>
      <c r="E29" s="257">
        <f>F29-5</f>
        <v>46345</v>
      </c>
      <c r="F29" s="257">
        <f>F28+7</f>
        <v>46350</v>
      </c>
      <c r="G29" s="257">
        <f>F29+32</f>
        <v>46382</v>
      </c>
    </row>
    <row r="30" spans="1:7">
      <c r="B30" s="257" t="s">
        <v>1676</v>
      </c>
      <c r="C30" s="257"/>
      <c r="D30" s="305"/>
      <c r="E30" s="257">
        <f>F30-5</f>
        <v>46352</v>
      </c>
      <c r="F30" s="257">
        <f>F29+7</f>
        <v>46357</v>
      </c>
      <c r="G30" s="257">
        <f>F30+32</f>
        <v>46389</v>
      </c>
    </row>
    <row r="31" spans="1:7">
      <c r="B31" s="395"/>
      <c r="C31" s="364"/>
      <c r="D31" s="365"/>
      <c r="E31" s="342"/>
      <c r="F31" s="342"/>
      <c r="G31" s="271"/>
    </row>
    <row r="32" spans="1:7">
      <c r="A32" s="342" t="s">
        <v>22</v>
      </c>
      <c r="B32" s="254"/>
      <c r="C32" s="254"/>
      <c r="E32" s="342"/>
      <c r="F32" s="342"/>
      <c r="G32" s="311"/>
    </row>
    <row r="33" spans="2:7">
      <c r="B33" s="267" t="s">
        <v>4</v>
      </c>
      <c r="C33" s="267" t="s">
        <v>5</v>
      </c>
      <c r="D33" s="335" t="s">
        <v>6</v>
      </c>
      <c r="E33" s="327" t="s">
        <v>361</v>
      </c>
      <c r="F33" s="327" t="s">
        <v>361</v>
      </c>
      <c r="G33" s="327" t="s">
        <v>365</v>
      </c>
    </row>
    <row r="34" spans="2:7">
      <c r="B34" s="265"/>
      <c r="C34" s="265"/>
      <c r="D34" s="334"/>
      <c r="E34" s="327" t="s">
        <v>1016</v>
      </c>
      <c r="F34" s="327" t="s">
        <v>9</v>
      </c>
      <c r="G34" s="327" t="s">
        <v>10</v>
      </c>
    </row>
    <row r="35" spans="2:7" ht="16.5" customHeight="1">
      <c r="B35" s="257" t="s">
        <v>25</v>
      </c>
      <c r="C35" s="257" t="s">
        <v>1696</v>
      </c>
      <c r="D35" s="307" t="s">
        <v>1695</v>
      </c>
      <c r="E35" s="257">
        <f>F35-5</f>
        <v>46325</v>
      </c>
      <c r="F35" s="257">
        <v>46330</v>
      </c>
      <c r="G35" s="257">
        <f>F35+29</f>
        <v>46359</v>
      </c>
    </row>
    <row r="36" spans="2:7">
      <c r="B36" s="259" t="s">
        <v>1694</v>
      </c>
      <c r="C36" s="259" t="s">
        <v>1693</v>
      </c>
      <c r="D36" s="306"/>
      <c r="E36" s="257">
        <f>F36-5</f>
        <v>46332</v>
      </c>
      <c r="F36" s="257">
        <f>F35+7</f>
        <v>46337</v>
      </c>
      <c r="G36" s="257">
        <f>F36+29</f>
        <v>46366</v>
      </c>
    </row>
    <row r="37" spans="2:7">
      <c r="B37" s="257" t="s">
        <v>1692</v>
      </c>
      <c r="C37" s="257" t="s">
        <v>1691</v>
      </c>
      <c r="D37" s="306"/>
      <c r="E37" s="257">
        <f>F37-5</f>
        <v>46339</v>
      </c>
      <c r="F37" s="257">
        <f>F36+7</f>
        <v>46344</v>
      </c>
      <c r="G37" s="257">
        <f>F37+29</f>
        <v>46373</v>
      </c>
    </row>
    <row r="38" spans="2:7">
      <c r="B38" s="257" t="s">
        <v>1690</v>
      </c>
      <c r="C38" s="257" t="s">
        <v>1689</v>
      </c>
      <c r="D38" s="306"/>
      <c r="E38" s="257">
        <f>F38-5</f>
        <v>46346</v>
      </c>
      <c r="F38" s="257">
        <f>F37+7</f>
        <v>46351</v>
      </c>
      <c r="G38" s="257">
        <f>F38+29</f>
        <v>46380</v>
      </c>
    </row>
    <row r="39" spans="2:7">
      <c r="B39" s="259" t="s">
        <v>1676</v>
      </c>
      <c r="C39" s="259"/>
      <c r="D39" s="305"/>
      <c r="E39" s="257">
        <f>F39-5</f>
        <v>46353</v>
      </c>
      <c r="F39" s="257">
        <f>F38+7</f>
        <v>46358</v>
      </c>
      <c r="G39" s="257">
        <f>F39+29</f>
        <v>46387</v>
      </c>
    </row>
    <row r="40" spans="2:7">
      <c r="B40" s="292"/>
      <c r="C40" s="292"/>
      <c r="D40" s="309"/>
      <c r="E40" s="271"/>
      <c r="F40" s="271"/>
      <c r="G40" s="271"/>
    </row>
    <row r="41" spans="2:7">
      <c r="B41" s="267" t="s">
        <v>4</v>
      </c>
      <c r="C41" s="267" t="s">
        <v>5</v>
      </c>
      <c r="D41" s="335" t="s">
        <v>6</v>
      </c>
      <c r="E41" s="327" t="s">
        <v>361</v>
      </c>
      <c r="F41" s="327" t="s">
        <v>361</v>
      </c>
      <c r="G41" s="327" t="s">
        <v>365</v>
      </c>
    </row>
    <row r="42" spans="2:7">
      <c r="B42" s="265"/>
      <c r="C42" s="265"/>
      <c r="D42" s="334"/>
      <c r="E42" s="327" t="s">
        <v>1016</v>
      </c>
      <c r="F42" s="327" t="s">
        <v>9</v>
      </c>
      <c r="G42" s="327" t="s">
        <v>10</v>
      </c>
    </row>
    <row r="43" spans="2:7" ht="17.25" customHeight="1">
      <c r="B43" s="282" t="s">
        <v>17</v>
      </c>
      <c r="C43" s="282"/>
      <c r="D43" s="307" t="s">
        <v>1672</v>
      </c>
      <c r="E43" s="281">
        <f>F43-4</f>
        <v>46323</v>
      </c>
      <c r="F43" s="281">
        <v>46327</v>
      </c>
      <c r="G43" s="281">
        <f>F43+37</f>
        <v>46364</v>
      </c>
    </row>
    <row r="44" spans="2:7">
      <c r="B44" s="259" t="s">
        <v>1671</v>
      </c>
      <c r="C44" s="259" t="s">
        <v>88</v>
      </c>
      <c r="D44" s="306"/>
      <c r="E44" s="257">
        <f>F44-4</f>
        <v>46330</v>
      </c>
      <c r="F44" s="257">
        <f>F43+7</f>
        <v>46334</v>
      </c>
      <c r="G44" s="257">
        <f>F44+37</f>
        <v>46371</v>
      </c>
    </row>
    <row r="45" spans="2:7">
      <c r="B45" s="282" t="s">
        <v>17</v>
      </c>
      <c r="C45" s="282"/>
      <c r="D45" s="306"/>
      <c r="E45" s="281">
        <f>F45-4</f>
        <v>46337</v>
      </c>
      <c r="F45" s="281">
        <f>F44+7</f>
        <v>46341</v>
      </c>
      <c r="G45" s="281">
        <f>F45+37</f>
        <v>46378</v>
      </c>
    </row>
    <row r="46" spans="2:7">
      <c r="B46" s="257" t="s">
        <v>1670</v>
      </c>
      <c r="C46" s="257" t="s">
        <v>89</v>
      </c>
      <c r="D46" s="305"/>
      <c r="E46" s="257">
        <f>F46-4</f>
        <v>46344</v>
      </c>
      <c r="F46" s="257">
        <f>F45+7</f>
        <v>46348</v>
      </c>
      <c r="G46" s="257">
        <f>F46+37</f>
        <v>46385</v>
      </c>
    </row>
    <row r="47" spans="2:7">
      <c r="B47" s="257" t="s">
        <v>1669</v>
      </c>
      <c r="C47" s="257" t="s">
        <v>11</v>
      </c>
      <c r="D47" s="326"/>
      <c r="E47" s="257">
        <f>F47-4</f>
        <v>46351</v>
      </c>
      <c r="F47" s="257">
        <f>F46+7</f>
        <v>46355</v>
      </c>
      <c r="G47" s="257">
        <f>F47+37</f>
        <v>46392</v>
      </c>
    </row>
    <row r="48" spans="2:7">
      <c r="B48" s="271"/>
      <c r="C48" s="271"/>
      <c r="D48" s="309"/>
      <c r="E48" s="271"/>
      <c r="F48" s="271"/>
      <c r="G48" s="271"/>
    </row>
    <row r="49" spans="1:7">
      <c r="A49" s="342" t="s">
        <v>28</v>
      </c>
      <c r="B49" s="254"/>
      <c r="C49" s="254"/>
    </row>
    <row r="50" spans="1:7">
      <c r="A50" s="342"/>
      <c r="B50" s="267" t="s">
        <v>4</v>
      </c>
      <c r="C50" s="267" t="s">
        <v>5</v>
      </c>
      <c r="D50" s="335" t="s">
        <v>6</v>
      </c>
      <c r="E50" s="327" t="s">
        <v>361</v>
      </c>
      <c r="F50" s="327" t="s">
        <v>361</v>
      </c>
      <c r="G50" s="327" t="s">
        <v>369</v>
      </c>
    </row>
    <row r="51" spans="1:7">
      <c r="A51" s="342"/>
      <c r="B51" s="265"/>
      <c r="C51" s="265"/>
      <c r="D51" s="334"/>
      <c r="E51" s="327" t="s">
        <v>1016</v>
      </c>
      <c r="F51" s="327" t="s">
        <v>9</v>
      </c>
      <c r="G51" s="327" t="s">
        <v>10</v>
      </c>
    </row>
    <row r="52" spans="1:7" ht="16.5" customHeight="1">
      <c r="A52" s="342"/>
      <c r="B52" s="259" t="s">
        <v>1706</v>
      </c>
      <c r="C52" s="259" t="s">
        <v>1705</v>
      </c>
      <c r="D52" s="307" t="s">
        <v>1704</v>
      </c>
      <c r="E52" s="257">
        <f>F52-6</f>
        <v>46325</v>
      </c>
      <c r="F52" s="257">
        <v>46331</v>
      </c>
      <c r="G52" s="257">
        <f>F52+32</f>
        <v>46363</v>
      </c>
    </row>
    <row r="53" spans="1:7">
      <c r="A53" s="342"/>
      <c r="B53" s="257" t="s">
        <v>1703</v>
      </c>
      <c r="C53" s="257" t="s">
        <v>1702</v>
      </c>
      <c r="D53" s="306"/>
      <c r="E53" s="257">
        <f>F53-6</f>
        <v>46332</v>
      </c>
      <c r="F53" s="257">
        <f>F52+7</f>
        <v>46338</v>
      </c>
      <c r="G53" s="257">
        <f>F53+32</f>
        <v>46370</v>
      </c>
    </row>
    <row r="54" spans="1:7">
      <c r="A54" s="342"/>
      <c r="B54" s="259" t="s">
        <v>1701</v>
      </c>
      <c r="C54" s="259" t="s">
        <v>1700</v>
      </c>
      <c r="D54" s="306"/>
      <c r="E54" s="257">
        <f>F54-6</f>
        <v>46339</v>
      </c>
      <c r="F54" s="257">
        <f>F53+7</f>
        <v>46345</v>
      </c>
      <c r="G54" s="257">
        <f>F54+32</f>
        <v>46377</v>
      </c>
    </row>
    <row r="55" spans="1:7">
      <c r="A55" s="342"/>
      <c r="B55" s="257" t="s">
        <v>1699</v>
      </c>
      <c r="C55" s="257"/>
      <c r="D55" s="306"/>
      <c r="E55" s="257">
        <f>F55-6</f>
        <v>46346</v>
      </c>
      <c r="F55" s="257">
        <f>F54+7</f>
        <v>46352</v>
      </c>
      <c r="G55" s="257">
        <f>F55+32</f>
        <v>46384</v>
      </c>
    </row>
    <row r="56" spans="1:7">
      <c r="A56" s="342"/>
      <c r="B56" s="259" t="s">
        <v>1698</v>
      </c>
      <c r="C56" s="259" t="s">
        <v>1697</v>
      </c>
      <c r="D56" s="305"/>
      <c r="E56" s="257">
        <f>F56-6</f>
        <v>46353</v>
      </c>
      <c r="F56" s="257">
        <f>F55+7</f>
        <v>46359</v>
      </c>
      <c r="G56" s="257">
        <f>F56+32</f>
        <v>46391</v>
      </c>
    </row>
    <row r="57" spans="1:7">
      <c r="A57" s="342"/>
      <c r="B57" s="342"/>
      <c r="C57" s="342"/>
      <c r="D57" s="365"/>
      <c r="E57" s="342"/>
      <c r="F57" s="342"/>
      <c r="G57" s="342"/>
    </row>
    <row r="58" spans="1:7">
      <c r="B58" s="267" t="s">
        <v>4</v>
      </c>
      <c r="C58" s="267" t="s">
        <v>5</v>
      </c>
      <c r="D58" s="335" t="s">
        <v>6</v>
      </c>
      <c r="E58" s="327" t="s">
        <v>361</v>
      </c>
      <c r="F58" s="327" t="s">
        <v>361</v>
      </c>
      <c r="G58" s="327" t="s">
        <v>369</v>
      </c>
    </row>
    <row r="59" spans="1:7">
      <c r="B59" s="265"/>
      <c r="C59" s="265"/>
      <c r="D59" s="334"/>
      <c r="E59" s="327" t="s">
        <v>1016</v>
      </c>
      <c r="F59" s="327" t="s">
        <v>9</v>
      </c>
      <c r="G59" s="327" t="s">
        <v>10</v>
      </c>
    </row>
    <row r="60" spans="1:7" ht="16.5" customHeight="1">
      <c r="B60" s="259" t="s">
        <v>14</v>
      </c>
      <c r="C60" s="259" t="s">
        <v>15</v>
      </c>
      <c r="D60" s="307" t="s">
        <v>1633</v>
      </c>
      <c r="E60" s="257">
        <f>F60-4</f>
        <v>46323</v>
      </c>
      <c r="F60" s="257">
        <v>46327</v>
      </c>
      <c r="G60" s="257">
        <f>F60+30</f>
        <v>46357</v>
      </c>
    </row>
    <row r="61" spans="1:7">
      <c r="B61" s="282" t="s">
        <v>17</v>
      </c>
      <c r="C61" s="282"/>
      <c r="D61" s="306"/>
      <c r="E61" s="281">
        <f>F61-4</f>
        <v>46330</v>
      </c>
      <c r="F61" s="281">
        <f>F60+7</f>
        <v>46334</v>
      </c>
      <c r="G61" s="281">
        <f>F61+30</f>
        <v>46364</v>
      </c>
    </row>
    <row r="62" spans="1:7">
      <c r="B62" s="259" t="s">
        <v>1632</v>
      </c>
      <c r="C62" s="259" t="s">
        <v>1620</v>
      </c>
      <c r="D62" s="306"/>
      <c r="E62" s="257">
        <f>F62-4</f>
        <v>46337</v>
      </c>
      <c r="F62" s="257">
        <f>F61+7</f>
        <v>46341</v>
      </c>
      <c r="G62" s="257">
        <f>F62+30</f>
        <v>46371</v>
      </c>
    </row>
    <row r="63" spans="1:7">
      <c r="B63" s="257" t="s">
        <v>1631</v>
      </c>
      <c r="C63" s="257" t="s">
        <v>88</v>
      </c>
      <c r="D63" s="306"/>
      <c r="E63" s="257">
        <f>F63-4</f>
        <v>46344</v>
      </c>
      <c r="F63" s="257">
        <f>F62+7</f>
        <v>46348</v>
      </c>
      <c r="G63" s="257">
        <f>F63+30</f>
        <v>46378</v>
      </c>
    </row>
    <row r="64" spans="1:7">
      <c r="B64" s="259" t="s">
        <v>1630</v>
      </c>
      <c r="C64" s="259" t="s">
        <v>1629</v>
      </c>
      <c r="D64" s="305"/>
      <c r="E64" s="257">
        <f>F64-4</f>
        <v>46351</v>
      </c>
      <c r="F64" s="257">
        <f>F63+7</f>
        <v>46355</v>
      </c>
      <c r="G64" s="257">
        <f>F64+30</f>
        <v>46385</v>
      </c>
    </row>
    <row r="65" spans="1:7">
      <c r="B65" s="271"/>
      <c r="C65" s="271"/>
      <c r="D65" s="309"/>
      <c r="E65" s="271"/>
      <c r="F65" s="271"/>
      <c r="G65" s="271"/>
    </row>
    <row r="66" spans="1:7">
      <c r="A66" s="342" t="s">
        <v>35</v>
      </c>
      <c r="B66" s="292"/>
      <c r="C66" s="292"/>
      <c r="D66" s="309"/>
      <c r="E66" s="271"/>
      <c r="F66" s="271"/>
      <c r="G66" s="271"/>
    </row>
    <row r="67" spans="1:7">
      <c r="B67" s="267" t="s">
        <v>4</v>
      </c>
      <c r="C67" s="267" t="s">
        <v>5</v>
      </c>
      <c r="D67" s="335" t="s">
        <v>6</v>
      </c>
      <c r="E67" s="327" t="s">
        <v>361</v>
      </c>
      <c r="F67" s="327" t="s">
        <v>361</v>
      </c>
      <c r="G67" s="327" t="s">
        <v>35</v>
      </c>
    </row>
    <row r="68" spans="1:7">
      <c r="B68" s="265"/>
      <c r="C68" s="265"/>
      <c r="D68" s="334"/>
      <c r="E68" s="327" t="s">
        <v>1016</v>
      </c>
      <c r="F68" s="327" t="s">
        <v>9</v>
      </c>
      <c r="G68" s="327" t="s">
        <v>10</v>
      </c>
    </row>
    <row r="69" spans="1:7" ht="16.5" customHeight="1">
      <c r="B69" s="257" t="s">
        <v>25</v>
      </c>
      <c r="C69" s="257" t="s">
        <v>1696</v>
      </c>
      <c r="D69" s="307" t="s">
        <v>1695</v>
      </c>
      <c r="E69" s="257">
        <f>F69-5</f>
        <v>46325</v>
      </c>
      <c r="F69" s="257">
        <v>46330</v>
      </c>
      <c r="G69" s="257">
        <f>F69+27</f>
        <v>46357</v>
      </c>
    </row>
    <row r="70" spans="1:7">
      <c r="B70" s="259" t="s">
        <v>1694</v>
      </c>
      <c r="C70" s="259" t="s">
        <v>1693</v>
      </c>
      <c r="D70" s="306"/>
      <c r="E70" s="257">
        <f>F70-5</f>
        <v>46332</v>
      </c>
      <c r="F70" s="257">
        <f>F69+7</f>
        <v>46337</v>
      </c>
      <c r="G70" s="257">
        <f>F70+27</f>
        <v>46364</v>
      </c>
    </row>
    <row r="71" spans="1:7">
      <c r="B71" s="257" t="s">
        <v>1692</v>
      </c>
      <c r="C71" s="257" t="s">
        <v>1691</v>
      </c>
      <c r="D71" s="306"/>
      <c r="E71" s="257">
        <f>F71-5</f>
        <v>46339</v>
      </c>
      <c r="F71" s="257">
        <f>F70+7</f>
        <v>46344</v>
      </c>
      <c r="G71" s="257">
        <f>F71+27</f>
        <v>46371</v>
      </c>
    </row>
    <row r="72" spans="1:7">
      <c r="B72" s="257" t="s">
        <v>1690</v>
      </c>
      <c r="C72" s="257" t="s">
        <v>1689</v>
      </c>
      <c r="D72" s="306"/>
      <c r="E72" s="257">
        <f>F72-5</f>
        <v>46346</v>
      </c>
      <c r="F72" s="257">
        <f>F71+7</f>
        <v>46351</v>
      </c>
      <c r="G72" s="257">
        <f>F72+27</f>
        <v>46378</v>
      </c>
    </row>
    <row r="73" spans="1:7">
      <c r="B73" s="259" t="s">
        <v>1676</v>
      </c>
      <c r="C73" s="259"/>
      <c r="D73" s="305"/>
      <c r="E73" s="257">
        <f>F73-5</f>
        <v>46353</v>
      </c>
      <c r="F73" s="257">
        <f>F72+7</f>
        <v>46358</v>
      </c>
      <c r="G73" s="257">
        <f>F73+27</f>
        <v>46385</v>
      </c>
    </row>
    <row r="74" spans="1:7">
      <c r="B74" s="292"/>
      <c r="C74" s="292"/>
      <c r="D74" s="309"/>
      <c r="E74" s="271"/>
      <c r="F74" s="271"/>
      <c r="G74" s="271"/>
    </row>
    <row r="75" spans="1:7">
      <c r="B75" s="292"/>
      <c r="C75" s="292"/>
      <c r="D75" s="309"/>
      <c r="E75" s="271"/>
      <c r="F75" s="271"/>
      <c r="G75" s="271"/>
    </row>
    <row r="76" spans="1:7">
      <c r="B76" s="267" t="s">
        <v>4</v>
      </c>
      <c r="C76" s="267" t="s">
        <v>5</v>
      </c>
      <c r="D76" s="335" t="s">
        <v>6</v>
      </c>
      <c r="E76" s="327" t="s">
        <v>361</v>
      </c>
      <c r="F76" s="327" t="s">
        <v>361</v>
      </c>
      <c r="G76" s="327" t="s">
        <v>35</v>
      </c>
    </row>
    <row r="77" spans="1:7">
      <c r="B77" s="265"/>
      <c r="C77" s="265"/>
      <c r="D77" s="334"/>
      <c r="E77" s="327" t="s">
        <v>1016</v>
      </c>
      <c r="F77" s="327" t="s">
        <v>9</v>
      </c>
      <c r="G77" s="327" t="s">
        <v>10</v>
      </c>
    </row>
    <row r="78" spans="1:7" ht="16.5" customHeight="1">
      <c r="B78" s="282" t="s">
        <v>17</v>
      </c>
      <c r="C78" s="282"/>
      <c r="D78" s="307" t="s">
        <v>1672</v>
      </c>
      <c r="E78" s="281">
        <f>F78-4</f>
        <v>46323</v>
      </c>
      <c r="F78" s="281">
        <v>46327</v>
      </c>
      <c r="G78" s="281">
        <f>F78+34</f>
        <v>46361</v>
      </c>
    </row>
    <row r="79" spans="1:7">
      <c r="B79" s="259" t="s">
        <v>1671</v>
      </c>
      <c r="C79" s="259" t="s">
        <v>88</v>
      </c>
      <c r="D79" s="306"/>
      <c r="E79" s="257">
        <f>F79-4</f>
        <v>46330</v>
      </c>
      <c r="F79" s="257">
        <f>F78+7</f>
        <v>46334</v>
      </c>
      <c r="G79" s="257">
        <f>F79+34</f>
        <v>46368</v>
      </c>
    </row>
    <row r="80" spans="1:7" ht="16.5" customHeight="1">
      <c r="B80" s="282" t="s">
        <v>17</v>
      </c>
      <c r="C80" s="282"/>
      <c r="D80" s="306"/>
      <c r="E80" s="281">
        <f>F80-4</f>
        <v>46337</v>
      </c>
      <c r="F80" s="281">
        <f>F79+7</f>
        <v>46341</v>
      </c>
      <c r="G80" s="281">
        <f>F80+34</f>
        <v>46375</v>
      </c>
    </row>
    <row r="81" spans="1:7">
      <c r="B81" s="257" t="s">
        <v>1670</v>
      </c>
      <c r="C81" s="257" t="s">
        <v>89</v>
      </c>
      <c r="D81" s="305"/>
      <c r="E81" s="257">
        <f>F81-4</f>
        <v>46344</v>
      </c>
      <c r="F81" s="257">
        <f>F80+7</f>
        <v>46348</v>
      </c>
      <c r="G81" s="257">
        <f>F81+34</f>
        <v>46382</v>
      </c>
    </row>
    <row r="82" spans="1:7">
      <c r="B82" s="257" t="s">
        <v>1669</v>
      </c>
      <c r="C82" s="257" t="s">
        <v>11</v>
      </c>
      <c r="D82" s="326"/>
      <c r="E82" s="257">
        <f>F82-4</f>
        <v>46351</v>
      </c>
      <c r="F82" s="257">
        <f>F81+7</f>
        <v>46355</v>
      </c>
      <c r="G82" s="257">
        <f>F82+34</f>
        <v>46389</v>
      </c>
    </row>
    <row r="83" spans="1:7">
      <c r="B83" s="292"/>
      <c r="C83" s="292"/>
      <c r="D83" s="309"/>
      <c r="E83" s="271"/>
      <c r="F83" s="271"/>
      <c r="G83" s="271"/>
    </row>
    <row r="84" spans="1:7">
      <c r="A84" s="342" t="s">
        <v>27</v>
      </c>
      <c r="B84" s="342"/>
      <c r="C84" s="342"/>
      <c r="G84" s="311"/>
    </row>
    <row r="85" spans="1:7">
      <c r="B85" s="267" t="s">
        <v>4</v>
      </c>
      <c r="C85" s="267" t="s">
        <v>5</v>
      </c>
      <c r="D85" s="335" t="s">
        <v>6</v>
      </c>
      <c r="E85" s="327" t="s">
        <v>361</v>
      </c>
      <c r="F85" s="327" t="s">
        <v>361</v>
      </c>
      <c r="G85" s="327" t="s">
        <v>368</v>
      </c>
    </row>
    <row r="86" spans="1:7">
      <c r="B86" s="265"/>
      <c r="C86" s="265"/>
      <c r="D86" s="334"/>
      <c r="E86" s="327" t="s">
        <v>1016</v>
      </c>
      <c r="F86" s="327" t="s">
        <v>9</v>
      </c>
      <c r="G86" s="327" t="s">
        <v>10</v>
      </c>
    </row>
    <row r="87" spans="1:7" ht="16.5" customHeight="1">
      <c r="B87" s="259" t="s">
        <v>14</v>
      </c>
      <c r="C87" s="259" t="s">
        <v>15</v>
      </c>
      <c r="D87" s="307" t="s">
        <v>1633</v>
      </c>
      <c r="E87" s="257">
        <f>F87-4</f>
        <v>46323</v>
      </c>
      <c r="F87" s="257">
        <v>46327</v>
      </c>
      <c r="G87" s="257">
        <f>F87+35</f>
        <v>46362</v>
      </c>
    </row>
    <row r="88" spans="1:7">
      <c r="B88" s="282" t="s">
        <v>17</v>
      </c>
      <c r="C88" s="282"/>
      <c r="D88" s="306"/>
      <c r="E88" s="281">
        <f>F88-4</f>
        <v>46330</v>
      </c>
      <c r="F88" s="281">
        <f>F87+7</f>
        <v>46334</v>
      </c>
      <c r="G88" s="281">
        <f>F88+35</f>
        <v>46369</v>
      </c>
    </row>
    <row r="89" spans="1:7">
      <c r="B89" s="259" t="s">
        <v>1632</v>
      </c>
      <c r="C89" s="259" t="s">
        <v>1620</v>
      </c>
      <c r="D89" s="306"/>
      <c r="E89" s="257">
        <f>F89-4</f>
        <v>46337</v>
      </c>
      <c r="F89" s="257">
        <f>F88+7</f>
        <v>46341</v>
      </c>
      <c r="G89" s="257">
        <f>F89+35</f>
        <v>46376</v>
      </c>
    </row>
    <row r="90" spans="1:7">
      <c r="B90" s="257" t="s">
        <v>1631</v>
      </c>
      <c r="C90" s="257" t="s">
        <v>88</v>
      </c>
      <c r="D90" s="306"/>
      <c r="E90" s="257">
        <f>F90-4</f>
        <v>46344</v>
      </c>
      <c r="F90" s="257">
        <f>F89+7</f>
        <v>46348</v>
      </c>
      <c r="G90" s="257">
        <f>F90+35</f>
        <v>46383</v>
      </c>
    </row>
    <row r="91" spans="1:7">
      <c r="B91" s="259" t="s">
        <v>1630</v>
      </c>
      <c r="C91" s="259" t="s">
        <v>1629</v>
      </c>
      <c r="D91" s="305"/>
      <c r="E91" s="257">
        <f>F91-4</f>
        <v>46351</v>
      </c>
      <c r="F91" s="257">
        <f>F90+7</f>
        <v>46355</v>
      </c>
      <c r="G91" s="257">
        <f>F91+35</f>
        <v>46390</v>
      </c>
    </row>
    <row r="92" spans="1:7">
      <c r="B92" s="271"/>
      <c r="C92" s="271"/>
      <c r="D92" s="309"/>
      <c r="E92" s="271"/>
      <c r="F92" s="271"/>
      <c r="G92" s="271"/>
    </row>
    <row r="93" spans="1:7">
      <c r="B93" s="267" t="s">
        <v>4</v>
      </c>
      <c r="C93" s="267" t="s">
        <v>5</v>
      </c>
      <c r="D93" s="335" t="s">
        <v>6</v>
      </c>
      <c r="E93" s="327" t="s">
        <v>361</v>
      </c>
      <c r="F93" s="327" t="s">
        <v>361</v>
      </c>
      <c r="G93" s="327" t="s">
        <v>368</v>
      </c>
    </row>
    <row r="94" spans="1:7">
      <c r="B94" s="265"/>
      <c r="C94" s="265"/>
      <c r="D94" s="334"/>
      <c r="E94" s="327" t="s">
        <v>1016</v>
      </c>
      <c r="F94" s="327" t="s">
        <v>9</v>
      </c>
      <c r="G94" s="327" t="s">
        <v>10</v>
      </c>
    </row>
    <row r="95" spans="1:7" ht="16.5" customHeight="1">
      <c r="B95" s="282" t="s">
        <v>17</v>
      </c>
      <c r="C95" s="282"/>
      <c r="D95" s="307" t="s">
        <v>1687</v>
      </c>
      <c r="E95" s="281">
        <f>F95-4</f>
        <v>46329</v>
      </c>
      <c r="F95" s="281">
        <v>46333</v>
      </c>
      <c r="G95" s="281">
        <f>F95+38</f>
        <v>46371</v>
      </c>
    </row>
    <row r="96" spans="1:7">
      <c r="B96" s="259" t="s">
        <v>1686</v>
      </c>
      <c r="C96" s="259" t="s">
        <v>444</v>
      </c>
      <c r="D96" s="306"/>
      <c r="E96" s="257">
        <f>F96-4</f>
        <v>46336</v>
      </c>
      <c r="F96" s="257">
        <f>F95+7</f>
        <v>46340</v>
      </c>
      <c r="G96" s="257">
        <f>F96+38</f>
        <v>46378</v>
      </c>
    </row>
    <row r="97" spans="1:8" ht="16.5" customHeight="1">
      <c r="B97" s="257" t="s">
        <v>1685</v>
      </c>
      <c r="C97" s="257" t="s">
        <v>31</v>
      </c>
      <c r="D97" s="306"/>
      <c r="E97" s="257">
        <f>F97-4</f>
        <v>46343</v>
      </c>
      <c r="F97" s="257">
        <f>F96+7</f>
        <v>46347</v>
      </c>
      <c r="G97" s="257">
        <f>F97+38</f>
        <v>46385</v>
      </c>
    </row>
    <row r="98" spans="1:8">
      <c r="B98" s="257" t="s">
        <v>1684</v>
      </c>
      <c r="C98" s="257" t="s">
        <v>417</v>
      </c>
      <c r="D98" s="305"/>
      <c r="E98" s="257">
        <f>F98-4</f>
        <v>46350</v>
      </c>
      <c r="F98" s="257">
        <f>F97+7</f>
        <v>46354</v>
      </c>
      <c r="G98" s="257">
        <f>F98+38</f>
        <v>46392</v>
      </c>
    </row>
    <row r="99" spans="1:8">
      <c r="B99" s="257" t="s">
        <v>103</v>
      </c>
      <c r="C99" s="257" t="s">
        <v>103</v>
      </c>
      <c r="D99" s="326"/>
      <c r="E99" s="257">
        <f>F99-4</f>
        <v>46357</v>
      </c>
      <c r="F99" s="257">
        <f>F98+7</f>
        <v>46361</v>
      </c>
      <c r="G99" s="257">
        <f>F99+38</f>
        <v>46399</v>
      </c>
    </row>
    <row r="100" spans="1:8" s="313" customFormat="1">
      <c r="A100" s="321" t="s">
        <v>377</v>
      </c>
      <c r="B100" s="323"/>
      <c r="C100" s="323"/>
      <c r="D100" s="322"/>
      <c r="E100" s="321"/>
      <c r="F100" s="321"/>
      <c r="G100" s="321"/>
      <c r="H100" s="311"/>
    </row>
    <row r="101" spans="1:8">
      <c r="A101" s="342" t="s">
        <v>56</v>
      </c>
      <c r="B101" s="301"/>
      <c r="C101" s="301"/>
      <c r="D101" s="302"/>
      <c r="E101" s="301"/>
      <c r="F101" s="342"/>
      <c r="G101" s="342"/>
      <c r="H101" s="313"/>
    </row>
    <row r="102" spans="1:8">
      <c r="A102" s="342"/>
      <c r="B102" s="267" t="s">
        <v>4</v>
      </c>
      <c r="C102" s="267" t="s">
        <v>5</v>
      </c>
      <c r="D102" s="335" t="s">
        <v>6</v>
      </c>
      <c r="E102" s="327" t="s">
        <v>361</v>
      </c>
      <c r="F102" s="327" t="s">
        <v>361</v>
      </c>
      <c r="G102" s="327" t="s">
        <v>369</v>
      </c>
      <c r="H102" s="327" t="s">
        <v>1688</v>
      </c>
    </row>
    <row r="103" spans="1:8">
      <c r="A103" s="342"/>
      <c r="B103" s="265"/>
      <c r="C103" s="265"/>
      <c r="D103" s="334"/>
      <c r="E103" s="327" t="s">
        <v>1016</v>
      </c>
      <c r="F103" s="327" t="s">
        <v>9</v>
      </c>
      <c r="G103" s="327" t="s">
        <v>10</v>
      </c>
      <c r="H103" s="327" t="s">
        <v>10</v>
      </c>
    </row>
    <row r="104" spans="1:8" ht="16.5" customHeight="1">
      <c r="A104" s="342"/>
      <c r="B104" s="259" t="s">
        <v>14</v>
      </c>
      <c r="C104" s="259" t="s">
        <v>15</v>
      </c>
      <c r="D104" s="307" t="s">
        <v>1633</v>
      </c>
      <c r="E104" s="257">
        <f>F104-4</f>
        <v>46323</v>
      </c>
      <c r="F104" s="257">
        <v>46327</v>
      </c>
      <c r="G104" s="257">
        <f>F104+30</f>
        <v>46357</v>
      </c>
      <c r="H104" s="257" t="s">
        <v>372</v>
      </c>
    </row>
    <row r="105" spans="1:8">
      <c r="A105" s="342"/>
      <c r="B105" s="282" t="s">
        <v>17</v>
      </c>
      <c r="C105" s="282"/>
      <c r="D105" s="306"/>
      <c r="E105" s="281">
        <f>F105-4</f>
        <v>46330</v>
      </c>
      <c r="F105" s="281">
        <f>F104+7</f>
        <v>46334</v>
      </c>
      <c r="G105" s="281">
        <f>F105+30</f>
        <v>46364</v>
      </c>
      <c r="H105" s="281" t="s">
        <v>372</v>
      </c>
    </row>
    <row r="106" spans="1:8">
      <c r="A106" s="342"/>
      <c r="B106" s="259" t="s">
        <v>1632</v>
      </c>
      <c r="C106" s="259" t="s">
        <v>1620</v>
      </c>
      <c r="D106" s="306"/>
      <c r="E106" s="257">
        <f>F106-4</f>
        <v>46337</v>
      </c>
      <c r="F106" s="257">
        <f>F105+7</f>
        <v>46341</v>
      </c>
      <c r="G106" s="257">
        <f>F106+30</f>
        <v>46371</v>
      </c>
      <c r="H106" s="257" t="s">
        <v>372</v>
      </c>
    </row>
    <row r="107" spans="1:8">
      <c r="A107" s="342"/>
      <c r="B107" s="257" t="s">
        <v>1631</v>
      </c>
      <c r="C107" s="257" t="s">
        <v>88</v>
      </c>
      <c r="D107" s="306"/>
      <c r="E107" s="257">
        <f>F107-4</f>
        <v>46344</v>
      </c>
      <c r="F107" s="257">
        <f>F106+7</f>
        <v>46348</v>
      </c>
      <c r="G107" s="257">
        <f>F107+30</f>
        <v>46378</v>
      </c>
      <c r="H107" s="257" t="s">
        <v>372</v>
      </c>
    </row>
    <row r="108" spans="1:8">
      <c r="A108" s="342"/>
      <c r="B108" s="259" t="s">
        <v>1630</v>
      </c>
      <c r="C108" s="259" t="s">
        <v>1629</v>
      </c>
      <c r="D108" s="305"/>
      <c r="E108" s="257">
        <f>F108-4</f>
        <v>46351</v>
      </c>
      <c r="F108" s="257">
        <f>F107+7</f>
        <v>46355</v>
      </c>
      <c r="G108" s="257">
        <f>F108+30</f>
        <v>46385</v>
      </c>
      <c r="H108" s="257" t="s">
        <v>372</v>
      </c>
    </row>
    <row r="109" spans="1:8">
      <c r="A109" s="342"/>
      <c r="B109" s="271"/>
      <c r="C109" s="271"/>
      <c r="D109" s="309"/>
      <c r="E109" s="271"/>
      <c r="F109" s="271"/>
      <c r="G109" s="271"/>
      <c r="H109" s="271"/>
    </row>
    <row r="110" spans="1:8">
      <c r="A110" s="342"/>
      <c r="B110" s="267" t="s">
        <v>4</v>
      </c>
      <c r="C110" s="267" t="s">
        <v>5</v>
      </c>
      <c r="D110" s="335" t="s">
        <v>6</v>
      </c>
      <c r="E110" s="327" t="s">
        <v>361</v>
      </c>
      <c r="F110" s="327" t="s">
        <v>361</v>
      </c>
      <c r="G110" s="327" t="s">
        <v>362</v>
      </c>
      <c r="H110" s="327" t="s">
        <v>1688</v>
      </c>
    </row>
    <row r="111" spans="1:8">
      <c r="A111" s="342"/>
      <c r="B111" s="265"/>
      <c r="C111" s="265"/>
      <c r="D111" s="334"/>
      <c r="E111" s="327" t="s">
        <v>1016</v>
      </c>
      <c r="F111" s="327" t="s">
        <v>9</v>
      </c>
      <c r="G111" s="327" t="s">
        <v>10</v>
      </c>
      <c r="H111" s="327" t="s">
        <v>10</v>
      </c>
    </row>
    <row r="112" spans="1:8" ht="16.5" customHeight="1">
      <c r="A112" s="342"/>
      <c r="B112" s="282" t="s">
        <v>17</v>
      </c>
      <c r="C112" s="282"/>
      <c r="D112" s="307" t="s">
        <v>1687</v>
      </c>
      <c r="E112" s="281">
        <f>F112-4</f>
        <v>46329</v>
      </c>
      <c r="F112" s="281">
        <v>46333</v>
      </c>
      <c r="G112" s="281">
        <f>F112+34</f>
        <v>46367</v>
      </c>
      <c r="H112" s="281" t="s">
        <v>372</v>
      </c>
    </row>
    <row r="113" spans="1:8">
      <c r="A113" s="342"/>
      <c r="B113" s="259" t="s">
        <v>1686</v>
      </c>
      <c r="C113" s="259" t="s">
        <v>444</v>
      </c>
      <c r="D113" s="306"/>
      <c r="E113" s="257">
        <f>F113-4</f>
        <v>46336</v>
      </c>
      <c r="F113" s="257">
        <f>F112+7</f>
        <v>46340</v>
      </c>
      <c r="G113" s="257">
        <f>F113+34</f>
        <v>46374</v>
      </c>
      <c r="H113" s="257" t="s">
        <v>372</v>
      </c>
    </row>
    <row r="114" spans="1:8">
      <c r="A114" s="342"/>
      <c r="B114" s="257" t="s">
        <v>1685</v>
      </c>
      <c r="C114" s="257" t="s">
        <v>31</v>
      </c>
      <c r="D114" s="306"/>
      <c r="E114" s="257">
        <f>F114-4</f>
        <v>46343</v>
      </c>
      <c r="F114" s="257">
        <f>F113+7</f>
        <v>46347</v>
      </c>
      <c r="G114" s="257">
        <f>F114+34</f>
        <v>46381</v>
      </c>
      <c r="H114" s="257" t="s">
        <v>372</v>
      </c>
    </row>
    <row r="115" spans="1:8">
      <c r="A115" s="342"/>
      <c r="B115" s="257" t="s">
        <v>1684</v>
      </c>
      <c r="C115" s="257" t="s">
        <v>417</v>
      </c>
      <c r="D115" s="305"/>
      <c r="E115" s="257">
        <f>F115-4</f>
        <v>46350</v>
      </c>
      <c r="F115" s="257">
        <f>F114+7</f>
        <v>46354</v>
      </c>
      <c r="G115" s="257">
        <f>F115+34</f>
        <v>46388</v>
      </c>
      <c r="H115" s="257" t="s">
        <v>372</v>
      </c>
    </row>
    <row r="116" spans="1:8">
      <c r="A116" s="342"/>
      <c r="B116" s="257" t="s">
        <v>103</v>
      </c>
      <c r="C116" s="257" t="s">
        <v>103</v>
      </c>
      <c r="D116" s="326"/>
      <c r="E116" s="257">
        <f>F116-4</f>
        <v>46357</v>
      </c>
      <c r="F116" s="257">
        <f>F115+7</f>
        <v>46361</v>
      </c>
      <c r="G116" s="257">
        <f>F116+34</f>
        <v>46395</v>
      </c>
      <c r="H116" s="257" t="s">
        <v>372</v>
      </c>
    </row>
    <row r="117" spans="1:8">
      <c r="A117" s="342"/>
      <c r="B117" s="271"/>
      <c r="C117" s="271"/>
      <c r="D117" s="309"/>
      <c r="E117" s="271"/>
      <c r="F117" s="271"/>
    </row>
    <row r="118" spans="1:8">
      <c r="A118" s="342" t="s">
        <v>1683</v>
      </c>
      <c r="C118" s="394"/>
      <c r="E118" s="271"/>
      <c r="F118" s="271"/>
      <c r="G118" s="271"/>
    </row>
    <row r="119" spans="1:8">
      <c r="B119" s="267" t="s">
        <v>4</v>
      </c>
      <c r="C119" s="267" t="s">
        <v>5</v>
      </c>
      <c r="D119" s="335" t="s">
        <v>6</v>
      </c>
      <c r="E119" s="327" t="s">
        <v>361</v>
      </c>
      <c r="F119" s="327" t="s">
        <v>361</v>
      </c>
      <c r="G119" s="327" t="s">
        <v>362</v>
      </c>
      <c r="H119" s="327" t="s">
        <v>1683</v>
      </c>
    </row>
    <row r="120" spans="1:8">
      <c r="B120" s="265"/>
      <c r="C120" s="265"/>
      <c r="D120" s="334"/>
      <c r="E120" s="327" t="s">
        <v>1016</v>
      </c>
      <c r="F120" s="327" t="s">
        <v>9</v>
      </c>
      <c r="G120" s="327" t="s">
        <v>10</v>
      </c>
      <c r="H120" s="327" t="s">
        <v>10</v>
      </c>
    </row>
    <row r="121" spans="1:8" ht="16.5" customHeight="1">
      <c r="B121" s="259" t="s">
        <v>14</v>
      </c>
      <c r="C121" s="259" t="s">
        <v>15</v>
      </c>
      <c r="D121" s="307" t="s">
        <v>1633</v>
      </c>
      <c r="E121" s="257">
        <f>F121-4</f>
        <v>46323</v>
      </c>
      <c r="F121" s="257">
        <v>46327</v>
      </c>
      <c r="G121" s="257">
        <f>F121+33</f>
        <v>46360</v>
      </c>
      <c r="H121" s="327" t="s">
        <v>375</v>
      </c>
    </row>
    <row r="122" spans="1:8">
      <c r="B122" s="282" t="s">
        <v>17</v>
      </c>
      <c r="C122" s="282"/>
      <c r="D122" s="306"/>
      <c r="E122" s="281">
        <f>F122-4</f>
        <v>46330</v>
      </c>
      <c r="F122" s="281">
        <f>F121+7</f>
        <v>46334</v>
      </c>
      <c r="G122" s="281">
        <f>F122+33</f>
        <v>46367</v>
      </c>
      <c r="H122" s="333" t="s">
        <v>375</v>
      </c>
    </row>
    <row r="123" spans="1:8">
      <c r="B123" s="259" t="s">
        <v>1632</v>
      </c>
      <c r="C123" s="259" t="s">
        <v>1620</v>
      </c>
      <c r="D123" s="306"/>
      <c r="E123" s="257">
        <f>F123-4</f>
        <v>46337</v>
      </c>
      <c r="F123" s="257">
        <f>F122+7</f>
        <v>46341</v>
      </c>
      <c r="G123" s="257">
        <f>F123+33</f>
        <v>46374</v>
      </c>
      <c r="H123" s="327" t="s">
        <v>375</v>
      </c>
    </row>
    <row r="124" spans="1:8">
      <c r="B124" s="257" t="s">
        <v>1631</v>
      </c>
      <c r="C124" s="257" t="s">
        <v>88</v>
      </c>
      <c r="D124" s="306"/>
      <c r="E124" s="257">
        <f>F124-4</f>
        <v>46344</v>
      </c>
      <c r="F124" s="257">
        <f>F123+7</f>
        <v>46348</v>
      </c>
      <c r="G124" s="257">
        <f>F124+33</f>
        <v>46381</v>
      </c>
      <c r="H124" s="327" t="s">
        <v>375</v>
      </c>
    </row>
    <row r="125" spans="1:8">
      <c r="B125" s="259" t="s">
        <v>1630</v>
      </c>
      <c r="C125" s="259" t="s">
        <v>1629</v>
      </c>
      <c r="D125" s="305"/>
      <c r="E125" s="257">
        <f>F125-4</f>
        <v>46351</v>
      </c>
      <c r="F125" s="257">
        <f>F124+7</f>
        <v>46355</v>
      </c>
      <c r="G125" s="257">
        <f>F125+33</f>
        <v>46388</v>
      </c>
      <c r="H125" s="327" t="s">
        <v>375</v>
      </c>
    </row>
    <row r="126" spans="1:8">
      <c r="B126" s="292"/>
      <c r="C126" s="292"/>
      <c r="D126" s="309"/>
      <c r="E126" s="271"/>
      <c r="F126" s="271"/>
      <c r="G126" s="271"/>
    </row>
    <row r="127" spans="1:8">
      <c r="A127" s="342" t="s">
        <v>57</v>
      </c>
      <c r="B127" s="342"/>
      <c r="C127" s="342"/>
      <c r="G127" s="311"/>
      <c r="H127" s="311"/>
    </row>
    <row r="128" spans="1:8">
      <c r="A128" s="342"/>
      <c r="B128" s="267" t="s">
        <v>4</v>
      </c>
      <c r="C128" s="267" t="s">
        <v>5</v>
      </c>
      <c r="D128" s="335" t="s">
        <v>6</v>
      </c>
      <c r="E128" s="327" t="s">
        <v>361</v>
      </c>
      <c r="F128" s="327" t="s">
        <v>361</v>
      </c>
      <c r="G128" s="327" t="s">
        <v>369</v>
      </c>
      <c r="H128" s="327" t="s">
        <v>1682</v>
      </c>
    </row>
    <row r="129" spans="1:8">
      <c r="A129" s="342"/>
      <c r="B129" s="265"/>
      <c r="C129" s="265"/>
      <c r="D129" s="334"/>
      <c r="E129" s="327" t="s">
        <v>1016</v>
      </c>
      <c r="F129" s="327" t="s">
        <v>9</v>
      </c>
      <c r="G129" s="327" t="s">
        <v>10</v>
      </c>
      <c r="H129" s="327" t="s">
        <v>10</v>
      </c>
    </row>
    <row r="130" spans="1:8" ht="16.5" customHeight="1">
      <c r="A130" s="342"/>
      <c r="B130" s="259" t="s">
        <v>14</v>
      </c>
      <c r="C130" s="259" t="s">
        <v>15</v>
      </c>
      <c r="D130" s="307" t="s">
        <v>1633</v>
      </c>
      <c r="E130" s="257">
        <f>F130-4</f>
        <v>46323</v>
      </c>
      <c r="F130" s="257">
        <v>46327</v>
      </c>
      <c r="G130" s="257">
        <f>F130+33</f>
        <v>46360</v>
      </c>
      <c r="H130" s="257" t="s">
        <v>372</v>
      </c>
    </row>
    <row r="131" spans="1:8">
      <c r="A131" s="342"/>
      <c r="B131" s="282" t="s">
        <v>17</v>
      </c>
      <c r="C131" s="282"/>
      <c r="D131" s="306"/>
      <c r="E131" s="281">
        <f>F131-4</f>
        <v>46330</v>
      </c>
      <c r="F131" s="281">
        <f>F130+7</f>
        <v>46334</v>
      </c>
      <c r="G131" s="281">
        <f>F131+33</f>
        <v>46367</v>
      </c>
      <c r="H131" s="281" t="s">
        <v>372</v>
      </c>
    </row>
    <row r="132" spans="1:8">
      <c r="A132" s="342"/>
      <c r="B132" s="259" t="s">
        <v>1632</v>
      </c>
      <c r="C132" s="259" t="s">
        <v>1620</v>
      </c>
      <c r="D132" s="306"/>
      <c r="E132" s="257">
        <f>F132-4</f>
        <v>46337</v>
      </c>
      <c r="F132" s="257">
        <f>F131+7</f>
        <v>46341</v>
      </c>
      <c r="G132" s="257">
        <f>F132+33</f>
        <v>46374</v>
      </c>
      <c r="H132" s="257" t="s">
        <v>372</v>
      </c>
    </row>
    <row r="133" spans="1:8">
      <c r="A133" s="342"/>
      <c r="B133" s="257" t="s">
        <v>1631</v>
      </c>
      <c r="C133" s="257" t="s">
        <v>88</v>
      </c>
      <c r="D133" s="306"/>
      <c r="E133" s="257">
        <f>F133-4</f>
        <v>46344</v>
      </c>
      <c r="F133" s="257">
        <f>F132+7</f>
        <v>46348</v>
      </c>
      <c r="G133" s="257">
        <f>F133+33</f>
        <v>46381</v>
      </c>
      <c r="H133" s="257" t="s">
        <v>372</v>
      </c>
    </row>
    <row r="134" spans="1:8">
      <c r="A134" s="342"/>
      <c r="B134" s="259" t="s">
        <v>1630</v>
      </c>
      <c r="C134" s="259" t="s">
        <v>1629</v>
      </c>
      <c r="D134" s="305"/>
      <c r="E134" s="257">
        <f>F134-4</f>
        <v>46351</v>
      </c>
      <c r="F134" s="257">
        <f>F133+7</f>
        <v>46355</v>
      </c>
      <c r="G134" s="257">
        <f>F134+33</f>
        <v>46388</v>
      </c>
      <c r="H134" s="257" t="s">
        <v>372</v>
      </c>
    </row>
    <row r="135" spans="1:8">
      <c r="A135" s="342"/>
      <c r="B135" s="292"/>
      <c r="C135" s="292"/>
      <c r="D135" s="309"/>
      <c r="E135" s="271"/>
      <c r="F135" s="271"/>
      <c r="G135" s="271"/>
      <c r="H135" s="393"/>
    </row>
    <row r="136" spans="1:8">
      <c r="A136" s="346" t="s">
        <v>54</v>
      </c>
      <c r="B136" s="345"/>
      <c r="C136" s="301"/>
      <c r="D136" s="302"/>
      <c r="E136" s="301"/>
      <c r="F136" s="342"/>
      <c r="G136" s="342"/>
      <c r="H136" s="311"/>
    </row>
    <row r="137" spans="1:8">
      <c r="A137" s="342"/>
      <c r="B137" s="267" t="s">
        <v>4</v>
      </c>
      <c r="C137" s="267" t="s">
        <v>5</v>
      </c>
      <c r="D137" s="335" t="s">
        <v>6</v>
      </c>
      <c r="E137" s="327" t="s">
        <v>361</v>
      </c>
      <c r="F137" s="327" t="s">
        <v>361</v>
      </c>
      <c r="G137" s="327" t="s">
        <v>362</v>
      </c>
      <c r="H137" s="327" t="s">
        <v>378</v>
      </c>
    </row>
    <row r="138" spans="1:8">
      <c r="A138" s="342"/>
      <c r="B138" s="265"/>
      <c r="C138" s="265"/>
      <c r="D138" s="334"/>
      <c r="E138" s="327" t="s">
        <v>1016</v>
      </c>
      <c r="F138" s="327" t="s">
        <v>9</v>
      </c>
      <c r="G138" s="327" t="s">
        <v>10</v>
      </c>
      <c r="H138" s="327" t="s">
        <v>10</v>
      </c>
    </row>
    <row r="139" spans="1:8" ht="16.5" customHeight="1">
      <c r="A139" s="342"/>
      <c r="B139" s="259" t="s">
        <v>14</v>
      </c>
      <c r="C139" s="259" t="s">
        <v>15</v>
      </c>
      <c r="D139" s="307" t="s">
        <v>1633</v>
      </c>
      <c r="E139" s="257">
        <f>F139-4</f>
        <v>46323</v>
      </c>
      <c r="F139" s="257">
        <v>46327</v>
      </c>
      <c r="G139" s="257">
        <f>F139+33</f>
        <v>46360</v>
      </c>
      <c r="H139" s="327" t="s">
        <v>375</v>
      </c>
    </row>
    <row r="140" spans="1:8">
      <c r="A140" s="342"/>
      <c r="B140" s="282" t="s">
        <v>17</v>
      </c>
      <c r="C140" s="282"/>
      <c r="D140" s="306"/>
      <c r="E140" s="281">
        <f>F140-4</f>
        <v>46330</v>
      </c>
      <c r="F140" s="281">
        <f>F139+7</f>
        <v>46334</v>
      </c>
      <c r="G140" s="281">
        <f>F140+33</f>
        <v>46367</v>
      </c>
      <c r="H140" s="333" t="s">
        <v>375</v>
      </c>
    </row>
    <row r="141" spans="1:8">
      <c r="A141" s="342" t="s">
        <v>103</v>
      </c>
      <c r="B141" s="259" t="s">
        <v>1632</v>
      </c>
      <c r="C141" s="259" t="s">
        <v>1620</v>
      </c>
      <c r="D141" s="306"/>
      <c r="E141" s="257">
        <f>F141-4</f>
        <v>46337</v>
      </c>
      <c r="F141" s="257">
        <f>F140+7</f>
        <v>46341</v>
      </c>
      <c r="G141" s="257">
        <f>F141+33</f>
        <v>46374</v>
      </c>
      <c r="H141" s="327" t="s">
        <v>375</v>
      </c>
    </row>
    <row r="142" spans="1:8">
      <c r="A142" s="342"/>
      <c r="B142" s="257" t="s">
        <v>1631</v>
      </c>
      <c r="C142" s="257" t="s">
        <v>88</v>
      </c>
      <c r="D142" s="306"/>
      <c r="E142" s="257">
        <f>F142-4</f>
        <v>46344</v>
      </c>
      <c r="F142" s="257">
        <f>F141+7</f>
        <v>46348</v>
      </c>
      <c r="G142" s="257">
        <f>F142+33</f>
        <v>46381</v>
      </c>
      <c r="H142" s="327" t="s">
        <v>375</v>
      </c>
    </row>
    <row r="143" spans="1:8">
      <c r="A143" s="342"/>
      <c r="B143" s="259" t="s">
        <v>1630</v>
      </c>
      <c r="C143" s="259" t="s">
        <v>1629</v>
      </c>
      <c r="D143" s="305"/>
      <c r="E143" s="257">
        <f>F143-4</f>
        <v>46351</v>
      </c>
      <c r="F143" s="257">
        <f>F142+7</f>
        <v>46355</v>
      </c>
      <c r="G143" s="257">
        <f>F143+33</f>
        <v>46388</v>
      </c>
      <c r="H143" s="327" t="s">
        <v>375</v>
      </c>
    </row>
    <row r="144" spans="1:8">
      <c r="A144" s="342"/>
      <c r="B144" s="292"/>
      <c r="C144" s="292"/>
      <c r="D144" s="309"/>
      <c r="E144" s="271"/>
      <c r="F144" s="271"/>
      <c r="G144" s="271"/>
      <c r="H144" s="271"/>
    </row>
    <row r="145" spans="1:8">
      <c r="A145" s="342" t="s">
        <v>376</v>
      </c>
    </row>
    <row r="146" spans="1:8">
      <c r="A146" s="342"/>
      <c r="B146" s="267" t="s">
        <v>4</v>
      </c>
      <c r="C146" s="267" t="s">
        <v>5</v>
      </c>
      <c r="D146" s="335" t="s">
        <v>6</v>
      </c>
      <c r="E146" s="327" t="s">
        <v>361</v>
      </c>
      <c r="F146" s="327" t="s">
        <v>361</v>
      </c>
      <c r="G146" s="327" t="s">
        <v>369</v>
      </c>
      <c r="H146" s="327" t="s">
        <v>376</v>
      </c>
    </row>
    <row r="147" spans="1:8">
      <c r="A147" s="342"/>
      <c r="B147" s="265"/>
      <c r="C147" s="265"/>
      <c r="D147" s="334"/>
      <c r="E147" s="327" t="s">
        <v>1016</v>
      </c>
      <c r="F147" s="327" t="s">
        <v>9</v>
      </c>
      <c r="G147" s="327" t="s">
        <v>10</v>
      </c>
      <c r="H147" s="327" t="s">
        <v>10</v>
      </c>
    </row>
    <row r="148" spans="1:8" ht="16.5" customHeight="1">
      <c r="A148" s="342"/>
      <c r="B148" s="259" t="s">
        <v>14</v>
      </c>
      <c r="C148" s="259" t="s">
        <v>15</v>
      </c>
      <c r="D148" s="307" t="s">
        <v>1633</v>
      </c>
      <c r="E148" s="257">
        <f>F148-4</f>
        <v>46323</v>
      </c>
      <c r="F148" s="257">
        <v>46327</v>
      </c>
      <c r="G148" s="257">
        <f>F148+33</f>
        <v>46360</v>
      </c>
      <c r="H148" s="257" t="s">
        <v>372</v>
      </c>
    </row>
    <row r="149" spans="1:8">
      <c r="A149" s="342"/>
      <c r="B149" s="282" t="s">
        <v>17</v>
      </c>
      <c r="C149" s="282"/>
      <c r="D149" s="306"/>
      <c r="E149" s="281">
        <f>F149-4</f>
        <v>46330</v>
      </c>
      <c r="F149" s="281">
        <f>F148+7</f>
        <v>46334</v>
      </c>
      <c r="G149" s="281">
        <f>F149+33</f>
        <v>46367</v>
      </c>
      <c r="H149" s="281" t="s">
        <v>372</v>
      </c>
    </row>
    <row r="150" spans="1:8">
      <c r="A150" s="342"/>
      <c r="B150" s="259" t="s">
        <v>1632</v>
      </c>
      <c r="C150" s="259" t="s">
        <v>1620</v>
      </c>
      <c r="D150" s="306"/>
      <c r="E150" s="257">
        <f>F150-4</f>
        <v>46337</v>
      </c>
      <c r="F150" s="257">
        <f>F149+7</f>
        <v>46341</v>
      </c>
      <c r="G150" s="257">
        <f>F150+33</f>
        <v>46374</v>
      </c>
      <c r="H150" s="257" t="s">
        <v>372</v>
      </c>
    </row>
    <row r="151" spans="1:8">
      <c r="A151" s="342"/>
      <c r="B151" s="257" t="s">
        <v>1631</v>
      </c>
      <c r="C151" s="257" t="s">
        <v>88</v>
      </c>
      <c r="D151" s="306"/>
      <c r="E151" s="257">
        <f>F151-4</f>
        <v>46344</v>
      </c>
      <c r="F151" s="257">
        <f>F150+7</f>
        <v>46348</v>
      </c>
      <c r="G151" s="257">
        <f>F151+33</f>
        <v>46381</v>
      </c>
      <c r="H151" s="257" t="s">
        <v>372</v>
      </c>
    </row>
    <row r="152" spans="1:8">
      <c r="A152" s="342"/>
      <c r="B152" s="259" t="s">
        <v>1630</v>
      </c>
      <c r="C152" s="259" t="s">
        <v>1629</v>
      </c>
      <c r="D152" s="305"/>
      <c r="E152" s="257">
        <f>F152-4</f>
        <v>46351</v>
      </c>
      <c r="F152" s="257">
        <f>F151+7</f>
        <v>46355</v>
      </c>
      <c r="G152" s="257">
        <f>F152+33</f>
        <v>46388</v>
      </c>
      <c r="H152" s="257" t="s">
        <v>372</v>
      </c>
    </row>
    <row r="153" spans="1:8">
      <c r="A153" s="342"/>
      <c r="B153" s="292"/>
      <c r="C153" s="292"/>
      <c r="D153" s="309"/>
      <c r="E153" s="271"/>
      <c r="F153" s="271"/>
      <c r="G153" s="271"/>
      <c r="H153" s="271"/>
    </row>
    <row r="154" spans="1:8">
      <c r="A154" s="342" t="s">
        <v>36</v>
      </c>
    </row>
    <row r="155" spans="1:8">
      <c r="B155" s="267" t="s">
        <v>4</v>
      </c>
      <c r="C155" s="267" t="s">
        <v>5</v>
      </c>
      <c r="D155" s="335" t="s">
        <v>6</v>
      </c>
      <c r="E155" s="327" t="s">
        <v>361</v>
      </c>
      <c r="F155" s="327" t="s">
        <v>361</v>
      </c>
      <c r="G155" s="327" t="s">
        <v>1681</v>
      </c>
      <c r="H155" s="327" t="s">
        <v>371</v>
      </c>
    </row>
    <row r="156" spans="1:8">
      <c r="B156" s="265"/>
      <c r="C156" s="265"/>
      <c r="D156" s="334"/>
      <c r="E156" s="327" t="s">
        <v>1016</v>
      </c>
      <c r="F156" s="327" t="s">
        <v>9</v>
      </c>
      <c r="G156" s="327" t="s">
        <v>10</v>
      </c>
      <c r="H156" s="327" t="s">
        <v>10</v>
      </c>
    </row>
    <row r="157" spans="1:8" ht="16.5" customHeight="1">
      <c r="B157" s="282" t="s">
        <v>17</v>
      </c>
      <c r="C157" s="282"/>
      <c r="D157" s="307" t="s">
        <v>1680</v>
      </c>
      <c r="E157" s="281">
        <f>F157-5</f>
        <v>46324</v>
      </c>
      <c r="F157" s="281">
        <v>46329</v>
      </c>
      <c r="G157" s="281">
        <f>F157+32</f>
        <v>46361</v>
      </c>
      <c r="H157" s="333" t="s">
        <v>1675</v>
      </c>
    </row>
    <row r="158" spans="1:8">
      <c r="B158" s="259" t="s">
        <v>33</v>
      </c>
      <c r="C158" s="259" t="s">
        <v>34</v>
      </c>
      <c r="D158" s="306"/>
      <c r="E158" s="257">
        <f>F158-5</f>
        <v>46331</v>
      </c>
      <c r="F158" s="257">
        <f>F157+7</f>
        <v>46336</v>
      </c>
      <c r="G158" s="257">
        <f>F158+32</f>
        <v>46368</v>
      </c>
      <c r="H158" s="327" t="s">
        <v>1675</v>
      </c>
    </row>
    <row r="159" spans="1:8">
      <c r="B159" s="257" t="s">
        <v>1679</v>
      </c>
      <c r="C159" s="257" t="s">
        <v>1678</v>
      </c>
      <c r="D159" s="306"/>
      <c r="E159" s="257">
        <f>F159-5</f>
        <v>46338</v>
      </c>
      <c r="F159" s="257">
        <f>F158+7</f>
        <v>46343</v>
      </c>
      <c r="G159" s="257">
        <f>F159+32</f>
        <v>46375</v>
      </c>
      <c r="H159" s="327" t="s">
        <v>1675</v>
      </c>
    </row>
    <row r="160" spans="1:8">
      <c r="B160" s="259" t="s">
        <v>1677</v>
      </c>
      <c r="C160" s="259" t="s">
        <v>417</v>
      </c>
      <c r="D160" s="306"/>
      <c r="E160" s="257">
        <f>F160-5</f>
        <v>46345</v>
      </c>
      <c r="F160" s="257">
        <f>F159+7</f>
        <v>46350</v>
      </c>
      <c r="G160" s="257">
        <f>F160+32</f>
        <v>46382</v>
      </c>
      <c r="H160" s="327" t="s">
        <v>1675</v>
      </c>
    </row>
    <row r="161" spans="1:8">
      <c r="B161" s="257" t="s">
        <v>1676</v>
      </c>
      <c r="C161" s="257"/>
      <c r="D161" s="305"/>
      <c r="E161" s="257">
        <f>F161-5</f>
        <v>46352</v>
      </c>
      <c r="F161" s="257">
        <f>F160+7</f>
        <v>46357</v>
      </c>
      <c r="G161" s="257">
        <f>F161+32</f>
        <v>46389</v>
      </c>
      <c r="H161" s="327" t="s">
        <v>1675</v>
      </c>
    </row>
    <row r="162" spans="1:8">
      <c r="B162" s="271"/>
      <c r="C162" s="271"/>
      <c r="D162" s="309"/>
      <c r="E162" s="271"/>
      <c r="F162" s="271"/>
      <c r="G162" s="271"/>
      <c r="H162" s="393"/>
    </row>
    <row r="163" spans="1:8">
      <c r="A163" s="342" t="s">
        <v>1674</v>
      </c>
      <c r="H163" s="271"/>
    </row>
    <row r="164" spans="1:8">
      <c r="B164" s="267" t="s">
        <v>4</v>
      </c>
      <c r="C164" s="267" t="s">
        <v>5</v>
      </c>
      <c r="D164" s="335" t="s">
        <v>6</v>
      </c>
      <c r="E164" s="327" t="s">
        <v>361</v>
      </c>
      <c r="F164" s="327" t="s">
        <v>361</v>
      </c>
      <c r="G164" s="327" t="s">
        <v>369</v>
      </c>
      <c r="H164" s="327" t="s">
        <v>1673</v>
      </c>
    </row>
    <row r="165" spans="1:8">
      <c r="B165" s="265"/>
      <c r="C165" s="265"/>
      <c r="D165" s="334"/>
      <c r="E165" s="327" t="s">
        <v>1016</v>
      </c>
      <c r="F165" s="327" t="s">
        <v>9</v>
      </c>
      <c r="G165" s="327" t="s">
        <v>10</v>
      </c>
      <c r="H165" s="327" t="s">
        <v>10</v>
      </c>
    </row>
    <row r="166" spans="1:8" ht="16.5" customHeight="1">
      <c r="B166" s="282" t="s">
        <v>17</v>
      </c>
      <c r="C166" s="282"/>
      <c r="D166" s="307" t="s">
        <v>1672</v>
      </c>
      <c r="E166" s="281">
        <f>F166-4</f>
        <v>46323</v>
      </c>
      <c r="F166" s="281">
        <v>46327</v>
      </c>
      <c r="G166" s="281">
        <f>F166+33</f>
        <v>46360</v>
      </c>
      <c r="H166" s="333" t="s">
        <v>372</v>
      </c>
    </row>
    <row r="167" spans="1:8">
      <c r="B167" s="257" t="s">
        <v>1671</v>
      </c>
      <c r="C167" s="257" t="s">
        <v>88</v>
      </c>
      <c r="D167" s="306"/>
      <c r="E167" s="257">
        <f>F167-4</f>
        <v>46330</v>
      </c>
      <c r="F167" s="257">
        <f>F166+7</f>
        <v>46334</v>
      </c>
      <c r="G167" s="257">
        <f>F167+33</f>
        <v>46367</v>
      </c>
      <c r="H167" s="327" t="s">
        <v>372</v>
      </c>
    </row>
    <row r="168" spans="1:8">
      <c r="B168" s="282" t="s">
        <v>17</v>
      </c>
      <c r="C168" s="282"/>
      <c r="D168" s="306"/>
      <c r="E168" s="281">
        <f>F168-4</f>
        <v>46337</v>
      </c>
      <c r="F168" s="281">
        <f>F167+7</f>
        <v>46341</v>
      </c>
      <c r="G168" s="281">
        <f>F168+33</f>
        <v>46374</v>
      </c>
      <c r="H168" s="333" t="s">
        <v>372</v>
      </c>
    </row>
    <row r="169" spans="1:8">
      <c r="B169" s="259" t="s">
        <v>1670</v>
      </c>
      <c r="C169" s="259" t="s">
        <v>89</v>
      </c>
      <c r="D169" s="305"/>
      <c r="E169" s="257">
        <f>F169-4</f>
        <v>46344</v>
      </c>
      <c r="F169" s="257">
        <f>F168+7</f>
        <v>46348</v>
      </c>
      <c r="G169" s="257">
        <f>F169+33</f>
        <v>46381</v>
      </c>
      <c r="H169" s="327" t="s">
        <v>372</v>
      </c>
    </row>
    <row r="170" spans="1:8">
      <c r="B170" s="257" t="s">
        <v>1669</v>
      </c>
      <c r="C170" s="257" t="s">
        <v>11</v>
      </c>
      <c r="D170" s="326"/>
      <c r="E170" s="257">
        <f>F170-4</f>
        <v>46351</v>
      </c>
      <c r="F170" s="257">
        <f>F169+7</f>
        <v>46355</v>
      </c>
      <c r="G170" s="257">
        <f>F170+33</f>
        <v>46388</v>
      </c>
      <c r="H170" s="327" t="s">
        <v>372</v>
      </c>
    </row>
    <row r="171" spans="1:8">
      <c r="B171" s="292"/>
      <c r="C171" s="292"/>
      <c r="D171" s="309"/>
      <c r="E171" s="271"/>
      <c r="F171" s="271"/>
      <c r="G171" s="271"/>
      <c r="H171" s="271"/>
    </row>
    <row r="172" spans="1:8">
      <c r="A172" s="321" t="s">
        <v>379</v>
      </c>
      <c r="B172" s="323"/>
      <c r="C172" s="323"/>
      <c r="D172" s="322"/>
      <c r="E172" s="321"/>
      <c r="F172" s="321"/>
      <c r="G172" s="321"/>
      <c r="H172" s="271"/>
    </row>
    <row r="173" spans="1:8">
      <c r="A173" s="342" t="s">
        <v>1668</v>
      </c>
      <c r="B173" s="254"/>
      <c r="C173" s="254"/>
    </row>
    <row r="174" spans="1:8">
      <c r="B174" s="267" t="s">
        <v>4</v>
      </c>
      <c r="C174" s="267" t="s">
        <v>5</v>
      </c>
      <c r="D174" s="335" t="s">
        <v>6</v>
      </c>
      <c r="E174" s="327" t="s">
        <v>361</v>
      </c>
      <c r="F174" s="327" t="s">
        <v>361</v>
      </c>
      <c r="G174" s="327" t="s">
        <v>385</v>
      </c>
    </row>
    <row r="175" spans="1:8">
      <c r="B175" s="265"/>
      <c r="C175" s="265"/>
      <c r="D175" s="334"/>
      <c r="E175" s="327" t="s">
        <v>1016</v>
      </c>
      <c r="F175" s="327" t="s">
        <v>9</v>
      </c>
      <c r="G175" s="327" t="s">
        <v>10</v>
      </c>
    </row>
    <row r="176" spans="1:8" ht="16.5" customHeight="1">
      <c r="B176" s="257" t="s">
        <v>65</v>
      </c>
      <c r="C176" s="257" t="s">
        <v>66</v>
      </c>
      <c r="D176" s="307" t="s">
        <v>1667</v>
      </c>
      <c r="E176" s="257">
        <f>F176-4</f>
        <v>46327</v>
      </c>
      <c r="F176" s="257">
        <v>46331</v>
      </c>
      <c r="G176" s="257">
        <f>F176+53</f>
        <v>46384</v>
      </c>
    </row>
    <row r="177" spans="1:7">
      <c r="B177" s="282" t="s">
        <v>17</v>
      </c>
      <c r="C177" s="282"/>
      <c r="D177" s="306"/>
      <c r="E177" s="281">
        <f>F177-4</f>
        <v>46334</v>
      </c>
      <c r="F177" s="281">
        <f>F176+7</f>
        <v>46338</v>
      </c>
      <c r="G177" s="281">
        <f>F177+53</f>
        <v>46391</v>
      </c>
    </row>
    <row r="178" spans="1:7">
      <c r="B178" s="257" t="s">
        <v>1666</v>
      </c>
      <c r="C178" s="257" t="s">
        <v>366</v>
      </c>
      <c r="D178" s="306"/>
      <c r="E178" s="257">
        <f>F178-4</f>
        <v>46341</v>
      </c>
      <c r="F178" s="257">
        <f>F177+7</f>
        <v>46345</v>
      </c>
      <c r="G178" s="257">
        <f>F178+53</f>
        <v>46398</v>
      </c>
    </row>
    <row r="179" spans="1:7">
      <c r="B179" s="257" t="s">
        <v>1665</v>
      </c>
      <c r="C179" s="257" t="s">
        <v>32</v>
      </c>
      <c r="D179" s="305"/>
      <c r="E179" s="257">
        <f>F179-4</f>
        <v>46348</v>
      </c>
      <c r="F179" s="257">
        <f>F178+7</f>
        <v>46352</v>
      </c>
      <c r="G179" s="257">
        <f>F179+53</f>
        <v>46405</v>
      </c>
    </row>
    <row r="180" spans="1:7">
      <c r="B180" s="257" t="s">
        <v>103</v>
      </c>
      <c r="C180" s="257" t="s">
        <v>103</v>
      </c>
      <c r="D180" s="326"/>
      <c r="E180" s="257">
        <f>F180-4</f>
        <v>46355</v>
      </c>
      <c r="F180" s="257">
        <f>F179+7</f>
        <v>46359</v>
      </c>
      <c r="G180" s="257">
        <f>F180+53</f>
        <v>46412</v>
      </c>
    </row>
    <row r="181" spans="1:7">
      <c r="B181" s="271"/>
      <c r="C181" s="271"/>
      <c r="D181" s="309"/>
      <c r="E181" s="271"/>
      <c r="F181" s="271"/>
      <c r="G181" s="271"/>
    </row>
    <row r="182" spans="1:7">
      <c r="B182" s="267" t="s">
        <v>4</v>
      </c>
      <c r="C182" s="267" t="s">
        <v>5</v>
      </c>
      <c r="D182" s="335" t="s">
        <v>6</v>
      </c>
      <c r="E182" s="327" t="s">
        <v>361</v>
      </c>
      <c r="F182" s="327" t="s">
        <v>361</v>
      </c>
      <c r="G182" s="327" t="s">
        <v>385</v>
      </c>
    </row>
    <row r="183" spans="1:7">
      <c r="B183" s="265"/>
      <c r="C183" s="265"/>
      <c r="D183" s="334"/>
      <c r="E183" s="327" t="s">
        <v>1016</v>
      </c>
      <c r="F183" s="327" t="s">
        <v>9</v>
      </c>
      <c r="G183" s="327" t="s">
        <v>10</v>
      </c>
    </row>
    <row r="184" spans="1:7" ht="16.5" customHeight="1">
      <c r="B184" s="257" t="s">
        <v>75</v>
      </c>
      <c r="C184" s="257" t="s">
        <v>74</v>
      </c>
      <c r="D184" s="307" t="s">
        <v>1654</v>
      </c>
      <c r="E184" s="257">
        <f>F184-4</f>
        <v>46327</v>
      </c>
      <c r="F184" s="257">
        <v>46331</v>
      </c>
      <c r="G184" s="257">
        <f>F184+31</f>
        <v>46362</v>
      </c>
    </row>
    <row r="185" spans="1:7" ht="16.5" customHeight="1">
      <c r="B185" s="257" t="s">
        <v>1653</v>
      </c>
      <c r="C185" s="257" t="s">
        <v>91</v>
      </c>
      <c r="D185" s="306"/>
      <c r="E185" s="257">
        <f>F185-4</f>
        <v>46334</v>
      </c>
      <c r="F185" s="257">
        <f>F184+7</f>
        <v>46338</v>
      </c>
      <c r="G185" s="257">
        <f>F185+31</f>
        <v>46369</v>
      </c>
    </row>
    <row r="186" spans="1:7" ht="16.5" customHeight="1">
      <c r="B186" s="282" t="s">
        <v>17</v>
      </c>
      <c r="C186" s="282"/>
      <c r="D186" s="306"/>
      <c r="E186" s="281">
        <f>F186-4</f>
        <v>46341</v>
      </c>
      <c r="F186" s="281">
        <f>F185+7</f>
        <v>46345</v>
      </c>
      <c r="G186" s="281">
        <f>F186+31</f>
        <v>46376</v>
      </c>
    </row>
    <row r="187" spans="1:7">
      <c r="B187" s="257" t="s">
        <v>1652</v>
      </c>
      <c r="C187" s="257" t="s">
        <v>1651</v>
      </c>
      <c r="D187" s="306"/>
      <c r="E187" s="257">
        <f>F187-4</f>
        <v>46348</v>
      </c>
      <c r="F187" s="257">
        <f>F186+7</f>
        <v>46352</v>
      </c>
      <c r="G187" s="257">
        <f>F187+31</f>
        <v>46383</v>
      </c>
    </row>
    <row r="188" spans="1:7">
      <c r="B188" s="257" t="s">
        <v>1650</v>
      </c>
      <c r="C188" s="257" t="s">
        <v>1649</v>
      </c>
      <c r="D188" s="305"/>
      <c r="E188" s="257">
        <f>F188-4</f>
        <v>46355</v>
      </c>
      <c r="F188" s="257">
        <f>F187+7</f>
        <v>46359</v>
      </c>
      <c r="G188" s="257">
        <f>F188+31</f>
        <v>46390</v>
      </c>
    </row>
    <row r="189" spans="1:7">
      <c r="B189" s="271"/>
      <c r="C189" s="271"/>
      <c r="D189" s="309"/>
      <c r="E189" s="271"/>
      <c r="F189" s="271"/>
      <c r="G189" s="271"/>
    </row>
    <row r="190" spans="1:7" s="342" customFormat="1">
      <c r="A190" s="342" t="s">
        <v>346</v>
      </c>
      <c r="B190" s="254"/>
      <c r="C190" s="289"/>
      <c r="D190" s="392"/>
      <c r="E190" s="254"/>
      <c r="F190" s="254"/>
      <c r="G190" s="254"/>
    </row>
    <row r="191" spans="1:7">
      <c r="B191" s="267" t="s">
        <v>4</v>
      </c>
      <c r="C191" s="267" t="s">
        <v>5</v>
      </c>
      <c r="D191" s="335" t="s">
        <v>6</v>
      </c>
      <c r="E191" s="327" t="s">
        <v>361</v>
      </c>
      <c r="F191" s="327" t="s">
        <v>361</v>
      </c>
      <c r="G191" s="327" t="s">
        <v>380</v>
      </c>
    </row>
    <row r="192" spans="1:7">
      <c r="B192" s="265"/>
      <c r="C192" s="265"/>
      <c r="D192" s="334"/>
      <c r="E192" s="327" t="s">
        <v>1016</v>
      </c>
      <c r="F192" s="327" t="s">
        <v>9</v>
      </c>
      <c r="G192" s="327" t="s">
        <v>10</v>
      </c>
    </row>
    <row r="193" spans="1:7" ht="16.5" customHeight="1">
      <c r="B193" s="257" t="s">
        <v>90</v>
      </c>
      <c r="C193" s="257" t="s">
        <v>91</v>
      </c>
      <c r="D193" s="377" t="s">
        <v>1617</v>
      </c>
      <c r="E193" s="257">
        <f>F193-4</f>
        <v>46329</v>
      </c>
      <c r="F193" s="257">
        <v>46333</v>
      </c>
      <c r="G193" s="257">
        <f>F193+32</f>
        <v>46365</v>
      </c>
    </row>
    <row r="194" spans="1:7">
      <c r="B194" s="257" t="s">
        <v>1616</v>
      </c>
      <c r="C194" s="257" t="s">
        <v>416</v>
      </c>
      <c r="D194" s="376"/>
      <c r="E194" s="257">
        <f>F194-4</f>
        <v>46336</v>
      </c>
      <c r="F194" s="257">
        <f>F193+7</f>
        <v>46340</v>
      </c>
      <c r="G194" s="257">
        <f>F194+32</f>
        <v>46372</v>
      </c>
    </row>
    <row r="195" spans="1:7">
      <c r="B195" s="257" t="s">
        <v>1615</v>
      </c>
      <c r="C195" s="257" t="s">
        <v>1614</v>
      </c>
      <c r="D195" s="376"/>
      <c r="E195" s="257">
        <f>F195-4</f>
        <v>46343</v>
      </c>
      <c r="F195" s="257">
        <f>F194+7</f>
        <v>46347</v>
      </c>
      <c r="G195" s="257">
        <f>F195+32</f>
        <v>46379</v>
      </c>
    </row>
    <row r="196" spans="1:7">
      <c r="B196" s="257" t="s">
        <v>1613</v>
      </c>
      <c r="C196" s="257" t="s">
        <v>1612</v>
      </c>
      <c r="D196" s="376"/>
      <c r="E196" s="257">
        <f>F196-4</f>
        <v>46350</v>
      </c>
      <c r="F196" s="257">
        <f>F195+7</f>
        <v>46354</v>
      </c>
      <c r="G196" s="257">
        <f>F196+32</f>
        <v>46386</v>
      </c>
    </row>
    <row r="197" spans="1:7">
      <c r="B197" s="257"/>
      <c r="C197" s="257"/>
      <c r="D197" s="375"/>
      <c r="E197" s="257">
        <f>F197-4</f>
        <v>46357</v>
      </c>
      <c r="F197" s="257">
        <f>F196+7</f>
        <v>46361</v>
      </c>
      <c r="G197" s="257">
        <f>F197+32</f>
        <v>46393</v>
      </c>
    </row>
    <row r="198" spans="1:7">
      <c r="B198" s="271"/>
      <c r="C198" s="271"/>
      <c r="D198" s="309"/>
      <c r="E198" s="271"/>
      <c r="F198" s="271"/>
      <c r="G198" s="271"/>
    </row>
    <row r="199" spans="1:7">
      <c r="B199" s="267" t="s">
        <v>4</v>
      </c>
      <c r="C199" s="267" t="s">
        <v>5</v>
      </c>
      <c r="D199" s="335" t="s">
        <v>6</v>
      </c>
      <c r="E199" s="327" t="s">
        <v>361</v>
      </c>
      <c r="F199" s="327" t="s">
        <v>361</v>
      </c>
      <c r="G199" s="327" t="s">
        <v>380</v>
      </c>
    </row>
    <row r="200" spans="1:7">
      <c r="B200" s="265"/>
      <c r="C200" s="265"/>
      <c r="D200" s="334"/>
      <c r="E200" s="327" t="s">
        <v>1016</v>
      </c>
      <c r="F200" s="327" t="s">
        <v>9</v>
      </c>
      <c r="G200" s="327" t="s">
        <v>10</v>
      </c>
    </row>
    <row r="201" spans="1:7">
      <c r="B201" s="257" t="s">
        <v>1664</v>
      </c>
      <c r="C201" s="257" t="s">
        <v>1663</v>
      </c>
      <c r="D201" s="307" t="s">
        <v>1662</v>
      </c>
      <c r="E201" s="257">
        <f>F201-6</f>
        <v>46325</v>
      </c>
      <c r="F201" s="257">
        <v>46331</v>
      </c>
      <c r="G201" s="257">
        <f>F201+34</f>
        <v>46365</v>
      </c>
    </row>
    <row r="202" spans="1:7">
      <c r="B202" s="259" t="s">
        <v>1661</v>
      </c>
      <c r="C202" s="259" t="s">
        <v>1660</v>
      </c>
      <c r="D202" s="306"/>
      <c r="E202" s="257">
        <f>F202-6</f>
        <v>46332</v>
      </c>
      <c r="F202" s="257">
        <f>F201+7</f>
        <v>46338</v>
      </c>
      <c r="G202" s="257">
        <f>F202+34</f>
        <v>46372</v>
      </c>
    </row>
    <row r="203" spans="1:7">
      <c r="B203" s="257" t="s">
        <v>1659</v>
      </c>
      <c r="C203" s="257" t="s">
        <v>1658</v>
      </c>
      <c r="D203" s="306"/>
      <c r="E203" s="257">
        <f>F203-6</f>
        <v>46339</v>
      </c>
      <c r="F203" s="257">
        <f>F202+7</f>
        <v>46345</v>
      </c>
      <c r="G203" s="257">
        <f>F203+34</f>
        <v>46379</v>
      </c>
    </row>
    <row r="204" spans="1:7">
      <c r="B204" s="259" t="s">
        <v>1657</v>
      </c>
      <c r="C204" s="259" t="s">
        <v>1656</v>
      </c>
      <c r="D204" s="305"/>
      <c r="E204" s="257">
        <f>F204-6</f>
        <v>46346</v>
      </c>
      <c r="F204" s="257">
        <f>F203+7</f>
        <v>46352</v>
      </c>
      <c r="G204" s="257">
        <f>F204+34</f>
        <v>46386</v>
      </c>
    </row>
    <row r="205" spans="1:7">
      <c r="B205" s="259"/>
      <c r="C205" s="259"/>
      <c r="D205" s="326"/>
      <c r="E205" s="257">
        <f>F205-6</f>
        <v>46353</v>
      </c>
      <c r="F205" s="257">
        <f>F204+7</f>
        <v>46359</v>
      </c>
      <c r="G205" s="257">
        <f>F205+34</f>
        <v>46393</v>
      </c>
    </row>
    <row r="206" spans="1:7">
      <c r="B206" s="271"/>
      <c r="C206" s="271"/>
      <c r="D206" s="309"/>
      <c r="E206" s="271"/>
      <c r="F206" s="271"/>
      <c r="G206" s="271"/>
    </row>
    <row r="207" spans="1:7">
      <c r="A207" s="346" t="s">
        <v>1655</v>
      </c>
      <c r="B207" s="345"/>
    </row>
    <row r="208" spans="1:7">
      <c r="B208" s="391" t="s">
        <v>4</v>
      </c>
      <c r="C208" s="267" t="s">
        <v>5</v>
      </c>
      <c r="D208" s="335" t="s">
        <v>6</v>
      </c>
      <c r="E208" s="327" t="s">
        <v>361</v>
      </c>
      <c r="F208" s="327" t="s">
        <v>361</v>
      </c>
      <c r="G208" s="327" t="s">
        <v>1648</v>
      </c>
    </row>
    <row r="209" spans="1:8">
      <c r="B209" s="390"/>
      <c r="C209" s="265"/>
      <c r="D209" s="334"/>
      <c r="E209" s="327" t="s">
        <v>1016</v>
      </c>
      <c r="F209" s="327" t="s">
        <v>9</v>
      </c>
      <c r="G209" s="327" t="s">
        <v>10</v>
      </c>
    </row>
    <row r="210" spans="1:8" ht="16.5" customHeight="1">
      <c r="B210" s="257" t="s">
        <v>90</v>
      </c>
      <c r="C210" s="257" t="s">
        <v>91</v>
      </c>
      <c r="D210" s="377" t="s">
        <v>1617</v>
      </c>
      <c r="E210" s="257">
        <f>F210-4</f>
        <v>46329</v>
      </c>
      <c r="F210" s="257">
        <v>46333</v>
      </c>
      <c r="G210" s="257">
        <f>F210+38</f>
        <v>46371</v>
      </c>
    </row>
    <row r="211" spans="1:8">
      <c r="B211" s="257" t="s">
        <v>1616</v>
      </c>
      <c r="C211" s="257" t="s">
        <v>416</v>
      </c>
      <c r="D211" s="376"/>
      <c r="E211" s="257">
        <f>F211-4</f>
        <v>46336</v>
      </c>
      <c r="F211" s="257">
        <f>F210+7</f>
        <v>46340</v>
      </c>
      <c r="G211" s="257">
        <f>F211+38</f>
        <v>46378</v>
      </c>
    </row>
    <row r="212" spans="1:8">
      <c r="B212" s="257" t="s">
        <v>1615</v>
      </c>
      <c r="C212" s="257" t="s">
        <v>1614</v>
      </c>
      <c r="D212" s="376"/>
      <c r="E212" s="257">
        <f>F212-4</f>
        <v>46343</v>
      </c>
      <c r="F212" s="257">
        <f>F211+7</f>
        <v>46347</v>
      </c>
      <c r="G212" s="257">
        <f>F212+38</f>
        <v>46385</v>
      </c>
    </row>
    <row r="213" spans="1:8">
      <c r="B213" s="257" t="s">
        <v>1613</v>
      </c>
      <c r="C213" s="257" t="s">
        <v>1612</v>
      </c>
      <c r="D213" s="376"/>
      <c r="E213" s="257">
        <f>F213-4</f>
        <v>46350</v>
      </c>
      <c r="F213" s="257">
        <f>F212+7</f>
        <v>46354</v>
      </c>
      <c r="G213" s="257">
        <f>F213+38</f>
        <v>46392</v>
      </c>
    </row>
    <row r="214" spans="1:8">
      <c r="B214" s="257"/>
      <c r="C214" s="257"/>
      <c r="D214" s="375"/>
      <c r="E214" s="257">
        <f>F214-4</f>
        <v>46357</v>
      </c>
      <c r="F214" s="257">
        <f>F213+7</f>
        <v>46361</v>
      </c>
      <c r="G214" s="257">
        <f>F214+38</f>
        <v>46399</v>
      </c>
    </row>
    <row r="215" spans="1:8">
      <c r="B215" s="271"/>
      <c r="C215" s="271"/>
      <c r="D215" s="373"/>
      <c r="E215" s="271"/>
      <c r="F215" s="271"/>
      <c r="G215" s="271"/>
    </row>
    <row r="216" spans="1:8">
      <c r="B216" s="271"/>
      <c r="C216" s="271"/>
      <c r="D216" s="373"/>
      <c r="E216" s="271"/>
      <c r="F216" s="271"/>
      <c r="G216" s="271"/>
    </row>
    <row r="217" spans="1:8">
      <c r="A217" s="342" t="s">
        <v>1647</v>
      </c>
    </row>
    <row r="218" spans="1:8">
      <c r="B218" s="267" t="s">
        <v>4</v>
      </c>
      <c r="C218" s="267" t="s">
        <v>5</v>
      </c>
      <c r="D218" s="335" t="s">
        <v>6</v>
      </c>
      <c r="E218" s="327" t="s">
        <v>361</v>
      </c>
      <c r="F218" s="327" t="s">
        <v>361</v>
      </c>
      <c r="G218" s="327" t="s">
        <v>382</v>
      </c>
      <c r="H218" s="327" t="s">
        <v>1647</v>
      </c>
    </row>
    <row r="219" spans="1:8">
      <c r="B219" s="265"/>
      <c r="C219" s="265"/>
      <c r="D219" s="334"/>
      <c r="E219" s="327" t="s">
        <v>1016</v>
      </c>
      <c r="F219" s="327" t="s">
        <v>9</v>
      </c>
      <c r="G219" s="327" t="s">
        <v>10</v>
      </c>
      <c r="H219" s="327" t="s">
        <v>10</v>
      </c>
    </row>
    <row r="220" spans="1:8" ht="16.5" customHeight="1">
      <c r="B220" s="257" t="s">
        <v>75</v>
      </c>
      <c r="C220" s="257" t="s">
        <v>74</v>
      </c>
      <c r="D220" s="307" t="s">
        <v>1654</v>
      </c>
      <c r="E220" s="257">
        <f>F220-4</f>
        <v>46327</v>
      </c>
      <c r="F220" s="257">
        <v>46331</v>
      </c>
      <c r="G220" s="257">
        <f>F220+26</f>
        <v>46357</v>
      </c>
      <c r="H220" s="257" t="s">
        <v>1628</v>
      </c>
    </row>
    <row r="221" spans="1:8">
      <c r="B221" s="257" t="s">
        <v>1653</v>
      </c>
      <c r="C221" s="257" t="s">
        <v>91</v>
      </c>
      <c r="D221" s="306"/>
      <c r="E221" s="257">
        <f>F221-4</f>
        <v>46334</v>
      </c>
      <c r="F221" s="257">
        <f>F220+7</f>
        <v>46338</v>
      </c>
      <c r="G221" s="257">
        <f>F221+26</f>
        <v>46364</v>
      </c>
      <c r="H221" s="257" t="s">
        <v>1628</v>
      </c>
    </row>
    <row r="222" spans="1:8">
      <c r="B222" s="282" t="s">
        <v>17</v>
      </c>
      <c r="C222" s="282"/>
      <c r="D222" s="306"/>
      <c r="E222" s="281">
        <f>F222-4</f>
        <v>46341</v>
      </c>
      <c r="F222" s="281">
        <f>F221+7</f>
        <v>46345</v>
      </c>
      <c r="G222" s="281">
        <f>F222+26</f>
        <v>46371</v>
      </c>
      <c r="H222" s="281" t="s">
        <v>1628</v>
      </c>
    </row>
    <row r="223" spans="1:8">
      <c r="B223" s="257" t="s">
        <v>1652</v>
      </c>
      <c r="C223" s="257" t="s">
        <v>1651</v>
      </c>
      <c r="D223" s="306"/>
      <c r="E223" s="257">
        <f>F223-4</f>
        <v>46348</v>
      </c>
      <c r="F223" s="257">
        <f>F222+7</f>
        <v>46352</v>
      </c>
      <c r="G223" s="257">
        <f>F223+26</f>
        <v>46378</v>
      </c>
      <c r="H223" s="257" t="s">
        <v>1628</v>
      </c>
    </row>
    <row r="224" spans="1:8">
      <c r="B224" s="257" t="s">
        <v>1650</v>
      </c>
      <c r="C224" s="257" t="s">
        <v>1649</v>
      </c>
      <c r="D224" s="305"/>
      <c r="E224" s="257">
        <f>F224-4</f>
        <v>46355</v>
      </c>
      <c r="F224" s="257">
        <f>F223+7</f>
        <v>46359</v>
      </c>
      <c r="G224" s="257">
        <f>F224+26</f>
        <v>46385</v>
      </c>
      <c r="H224" s="257" t="s">
        <v>1628</v>
      </c>
    </row>
    <row r="225" spans="1:8">
      <c r="B225" s="340"/>
      <c r="C225" s="340"/>
      <c r="D225" s="309"/>
      <c r="E225" s="271"/>
      <c r="F225" s="271"/>
      <c r="G225" s="271"/>
      <c r="H225" s="271"/>
    </row>
    <row r="226" spans="1:8">
      <c r="B226" s="391" t="s">
        <v>4</v>
      </c>
      <c r="C226" s="267" t="s">
        <v>5</v>
      </c>
      <c r="D226" s="335" t="s">
        <v>6</v>
      </c>
      <c r="E226" s="327" t="s">
        <v>361</v>
      </c>
      <c r="F226" s="327" t="s">
        <v>361</v>
      </c>
      <c r="G226" s="327" t="s">
        <v>1648</v>
      </c>
      <c r="H226" s="327" t="s">
        <v>1647</v>
      </c>
    </row>
    <row r="227" spans="1:8">
      <c r="B227" s="390"/>
      <c r="C227" s="265"/>
      <c r="D227" s="334"/>
      <c r="E227" s="327" t="s">
        <v>1016</v>
      </c>
      <c r="F227" s="327" t="s">
        <v>9</v>
      </c>
      <c r="G227" s="327" t="s">
        <v>10</v>
      </c>
      <c r="H227" s="327" t="s">
        <v>10</v>
      </c>
    </row>
    <row r="228" spans="1:8" ht="16.5" customHeight="1">
      <c r="B228" s="257" t="s">
        <v>90</v>
      </c>
      <c r="C228" s="257" t="s">
        <v>91</v>
      </c>
      <c r="D228" s="377" t="s">
        <v>1617</v>
      </c>
      <c r="E228" s="257">
        <f>F228-4</f>
        <v>46329</v>
      </c>
      <c r="F228" s="257">
        <v>46333</v>
      </c>
      <c r="G228" s="257">
        <f>F228+38</f>
        <v>46371</v>
      </c>
      <c r="H228" s="257" t="s">
        <v>387</v>
      </c>
    </row>
    <row r="229" spans="1:8">
      <c r="B229" s="257" t="s">
        <v>1616</v>
      </c>
      <c r="C229" s="257" t="s">
        <v>416</v>
      </c>
      <c r="D229" s="376"/>
      <c r="E229" s="257">
        <f>F229-4</f>
        <v>46336</v>
      </c>
      <c r="F229" s="257">
        <f>F228+7</f>
        <v>46340</v>
      </c>
      <c r="G229" s="257">
        <f>F229+38</f>
        <v>46378</v>
      </c>
      <c r="H229" s="257" t="s">
        <v>387</v>
      </c>
    </row>
    <row r="230" spans="1:8">
      <c r="B230" s="257" t="s">
        <v>1615</v>
      </c>
      <c r="C230" s="257" t="s">
        <v>1614</v>
      </c>
      <c r="D230" s="376"/>
      <c r="E230" s="257">
        <f>F230-4</f>
        <v>46343</v>
      </c>
      <c r="F230" s="257">
        <f>F229+7</f>
        <v>46347</v>
      </c>
      <c r="G230" s="257">
        <f>F230+38</f>
        <v>46385</v>
      </c>
      <c r="H230" s="257" t="s">
        <v>387</v>
      </c>
    </row>
    <row r="231" spans="1:8">
      <c r="B231" s="257" t="s">
        <v>1613</v>
      </c>
      <c r="C231" s="257" t="s">
        <v>1612</v>
      </c>
      <c r="D231" s="376"/>
      <c r="E231" s="257">
        <f>F231-4</f>
        <v>46350</v>
      </c>
      <c r="F231" s="257">
        <f>F230+7</f>
        <v>46354</v>
      </c>
      <c r="G231" s="257">
        <f>F231+38</f>
        <v>46392</v>
      </c>
      <c r="H231" s="257" t="s">
        <v>387</v>
      </c>
    </row>
    <row r="232" spans="1:8">
      <c r="B232" s="257"/>
      <c r="C232" s="257"/>
      <c r="D232" s="375"/>
      <c r="E232" s="257">
        <f>F232-4</f>
        <v>46357</v>
      </c>
      <c r="F232" s="257">
        <f>F231+7</f>
        <v>46361</v>
      </c>
      <c r="G232" s="257">
        <f>F232+38</f>
        <v>46399</v>
      </c>
      <c r="H232" s="257" t="s">
        <v>387</v>
      </c>
    </row>
    <row r="233" spans="1:8">
      <c r="B233" s="342"/>
      <c r="C233" s="342"/>
      <c r="D233" s="365"/>
      <c r="E233" s="271"/>
      <c r="F233" s="271"/>
      <c r="G233" s="271"/>
    </row>
    <row r="234" spans="1:8">
      <c r="A234" s="342" t="s">
        <v>72</v>
      </c>
      <c r="B234" s="254"/>
      <c r="C234" s="254"/>
      <c r="E234" s="342"/>
      <c r="F234" s="342"/>
      <c r="G234" s="311"/>
    </row>
    <row r="235" spans="1:8">
      <c r="B235" s="267" t="s">
        <v>4</v>
      </c>
      <c r="C235" s="267" t="s">
        <v>5</v>
      </c>
      <c r="D235" s="335" t="s">
        <v>6</v>
      </c>
      <c r="E235" s="327" t="s">
        <v>361</v>
      </c>
      <c r="F235" s="327" t="s">
        <v>361</v>
      </c>
      <c r="G235" s="327" t="s">
        <v>382</v>
      </c>
    </row>
    <row r="236" spans="1:8">
      <c r="B236" s="265"/>
      <c r="C236" s="265"/>
      <c r="D236" s="334"/>
      <c r="E236" s="327" t="s">
        <v>1016</v>
      </c>
      <c r="F236" s="327" t="s">
        <v>9</v>
      </c>
      <c r="G236" s="327" t="s">
        <v>10</v>
      </c>
    </row>
    <row r="237" spans="1:8" ht="16.5" customHeight="1">
      <c r="B237" s="257" t="s">
        <v>14</v>
      </c>
      <c r="C237" s="257" t="s">
        <v>15</v>
      </c>
      <c r="D237" s="307" t="s">
        <v>1633</v>
      </c>
      <c r="E237" s="257">
        <f>F237-4</f>
        <v>46323</v>
      </c>
      <c r="F237" s="257">
        <v>46327</v>
      </c>
      <c r="G237" s="257">
        <f>F237+22</f>
        <v>46349</v>
      </c>
    </row>
    <row r="238" spans="1:8">
      <c r="B238" s="282" t="s">
        <v>17</v>
      </c>
      <c r="C238" s="282"/>
      <c r="D238" s="306"/>
      <c r="E238" s="281">
        <f>F238-4</f>
        <v>46330</v>
      </c>
      <c r="F238" s="281">
        <f>F237+7</f>
        <v>46334</v>
      </c>
      <c r="G238" s="281">
        <f>F238+22</f>
        <v>46356</v>
      </c>
    </row>
    <row r="239" spans="1:8">
      <c r="B239" s="257" t="s">
        <v>1632</v>
      </c>
      <c r="C239" s="257" t="s">
        <v>1620</v>
      </c>
      <c r="D239" s="306"/>
      <c r="E239" s="257">
        <f>F239-4</f>
        <v>46337</v>
      </c>
      <c r="F239" s="257">
        <f>F238+7</f>
        <v>46341</v>
      </c>
      <c r="G239" s="257">
        <f>F239+22</f>
        <v>46363</v>
      </c>
    </row>
    <row r="240" spans="1:8">
      <c r="B240" s="257" t="s">
        <v>1631</v>
      </c>
      <c r="C240" s="257" t="s">
        <v>88</v>
      </c>
      <c r="D240" s="306"/>
      <c r="E240" s="257">
        <f>F240-4</f>
        <v>46344</v>
      </c>
      <c r="F240" s="257">
        <f>F239+7</f>
        <v>46348</v>
      </c>
      <c r="G240" s="257">
        <f>F240+22</f>
        <v>46370</v>
      </c>
    </row>
    <row r="241" spans="1:8">
      <c r="B241" s="257" t="s">
        <v>1630</v>
      </c>
      <c r="C241" s="257" t="s">
        <v>1629</v>
      </c>
      <c r="D241" s="305"/>
      <c r="E241" s="257">
        <f>F241-4</f>
        <v>46351</v>
      </c>
      <c r="F241" s="257">
        <f>F240+7</f>
        <v>46355</v>
      </c>
      <c r="G241" s="257">
        <f>F241+22</f>
        <v>46377</v>
      </c>
    </row>
    <row r="242" spans="1:8">
      <c r="B242" s="292"/>
      <c r="C242" s="292"/>
      <c r="D242" s="309"/>
      <c r="E242" s="271"/>
      <c r="F242" s="271"/>
      <c r="G242" s="271"/>
    </row>
    <row r="243" spans="1:8">
      <c r="A243" s="342" t="s">
        <v>46</v>
      </c>
      <c r="B243" s="340"/>
      <c r="C243" s="301"/>
      <c r="D243" s="365"/>
      <c r="E243" s="342"/>
      <c r="F243" s="342"/>
      <c r="G243" s="311"/>
    </row>
    <row r="244" spans="1:8">
      <c r="A244" s="342"/>
      <c r="B244" s="267" t="s">
        <v>4</v>
      </c>
      <c r="C244" s="267" t="s">
        <v>5</v>
      </c>
      <c r="D244" s="335" t="s">
        <v>6</v>
      </c>
      <c r="E244" s="327" t="s">
        <v>361</v>
      </c>
      <c r="F244" s="327" t="s">
        <v>361</v>
      </c>
      <c r="G244" s="327" t="s">
        <v>1646</v>
      </c>
    </row>
    <row r="245" spans="1:8">
      <c r="A245" s="342"/>
      <c r="B245" s="265"/>
      <c r="C245" s="265"/>
      <c r="D245" s="334"/>
      <c r="E245" s="327" t="s">
        <v>1016</v>
      </c>
      <c r="F245" s="327" t="s">
        <v>9</v>
      </c>
      <c r="G245" s="327" t="s">
        <v>10</v>
      </c>
    </row>
    <row r="246" spans="1:8" ht="16.5" customHeight="1">
      <c r="A246" s="342"/>
      <c r="B246" s="259" t="s">
        <v>1645</v>
      </c>
      <c r="C246" s="259" t="s">
        <v>1644</v>
      </c>
      <c r="D246" s="307" t="s">
        <v>1643</v>
      </c>
      <c r="E246" s="257">
        <f>F246-6</f>
        <v>46322</v>
      </c>
      <c r="F246" s="257">
        <v>46328</v>
      </c>
      <c r="G246" s="257">
        <f>F246+30</f>
        <v>46358</v>
      </c>
    </row>
    <row r="247" spans="1:8">
      <c r="A247" s="342"/>
      <c r="B247" s="257" t="s">
        <v>48</v>
      </c>
      <c r="C247" s="257" t="s">
        <v>1642</v>
      </c>
      <c r="D247" s="306"/>
      <c r="E247" s="257">
        <f>F247-6</f>
        <v>46329</v>
      </c>
      <c r="F247" s="257">
        <f>F246+7</f>
        <v>46335</v>
      </c>
      <c r="G247" s="257">
        <f>F247+30</f>
        <v>46365</v>
      </c>
    </row>
    <row r="248" spans="1:8">
      <c r="A248" s="342"/>
      <c r="B248" s="257" t="s">
        <v>1641</v>
      </c>
      <c r="C248" s="257" t="s">
        <v>1640</v>
      </c>
      <c r="D248" s="306"/>
      <c r="E248" s="257">
        <f>F248-6</f>
        <v>46336</v>
      </c>
      <c r="F248" s="257">
        <f>F247+7</f>
        <v>46342</v>
      </c>
      <c r="G248" s="257">
        <f>F248+30</f>
        <v>46372</v>
      </c>
    </row>
    <row r="249" spans="1:8">
      <c r="A249" s="342"/>
      <c r="B249" s="259" t="s">
        <v>1639</v>
      </c>
      <c r="C249" s="259" t="s">
        <v>1638</v>
      </c>
      <c r="D249" s="306"/>
      <c r="E249" s="257">
        <f>F249-6</f>
        <v>46343</v>
      </c>
      <c r="F249" s="257">
        <f>F248+7</f>
        <v>46349</v>
      </c>
      <c r="G249" s="257">
        <f>F249+30</f>
        <v>46379</v>
      </c>
    </row>
    <row r="250" spans="1:8">
      <c r="B250" s="259" t="s">
        <v>1637</v>
      </c>
      <c r="C250" s="259" t="s">
        <v>1636</v>
      </c>
      <c r="D250" s="305"/>
      <c r="E250" s="257">
        <f>F250-6</f>
        <v>46350</v>
      </c>
      <c r="F250" s="257">
        <f>F249+7</f>
        <v>46356</v>
      </c>
      <c r="G250" s="257">
        <f>F250+30</f>
        <v>46386</v>
      </c>
    </row>
    <row r="251" spans="1:8">
      <c r="B251" s="254"/>
      <c r="C251" s="254"/>
      <c r="F251" s="271"/>
      <c r="G251" s="271"/>
    </row>
    <row r="252" spans="1:8">
      <c r="A252" s="342" t="s">
        <v>388</v>
      </c>
      <c r="B252" s="254"/>
      <c r="C252" s="254"/>
      <c r="F252" s="342"/>
      <c r="G252" s="311"/>
    </row>
    <row r="253" spans="1:8">
      <c r="B253" s="267" t="s">
        <v>4</v>
      </c>
      <c r="C253" s="267" t="s">
        <v>5</v>
      </c>
      <c r="D253" s="335" t="s">
        <v>6</v>
      </c>
      <c r="E253" s="327" t="s">
        <v>361</v>
      </c>
      <c r="F253" s="327" t="s">
        <v>361</v>
      </c>
      <c r="G253" s="327" t="s">
        <v>72</v>
      </c>
      <c r="H253" s="327" t="s">
        <v>1635</v>
      </c>
    </row>
    <row r="254" spans="1:8">
      <c r="B254" s="265"/>
      <c r="C254" s="265"/>
      <c r="D254" s="334"/>
      <c r="E254" s="327" t="s">
        <v>1016</v>
      </c>
      <c r="F254" s="327" t="s">
        <v>9</v>
      </c>
      <c r="G254" s="327" t="s">
        <v>10</v>
      </c>
      <c r="H254" s="327" t="s">
        <v>10</v>
      </c>
    </row>
    <row r="255" spans="1:8" ht="16.5" customHeight="1">
      <c r="B255" s="257" t="s">
        <v>14</v>
      </c>
      <c r="C255" s="257" t="s">
        <v>15</v>
      </c>
      <c r="D255" s="307" t="s">
        <v>1633</v>
      </c>
      <c r="E255" s="257">
        <f>F255-4</f>
        <v>46323</v>
      </c>
      <c r="F255" s="257">
        <v>46327</v>
      </c>
      <c r="G255" s="257">
        <f>F255+22</f>
        <v>46349</v>
      </c>
      <c r="H255" s="257" t="s">
        <v>1628</v>
      </c>
    </row>
    <row r="256" spans="1:8">
      <c r="B256" s="282" t="s">
        <v>17</v>
      </c>
      <c r="C256" s="282"/>
      <c r="D256" s="306"/>
      <c r="E256" s="281">
        <f>F256-4</f>
        <v>46330</v>
      </c>
      <c r="F256" s="281">
        <f>F255+7</f>
        <v>46334</v>
      </c>
      <c r="G256" s="281">
        <f>F256+22</f>
        <v>46356</v>
      </c>
      <c r="H256" s="281" t="s">
        <v>1628</v>
      </c>
    </row>
    <row r="257" spans="1:8">
      <c r="B257" s="257" t="s">
        <v>1632</v>
      </c>
      <c r="C257" s="257" t="s">
        <v>1620</v>
      </c>
      <c r="D257" s="306"/>
      <c r="E257" s="257">
        <f>F257-4</f>
        <v>46337</v>
      </c>
      <c r="F257" s="257">
        <f>F256+7</f>
        <v>46341</v>
      </c>
      <c r="G257" s="257">
        <f>F257+22</f>
        <v>46363</v>
      </c>
      <c r="H257" s="257" t="s">
        <v>1628</v>
      </c>
    </row>
    <row r="258" spans="1:8">
      <c r="B258" s="257" t="s">
        <v>1631</v>
      </c>
      <c r="C258" s="257" t="s">
        <v>88</v>
      </c>
      <c r="D258" s="306"/>
      <c r="E258" s="257">
        <f>F258-4</f>
        <v>46344</v>
      </c>
      <c r="F258" s="257">
        <f>F257+7</f>
        <v>46348</v>
      </c>
      <c r="G258" s="257">
        <f>F258+22</f>
        <v>46370</v>
      </c>
      <c r="H258" s="257" t="s">
        <v>1628</v>
      </c>
    </row>
    <row r="259" spans="1:8">
      <c r="B259" s="257" t="s">
        <v>1630</v>
      </c>
      <c r="C259" s="257" t="s">
        <v>1629</v>
      </c>
      <c r="D259" s="305"/>
      <c r="E259" s="257">
        <f>F259-4</f>
        <v>46351</v>
      </c>
      <c r="F259" s="257">
        <f>F258+7</f>
        <v>46355</v>
      </c>
      <c r="G259" s="257">
        <f>F259+22</f>
        <v>46377</v>
      </c>
      <c r="H259" s="257" t="s">
        <v>1628</v>
      </c>
    </row>
    <row r="260" spans="1:8">
      <c r="B260" s="254"/>
      <c r="C260" s="254"/>
      <c r="E260" s="271"/>
      <c r="F260" s="271"/>
      <c r="G260" s="271"/>
    </row>
    <row r="261" spans="1:8">
      <c r="A261" s="342" t="s">
        <v>389</v>
      </c>
      <c r="B261" s="254"/>
      <c r="C261" s="254"/>
    </row>
    <row r="262" spans="1:8">
      <c r="B262" s="267" t="s">
        <v>4</v>
      </c>
      <c r="C262" s="267" t="s">
        <v>5</v>
      </c>
      <c r="D262" s="335" t="s">
        <v>6</v>
      </c>
      <c r="E262" s="327" t="s">
        <v>361</v>
      </c>
      <c r="F262" s="327" t="s">
        <v>361</v>
      </c>
      <c r="G262" s="327" t="s">
        <v>382</v>
      </c>
      <c r="H262" s="327" t="s">
        <v>1634</v>
      </c>
    </row>
    <row r="263" spans="1:8">
      <c r="B263" s="265"/>
      <c r="C263" s="265"/>
      <c r="D263" s="334"/>
      <c r="E263" s="327" t="s">
        <v>1016</v>
      </c>
      <c r="F263" s="327" t="s">
        <v>9</v>
      </c>
      <c r="G263" s="327" t="s">
        <v>10</v>
      </c>
      <c r="H263" s="327" t="s">
        <v>10</v>
      </c>
    </row>
    <row r="264" spans="1:8" ht="16.5" customHeight="1">
      <c r="B264" s="257" t="s">
        <v>14</v>
      </c>
      <c r="C264" s="257" t="s">
        <v>15</v>
      </c>
      <c r="D264" s="307" t="s">
        <v>1633</v>
      </c>
      <c r="E264" s="257">
        <f>F264-4</f>
        <v>46323</v>
      </c>
      <c r="F264" s="257">
        <v>46327</v>
      </c>
      <c r="G264" s="257">
        <f>F264+22</f>
        <v>46349</v>
      </c>
      <c r="H264" s="257" t="s">
        <v>1628</v>
      </c>
    </row>
    <row r="265" spans="1:8">
      <c r="B265" s="282" t="s">
        <v>17</v>
      </c>
      <c r="C265" s="282"/>
      <c r="D265" s="306"/>
      <c r="E265" s="281">
        <f>F265-4</f>
        <v>46330</v>
      </c>
      <c r="F265" s="281">
        <f>F264+7</f>
        <v>46334</v>
      </c>
      <c r="G265" s="281">
        <f>F265+22</f>
        <v>46356</v>
      </c>
      <c r="H265" s="281" t="s">
        <v>1628</v>
      </c>
    </row>
    <row r="266" spans="1:8">
      <c r="B266" s="257" t="s">
        <v>1632</v>
      </c>
      <c r="C266" s="257" t="s">
        <v>1620</v>
      </c>
      <c r="D266" s="306"/>
      <c r="E266" s="257">
        <f>F266-4</f>
        <v>46337</v>
      </c>
      <c r="F266" s="257">
        <f>F265+7</f>
        <v>46341</v>
      </c>
      <c r="G266" s="257">
        <f>F266+22</f>
        <v>46363</v>
      </c>
      <c r="H266" s="257" t="s">
        <v>1628</v>
      </c>
    </row>
    <row r="267" spans="1:8">
      <c r="B267" s="257" t="s">
        <v>1631</v>
      </c>
      <c r="C267" s="257" t="s">
        <v>88</v>
      </c>
      <c r="D267" s="306"/>
      <c r="E267" s="257">
        <f>F267-4</f>
        <v>46344</v>
      </c>
      <c r="F267" s="257">
        <f>F266+7</f>
        <v>46348</v>
      </c>
      <c r="G267" s="257">
        <f>F267+22</f>
        <v>46370</v>
      </c>
      <c r="H267" s="257" t="s">
        <v>1628</v>
      </c>
    </row>
    <row r="268" spans="1:8">
      <c r="B268" s="257" t="s">
        <v>1630</v>
      </c>
      <c r="C268" s="257" t="s">
        <v>1629</v>
      </c>
      <c r="D268" s="305"/>
      <c r="E268" s="257">
        <f>F268-4</f>
        <v>46351</v>
      </c>
      <c r="F268" s="257">
        <f>F267+7</f>
        <v>46355</v>
      </c>
      <c r="G268" s="257">
        <f>F268+22</f>
        <v>46377</v>
      </c>
      <c r="H268" s="257" t="s">
        <v>1628</v>
      </c>
    </row>
    <row r="269" spans="1:8">
      <c r="B269" s="292"/>
      <c r="C269" s="292"/>
      <c r="D269" s="309"/>
      <c r="E269" s="271"/>
      <c r="F269" s="271"/>
      <c r="G269" s="271"/>
      <c r="H269" s="271"/>
    </row>
    <row r="270" spans="1:8">
      <c r="A270" s="342" t="s">
        <v>384</v>
      </c>
      <c r="B270" s="254"/>
      <c r="C270" s="254"/>
      <c r="E270" s="342"/>
      <c r="F270" s="342"/>
      <c r="G270" s="311"/>
    </row>
    <row r="271" spans="1:8">
      <c r="B271" s="267" t="s">
        <v>4</v>
      </c>
      <c r="C271" s="267" t="s">
        <v>5</v>
      </c>
      <c r="D271" s="335" t="s">
        <v>6</v>
      </c>
      <c r="E271" s="327" t="s">
        <v>361</v>
      </c>
      <c r="F271" s="327" t="s">
        <v>361</v>
      </c>
      <c r="G271" s="327" t="s">
        <v>384</v>
      </c>
    </row>
    <row r="272" spans="1:8">
      <c r="B272" s="265"/>
      <c r="C272" s="265"/>
      <c r="D272" s="334"/>
      <c r="E272" s="327" t="s">
        <v>1016</v>
      </c>
      <c r="F272" s="327" t="s">
        <v>9</v>
      </c>
      <c r="G272" s="327" t="s">
        <v>10</v>
      </c>
    </row>
    <row r="273" spans="1:7" ht="16.5" customHeight="1">
      <c r="B273" s="257" t="s">
        <v>1624</v>
      </c>
      <c r="C273" s="257" t="s">
        <v>348</v>
      </c>
      <c r="D273" s="307" t="s">
        <v>1623</v>
      </c>
      <c r="E273" s="257">
        <f>F273-5</f>
        <v>46324</v>
      </c>
      <c r="F273" s="257">
        <v>46329</v>
      </c>
      <c r="G273" s="257">
        <f>F273+25</f>
        <v>46354</v>
      </c>
    </row>
    <row r="274" spans="1:7">
      <c r="B274" s="282" t="s">
        <v>17</v>
      </c>
      <c r="C274" s="282"/>
      <c r="D274" s="306"/>
      <c r="E274" s="281">
        <f>F274-5</f>
        <v>46331</v>
      </c>
      <c r="F274" s="281">
        <f>F273+7</f>
        <v>46336</v>
      </c>
      <c r="G274" s="281">
        <f>F274+25</f>
        <v>46361</v>
      </c>
    </row>
    <row r="275" spans="1:7">
      <c r="B275" s="257" t="s">
        <v>1622</v>
      </c>
      <c r="C275" s="257" t="s">
        <v>424</v>
      </c>
      <c r="D275" s="306"/>
      <c r="E275" s="257">
        <f>F275-5</f>
        <v>46338</v>
      </c>
      <c r="F275" s="257">
        <f>F274+7</f>
        <v>46343</v>
      </c>
      <c r="G275" s="257">
        <f>F275+25</f>
        <v>46368</v>
      </c>
    </row>
    <row r="276" spans="1:7">
      <c r="B276" s="257" t="s">
        <v>1621</v>
      </c>
      <c r="C276" s="257" t="s">
        <v>1620</v>
      </c>
      <c r="D276" s="306"/>
      <c r="E276" s="257">
        <f>F276-5</f>
        <v>46345</v>
      </c>
      <c r="F276" s="257">
        <f>F275+7</f>
        <v>46350</v>
      </c>
      <c r="G276" s="257">
        <f>F276+25</f>
        <v>46375</v>
      </c>
    </row>
    <row r="277" spans="1:7">
      <c r="B277" s="259" t="s">
        <v>463</v>
      </c>
      <c r="C277" s="259" t="s">
        <v>1619</v>
      </c>
      <c r="D277" s="305"/>
      <c r="E277" s="257">
        <f>F277-5</f>
        <v>46352</v>
      </c>
      <c r="F277" s="257">
        <f>F276+7</f>
        <v>46357</v>
      </c>
      <c r="G277" s="257">
        <f>F277+25</f>
        <v>46382</v>
      </c>
    </row>
    <row r="278" spans="1:7">
      <c r="B278" s="364"/>
      <c r="C278" s="364"/>
      <c r="E278" s="271"/>
      <c r="F278" s="271"/>
      <c r="G278" s="271"/>
    </row>
    <row r="279" spans="1:7">
      <c r="A279" s="342" t="s">
        <v>457</v>
      </c>
      <c r="B279" s="254"/>
      <c r="C279" s="254"/>
      <c r="F279" s="342"/>
      <c r="G279" s="311"/>
    </row>
    <row r="280" spans="1:7">
      <c r="B280" s="267" t="s">
        <v>4</v>
      </c>
      <c r="C280" s="267" t="s">
        <v>5</v>
      </c>
      <c r="D280" s="335" t="s">
        <v>6</v>
      </c>
      <c r="E280" s="327" t="s">
        <v>361</v>
      </c>
      <c r="F280" s="327" t="s">
        <v>361</v>
      </c>
      <c r="G280" s="327" t="s">
        <v>1627</v>
      </c>
    </row>
    <row r="281" spans="1:7">
      <c r="B281" s="265"/>
      <c r="C281" s="265"/>
      <c r="D281" s="334"/>
      <c r="E281" s="327" t="s">
        <v>1016</v>
      </c>
      <c r="F281" s="327" t="s">
        <v>9</v>
      </c>
      <c r="G281" s="327" t="s">
        <v>10</v>
      </c>
    </row>
    <row r="282" spans="1:7" ht="16.5" customHeight="1">
      <c r="B282" s="257" t="s">
        <v>1624</v>
      </c>
      <c r="C282" s="257" t="s">
        <v>348</v>
      </c>
      <c r="D282" s="307" t="s">
        <v>1623</v>
      </c>
      <c r="E282" s="257">
        <f>F282-5</f>
        <v>46324</v>
      </c>
      <c r="F282" s="257">
        <v>46329</v>
      </c>
      <c r="G282" s="257">
        <f>F282+33</f>
        <v>46362</v>
      </c>
    </row>
    <row r="283" spans="1:7">
      <c r="B283" s="282" t="s">
        <v>17</v>
      </c>
      <c r="C283" s="282"/>
      <c r="D283" s="306"/>
      <c r="E283" s="281">
        <f>F283-5</f>
        <v>46331</v>
      </c>
      <c r="F283" s="281">
        <f>F282+7</f>
        <v>46336</v>
      </c>
      <c r="G283" s="281">
        <f>F283+33</f>
        <v>46369</v>
      </c>
    </row>
    <row r="284" spans="1:7">
      <c r="B284" s="257" t="s">
        <v>1622</v>
      </c>
      <c r="C284" s="257" t="s">
        <v>424</v>
      </c>
      <c r="D284" s="306"/>
      <c r="E284" s="257">
        <f>F284-5</f>
        <v>46338</v>
      </c>
      <c r="F284" s="257">
        <f>F283+7</f>
        <v>46343</v>
      </c>
      <c r="G284" s="257">
        <f>F284+33</f>
        <v>46376</v>
      </c>
    </row>
    <row r="285" spans="1:7">
      <c r="B285" s="257" t="s">
        <v>1621</v>
      </c>
      <c r="C285" s="257" t="s">
        <v>1620</v>
      </c>
      <c r="D285" s="306"/>
      <c r="E285" s="257">
        <f>F285-5</f>
        <v>46345</v>
      </c>
      <c r="F285" s="257">
        <f>F284+7</f>
        <v>46350</v>
      </c>
      <c r="G285" s="257">
        <f>F285+33</f>
        <v>46383</v>
      </c>
    </row>
    <row r="286" spans="1:7">
      <c r="B286" s="259" t="s">
        <v>463</v>
      </c>
      <c r="C286" s="259" t="s">
        <v>1619</v>
      </c>
      <c r="D286" s="305"/>
      <c r="E286" s="257">
        <f>F286-5</f>
        <v>46352</v>
      </c>
      <c r="F286" s="257">
        <f>F285+7</f>
        <v>46357</v>
      </c>
      <c r="G286" s="257">
        <f>F286+33</f>
        <v>46390</v>
      </c>
    </row>
    <row r="287" spans="1:7">
      <c r="A287" s="342" t="s">
        <v>1626</v>
      </c>
      <c r="B287" s="340"/>
      <c r="C287" s="340"/>
      <c r="D287" s="309"/>
      <c r="E287" s="271"/>
      <c r="F287" s="271"/>
      <c r="G287" s="389"/>
    </row>
    <row r="288" spans="1:7">
      <c r="B288" s="267" t="s">
        <v>4</v>
      </c>
      <c r="C288" s="267" t="s">
        <v>5</v>
      </c>
      <c r="D288" s="335" t="s">
        <v>6</v>
      </c>
      <c r="E288" s="327" t="s">
        <v>361</v>
      </c>
      <c r="F288" s="327" t="s">
        <v>361</v>
      </c>
      <c r="G288" s="327" t="s">
        <v>1625</v>
      </c>
    </row>
    <row r="289" spans="1:8">
      <c r="B289" s="265"/>
      <c r="C289" s="265"/>
      <c r="D289" s="334"/>
      <c r="E289" s="327" t="s">
        <v>1016</v>
      </c>
      <c r="F289" s="327" t="s">
        <v>9</v>
      </c>
      <c r="G289" s="327" t="s">
        <v>10</v>
      </c>
    </row>
    <row r="290" spans="1:8" ht="16.5" customHeight="1">
      <c r="B290" s="257" t="s">
        <v>1624</v>
      </c>
      <c r="C290" s="257" t="s">
        <v>348</v>
      </c>
      <c r="D290" s="307" t="s">
        <v>1623</v>
      </c>
      <c r="E290" s="257">
        <f>F290-5</f>
        <v>46324</v>
      </c>
      <c r="F290" s="257">
        <v>46329</v>
      </c>
      <c r="G290" s="257">
        <f>F290+35</f>
        <v>46364</v>
      </c>
    </row>
    <row r="291" spans="1:8">
      <c r="B291" s="282" t="s">
        <v>17</v>
      </c>
      <c r="C291" s="282"/>
      <c r="D291" s="306"/>
      <c r="E291" s="281">
        <f>F291-5</f>
        <v>46331</v>
      </c>
      <c r="F291" s="281">
        <f>F290+7</f>
        <v>46336</v>
      </c>
      <c r="G291" s="281">
        <f>F291+35</f>
        <v>46371</v>
      </c>
    </row>
    <row r="292" spans="1:8">
      <c r="B292" s="257" t="s">
        <v>1622</v>
      </c>
      <c r="C292" s="257" t="s">
        <v>424</v>
      </c>
      <c r="D292" s="306"/>
      <c r="E292" s="257">
        <f>F292-5</f>
        <v>46338</v>
      </c>
      <c r="F292" s="257">
        <f>F291+7</f>
        <v>46343</v>
      </c>
      <c r="G292" s="257">
        <f>F292+35</f>
        <v>46378</v>
      </c>
    </row>
    <row r="293" spans="1:8">
      <c r="B293" s="257" t="s">
        <v>1621</v>
      </c>
      <c r="C293" s="257" t="s">
        <v>1620</v>
      </c>
      <c r="D293" s="306"/>
      <c r="E293" s="257">
        <f>F293-5</f>
        <v>46345</v>
      </c>
      <c r="F293" s="257">
        <f>F292+7</f>
        <v>46350</v>
      </c>
      <c r="G293" s="257">
        <f>F293+35</f>
        <v>46385</v>
      </c>
    </row>
    <row r="294" spans="1:8">
      <c r="B294" s="259" t="s">
        <v>463</v>
      </c>
      <c r="C294" s="259" t="s">
        <v>1619</v>
      </c>
      <c r="D294" s="305"/>
      <c r="E294" s="257">
        <f>F294-5</f>
        <v>46352</v>
      </c>
      <c r="F294" s="257">
        <f>F293+7</f>
        <v>46357</v>
      </c>
      <c r="G294" s="257">
        <f>F294+35</f>
        <v>46392</v>
      </c>
    </row>
    <row r="295" spans="1:8">
      <c r="B295" s="292"/>
      <c r="C295" s="292"/>
      <c r="D295" s="309"/>
      <c r="E295" s="271"/>
      <c r="F295" s="271"/>
      <c r="G295" s="271"/>
    </row>
    <row r="296" spans="1:8">
      <c r="A296" s="342" t="s">
        <v>374</v>
      </c>
      <c r="B296" s="254"/>
      <c r="C296" s="254"/>
    </row>
    <row r="297" spans="1:8">
      <c r="B297" s="267" t="s">
        <v>4</v>
      </c>
      <c r="C297" s="267" t="s">
        <v>5</v>
      </c>
      <c r="D297" s="335" t="s">
        <v>6</v>
      </c>
      <c r="E297" s="327" t="s">
        <v>361</v>
      </c>
      <c r="F297" s="327" t="s">
        <v>361</v>
      </c>
      <c r="G297" s="327" t="s">
        <v>386</v>
      </c>
      <c r="H297" s="327" t="s">
        <v>1618</v>
      </c>
    </row>
    <row r="298" spans="1:8">
      <c r="B298" s="265"/>
      <c r="C298" s="265"/>
      <c r="D298" s="334"/>
      <c r="E298" s="327" t="s">
        <v>1016</v>
      </c>
      <c r="F298" s="327" t="s">
        <v>9</v>
      </c>
      <c r="G298" s="327" t="s">
        <v>10</v>
      </c>
      <c r="H298" s="327" t="s">
        <v>10</v>
      </c>
    </row>
    <row r="299" spans="1:8" ht="16.5" customHeight="1">
      <c r="B299" s="257" t="s">
        <v>90</v>
      </c>
      <c r="C299" s="257" t="s">
        <v>91</v>
      </c>
      <c r="D299" s="377" t="s">
        <v>1617</v>
      </c>
      <c r="E299" s="257">
        <f>F299-4</f>
        <v>46329</v>
      </c>
      <c r="F299" s="257">
        <v>46333</v>
      </c>
      <c r="G299" s="257">
        <f>F299+28</f>
        <v>46361</v>
      </c>
      <c r="H299" s="257" t="s">
        <v>387</v>
      </c>
    </row>
    <row r="300" spans="1:8">
      <c r="B300" s="257" t="s">
        <v>1616</v>
      </c>
      <c r="C300" s="257" t="s">
        <v>416</v>
      </c>
      <c r="D300" s="376"/>
      <c r="E300" s="257">
        <f>F300-4</f>
        <v>46336</v>
      </c>
      <c r="F300" s="257">
        <f>F299+7</f>
        <v>46340</v>
      </c>
      <c r="G300" s="257">
        <f>F300+28</f>
        <v>46368</v>
      </c>
      <c r="H300" s="257" t="s">
        <v>387</v>
      </c>
    </row>
    <row r="301" spans="1:8">
      <c r="B301" s="257" t="s">
        <v>1615</v>
      </c>
      <c r="C301" s="257" t="s">
        <v>1614</v>
      </c>
      <c r="D301" s="376"/>
      <c r="E301" s="257">
        <f>F301-4</f>
        <v>46343</v>
      </c>
      <c r="F301" s="257">
        <f>F300+7</f>
        <v>46347</v>
      </c>
      <c r="G301" s="257">
        <f>F301+28</f>
        <v>46375</v>
      </c>
      <c r="H301" s="257" t="s">
        <v>387</v>
      </c>
    </row>
    <row r="302" spans="1:8">
      <c r="B302" s="257" t="s">
        <v>1613</v>
      </c>
      <c r="C302" s="257" t="s">
        <v>1612</v>
      </c>
      <c r="D302" s="376"/>
      <c r="E302" s="257">
        <f>F302-4</f>
        <v>46350</v>
      </c>
      <c r="F302" s="257">
        <f>F301+7</f>
        <v>46354</v>
      </c>
      <c r="G302" s="257">
        <f>F302+28</f>
        <v>46382</v>
      </c>
      <c r="H302" s="257" t="s">
        <v>387</v>
      </c>
    </row>
    <row r="303" spans="1:8">
      <c r="B303" s="257"/>
      <c r="C303" s="257"/>
      <c r="D303" s="375"/>
      <c r="E303" s="257">
        <f>F303-4</f>
        <v>46357</v>
      </c>
      <c r="F303" s="257">
        <f>F302+7</f>
        <v>46361</v>
      </c>
      <c r="G303" s="257">
        <f>F303+28</f>
        <v>46389</v>
      </c>
      <c r="H303" s="257" t="s">
        <v>387</v>
      </c>
    </row>
    <row r="304" spans="1:8">
      <c r="B304" s="274"/>
      <c r="C304" s="340"/>
      <c r="D304" s="309"/>
      <c r="E304" s="271"/>
      <c r="F304" s="271"/>
    </row>
    <row r="305" spans="1:10">
      <c r="A305" s="342" t="s">
        <v>85</v>
      </c>
    </row>
    <row r="306" spans="1:10">
      <c r="A306" s="342"/>
      <c r="B306" s="267" t="s">
        <v>4</v>
      </c>
      <c r="C306" s="267" t="s">
        <v>5</v>
      </c>
      <c r="D306" s="335" t="s">
        <v>6</v>
      </c>
      <c r="E306" s="327" t="s">
        <v>361</v>
      </c>
      <c r="F306" s="327" t="s">
        <v>361</v>
      </c>
      <c r="G306" s="327" t="s">
        <v>85</v>
      </c>
    </row>
    <row r="307" spans="1:10">
      <c r="A307" s="342"/>
      <c r="B307" s="265"/>
      <c r="C307" s="265"/>
      <c r="D307" s="334"/>
      <c r="E307" s="327" t="s">
        <v>1016</v>
      </c>
      <c r="F307" s="327" t="s">
        <v>9</v>
      </c>
      <c r="G307" s="327" t="s">
        <v>10</v>
      </c>
    </row>
    <row r="308" spans="1:10">
      <c r="A308" s="342"/>
      <c r="B308" s="257" t="s">
        <v>90</v>
      </c>
      <c r="C308" s="257" t="s">
        <v>91</v>
      </c>
      <c r="D308" s="377" t="s">
        <v>1617</v>
      </c>
      <c r="E308" s="257">
        <f>F308-4</f>
        <v>46329</v>
      </c>
      <c r="F308" s="257">
        <v>46333</v>
      </c>
      <c r="G308" s="257">
        <f>F308+23</f>
        <v>46356</v>
      </c>
    </row>
    <row r="309" spans="1:10">
      <c r="A309" s="342"/>
      <c r="B309" s="257" t="s">
        <v>1616</v>
      </c>
      <c r="C309" s="257" t="s">
        <v>416</v>
      </c>
      <c r="D309" s="376"/>
      <c r="E309" s="257">
        <f>F309-4</f>
        <v>46336</v>
      </c>
      <c r="F309" s="257">
        <f>F308+7</f>
        <v>46340</v>
      </c>
      <c r="G309" s="257">
        <f>F309+23</f>
        <v>46363</v>
      </c>
    </row>
    <row r="310" spans="1:10">
      <c r="A310" s="342"/>
      <c r="B310" s="257" t="s">
        <v>1615</v>
      </c>
      <c r="C310" s="257" t="s">
        <v>1614</v>
      </c>
      <c r="D310" s="376"/>
      <c r="E310" s="257">
        <f>F310-4</f>
        <v>46343</v>
      </c>
      <c r="F310" s="257">
        <f>F309+7</f>
        <v>46347</v>
      </c>
      <c r="G310" s="257">
        <f>F310+23</f>
        <v>46370</v>
      </c>
    </row>
    <row r="311" spans="1:10">
      <c r="A311" s="342"/>
      <c r="B311" s="257" t="s">
        <v>1613</v>
      </c>
      <c r="C311" s="257" t="s">
        <v>1612</v>
      </c>
      <c r="D311" s="376"/>
      <c r="E311" s="257">
        <f>F311-4</f>
        <v>46350</v>
      </c>
      <c r="F311" s="257">
        <f>F310+7</f>
        <v>46354</v>
      </c>
      <c r="G311" s="257">
        <f>F311+23</f>
        <v>46377</v>
      </c>
    </row>
    <row r="312" spans="1:10">
      <c r="A312" s="342"/>
      <c r="B312" s="257"/>
      <c r="C312" s="257"/>
      <c r="D312" s="375"/>
      <c r="E312" s="257">
        <f>F312-4</f>
        <v>46357</v>
      </c>
      <c r="F312" s="257">
        <f>F311+7</f>
        <v>46361</v>
      </c>
      <c r="G312" s="257">
        <f>F312+23</f>
        <v>46384</v>
      </c>
    </row>
    <row r="313" spans="1:10">
      <c r="A313" s="342"/>
    </row>
    <row r="314" spans="1:10">
      <c r="B314" s="340"/>
      <c r="C314" s="340"/>
      <c r="D314" s="309"/>
      <c r="E314" s="271"/>
      <c r="F314" s="271"/>
      <c r="G314" s="271"/>
    </row>
    <row r="315" spans="1:10" s="313" customFormat="1">
      <c r="A315" s="303" t="s">
        <v>1611</v>
      </c>
      <c r="B315" s="303"/>
      <c r="C315" s="303"/>
      <c r="D315" s="303"/>
      <c r="E315" s="303"/>
      <c r="F315" s="303"/>
      <c r="G315" s="303"/>
      <c r="H315" s="311"/>
      <c r="J315" s="254"/>
    </row>
    <row r="316" spans="1:10">
      <c r="A316" s="342" t="s">
        <v>210</v>
      </c>
      <c r="F316" s="388"/>
    </row>
    <row r="317" spans="1:10">
      <c r="B317" s="267" t="s">
        <v>4</v>
      </c>
      <c r="C317" s="267" t="s">
        <v>5</v>
      </c>
      <c r="D317" s="335" t="s">
        <v>6</v>
      </c>
      <c r="E317" s="327" t="s">
        <v>361</v>
      </c>
      <c r="F317" s="327" t="s">
        <v>361</v>
      </c>
      <c r="G317" s="327" t="s">
        <v>210</v>
      </c>
    </row>
    <row r="318" spans="1:10">
      <c r="B318" s="265"/>
      <c r="C318" s="265"/>
      <c r="D318" s="334"/>
      <c r="E318" s="327" t="s">
        <v>1016</v>
      </c>
      <c r="F318" s="327" t="s">
        <v>9</v>
      </c>
      <c r="G318" s="327" t="s">
        <v>10</v>
      </c>
    </row>
    <row r="319" spans="1:10">
      <c r="B319" s="257" t="s">
        <v>1283</v>
      </c>
      <c r="C319" s="257" t="s">
        <v>1610</v>
      </c>
      <c r="D319" s="326" t="s">
        <v>1609</v>
      </c>
      <c r="E319" s="257">
        <f>F319-5</f>
        <v>46322</v>
      </c>
      <c r="F319" s="257">
        <v>46327</v>
      </c>
      <c r="G319" s="257">
        <f>F319+4</f>
        <v>46331</v>
      </c>
    </row>
    <row r="320" spans="1:10">
      <c r="B320" s="259" t="s">
        <v>1281</v>
      </c>
      <c r="C320" s="259" t="s">
        <v>1608</v>
      </c>
      <c r="D320" s="326"/>
      <c r="E320" s="257">
        <f>E319+7</f>
        <v>46329</v>
      </c>
      <c r="F320" s="257">
        <f>F319+7</f>
        <v>46334</v>
      </c>
      <c r="G320" s="257">
        <f>F320+4</f>
        <v>46338</v>
      </c>
    </row>
    <row r="321" spans="1:7">
      <c r="B321" s="257" t="s">
        <v>1279</v>
      </c>
      <c r="C321" s="257" t="s">
        <v>764</v>
      </c>
      <c r="D321" s="326"/>
      <c r="E321" s="257">
        <f>E320+7</f>
        <v>46336</v>
      </c>
      <c r="F321" s="257">
        <f>F320+7</f>
        <v>46341</v>
      </c>
      <c r="G321" s="257">
        <f>F321+4</f>
        <v>46345</v>
      </c>
    </row>
    <row r="322" spans="1:7">
      <c r="B322" s="257" t="s">
        <v>1283</v>
      </c>
      <c r="C322" s="257" t="s">
        <v>674</v>
      </c>
      <c r="D322" s="326"/>
      <c r="E322" s="257">
        <f>E321+7</f>
        <v>46343</v>
      </c>
      <c r="F322" s="257">
        <f>F321+7</f>
        <v>46348</v>
      </c>
      <c r="G322" s="257">
        <f>F322+4</f>
        <v>46352</v>
      </c>
    </row>
    <row r="323" spans="1:7">
      <c r="B323" s="370" t="s">
        <v>1281</v>
      </c>
      <c r="C323" s="257" t="s">
        <v>765</v>
      </c>
      <c r="D323" s="326"/>
      <c r="E323" s="257">
        <f>E322+7</f>
        <v>46350</v>
      </c>
      <c r="F323" s="257">
        <f>F322+7</f>
        <v>46355</v>
      </c>
      <c r="G323" s="257">
        <f>F323+4</f>
        <v>46359</v>
      </c>
    </row>
    <row r="324" spans="1:7">
      <c r="F324" s="388"/>
    </row>
    <row r="325" spans="1:7">
      <c r="B325" s="267" t="s">
        <v>4</v>
      </c>
      <c r="C325" s="267" t="s">
        <v>5</v>
      </c>
      <c r="D325" s="335" t="s">
        <v>6</v>
      </c>
      <c r="E325" s="327" t="s">
        <v>361</v>
      </c>
      <c r="F325" s="327" t="s">
        <v>361</v>
      </c>
      <c r="G325" s="327" t="s">
        <v>210</v>
      </c>
    </row>
    <row r="326" spans="1:7">
      <c r="B326" s="265"/>
      <c r="C326" s="265"/>
      <c r="D326" s="334"/>
      <c r="E326" s="327" t="s">
        <v>1016</v>
      </c>
      <c r="F326" s="327" t="s">
        <v>9</v>
      </c>
      <c r="G326" s="327" t="s">
        <v>10</v>
      </c>
    </row>
    <row r="327" spans="1:7">
      <c r="B327" s="259" t="s">
        <v>1606</v>
      </c>
      <c r="C327" s="259" t="s">
        <v>1608</v>
      </c>
      <c r="D327" s="377" t="s">
        <v>1607</v>
      </c>
      <c r="E327" s="257">
        <f>F327-3</f>
        <v>46329</v>
      </c>
      <c r="F327" s="257">
        <v>46332</v>
      </c>
      <c r="G327" s="257">
        <f>F327+3</f>
        <v>46335</v>
      </c>
    </row>
    <row r="328" spans="1:7">
      <c r="B328" s="259" t="s">
        <v>146</v>
      </c>
      <c r="C328" s="259" t="s">
        <v>1602</v>
      </c>
      <c r="D328" s="376"/>
      <c r="E328" s="257">
        <f>F328-3</f>
        <v>46336</v>
      </c>
      <c r="F328" s="257">
        <f>F327+7</f>
        <v>46339</v>
      </c>
      <c r="G328" s="257">
        <f>F328+3</f>
        <v>46342</v>
      </c>
    </row>
    <row r="329" spans="1:7">
      <c r="B329" s="370" t="s">
        <v>1606</v>
      </c>
      <c r="C329" s="257" t="s">
        <v>674</v>
      </c>
      <c r="D329" s="376"/>
      <c r="E329" s="257">
        <f>F329-3</f>
        <v>46343</v>
      </c>
      <c r="F329" s="257">
        <f>F328+7</f>
        <v>46346</v>
      </c>
      <c r="G329" s="257">
        <f>F329+3</f>
        <v>46349</v>
      </c>
    </row>
    <row r="330" spans="1:7">
      <c r="B330" s="257" t="s">
        <v>146</v>
      </c>
      <c r="C330" s="257" t="s">
        <v>1599</v>
      </c>
      <c r="D330" s="376"/>
      <c r="E330" s="257">
        <f>F330-3</f>
        <v>46350</v>
      </c>
      <c r="F330" s="257">
        <f>F329+7</f>
        <v>46353</v>
      </c>
      <c r="G330" s="257">
        <f>F330+3</f>
        <v>46356</v>
      </c>
    </row>
    <row r="331" spans="1:7">
      <c r="B331" s="257"/>
      <c r="C331" s="257"/>
      <c r="D331" s="375"/>
      <c r="E331" s="257">
        <f>F331-3</f>
        <v>46357</v>
      </c>
      <c r="F331" s="257">
        <f>F330+7</f>
        <v>46360</v>
      </c>
      <c r="G331" s="257">
        <f>F331+3</f>
        <v>46363</v>
      </c>
    </row>
    <row r="333" spans="1:7">
      <c r="B333" s="292"/>
      <c r="C333" s="292"/>
      <c r="D333" s="309"/>
      <c r="E333" s="271"/>
      <c r="F333" s="271"/>
      <c r="G333" s="271"/>
    </row>
    <row r="334" spans="1:7">
      <c r="B334" s="254"/>
      <c r="C334" s="254"/>
    </row>
    <row r="335" spans="1:7">
      <c r="A335" s="346" t="s">
        <v>1605</v>
      </c>
      <c r="B335" s="345"/>
      <c r="C335" s="345"/>
      <c r="E335" s="271"/>
      <c r="F335" s="271"/>
      <c r="G335" s="271"/>
    </row>
    <row r="336" spans="1:7">
      <c r="B336" s="267" t="s">
        <v>4</v>
      </c>
      <c r="C336" s="267" t="s">
        <v>5</v>
      </c>
      <c r="D336" s="335" t="s">
        <v>6</v>
      </c>
      <c r="E336" s="327" t="s">
        <v>361</v>
      </c>
      <c r="F336" s="327" t="s">
        <v>361</v>
      </c>
      <c r="G336" s="327" t="s">
        <v>205</v>
      </c>
    </row>
    <row r="337" spans="1:8">
      <c r="B337" s="265"/>
      <c r="C337" s="265"/>
      <c r="D337" s="334"/>
      <c r="E337" s="327" t="s">
        <v>1016</v>
      </c>
      <c r="F337" s="327" t="s">
        <v>9</v>
      </c>
      <c r="G337" s="327" t="s">
        <v>10</v>
      </c>
    </row>
    <row r="338" spans="1:8">
      <c r="B338" s="257" t="s">
        <v>1600</v>
      </c>
      <c r="C338" s="257" t="s">
        <v>1604</v>
      </c>
      <c r="D338" s="377" t="s">
        <v>1603</v>
      </c>
      <c r="E338" s="257">
        <f>F338-3</f>
        <v>46324</v>
      </c>
      <c r="F338" s="257">
        <v>46327</v>
      </c>
      <c r="G338" s="257">
        <f>F338+3</f>
        <v>46330</v>
      </c>
    </row>
    <row r="339" spans="1:8">
      <c r="B339" s="257" t="s">
        <v>1600</v>
      </c>
      <c r="C339" s="257" t="s">
        <v>1494</v>
      </c>
      <c r="D339" s="376"/>
      <c r="E339" s="257">
        <f>F339-3</f>
        <v>46331</v>
      </c>
      <c r="F339" s="257">
        <f>F338+7</f>
        <v>46334</v>
      </c>
      <c r="G339" s="257">
        <f>F339+3</f>
        <v>46337</v>
      </c>
    </row>
    <row r="340" spans="1:8">
      <c r="B340" s="257" t="s">
        <v>1600</v>
      </c>
      <c r="C340" s="257" t="s">
        <v>1602</v>
      </c>
      <c r="D340" s="376"/>
      <c r="E340" s="257">
        <f>F340-3</f>
        <v>46338</v>
      </c>
      <c r="F340" s="257">
        <f>F339+7</f>
        <v>46341</v>
      </c>
      <c r="G340" s="257">
        <f>F340+3</f>
        <v>46344</v>
      </c>
    </row>
    <row r="341" spans="1:8">
      <c r="B341" s="257" t="s">
        <v>1600</v>
      </c>
      <c r="C341" s="257" t="s">
        <v>1601</v>
      </c>
      <c r="D341" s="376"/>
      <c r="E341" s="257">
        <f>F341-3</f>
        <v>46345</v>
      </c>
      <c r="F341" s="257">
        <f>F340+7</f>
        <v>46348</v>
      </c>
      <c r="G341" s="257">
        <f>F341+3</f>
        <v>46351</v>
      </c>
    </row>
    <row r="342" spans="1:8">
      <c r="B342" s="257" t="s">
        <v>1600</v>
      </c>
      <c r="C342" s="257" t="s">
        <v>1599</v>
      </c>
      <c r="D342" s="375"/>
      <c r="E342" s="257">
        <f>F342-3</f>
        <v>46352</v>
      </c>
      <c r="F342" s="257">
        <f>F341+7</f>
        <v>46355</v>
      </c>
      <c r="G342" s="257">
        <f>F342+3</f>
        <v>46358</v>
      </c>
    </row>
    <row r="343" spans="1:8">
      <c r="B343" s="254"/>
      <c r="C343" s="254"/>
    </row>
    <row r="344" spans="1:8">
      <c r="A344" s="303" t="s">
        <v>128</v>
      </c>
      <c r="B344" s="303"/>
      <c r="C344" s="303"/>
      <c r="D344" s="303"/>
      <c r="E344" s="303"/>
      <c r="F344" s="303"/>
      <c r="G344" s="303"/>
      <c r="H344" s="311"/>
    </row>
    <row r="345" spans="1:8">
      <c r="A345" s="342" t="s">
        <v>409</v>
      </c>
    </row>
    <row r="346" spans="1:8">
      <c r="B346" s="267" t="s">
        <v>4</v>
      </c>
      <c r="C346" s="267" t="s">
        <v>5</v>
      </c>
      <c r="D346" s="335" t="s">
        <v>6</v>
      </c>
      <c r="E346" s="327" t="s">
        <v>361</v>
      </c>
      <c r="F346" s="327" t="s">
        <v>361</v>
      </c>
      <c r="G346" s="327" t="s">
        <v>410</v>
      </c>
    </row>
    <row r="347" spans="1:8">
      <c r="B347" s="265"/>
      <c r="C347" s="265"/>
      <c r="D347" s="334"/>
      <c r="E347" s="327" t="s">
        <v>1016</v>
      </c>
      <c r="F347" s="327" t="s">
        <v>9</v>
      </c>
      <c r="G347" s="327" t="s">
        <v>10</v>
      </c>
    </row>
    <row r="348" spans="1:8" ht="16.5" customHeight="1">
      <c r="B348" s="257" t="s">
        <v>1598</v>
      </c>
      <c r="C348" s="257" t="s">
        <v>1597</v>
      </c>
      <c r="D348" s="326" t="s">
        <v>1596</v>
      </c>
      <c r="E348" s="257">
        <f>F348-3</f>
        <v>46328</v>
      </c>
      <c r="F348" s="257">
        <v>46331</v>
      </c>
      <c r="G348" s="257">
        <f>F348+10</f>
        <v>46341</v>
      </c>
    </row>
    <row r="349" spans="1:8">
      <c r="B349" s="257" t="s">
        <v>1595</v>
      </c>
      <c r="C349" s="257" t="s">
        <v>1594</v>
      </c>
      <c r="D349" s="326"/>
      <c r="E349" s="257">
        <f>F349-3</f>
        <v>46328</v>
      </c>
      <c r="F349" s="257">
        <v>46331</v>
      </c>
      <c r="G349" s="257">
        <f>F349+10</f>
        <v>46341</v>
      </c>
    </row>
    <row r="350" spans="1:8">
      <c r="B350" s="282" t="s">
        <v>17</v>
      </c>
      <c r="C350" s="281"/>
      <c r="D350" s="326"/>
      <c r="E350" s="281">
        <f>F350-3</f>
        <v>46335</v>
      </c>
      <c r="F350" s="281">
        <f>F349+7</f>
        <v>46338</v>
      </c>
      <c r="G350" s="281">
        <f>F350+10</f>
        <v>46348</v>
      </c>
    </row>
    <row r="351" spans="1:8">
      <c r="B351" s="257" t="s">
        <v>1593</v>
      </c>
      <c r="C351" s="257" t="s">
        <v>155</v>
      </c>
      <c r="D351" s="326"/>
      <c r="E351" s="257">
        <f>F351-3</f>
        <v>46342</v>
      </c>
      <c r="F351" s="257">
        <f>F350+7</f>
        <v>46345</v>
      </c>
      <c r="G351" s="257">
        <f>F351+10</f>
        <v>46355</v>
      </c>
    </row>
    <row r="352" spans="1:8">
      <c r="B352" s="257" t="s">
        <v>103</v>
      </c>
      <c r="C352" s="257" t="s">
        <v>103</v>
      </c>
      <c r="D352" s="326"/>
      <c r="E352" s="257">
        <f>F352-3</f>
        <v>46349</v>
      </c>
      <c r="F352" s="257">
        <f>F351+7</f>
        <v>46352</v>
      </c>
      <c r="G352" s="257">
        <f>F352+10</f>
        <v>46362</v>
      </c>
    </row>
    <row r="353" spans="2:7">
      <c r="B353" s="254"/>
      <c r="C353" s="254"/>
    </row>
    <row r="354" spans="2:7">
      <c r="B354" s="267" t="s">
        <v>4</v>
      </c>
      <c r="C354" s="267" t="s">
        <v>5</v>
      </c>
      <c r="D354" s="335" t="s">
        <v>6</v>
      </c>
      <c r="E354" s="327" t="s">
        <v>361</v>
      </c>
      <c r="F354" s="327" t="s">
        <v>361</v>
      </c>
      <c r="G354" s="327" t="s">
        <v>410</v>
      </c>
    </row>
    <row r="355" spans="2:7">
      <c r="B355" s="265"/>
      <c r="C355" s="265"/>
      <c r="D355" s="334"/>
      <c r="E355" s="327" t="s">
        <v>1016</v>
      </c>
      <c r="F355" s="327" t="s">
        <v>9</v>
      </c>
      <c r="G355" s="327" t="s">
        <v>10</v>
      </c>
    </row>
    <row r="356" spans="2:7">
      <c r="B356" s="282" t="s">
        <v>17</v>
      </c>
      <c r="C356" s="281"/>
      <c r="D356" s="326" t="s">
        <v>1578</v>
      </c>
      <c r="E356" s="281">
        <f>F356-3</f>
        <v>46330</v>
      </c>
      <c r="F356" s="281">
        <v>46333</v>
      </c>
      <c r="G356" s="281">
        <f>F356+7</f>
        <v>46340</v>
      </c>
    </row>
    <row r="357" spans="2:7">
      <c r="B357" s="257" t="s">
        <v>1577</v>
      </c>
      <c r="C357" s="257" t="s">
        <v>1550</v>
      </c>
      <c r="D357" s="326"/>
      <c r="E357" s="257">
        <f>F357-3</f>
        <v>46337</v>
      </c>
      <c r="F357" s="257">
        <f>F356+7</f>
        <v>46340</v>
      </c>
      <c r="G357" s="257">
        <f>F357+7</f>
        <v>46347</v>
      </c>
    </row>
    <row r="358" spans="2:7">
      <c r="B358" s="257" t="s">
        <v>403</v>
      </c>
      <c r="C358" s="257" t="s">
        <v>155</v>
      </c>
      <c r="D358" s="326"/>
      <c r="E358" s="257">
        <f>F358-3</f>
        <v>46344</v>
      </c>
      <c r="F358" s="257">
        <f>F357+7</f>
        <v>46347</v>
      </c>
      <c r="G358" s="257">
        <f>F358+7</f>
        <v>46354</v>
      </c>
    </row>
    <row r="359" spans="2:7">
      <c r="B359" s="257" t="s">
        <v>1576</v>
      </c>
      <c r="C359" s="257" t="s">
        <v>1550</v>
      </c>
      <c r="D359" s="326"/>
      <c r="E359" s="257">
        <f>F359-3</f>
        <v>46351</v>
      </c>
      <c r="F359" s="257">
        <f>F358+7</f>
        <v>46354</v>
      </c>
      <c r="G359" s="257">
        <f>F359+7</f>
        <v>46361</v>
      </c>
    </row>
    <row r="360" spans="2:7">
      <c r="B360" s="257" t="s">
        <v>103</v>
      </c>
      <c r="C360" s="257" t="s">
        <v>103</v>
      </c>
      <c r="D360" s="326"/>
      <c r="E360" s="257">
        <f>F360-3</f>
        <v>46358</v>
      </c>
      <c r="F360" s="257">
        <f>F359+7</f>
        <v>46361</v>
      </c>
      <c r="G360" s="257">
        <f>F360+7</f>
        <v>46368</v>
      </c>
    </row>
    <row r="361" spans="2:7">
      <c r="B361" s="274"/>
      <c r="C361" s="274"/>
      <c r="D361" s="309"/>
      <c r="E361" s="271"/>
      <c r="F361" s="271"/>
      <c r="G361" s="271"/>
    </row>
    <row r="362" spans="2:7">
      <c r="B362" s="267" t="s">
        <v>4</v>
      </c>
      <c r="C362" s="267" t="s">
        <v>5</v>
      </c>
      <c r="D362" s="335" t="s">
        <v>6</v>
      </c>
      <c r="E362" s="327" t="s">
        <v>361</v>
      </c>
      <c r="F362" s="327" t="s">
        <v>361</v>
      </c>
      <c r="G362" s="327" t="s">
        <v>410</v>
      </c>
    </row>
    <row r="363" spans="2:7">
      <c r="B363" s="265"/>
      <c r="C363" s="265"/>
      <c r="D363" s="334"/>
      <c r="E363" s="327" t="s">
        <v>1016</v>
      </c>
      <c r="F363" s="327" t="s">
        <v>9</v>
      </c>
      <c r="G363" s="327" t="s">
        <v>10</v>
      </c>
    </row>
    <row r="364" spans="2:7" ht="18.75" customHeight="1">
      <c r="B364" s="282" t="s">
        <v>17</v>
      </c>
      <c r="C364" s="281"/>
      <c r="D364" s="307" t="s">
        <v>1234</v>
      </c>
      <c r="E364" s="281">
        <f>F364-3</f>
        <v>46330</v>
      </c>
      <c r="F364" s="281">
        <v>46333</v>
      </c>
      <c r="G364" s="281">
        <f>F364+9</f>
        <v>46342</v>
      </c>
    </row>
    <row r="365" spans="2:7" ht="18.75" customHeight="1">
      <c r="B365" s="257" t="s">
        <v>1233</v>
      </c>
      <c r="C365" s="257" t="s">
        <v>1232</v>
      </c>
      <c r="D365" s="306"/>
      <c r="E365" s="257">
        <f>F365-3</f>
        <v>46337</v>
      </c>
      <c r="F365" s="257">
        <f>F364+7</f>
        <v>46340</v>
      </c>
      <c r="G365" s="257">
        <f>F365+9</f>
        <v>46349</v>
      </c>
    </row>
    <row r="366" spans="2:7">
      <c r="B366" s="282" t="s">
        <v>17</v>
      </c>
      <c r="C366" s="281"/>
      <c r="D366" s="306"/>
      <c r="E366" s="281">
        <f>F366-3</f>
        <v>46344</v>
      </c>
      <c r="F366" s="281">
        <f>F365+7</f>
        <v>46347</v>
      </c>
      <c r="G366" s="281">
        <f>F366+9</f>
        <v>46356</v>
      </c>
    </row>
    <row r="367" spans="2:7">
      <c r="B367" s="257" t="s">
        <v>1231</v>
      </c>
      <c r="C367" s="257" t="s">
        <v>1230</v>
      </c>
      <c r="D367" s="306"/>
      <c r="E367" s="257">
        <f>F367-3</f>
        <v>46351</v>
      </c>
      <c r="F367" s="257">
        <f>F366+7</f>
        <v>46354</v>
      </c>
      <c r="G367" s="257">
        <f>F367+9</f>
        <v>46363</v>
      </c>
    </row>
    <row r="368" spans="2:7">
      <c r="B368" s="257" t="s">
        <v>414</v>
      </c>
      <c r="C368" s="257" t="s">
        <v>1229</v>
      </c>
      <c r="D368" s="305"/>
      <c r="E368" s="257">
        <f>F368-3</f>
        <v>46358</v>
      </c>
      <c r="F368" s="257">
        <f>F367+7</f>
        <v>46361</v>
      </c>
      <c r="G368" s="257">
        <f>F368+9</f>
        <v>46370</v>
      </c>
    </row>
    <row r="369" spans="1:7">
      <c r="B369" s="274"/>
      <c r="C369" s="274"/>
      <c r="D369" s="309"/>
      <c r="E369" s="271"/>
      <c r="F369" s="271"/>
      <c r="G369" s="271"/>
    </row>
    <row r="370" spans="1:7">
      <c r="B370" s="267" t="s">
        <v>4</v>
      </c>
      <c r="C370" s="267" t="s">
        <v>5</v>
      </c>
      <c r="D370" s="335" t="s">
        <v>6</v>
      </c>
      <c r="E370" s="327" t="s">
        <v>361</v>
      </c>
      <c r="F370" s="327" t="s">
        <v>361</v>
      </c>
      <c r="G370" s="327" t="s">
        <v>410</v>
      </c>
    </row>
    <row r="371" spans="1:7">
      <c r="B371" s="265"/>
      <c r="C371" s="265"/>
      <c r="D371" s="334"/>
      <c r="E371" s="327" t="s">
        <v>1016</v>
      </c>
      <c r="F371" s="327" t="s">
        <v>9</v>
      </c>
      <c r="G371" s="327" t="s">
        <v>10</v>
      </c>
    </row>
    <row r="372" spans="1:7">
      <c r="B372" s="257" t="s">
        <v>1584</v>
      </c>
      <c r="C372" s="257" t="s">
        <v>1592</v>
      </c>
      <c r="D372" s="387" t="s">
        <v>1591</v>
      </c>
      <c r="E372" s="257">
        <f>F372-3</f>
        <v>46326</v>
      </c>
      <c r="F372" s="257">
        <v>46329</v>
      </c>
      <c r="G372" s="257">
        <f>F372+8</f>
        <v>46337</v>
      </c>
    </row>
    <row r="373" spans="1:7">
      <c r="B373" s="257" t="s">
        <v>1590</v>
      </c>
      <c r="C373" s="257" t="s">
        <v>1589</v>
      </c>
      <c r="D373" s="386"/>
      <c r="E373" s="257">
        <f>F373-3</f>
        <v>46333</v>
      </c>
      <c r="F373" s="257">
        <f>F372+7</f>
        <v>46336</v>
      </c>
      <c r="G373" s="257">
        <f>F373+8</f>
        <v>46344</v>
      </c>
    </row>
    <row r="374" spans="1:7">
      <c r="B374" s="257" t="s">
        <v>1588</v>
      </c>
      <c r="C374" s="257" t="s">
        <v>1587</v>
      </c>
      <c r="D374" s="386"/>
      <c r="E374" s="257">
        <f>F374-3</f>
        <v>46340</v>
      </c>
      <c r="F374" s="257">
        <f>F373+7</f>
        <v>46343</v>
      </c>
      <c r="G374" s="257">
        <f>F374+8</f>
        <v>46351</v>
      </c>
    </row>
    <row r="375" spans="1:7">
      <c r="B375" s="257" t="s">
        <v>1586</v>
      </c>
      <c r="C375" s="257" t="s">
        <v>1585</v>
      </c>
      <c r="D375" s="386"/>
      <c r="E375" s="257">
        <f>F375-3</f>
        <v>46347</v>
      </c>
      <c r="F375" s="257">
        <f>F374+7</f>
        <v>46350</v>
      </c>
      <c r="G375" s="257">
        <f>F375+8</f>
        <v>46358</v>
      </c>
    </row>
    <row r="376" spans="1:7">
      <c r="B376" s="257" t="s">
        <v>1584</v>
      </c>
      <c r="C376" s="257" t="s">
        <v>1583</v>
      </c>
      <c r="D376" s="385"/>
      <c r="E376" s="257">
        <f>F376-3</f>
        <v>46354</v>
      </c>
      <c r="F376" s="257">
        <f>F375+7</f>
        <v>46357</v>
      </c>
      <c r="G376" s="257">
        <f>F376+8</f>
        <v>46365</v>
      </c>
    </row>
    <row r="377" spans="1:7">
      <c r="B377" s="274" t="s">
        <v>103</v>
      </c>
      <c r="C377" s="274"/>
      <c r="D377" s="309"/>
      <c r="E377" s="271"/>
      <c r="F377" s="271"/>
      <c r="G377" s="271"/>
    </row>
    <row r="378" spans="1:7">
      <c r="A378" s="342" t="s">
        <v>396</v>
      </c>
      <c r="B378" s="301"/>
      <c r="C378" s="301"/>
      <c r="D378" s="302"/>
      <c r="E378" s="301"/>
      <c r="F378" s="342"/>
      <c r="G378" s="342"/>
    </row>
    <row r="379" spans="1:7">
      <c r="A379" s="342"/>
      <c r="B379" s="267" t="s">
        <v>4</v>
      </c>
      <c r="C379" s="267" t="s">
        <v>5</v>
      </c>
      <c r="D379" s="335" t="s">
        <v>6</v>
      </c>
      <c r="E379" s="327" t="s">
        <v>361</v>
      </c>
      <c r="F379" s="327" t="s">
        <v>361</v>
      </c>
      <c r="G379" s="327" t="s">
        <v>397</v>
      </c>
    </row>
    <row r="380" spans="1:7" ht="16.5" customHeight="1">
      <c r="A380" s="342"/>
      <c r="B380" s="265"/>
      <c r="C380" s="265"/>
      <c r="D380" s="334"/>
      <c r="E380" s="327" t="s">
        <v>1016</v>
      </c>
      <c r="F380" s="327" t="s">
        <v>9</v>
      </c>
      <c r="G380" s="327" t="s">
        <v>10</v>
      </c>
    </row>
    <row r="381" spans="1:7" ht="16.5" customHeight="1">
      <c r="A381" s="342"/>
      <c r="B381" s="257" t="s">
        <v>1548</v>
      </c>
      <c r="C381" s="257" t="s">
        <v>1457</v>
      </c>
      <c r="D381" s="326" t="s">
        <v>1552</v>
      </c>
      <c r="E381" s="257">
        <f>F381-3</f>
        <v>46328</v>
      </c>
      <c r="F381" s="257">
        <v>46331</v>
      </c>
      <c r="G381" s="257">
        <f>F381+8</f>
        <v>46339</v>
      </c>
    </row>
    <row r="382" spans="1:7" ht="16.5" customHeight="1">
      <c r="A382" s="342"/>
      <c r="B382" s="257" t="s">
        <v>1551</v>
      </c>
      <c r="C382" s="257" t="s">
        <v>1500</v>
      </c>
      <c r="D382" s="326"/>
      <c r="E382" s="257">
        <f>F382-3</f>
        <v>46335</v>
      </c>
      <c r="F382" s="257">
        <f>F381+7</f>
        <v>46338</v>
      </c>
      <c r="G382" s="257">
        <f>F382+8</f>
        <v>46346</v>
      </c>
    </row>
    <row r="383" spans="1:7">
      <c r="A383" s="342"/>
      <c r="B383" s="257" t="s">
        <v>399</v>
      </c>
      <c r="C383" s="257" t="s">
        <v>1550</v>
      </c>
      <c r="D383" s="326"/>
      <c r="E383" s="257">
        <f>F383-3</f>
        <v>46342</v>
      </c>
      <c r="F383" s="257">
        <f>F382+7</f>
        <v>46345</v>
      </c>
      <c r="G383" s="257">
        <f>F383+8</f>
        <v>46353</v>
      </c>
    </row>
    <row r="384" spans="1:7">
      <c r="A384" s="342"/>
      <c r="B384" s="257" t="s">
        <v>1549</v>
      </c>
      <c r="C384" s="257" t="s">
        <v>155</v>
      </c>
      <c r="D384" s="326"/>
      <c r="E384" s="257">
        <f>F384-3</f>
        <v>46349</v>
      </c>
      <c r="F384" s="257">
        <f>F383+7</f>
        <v>46352</v>
      </c>
      <c r="G384" s="257">
        <f>F384+8</f>
        <v>46360</v>
      </c>
    </row>
    <row r="385" spans="1:13">
      <c r="A385" s="342"/>
      <c r="B385" s="257" t="s">
        <v>1548</v>
      </c>
      <c r="C385" s="257" t="s">
        <v>1547</v>
      </c>
      <c r="D385" s="326"/>
      <c r="E385" s="257">
        <f>F385-3</f>
        <v>46356</v>
      </c>
      <c r="F385" s="257">
        <f>F384+7</f>
        <v>46359</v>
      </c>
      <c r="G385" s="257">
        <f>F385+8</f>
        <v>46367</v>
      </c>
    </row>
    <row r="386" spans="1:13">
      <c r="A386" s="342"/>
      <c r="B386" s="254"/>
      <c r="C386" s="254"/>
    </row>
    <row r="387" spans="1:13">
      <c r="B387" s="267" t="s">
        <v>4</v>
      </c>
      <c r="C387" s="267" t="s">
        <v>5</v>
      </c>
      <c r="D387" s="335" t="s">
        <v>6</v>
      </c>
      <c r="E387" s="327" t="s">
        <v>361</v>
      </c>
      <c r="F387" s="327" t="s">
        <v>361</v>
      </c>
      <c r="G387" s="327" t="s">
        <v>397</v>
      </c>
    </row>
    <row r="388" spans="1:13" ht="16.5" customHeight="1">
      <c r="B388" s="265"/>
      <c r="C388" s="265"/>
      <c r="D388" s="334"/>
      <c r="E388" s="327" t="s">
        <v>1016</v>
      </c>
      <c r="F388" s="327" t="s">
        <v>9</v>
      </c>
      <c r="G388" s="327" t="s">
        <v>10</v>
      </c>
    </row>
    <row r="389" spans="1:13" ht="16.5" customHeight="1">
      <c r="B389" s="282" t="s">
        <v>17</v>
      </c>
      <c r="C389" s="282" t="s">
        <v>103</v>
      </c>
      <c r="D389" s="326" t="s">
        <v>1582</v>
      </c>
      <c r="E389" s="281">
        <f>F389-3</f>
        <v>46324</v>
      </c>
      <c r="F389" s="281">
        <v>46327</v>
      </c>
      <c r="G389" s="281">
        <f>F389+8</f>
        <v>46335</v>
      </c>
    </row>
    <row r="390" spans="1:13" ht="16.5" customHeight="1">
      <c r="B390" s="257" t="s">
        <v>1581</v>
      </c>
      <c r="C390" s="257" t="s">
        <v>1550</v>
      </c>
      <c r="D390" s="326"/>
      <c r="E390" s="257">
        <f>F390-3</f>
        <v>46331</v>
      </c>
      <c r="F390" s="257">
        <f>F389+7</f>
        <v>46334</v>
      </c>
      <c r="G390" s="257">
        <f>F390+8</f>
        <v>46342</v>
      </c>
      <c r="M390" s="255"/>
    </row>
    <row r="391" spans="1:13" ht="16.5" customHeight="1">
      <c r="B391" s="282" t="s">
        <v>17</v>
      </c>
      <c r="C391" s="282" t="s">
        <v>103</v>
      </c>
      <c r="D391" s="326"/>
      <c r="E391" s="281">
        <f>F391-3</f>
        <v>46338</v>
      </c>
      <c r="F391" s="281">
        <f>F390+7</f>
        <v>46341</v>
      </c>
      <c r="G391" s="281">
        <f>F391+8</f>
        <v>46349</v>
      </c>
    </row>
    <row r="392" spans="1:13">
      <c r="B392" s="257" t="s">
        <v>1580</v>
      </c>
      <c r="C392" s="257" t="s">
        <v>155</v>
      </c>
      <c r="D392" s="326"/>
      <c r="E392" s="257">
        <f>F392-3</f>
        <v>46345</v>
      </c>
      <c r="F392" s="257">
        <f>F391+7</f>
        <v>46348</v>
      </c>
      <c r="G392" s="257">
        <f>F392+8</f>
        <v>46356</v>
      </c>
    </row>
    <row r="393" spans="1:13">
      <c r="B393" s="257" t="s">
        <v>1579</v>
      </c>
      <c r="C393" s="257" t="s">
        <v>176</v>
      </c>
      <c r="D393" s="326"/>
      <c r="E393" s="257">
        <f>F393-3</f>
        <v>46352</v>
      </c>
      <c r="F393" s="257">
        <f>F392+7</f>
        <v>46355</v>
      </c>
      <c r="G393" s="257">
        <f>F393+8</f>
        <v>46363</v>
      </c>
    </row>
    <row r="394" spans="1:13">
      <c r="A394" s="342" t="s">
        <v>129</v>
      </c>
      <c r="D394" s="309"/>
      <c r="E394" s="271"/>
      <c r="F394" s="271"/>
      <c r="G394" s="271"/>
    </row>
    <row r="395" spans="1:13">
      <c r="B395" s="267" t="s">
        <v>4</v>
      </c>
      <c r="C395" s="267" t="s">
        <v>5</v>
      </c>
      <c r="D395" s="335" t="s">
        <v>6</v>
      </c>
      <c r="E395" s="327" t="s">
        <v>361</v>
      </c>
      <c r="F395" s="327" t="s">
        <v>361</v>
      </c>
      <c r="G395" s="327" t="s">
        <v>129</v>
      </c>
    </row>
    <row r="396" spans="1:13">
      <c r="B396" s="265"/>
      <c r="C396" s="265"/>
      <c r="D396" s="334"/>
      <c r="E396" s="327" t="s">
        <v>1016</v>
      </c>
      <c r="F396" s="327" t="s">
        <v>9</v>
      </c>
      <c r="G396" s="327" t="s">
        <v>10</v>
      </c>
    </row>
    <row r="397" spans="1:13" ht="16.5" customHeight="1">
      <c r="B397" s="282" t="s">
        <v>17</v>
      </c>
      <c r="C397" s="281"/>
      <c r="D397" s="326" t="s">
        <v>1578</v>
      </c>
      <c r="E397" s="281">
        <f>F397-3</f>
        <v>46330</v>
      </c>
      <c r="F397" s="281">
        <v>46333</v>
      </c>
      <c r="G397" s="281">
        <f>F397+9</f>
        <v>46342</v>
      </c>
    </row>
    <row r="398" spans="1:13">
      <c r="B398" s="257" t="s">
        <v>1577</v>
      </c>
      <c r="C398" s="257" t="s">
        <v>1550</v>
      </c>
      <c r="D398" s="326"/>
      <c r="E398" s="257">
        <f>F398-3</f>
        <v>46337</v>
      </c>
      <c r="F398" s="257">
        <f>F397+7</f>
        <v>46340</v>
      </c>
      <c r="G398" s="257">
        <f>F398+9</f>
        <v>46349</v>
      </c>
    </row>
    <row r="399" spans="1:13" ht="16.5" customHeight="1">
      <c r="B399" s="257" t="s">
        <v>403</v>
      </c>
      <c r="C399" s="257" t="s">
        <v>155</v>
      </c>
      <c r="D399" s="326"/>
      <c r="E399" s="257">
        <f>F399-3</f>
        <v>46344</v>
      </c>
      <c r="F399" s="257">
        <f>F398+7</f>
        <v>46347</v>
      </c>
      <c r="G399" s="257">
        <f>F399+9</f>
        <v>46356</v>
      </c>
    </row>
    <row r="400" spans="1:13">
      <c r="B400" s="257" t="s">
        <v>1576</v>
      </c>
      <c r="C400" s="257" t="s">
        <v>1550</v>
      </c>
      <c r="D400" s="326"/>
      <c r="E400" s="257">
        <f>F400-3</f>
        <v>46351</v>
      </c>
      <c r="F400" s="257">
        <f>F399+7</f>
        <v>46354</v>
      </c>
      <c r="G400" s="257">
        <f>F400+9</f>
        <v>46363</v>
      </c>
    </row>
    <row r="401" spans="1:7">
      <c r="B401" s="257" t="s">
        <v>103</v>
      </c>
      <c r="C401" s="257" t="s">
        <v>103</v>
      </c>
      <c r="D401" s="326"/>
      <c r="E401" s="257">
        <f>F401-3</f>
        <v>46358</v>
      </c>
      <c r="F401" s="257">
        <f>F400+7</f>
        <v>46361</v>
      </c>
      <c r="G401" s="257">
        <f>F401+9</f>
        <v>46370</v>
      </c>
    </row>
    <row r="402" spans="1:7">
      <c r="B402" s="292"/>
      <c r="C402" s="292"/>
      <c r="D402" s="309"/>
      <c r="E402" s="271"/>
      <c r="F402" s="271"/>
      <c r="G402" s="286"/>
    </row>
    <row r="403" spans="1:7">
      <c r="A403" s="342" t="s">
        <v>151</v>
      </c>
      <c r="B403" s="254"/>
    </row>
    <row r="404" spans="1:7">
      <c r="B404" s="267" t="s">
        <v>4</v>
      </c>
      <c r="C404" s="267" t="s">
        <v>5</v>
      </c>
      <c r="D404" s="335" t="s">
        <v>6</v>
      </c>
      <c r="E404" s="327" t="s">
        <v>361</v>
      </c>
      <c r="F404" s="327" t="s">
        <v>361</v>
      </c>
      <c r="G404" s="327" t="s">
        <v>1570</v>
      </c>
    </row>
    <row r="405" spans="1:7">
      <c r="B405" s="265"/>
      <c r="C405" s="265"/>
      <c r="D405" s="334"/>
      <c r="E405" s="327" t="s">
        <v>1016</v>
      </c>
      <c r="F405" s="327" t="s">
        <v>9</v>
      </c>
      <c r="G405" s="327" t="s">
        <v>10</v>
      </c>
    </row>
    <row r="406" spans="1:7">
      <c r="B406" s="259" t="s">
        <v>1571</v>
      </c>
      <c r="C406" s="259" t="s">
        <v>1550</v>
      </c>
      <c r="D406" s="326" t="s">
        <v>1575</v>
      </c>
      <c r="E406" s="257">
        <f>F406-5</f>
        <v>46325</v>
      </c>
      <c r="F406" s="257">
        <v>46330</v>
      </c>
      <c r="G406" s="257">
        <f>F406+11</f>
        <v>46341</v>
      </c>
    </row>
    <row r="407" spans="1:7">
      <c r="B407" s="259" t="s">
        <v>1574</v>
      </c>
      <c r="C407" s="259" t="s">
        <v>1550</v>
      </c>
      <c r="D407" s="326"/>
      <c r="E407" s="257">
        <f>F407-5</f>
        <v>46332</v>
      </c>
      <c r="F407" s="257">
        <f>F406+7</f>
        <v>46337</v>
      </c>
      <c r="G407" s="257">
        <f>F407+11</f>
        <v>46348</v>
      </c>
    </row>
    <row r="408" spans="1:7">
      <c r="B408" s="259" t="s">
        <v>1573</v>
      </c>
      <c r="C408" s="259" t="s">
        <v>1550</v>
      </c>
      <c r="D408" s="326"/>
      <c r="E408" s="257">
        <f>F408-5</f>
        <v>46339</v>
      </c>
      <c r="F408" s="257">
        <f>F407+7</f>
        <v>46344</v>
      </c>
      <c r="G408" s="257">
        <f>F408+11</f>
        <v>46355</v>
      </c>
    </row>
    <row r="409" spans="1:7">
      <c r="B409" s="259" t="s">
        <v>1572</v>
      </c>
      <c r="C409" s="259" t="s">
        <v>155</v>
      </c>
      <c r="D409" s="326"/>
      <c r="E409" s="257">
        <f>F409-5</f>
        <v>46346</v>
      </c>
      <c r="F409" s="257">
        <f>F408+7</f>
        <v>46351</v>
      </c>
      <c r="G409" s="257">
        <f>F409+11</f>
        <v>46362</v>
      </c>
    </row>
    <row r="410" spans="1:7">
      <c r="B410" s="259" t="s">
        <v>1571</v>
      </c>
      <c r="C410" s="259" t="s">
        <v>155</v>
      </c>
      <c r="D410" s="326"/>
      <c r="E410" s="257">
        <f>F410-5</f>
        <v>46353</v>
      </c>
      <c r="F410" s="257">
        <f>F409+7</f>
        <v>46358</v>
      </c>
      <c r="G410" s="257">
        <f>F410+11</f>
        <v>46369</v>
      </c>
    </row>
    <row r="411" spans="1:7">
      <c r="B411" s="254"/>
      <c r="C411" s="254"/>
    </row>
    <row r="412" spans="1:7">
      <c r="B412" s="267" t="s">
        <v>4</v>
      </c>
      <c r="C412" s="267" t="s">
        <v>5</v>
      </c>
      <c r="D412" s="335" t="s">
        <v>6</v>
      </c>
      <c r="E412" s="327" t="s">
        <v>361</v>
      </c>
      <c r="F412" s="327" t="s">
        <v>361</v>
      </c>
      <c r="G412" s="327" t="s">
        <v>1570</v>
      </c>
    </row>
    <row r="413" spans="1:7">
      <c r="B413" s="384"/>
      <c r="C413" s="384"/>
      <c r="D413" s="334"/>
      <c r="E413" s="327" t="s">
        <v>1016</v>
      </c>
      <c r="F413" s="327" t="s">
        <v>9</v>
      </c>
      <c r="G413" s="327" t="s">
        <v>10</v>
      </c>
    </row>
    <row r="414" spans="1:7">
      <c r="B414" s="259" t="s">
        <v>152</v>
      </c>
      <c r="C414" s="259" t="s">
        <v>155</v>
      </c>
      <c r="D414" s="307" t="s">
        <v>1569</v>
      </c>
      <c r="E414" s="257">
        <f>F414-4</f>
        <v>46323</v>
      </c>
      <c r="F414" s="257">
        <v>46327</v>
      </c>
      <c r="G414" s="257">
        <f>F414+8</f>
        <v>46335</v>
      </c>
    </row>
    <row r="415" spans="1:7">
      <c r="B415" s="259" t="s">
        <v>1568</v>
      </c>
      <c r="C415" s="259" t="s">
        <v>1550</v>
      </c>
      <c r="D415" s="306"/>
      <c r="E415" s="257">
        <f>F415-4</f>
        <v>46330</v>
      </c>
      <c r="F415" s="257">
        <f>F414+7</f>
        <v>46334</v>
      </c>
      <c r="G415" s="257">
        <f>F415+8</f>
        <v>46342</v>
      </c>
    </row>
    <row r="416" spans="1:7">
      <c r="B416" s="282" t="s">
        <v>17</v>
      </c>
      <c r="C416" s="282"/>
      <c r="D416" s="306"/>
      <c r="E416" s="281">
        <f>F416-4</f>
        <v>46337</v>
      </c>
      <c r="F416" s="281">
        <f>F415+7</f>
        <v>46341</v>
      </c>
      <c r="G416" s="281">
        <f>F416+8</f>
        <v>46349</v>
      </c>
    </row>
    <row r="417" spans="1:9">
      <c r="B417" s="259" t="s">
        <v>1567</v>
      </c>
      <c r="C417" s="259" t="s">
        <v>155</v>
      </c>
      <c r="D417" s="306"/>
      <c r="E417" s="257">
        <f>F417-4</f>
        <v>46344</v>
      </c>
      <c r="F417" s="257">
        <f>F416+7</f>
        <v>46348</v>
      </c>
      <c r="G417" s="257">
        <f>F417+8</f>
        <v>46356</v>
      </c>
    </row>
    <row r="418" spans="1:9">
      <c r="B418" s="259" t="s">
        <v>152</v>
      </c>
      <c r="C418" s="259" t="s">
        <v>1566</v>
      </c>
      <c r="D418" s="305"/>
      <c r="E418" s="257">
        <f>F418-4</f>
        <v>46351</v>
      </c>
      <c r="F418" s="257">
        <f>F417+7</f>
        <v>46355</v>
      </c>
      <c r="G418" s="257">
        <f>F418+8</f>
        <v>46363</v>
      </c>
    </row>
    <row r="419" spans="1:9">
      <c r="B419" s="382"/>
      <c r="C419" s="382"/>
      <c r="D419" s="309"/>
      <c r="E419" s="271"/>
      <c r="F419" s="271"/>
      <c r="G419" s="271"/>
    </row>
    <row r="420" spans="1:9">
      <c r="A420" s="342" t="s">
        <v>157</v>
      </c>
      <c r="B420" s="254"/>
      <c r="C420" s="254"/>
    </row>
    <row r="421" spans="1:9">
      <c r="B421" s="267" t="s">
        <v>4</v>
      </c>
      <c r="C421" s="267" t="s">
        <v>5</v>
      </c>
      <c r="D421" s="335" t="s">
        <v>6</v>
      </c>
      <c r="E421" s="327" t="s">
        <v>361</v>
      </c>
      <c r="F421" s="327" t="s">
        <v>361</v>
      </c>
      <c r="G421" s="327" t="s">
        <v>404</v>
      </c>
    </row>
    <row r="422" spans="1:9">
      <c r="B422" s="265"/>
      <c r="C422" s="265"/>
      <c r="D422" s="334"/>
      <c r="E422" s="327" t="s">
        <v>1016</v>
      </c>
      <c r="F422" s="327" t="s">
        <v>9</v>
      </c>
      <c r="G422" s="327" t="s">
        <v>10</v>
      </c>
    </row>
    <row r="423" spans="1:9">
      <c r="B423" s="259" t="s">
        <v>152</v>
      </c>
      <c r="C423" s="259" t="s">
        <v>155</v>
      </c>
      <c r="D423" s="307" t="s">
        <v>1569</v>
      </c>
      <c r="E423" s="257">
        <f>F423-4</f>
        <v>46323</v>
      </c>
      <c r="F423" s="257">
        <v>46327</v>
      </c>
      <c r="G423" s="257">
        <f>F423+11</f>
        <v>46338</v>
      </c>
    </row>
    <row r="424" spans="1:9">
      <c r="B424" s="259" t="s">
        <v>1568</v>
      </c>
      <c r="C424" s="259" t="s">
        <v>1550</v>
      </c>
      <c r="D424" s="306"/>
      <c r="E424" s="257">
        <f>F424-4</f>
        <v>46330</v>
      </c>
      <c r="F424" s="257">
        <f>F423+7</f>
        <v>46334</v>
      </c>
      <c r="G424" s="257">
        <f>F424+11</f>
        <v>46345</v>
      </c>
    </row>
    <row r="425" spans="1:9">
      <c r="B425" s="282" t="s">
        <v>17</v>
      </c>
      <c r="C425" s="282"/>
      <c r="D425" s="306"/>
      <c r="E425" s="281">
        <f>F425-4</f>
        <v>46337</v>
      </c>
      <c r="F425" s="281">
        <f>F424+7</f>
        <v>46341</v>
      </c>
      <c r="G425" s="281">
        <f>F425+11</f>
        <v>46352</v>
      </c>
    </row>
    <row r="426" spans="1:9">
      <c r="B426" s="259" t="s">
        <v>1567</v>
      </c>
      <c r="C426" s="259" t="s">
        <v>155</v>
      </c>
      <c r="D426" s="306"/>
      <c r="E426" s="257">
        <f>F426-4</f>
        <v>46344</v>
      </c>
      <c r="F426" s="257">
        <f>F425+7</f>
        <v>46348</v>
      </c>
      <c r="G426" s="257">
        <f>F426+11</f>
        <v>46359</v>
      </c>
    </row>
    <row r="427" spans="1:9">
      <c r="B427" s="259" t="s">
        <v>152</v>
      </c>
      <c r="C427" s="259" t="s">
        <v>1566</v>
      </c>
      <c r="D427" s="305"/>
      <c r="E427" s="257">
        <f>F427-4</f>
        <v>46351</v>
      </c>
      <c r="F427" s="257">
        <f>F426+7</f>
        <v>46355</v>
      </c>
      <c r="G427" s="257">
        <f>F427+11</f>
        <v>46366</v>
      </c>
    </row>
    <row r="428" spans="1:9">
      <c r="B428" s="382"/>
      <c r="C428" s="382"/>
      <c r="E428" s="271"/>
      <c r="F428" s="271"/>
    </row>
    <row r="429" spans="1:9">
      <c r="A429" s="342" t="s">
        <v>1565</v>
      </c>
      <c r="B429" s="340"/>
      <c r="C429" s="340"/>
      <c r="D429" s="309"/>
      <c r="E429" s="271"/>
      <c r="F429" s="271"/>
      <c r="G429" s="286"/>
    </row>
    <row r="430" spans="1:9">
      <c r="A430" s="342"/>
      <c r="B430" s="267" t="s">
        <v>4</v>
      </c>
      <c r="C430" s="267" t="s">
        <v>5</v>
      </c>
      <c r="D430" s="335" t="s">
        <v>6</v>
      </c>
      <c r="E430" s="327" t="s">
        <v>361</v>
      </c>
      <c r="F430" s="327" t="s">
        <v>361</v>
      </c>
      <c r="G430" s="327" t="s">
        <v>1565</v>
      </c>
      <c r="I430" s="254" t="s">
        <v>103</v>
      </c>
    </row>
    <row r="431" spans="1:9">
      <c r="A431" s="342"/>
      <c r="B431" s="265"/>
      <c r="C431" s="265"/>
      <c r="D431" s="334"/>
      <c r="E431" s="327" t="s">
        <v>1016</v>
      </c>
      <c r="F431" s="327" t="s">
        <v>9</v>
      </c>
      <c r="G431" s="327" t="s">
        <v>10</v>
      </c>
    </row>
    <row r="432" spans="1:9">
      <c r="A432" s="342"/>
      <c r="B432" s="259" t="s">
        <v>1563</v>
      </c>
      <c r="C432" s="259" t="s">
        <v>1562</v>
      </c>
      <c r="D432" s="326" t="s">
        <v>1561</v>
      </c>
      <c r="E432" s="257">
        <f>F432-4</f>
        <v>46329</v>
      </c>
      <c r="F432" s="257">
        <v>46333</v>
      </c>
      <c r="G432" s="257">
        <f>F432+4</f>
        <v>46337</v>
      </c>
    </row>
    <row r="433" spans="1:8">
      <c r="A433" s="342"/>
      <c r="B433" s="257" t="s">
        <v>1560</v>
      </c>
      <c r="C433" s="257" t="s">
        <v>1559</v>
      </c>
      <c r="D433" s="326"/>
      <c r="E433" s="257">
        <f>F433-4</f>
        <v>46336</v>
      </c>
      <c r="F433" s="257">
        <f>F432+7</f>
        <v>46340</v>
      </c>
      <c r="G433" s="257">
        <f>G432+7</f>
        <v>46344</v>
      </c>
    </row>
    <row r="434" spans="1:8">
      <c r="A434" s="342"/>
      <c r="B434" s="260" t="s">
        <v>1558</v>
      </c>
      <c r="C434" s="259" t="s">
        <v>1557</v>
      </c>
      <c r="D434" s="326"/>
      <c r="E434" s="257">
        <f>F434-4</f>
        <v>46343</v>
      </c>
      <c r="F434" s="257">
        <f>F433+7</f>
        <v>46347</v>
      </c>
      <c r="G434" s="257">
        <f>G433+7</f>
        <v>46351</v>
      </c>
    </row>
    <row r="435" spans="1:8">
      <c r="A435" s="342"/>
      <c r="B435" s="259" t="s">
        <v>1556</v>
      </c>
      <c r="C435" s="259" t="s">
        <v>1555</v>
      </c>
      <c r="D435" s="326"/>
      <c r="E435" s="257">
        <f>F435-4</f>
        <v>46350</v>
      </c>
      <c r="F435" s="257">
        <f>F434+7</f>
        <v>46354</v>
      </c>
      <c r="G435" s="257">
        <f>G434+7</f>
        <v>46358</v>
      </c>
    </row>
    <row r="436" spans="1:8">
      <c r="A436" s="342"/>
      <c r="B436" s="259"/>
      <c r="C436" s="259"/>
      <c r="D436" s="326"/>
      <c r="E436" s="257">
        <f>F436-4</f>
        <v>46357</v>
      </c>
      <c r="F436" s="257">
        <f>F435+7</f>
        <v>46361</v>
      </c>
      <c r="G436" s="257">
        <f>G435+7</f>
        <v>46365</v>
      </c>
    </row>
    <row r="437" spans="1:8">
      <c r="A437" s="342"/>
      <c r="B437" s="383"/>
      <c r="C437" s="382"/>
      <c r="D437" s="309"/>
      <c r="E437" s="271"/>
      <c r="F437" s="271"/>
      <c r="G437" s="286"/>
    </row>
    <row r="438" spans="1:8">
      <c r="A438" s="342"/>
      <c r="B438" s="267" t="s">
        <v>4</v>
      </c>
      <c r="C438" s="267" t="s">
        <v>5</v>
      </c>
      <c r="D438" s="335" t="s">
        <v>6</v>
      </c>
      <c r="E438" s="327" t="s">
        <v>361</v>
      </c>
      <c r="F438" s="327" t="s">
        <v>361</v>
      </c>
      <c r="G438" s="327" t="s">
        <v>1565</v>
      </c>
    </row>
    <row r="439" spans="1:8">
      <c r="A439" s="342"/>
      <c r="B439" s="265"/>
      <c r="C439" s="265"/>
      <c r="D439" s="334"/>
      <c r="E439" s="327" t="s">
        <v>1016</v>
      </c>
      <c r="F439" s="327" t="s">
        <v>9</v>
      </c>
      <c r="G439" s="327" t="s">
        <v>10</v>
      </c>
    </row>
    <row r="440" spans="1:8" ht="16.5" customHeight="1">
      <c r="A440" s="342"/>
      <c r="B440" s="257" t="s">
        <v>1548</v>
      </c>
      <c r="C440" s="257" t="s">
        <v>1457</v>
      </c>
      <c r="D440" s="326" t="s">
        <v>1552</v>
      </c>
      <c r="E440" s="257">
        <f>F440-3</f>
        <v>46328</v>
      </c>
      <c r="F440" s="257">
        <v>46331</v>
      </c>
      <c r="G440" s="257">
        <f>F440+10</f>
        <v>46341</v>
      </c>
    </row>
    <row r="441" spans="1:8">
      <c r="A441" s="342"/>
      <c r="B441" s="257" t="s">
        <v>1551</v>
      </c>
      <c r="C441" s="257" t="s">
        <v>1500</v>
      </c>
      <c r="D441" s="326"/>
      <c r="E441" s="257">
        <f>F441-3</f>
        <v>46335</v>
      </c>
      <c r="F441" s="257">
        <f>F440+7</f>
        <v>46338</v>
      </c>
      <c r="G441" s="257">
        <f>F441+10</f>
        <v>46348</v>
      </c>
    </row>
    <row r="442" spans="1:8">
      <c r="A442" s="342"/>
      <c r="B442" s="257" t="s">
        <v>399</v>
      </c>
      <c r="C442" s="257" t="s">
        <v>1550</v>
      </c>
      <c r="D442" s="326"/>
      <c r="E442" s="257">
        <f>F442-3</f>
        <v>46342</v>
      </c>
      <c r="F442" s="257">
        <f>F441+7</f>
        <v>46345</v>
      </c>
      <c r="G442" s="257">
        <f>F442+10</f>
        <v>46355</v>
      </c>
    </row>
    <row r="443" spans="1:8">
      <c r="A443" s="342"/>
      <c r="B443" s="257" t="s">
        <v>1549</v>
      </c>
      <c r="C443" s="257" t="s">
        <v>155</v>
      </c>
      <c r="D443" s="326"/>
      <c r="E443" s="257">
        <f>F443-3</f>
        <v>46349</v>
      </c>
      <c r="F443" s="257">
        <f>F442+7</f>
        <v>46352</v>
      </c>
      <c r="G443" s="257">
        <f>F443+10</f>
        <v>46362</v>
      </c>
    </row>
    <row r="444" spans="1:8">
      <c r="A444" s="342"/>
      <c r="B444" s="257" t="s">
        <v>1548</v>
      </c>
      <c r="C444" s="257" t="s">
        <v>1547</v>
      </c>
      <c r="D444" s="326"/>
      <c r="E444" s="257">
        <f>F444-3</f>
        <v>46356</v>
      </c>
      <c r="F444" s="257">
        <f>F443+7</f>
        <v>46359</v>
      </c>
      <c r="G444" s="257">
        <f>F444+10</f>
        <v>46369</v>
      </c>
    </row>
    <row r="445" spans="1:8">
      <c r="A445" s="342"/>
      <c r="B445" s="383"/>
      <c r="C445" s="382"/>
      <c r="D445" s="309"/>
      <c r="E445" s="271"/>
      <c r="F445" s="271"/>
      <c r="G445" s="286"/>
    </row>
    <row r="446" spans="1:8">
      <c r="A446" s="342" t="s">
        <v>1553</v>
      </c>
      <c r="B446" s="381"/>
      <c r="C446" s="381"/>
      <c r="D446" s="309"/>
      <c r="E446" s="271"/>
      <c r="F446" s="271"/>
      <c r="G446" s="271"/>
    </row>
    <row r="447" spans="1:8">
      <c r="B447" s="267" t="s">
        <v>4</v>
      </c>
      <c r="C447" s="267" t="s">
        <v>5</v>
      </c>
      <c r="D447" s="335" t="s">
        <v>6</v>
      </c>
      <c r="E447" s="327" t="s">
        <v>361</v>
      </c>
      <c r="F447" s="327" t="s">
        <v>361</v>
      </c>
      <c r="G447" s="327" t="s">
        <v>1564</v>
      </c>
      <c r="H447" s="327" t="s">
        <v>1553</v>
      </c>
    </row>
    <row r="448" spans="1:8">
      <c r="B448" s="265"/>
      <c r="C448" s="265"/>
      <c r="D448" s="334"/>
      <c r="E448" s="327" t="s">
        <v>1016</v>
      </c>
      <c r="F448" s="327" t="s">
        <v>9</v>
      </c>
      <c r="G448" s="327" t="s">
        <v>10</v>
      </c>
      <c r="H448" s="327" t="s">
        <v>10</v>
      </c>
    </row>
    <row r="449" spans="1:8">
      <c r="B449" s="259" t="s">
        <v>1563</v>
      </c>
      <c r="C449" s="259" t="s">
        <v>1562</v>
      </c>
      <c r="D449" s="326" t="s">
        <v>1561</v>
      </c>
      <c r="E449" s="257">
        <f>F449-4</f>
        <v>46329</v>
      </c>
      <c r="F449" s="257">
        <v>46333</v>
      </c>
      <c r="G449" s="257">
        <f>F449+13</f>
        <v>46346</v>
      </c>
      <c r="H449" s="327" t="s">
        <v>1554</v>
      </c>
    </row>
    <row r="450" spans="1:8">
      <c r="B450" s="257" t="s">
        <v>1560</v>
      </c>
      <c r="C450" s="257" t="s">
        <v>1559</v>
      </c>
      <c r="D450" s="326"/>
      <c r="E450" s="257">
        <f>F450-4</f>
        <v>46336</v>
      </c>
      <c r="F450" s="257">
        <f>F449+7</f>
        <v>46340</v>
      </c>
      <c r="G450" s="257">
        <f>F450+13</f>
        <v>46353</v>
      </c>
      <c r="H450" s="327" t="s">
        <v>1554</v>
      </c>
    </row>
    <row r="451" spans="1:8">
      <c r="B451" s="260" t="s">
        <v>1558</v>
      </c>
      <c r="C451" s="259" t="s">
        <v>1557</v>
      </c>
      <c r="D451" s="326"/>
      <c r="E451" s="257">
        <f>F451-4</f>
        <v>46343</v>
      </c>
      <c r="F451" s="257">
        <f>F450+7</f>
        <v>46347</v>
      </c>
      <c r="G451" s="257">
        <f>F451+13</f>
        <v>46360</v>
      </c>
      <c r="H451" s="327" t="s">
        <v>1554</v>
      </c>
    </row>
    <row r="452" spans="1:8">
      <c r="B452" s="259" t="s">
        <v>1556</v>
      </c>
      <c r="C452" s="259" t="s">
        <v>1555</v>
      </c>
      <c r="D452" s="326"/>
      <c r="E452" s="257">
        <f>F452-4</f>
        <v>46350</v>
      </c>
      <c r="F452" s="257">
        <f>F451+7</f>
        <v>46354</v>
      </c>
      <c r="G452" s="257">
        <f>F452+13</f>
        <v>46367</v>
      </c>
      <c r="H452" s="327" t="s">
        <v>1554</v>
      </c>
    </row>
    <row r="453" spans="1:8">
      <c r="B453" s="259"/>
      <c r="C453" s="259"/>
      <c r="D453" s="326"/>
      <c r="E453" s="257">
        <f>F453-4</f>
        <v>46357</v>
      </c>
      <c r="F453" s="257">
        <f>F452+7</f>
        <v>46361</v>
      </c>
      <c r="G453" s="257">
        <f>F453+13</f>
        <v>46374</v>
      </c>
      <c r="H453" s="327" t="s">
        <v>1554</v>
      </c>
    </row>
    <row r="454" spans="1:8">
      <c r="B454" s="381"/>
      <c r="C454" s="381"/>
      <c r="D454" s="309"/>
      <c r="E454" s="271"/>
      <c r="F454" s="271"/>
      <c r="G454" s="271"/>
    </row>
    <row r="455" spans="1:8">
      <c r="B455" s="267" t="s">
        <v>4</v>
      </c>
      <c r="C455" s="267" t="s">
        <v>5</v>
      </c>
      <c r="D455" s="335" t="s">
        <v>6</v>
      </c>
      <c r="E455" s="327" t="s">
        <v>361</v>
      </c>
      <c r="F455" s="327" t="s">
        <v>361</v>
      </c>
      <c r="G455" s="327" t="s">
        <v>410</v>
      </c>
      <c r="H455" s="327" t="s">
        <v>1553</v>
      </c>
    </row>
    <row r="456" spans="1:8">
      <c r="B456" s="265"/>
      <c r="C456" s="265"/>
      <c r="D456" s="334"/>
      <c r="E456" s="327" t="s">
        <v>1016</v>
      </c>
      <c r="F456" s="327" t="s">
        <v>9</v>
      </c>
      <c r="G456" s="327" t="s">
        <v>10</v>
      </c>
      <c r="H456" s="327" t="s">
        <v>10</v>
      </c>
    </row>
    <row r="457" spans="1:8" ht="18" customHeight="1">
      <c r="B457" s="257" t="s">
        <v>1548</v>
      </c>
      <c r="C457" s="257" t="s">
        <v>1457</v>
      </c>
      <c r="D457" s="326" t="s">
        <v>1552</v>
      </c>
      <c r="E457" s="257">
        <f>F457-3</f>
        <v>46328</v>
      </c>
      <c r="F457" s="257">
        <v>46331</v>
      </c>
      <c r="G457" s="257">
        <f>F457+9</f>
        <v>46340</v>
      </c>
      <c r="H457" s="327" t="s">
        <v>1546</v>
      </c>
    </row>
    <row r="458" spans="1:8" ht="19.5" customHeight="1">
      <c r="B458" s="257" t="s">
        <v>1551</v>
      </c>
      <c r="C458" s="257" t="s">
        <v>1500</v>
      </c>
      <c r="D458" s="326"/>
      <c r="E458" s="257">
        <f>F458-3</f>
        <v>46335</v>
      </c>
      <c r="F458" s="257">
        <f>F457+7</f>
        <v>46338</v>
      </c>
      <c r="G458" s="257">
        <f>F458+9</f>
        <v>46347</v>
      </c>
      <c r="H458" s="327" t="s">
        <v>1546</v>
      </c>
    </row>
    <row r="459" spans="1:8">
      <c r="B459" s="257" t="s">
        <v>399</v>
      </c>
      <c r="C459" s="257" t="s">
        <v>1550</v>
      </c>
      <c r="D459" s="326"/>
      <c r="E459" s="257">
        <f>F459-3</f>
        <v>46342</v>
      </c>
      <c r="F459" s="257">
        <f>F458+7</f>
        <v>46345</v>
      </c>
      <c r="G459" s="257">
        <f>F459+9</f>
        <v>46354</v>
      </c>
      <c r="H459" s="327" t="s">
        <v>1546</v>
      </c>
    </row>
    <row r="460" spans="1:8">
      <c r="B460" s="257" t="s">
        <v>1549</v>
      </c>
      <c r="C460" s="257" t="s">
        <v>155</v>
      </c>
      <c r="D460" s="326"/>
      <c r="E460" s="257">
        <f>F460-3</f>
        <v>46349</v>
      </c>
      <c r="F460" s="257">
        <f>F459+7</f>
        <v>46352</v>
      </c>
      <c r="G460" s="257">
        <f>F460+9</f>
        <v>46361</v>
      </c>
      <c r="H460" s="327" t="s">
        <v>1546</v>
      </c>
    </row>
    <row r="461" spans="1:8">
      <c r="B461" s="257" t="s">
        <v>1548</v>
      </c>
      <c r="C461" s="257" t="s">
        <v>1547</v>
      </c>
      <c r="D461" s="326"/>
      <c r="E461" s="257">
        <f>F461-3</f>
        <v>46356</v>
      </c>
      <c r="F461" s="257">
        <f>F460+7</f>
        <v>46359</v>
      </c>
      <c r="G461" s="257">
        <f>F461+9</f>
        <v>46368</v>
      </c>
      <c r="H461" s="327" t="s">
        <v>1546</v>
      </c>
    </row>
    <row r="462" spans="1:8">
      <c r="B462" s="292"/>
      <c r="C462" s="292"/>
      <c r="D462" s="309"/>
      <c r="E462" s="271"/>
      <c r="F462" s="271"/>
      <c r="G462" s="271"/>
    </row>
    <row r="463" spans="1:8">
      <c r="A463" s="342" t="s">
        <v>1545</v>
      </c>
      <c r="B463" s="301"/>
      <c r="C463" s="301"/>
    </row>
    <row r="464" spans="1:8">
      <c r="B464" s="274"/>
      <c r="C464" s="292"/>
      <c r="D464" s="309"/>
      <c r="E464" s="271"/>
      <c r="F464" s="271"/>
      <c r="G464" s="271"/>
    </row>
    <row r="465" spans="1:7">
      <c r="B465" s="267" t="s">
        <v>4</v>
      </c>
      <c r="C465" s="267" t="s">
        <v>5</v>
      </c>
      <c r="D465" s="335" t="s">
        <v>6</v>
      </c>
      <c r="E465" s="327" t="s">
        <v>361</v>
      </c>
      <c r="F465" s="327" t="s">
        <v>361</v>
      </c>
      <c r="G465" s="327" t="s">
        <v>1545</v>
      </c>
    </row>
    <row r="466" spans="1:7">
      <c r="B466" s="265"/>
      <c r="C466" s="265"/>
      <c r="D466" s="334"/>
      <c r="E466" s="327" t="s">
        <v>1016</v>
      </c>
      <c r="F466" s="327" t="s">
        <v>9</v>
      </c>
      <c r="G466" s="327" t="s">
        <v>10</v>
      </c>
    </row>
    <row r="467" spans="1:7">
      <c r="B467" s="257" t="s">
        <v>1539</v>
      </c>
      <c r="C467" s="257" t="s">
        <v>1544</v>
      </c>
      <c r="D467" s="377" t="s">
        <v>1543</v>
      </c>
      <c r="E467" s="257">
        <f>F467-3</f>
        <v>46328</v>
      </c>
      <c r="F467" s="257">
        <v>46331</v>
      </c>
      <c r="G467" s="257">
        <f>F467+9</f>
        <v>46340</v>
      </c>
    </row>
    <row r="468" spans="1:7">
      <c r="B468" s="257" t="s">
        <v>1542</v>
      </c>
      <c r="C468" s="257" t="s">
        <v>1541</v>
      </c>
      <c r="D468" s="376"/>
      <c r="E468" s="257">
        <f>F468-3</f>
        <v>46335</v>
      </c>
      <c r="F468" s="257">
        <f>F467+7</f>
        <v>46338</v>
      </c>
      <c r="G468" s="257">
        <f>F468+9</f>
        <v>46347</v>
      </c>
    </row>
    <row r="469" spans="1:7">
      <c r="B469" s="257" t="s">
        <v>1540</v>
      </c>
      <c r="C469" s="257" t="s">
        <v>1538</v>
      </c>
      <c r="D469" s="376"/>
      <c r="E469" s="257">
        <f>F469-3</f>
        <v>46342</v>
      </c>
      <c r="F469" s="257">
        <f>F468+7</f>
        <v>46345</v>
      </c>
      <c r="G469" s="257">
        <f>F469+9</f>
        <v>46354</v>
      </c>
    </row>
    <row r="470" spans="1:7">
      <c r="B470" s="257" t="s">
        <v>1539</v>
      </c>
      <c r="C470" s="257" t="s">
        <v>1538</v>
      </c>
      <c r="D470" s="376"/>
      <c r="E470" s="257">
        <f>F470-3</f>
        <v>46349</v>
      </c>
      <c r="F470" s="257">
        <f>F469+7</f>
        <v>46352</v>
      </c>
      <c r="G470" s="257">
        <f>F470+9</f>
        <v>46361</v>
      </c>
    </row>
    <row r="471" spans="1:7">
      <c r="B471" s="259" t="s">
        <v>103</v>
      </c>
      <c r="C471" s="259"/>
      <c r="D471" s="375"/>
      <c r="E471" s="257">
        <f>F471-3</f>
        <v>46356</v>
      </c>
      <c r="F471" s="257">
        <f>F470+7</f>
        <v>46359</v>
      </c>
      <c r="G471" s="257">
        <f>F471+9</f>
        <v>46368</v>
      </c>
    </row>
    <row r="472" spans="1:7">
      <c r="B472" s="274"/>
      <c r="C472" s="292"/>
      <c r="D472" s="309"/>
      <c r="E472" s="271"/>
      <c r="F472" s="271"/>
      <c r="G472" s="271"/>
    </row>
    <row r="473" spans="1:7">
      <c r="B473" s="274"/>
      <c r="C473" s="292"/>
      <c r="D473" s="309"/>
      <c r="E473" s="271"/>
      <c r="F473" s="271"/>
      <c r="G473" s="271"/>
    </row>
    <row r="474" spans="1:7">
      <c r="A474" s="342" t="s">
        <v>168</v>
      </c>
      <c r="B474" s="301"/>
      <c r="C474" s="301"/>
      <c r="D474" s="365"/>
      <c r="E474" s="342"/>
      <c r="F474" s="342"/>
      <c r="G474" s="311"/>
    </row>
    <row r="475" spans="1:7">
      <c r="B475" s="254"/>
      <c r="C475" s="254"/>
    </row>
    <row r="476" spans="1:7">
      <c r="B476" s="267" t="s">
        <v>4</v>
      </c>
      <c r="C476" s="267" t="s">
        <v>5</v>
      </c>
      <c r="D476" s="335" t="s">
        <v>6</v>
      </c>
      <c r="E476" s="327" t="s">
        <v>361</v>
      </c>
      <c r="F476" s="327" t="s">
        <v>361</v>
      </c>
      <c r="G476" s="327" t="s">
        <v>407</v>
      </c>
    </row>
    <row r="477" spans="1:7">
      <c r="B477" s="265"/>
      <c r="C477" s="265"/>
      <c r="D477" s="334"/>
      <c r="E477" s="327" t="s">
        <v>1016</v>
      </c>
      <c r="F477" s="327" t="s">
        <v>9</v>
      </c>
      <c r="G477" s="327" t="s">
        <v>10</v>
      </c>
    </row>
    <row r="478" spans="1:7">
      <c r="B478" s="257" t="s">
        <v>1531</v>
      </c>
      <c r="C478" s="257" t="s">
        <v>1537</v>
      </c>
      <c r="D478" s="326" t="s">
        <v>1536</v>
      </c>
      <c r="E478" s="257">
        <f>F478-4</f>
        <v>46323</v>
      </c>
      <c r="F478" s="257">
        <v>46327</v>
      </c>
      <c r="G478" s="257">
        <f>F478+7</f>
        <v>46334</v>
      </c>
    </row>
    <row r="479" spans="1:7">
      <c r="B479" s="257" t="s">
        <v>1528</v>
      </c>
      <c r="C479" s="257" t="s">
        <v>176</v>
      </c>
      <c r="D479" s="326" t="s">
        <v>1535</v>
      </c>
      <c r="E479" s="257">
        <f>F479-4</f>
        <v>46330</v>
      </c>
      <c r="F479" s="257">
        <f>F478+7</f>
        <v>46334</v>
      </c>
      <c r="G479" s="257">
        <f>F479+7</f>
        <v>46341</v>
      </c>
    </row>
    <row r="480" spans="1:7">
      <c r="B480" s="257" t="s">
        <v>1534</v>
      </c>
      <c r="C480" s="257" t="s">
        <v>1533</v>
      </c>
      <c r="D480" s="326" t="s">
        <v>1532</v>
      </c>
      <c r="E480" s="257">
        <f>F480-4</f>
        <v>46337</v>
      </c>
      <c r="F480" s="257">
        <f>F479+7</f>
        <v>46341</v>
      </c>
      <c r="G480" s="257">
        <f>F480+7</f>
        <v>46348</v>
      </c>
    </row>
    <row r="481" spans="1:7">
      <c r="B481" s="257" t="s">
        <v>1531</v>
      </c>
      <c r="C481" s="257" t="s">
        <v>1530</v>
      </c>
      <c r="D481" s="326" t="s">
        <v>1529</v>
      </c>
      <c r="E481" s="257">
        <f>F481-4</f>
        <v>46344</v>
      </c>
      <c r="F481" s="257">
        <f>F480+7</f>
        <v>46348</v>
      </c>
      <c r="G481" s="257">
        <f>F481+7</f>
        <v>46355</v>
      </c>
    </row>
    <row r="482" spans="1:7">
      <c r="B482" s="257" t="s">
        <v>1528</v>
      </c>
      <c r="C482" s="257" t="s">
        <v>1479</v>
      </c>
      <c r="D482" s="326"/>
      <c r="E482" s="257">
        <f>F482-4</f>
        <v>46351</v>
      </c>
      <c r="F482" s="257">
        <f>F481+7</f>
        <v>46355</v>
      </c>
      <c r="G482" s="257">
        <f>F482+7</f>
        <v>46362</v>
      </c>
    </row>
    <row r="483" spans="1:7">
      <c r="B483" s="292"/>
      <c r="C483" s="292"/>
      <c r="D483" s="309"/>
      <c r="E483" s="271"/>
      <c r="F483" s="271"/>
      <c r="G483" s="271"/>
    </row>
    <row r="484" spans="1:7">
      <c r="B484" s="267" t="s">
        <v>4</v>
      </c>
      <c r="C484" s="267" t="s">
        <v>5</v>
      </c>
      <c r="D484" s="335" t="s">
        <v>6</v>
      </c>
      <c r="E484" s="327" t="s">
        <v>361</v>
      </c>
      <c r="F484" s="327" t="s">
        <v>361</v>
      </c>
      <c r="G484" s="327" t="s">
        <v>407</v>
      </c>
    </row>
    <row r="485" spans="1:7">
      <c r="B485" s="265"/>
      <c r="C485" s="265"/>
      <c r="D485" s="334"/>
      <c r="E485" s="327" t="s">
        <v>1016</v>
      </c>
      <c r="F485" s="327" t="s">
        <v>9</v>
      </c>
      <c r="G485" s="327" t="s">
        <v>10</v>
      </c>
    </row>
    <row r="486" spans="1:7">
      <c r="B486" s="257" t="s">
        <v>405</v>
      </c>
      <c r="C486" s="257" t="s">
        <v>1527</v>
      </c>
      <c r="D486" s="377" t="s">
        <v>1526</v>
      </c>
      <c r="E486" s="257">
        <f>F486-3</f>
        <v>46328</v>
      </c>
      <c r="F486" s="257">
        <v>46331</v>
      </c>
      <c r="G486" s="257">
        <f>F486+7</f>
        <v>46338</v>
      </c>
    </row>
    <row r="487" spans="1:7">
      <c r="B487" s="257" t="s">
        <v>1525</v>
      </c>
      <c r="C487" s="257" t="s">
        <v>1524</v>
      </c>
      <c r="D487" s="376"/>
      <c r="E487" s="257">
        <f>F487-3</f>
        <v>46335</v>
      </c>
      <c r="F487" s="257">
        <f>F486+7</f>
        <v>46338</v>
      </c>
      <c r="G487" s="257">
        <f>F487+7</f>
        <v>46345</v>
      </c>
    </row>
    <row r="488" spans="1:7">
      <c r="B488" s="257" t="s">
        <v>1523</v>
      </c>
      <c r="C488" s="257" t="s">
        <v>1522</v>
      </c>
      <c r="D488" s="376"/>
      <c r="E488" s="257">
        <f>F488-3</f>
        <v>46342</v>
      </c>
      <c r="F488" s="257">
        <f>F487+7</f>
        <v>46345</v>
      </c>
      <c r="G488" s="257">
        <f>F488+7</f>
        <v>46352</v>
      </c>
    </row>
    <row r="489" spans="1:7">
      <c r="B489" s="257" t="s">
        <v>405</v>
      </c>
      <c r="C489" s="257" t="s">
        <v>1521</v>
      </c>
      <c r="D489" s="376"/>
      <c r="E489" s="257">
        <f>F489-3</f>
        <v>46349</v>
      </c>
      <c r="F489" s="257">
        <f>F488+7</f>
        <v>46352</v>
      </c>
      <c r="G489" s="257">
        <f>F489+7</f>
        <v>46359</v>
      </c>
    </row>
    <row r="490" spans="1:7">
      <c r="C490" s="257" t="s">
        <v>103</v>
      </c>
      <c r="D490" s="375"/>
      <c r="E490" s="257">
        <f>F490-3</f>
        <v>46356</v>
      </c>
      <c r="F490" s="257">
        <f>F489+7</f>
        <v>46359</v>
      </c>
      <c r="G490" s="257">
        <f>F490+7</f>
        <v>46366</v>
      </c>
    </row>
    <row r="491" spans="1:7">
      <c r="B491" s="257" t="s">
        <v>103</v>
      </c>
      <c r="C491" s="292"/>
      <c r="D491" s="309"/>
      <c r="E491" s="271"/>
      <c r="F491" s="271"/>
      <c r="G491" s="271"/>
    </row>
    <row r="492" spans="1:7">
      <c r="B492" s="380"/>
      <c r="C492" s="380"/>
      <c r="D492" s="379"/>
      <c r="E492" s="271"/>
      <c r="F492" s="271"/>
      <c r="G492" s="378"/>
    </row>
    <row r="493" spans="1:7">
      <c r="A493" s="342" t="s">
        <v>163</v>
      </c>
      <c r="D493" s="365"/>
      <c r="E493" s="342"/>
    </row>
    <row r="494" spans="1:7">
      <c r="B494" s="267" t="s">
        <v>4</v>
      </c>
      <c r="C494" s="267" t="s">
        <v>5</v>
      </c>
      <c r="D494" s="266" t="s">
        <v>6</v>
      </c>
      <c r="E494" s="263" t="s">
        <v>361</v>
      </c>
      <c r="F494" s="263" t="s">
        <v>361</v>
      </c>
      <c r="G494" s="327" t="s">
        <v>163</v>
      </c>
    </row>
    <row r="495" spans="1:7">
      <c r="B495" s="265"/>
      <c r="C495" s="265"/>
      <c r="D495" s="264"/>
      <c r="E495" s="263" t="s">
        <v>1016</v>
      </c>
      <c r="F495" s="263" t="s">
        <v>9</v>
      </c>
      <c r="G495" s="327" t="s">
        <v>10</v>
      </c>
    </row>
    <row r="496" spans="1:7">
      <c r="B496" s="257" t="s">
        <v>1531</v>
      </c>
      <c r="C496" s="257" t="s">
        <v>1537</v>
      </c>
      <c r="D496" s="326" t="s">
        <v>1536</v>
      </c>
      <c r="E496" s="257">
        <f>F496-4</f>
        <v>46323</v>
      </c>
      <c r="F496" s="257">
        <v>46327</v>
      </c>
      <c r="G496" s="257">
        <f>F496+6</f>
        <v>46333</v>
      </c>
    </row>
    <row r="497" spans="1:16">
      <c r="B497" s="257" t="s">
        <v>1528</v>
      </c>
      <c r="C497" s="257" t="s">
        <v>176</v>
      </c>
      <c r="D497" s="326" t="s">
        <v>1535</v>
      </c>
      <c r="E497" s="257">
        <f>F497-4</f>
        <v>46330</v>
      </c>
      <c r="F497" s="257">
        <f>F496+7</f>
        <v>46334</v>
      </c>
      <c r="G497" s="257">
        <f>F497+6</f>
        <v>46340</v>
      </c>
    </row>
    <row r="498" spans="1:16">
      <c r="B498" s="257" t="s">
        <v>1534</v>
      </c>
      <c r="C498" s="257" t="s">
        <v>1533</v>
      </c>
      <c r="D498" s="326" t="s">
        <v>1532</v>
      </c>
      <c r="E498" s="257">
        <f>F498-4</f>
        <v>46337</v>
      </c>
      <c r="F498" s="257">
        <f>F497+7</f>
        <v>46341</v>
      </c>
      <c r="G498" s="257">
        <f>F498+6</f>
        <v>46347</v>
      </c>
    </row>
    <row r="499" spans="1:16">
      <c r="B499" s="257" t="s">
        <v>1531</v>
      </c>
      <c r="C499" s="257" t="s">
        <v>1530</v>
      </c>
      <c r="D499" s="326" t="s">
        <v>1529</v>
      </c>
      <c r="E499" s="257">
        <f>F499-4</f>
        <v>46344</v>
      </c>
      <c r="F499" s="257">
        <f>F498+7</f>
        <v>46348</v>
      </c>
      <c r="G499" s="257">
        <f>F499+6</f>
        <v>46354</v>
      </c>
    </row>
    <row r="500" spans="1:16">
      <c r="B500" s="257" t="s">
        <v>1528</v>
      </c>
      <c r="C500" s="257" t="s">
        <v>1479</v>
      </c>
      <c r="D500" s="326"/>
      <c r="E500" s="257">
        <f>F500-4</f>
        <v>46351</v>
      </c>
      <c r="F500" s="257">
        <f>F499+7</f>
        <v>46355</v>
      </c>
      <c r="G500" s="257">
        <f>F500+6</f>
        <v>46361</v>
      </c>
    </row>
    <row r="501" spans="1:16" s="313" customFormat="1">
      <c r="A501" s="254"/>
      <c r="B501" s="292"/>
      <c r="C501" s="292"/>
      <c r="D501" s="309"/>
      <c r="E501" s="271"/>
      <c r="F501" s="271"/>
      <c r="G501" s="254"/>
      <c r="H501" s="254"/>
    </row>
    <row r="502" spans="1:16" s="313" customFormat="1">
      <c r="A502" s="254"/>
      <c r="B502" s="267" t="s">
        <v>4</v>
      </c>
      <c r="C502" s="267" t="s">
        <v>5</v>
      </c>
      <c r="D502" s="335" t="s">
        <v>6</v>
      </c>
      <c r="E502" s="327" t="s">
        <v>361</v>
      </c>
      <c r="F502" s="327" t="s">
        <v>361</v>
      </c>
      <c r="G502" s="327" t="s">
        <v>163</v>
      </c>
      <c r="H502" s="254"/>
    </row>
    <row r="503" spans="1:16" s="313" customFormat="1">
      <c r="A503" s="254"/>
      <c r="B503" s="265"/>
      <c r="C503" s="265"/>
      <c r="D503" s="334"/>
      <c r="E503" s="327" t="s">
        <v>1016</v>
      </c>
      <c r="F503" s="327" t="s">
        <v>9</v>
      </c>
      <c r="G503" s="327" t="s">
        <v>10</v>
      </c>
      <c r="H503" s="254"/>
    </row>
    <row r="504" spans="1:16" s="313" customFormat="1">
      <c r="A504" s="254"/>
      <c r="B504" s="257" t="s">
        <v>405</v>
      </c>
      <c r="C504" s="257" t="s">
        <v>1527</v>
      </c>
      <c r="D504" s="377" t="s">
        <v>1526</v>
      </c>
      <c r="E504" s="257">
        <f>F504-3</f>
        <v>46328</v>
      </c>
      <c r="F504" s="257">
        <v>46331</v>
      </c>
      <c r="G504" s="257">
        <f>F504+10</f>
        <v>46341</v>
      </c>
      <c r="H504" s="254"/>
    </row>
    <row r="505" spans="1:16" s="313" customFormat="1">
      <c r="A505" s="254"/>
      <c r="B505" s="257" t="s">
        <v>1525</v>
      </c>
      <c r="C505" s="257" t="s">
        <v>1524</v>
      </c>
      <c r="D505" s="376"/>
      <c r="E505" s="257">
        <f>F505-3</f>
        <v>46335</v>
      </c>
      <c r="F505" s="257">
        <f>F504+7</f>
        <v>46338</v>
      </c>
      <c r="G505" s="257">
        <f>F505+10</f>
        <v>46348</v>
      </c>
      <c r="H505" s="254"/>
    </row>
    <row r="506" spans="1:16" s="313" customFormat="1">
      <c r="A506" s="254"/>
      <c r="B506" s="257" t="s">
        <v>1523</v>
      </c>
      <c r="C506" s="257" t="s">
        <v>1522</v>
      </c>
      <c r="D506" s="376"/>
      <c r="E506" s="257">
        <f>F506-3</f>
        <v>46342</v>
      </c>
      <c r="F506" s="257">
        <f>F505+7</f>
        <v>46345</v>
      </c>
      <c r="G506" s="257">
        <f>F506+10</f>
        <v>46355</v>
      </c>
      <c r="H506" s="254"/>
    </row>
    <row r="507" spans="1:16" s="313" customFormat="1">
      <c r="A507" s="254"/>
      <c r="B507" s="257" t="s">
        <v>405</v>
      </c>
      <c r="C507" s="257" t="s">
        <v>1521</v>
      </c>
      <c r="D507" s="376"/>
      <c r="E507" s="257">
        <f>F507-3</f>
        <v>46349</v>
      </c>
      <c r="F507" s="257">
        <f>F506+7</f>
        <v>46352</v>
      </c>
      <c r="G507" s="257">
        <f>F507+10</f>
        <v>46362</v>
      </c>
      <c r="H507" s="254"/>
    </row>
    <row r="508" spans="1:16" s="313" customFormat="1">
      <c r="A508" s="254"/>
      <c r="B508" s="256"/>
      <c r="C508" s="257" t="s">
        <v>103</v>
      </c>
      <c r="D508" s="375"/>
      <c r="E508" s="257">
        <f>F508-3</f>
        <v>46356</v>
      </c>
      <c r="F508" s="257">
        <f>F507+7</f>
        <v>46359</v>
      </c>
      <c r="G508" s="257">
        <f>F508+10</f>
        <v>46369</v>
      </c>
      <c r="H508" s="254"/>
    </row>
    <row r="509" spans="1:16" s="313" customFormat="1">
      <c r="A509" s="254"/>
      <c r="B509" s="274"/>
      <c r="C509" s="292"/>
      <c r="D509" s="309"/>
      <c r="E509" s="271"/>
      <c r="F509" s="271"/>
      <c r="G509" s="254"/>
      <c r="H509" s="254"/>
    </row>
    <row r="510" spans="1:16" s="313" customFormat="1">
      <c r="A510" s="342" t="s">
        <v>140</v>
      </c>
      <c r="B510" s="256"/>
      <c r="C510" s="256"/>
      <c r="D510" s="255"/>
      <c r="E510" s="254"/>
      <c r="F510" s="254"/>
      <c r="G510" s="254"/>
      <c r="H510" s="254"/>
      <c r="I510" s="254"/>
      <c r="J510" s="254"/>
      <c r="K510" s="254"/>
      <c r="L510" s="254"/>
      <c r="M510" s="254"/>
      <c r="N510" s="254"/>
      <c r="O510" s="254"/>
      <c r="P510" s="254"/>
    </row>
    <row r="511" spans="1:16" s="313" customFormat="1">
      <c r="A511" s="342"/>
      <c r="B511" s="267" t="s">
        <v>4</v>
      </c>
      <c r="C511" s="267" t="s">
        <v>5</v>
      </c>
      <c r="D511" s="266" t="s">
        <v>6</v>
      </c>
      <c r="E511" s="263" t="s">
        <v>361</v>
      </c>
      <c r="F511" s="263" t="s">
        <v>361</v>
      </c>
      <c r="G511" s="327" t="s">
        <v>400</v>
      </c>
      <c r="H511" s="254"/>
      <c r="I511" s="254"/>
      <c r="J511" s="254"/>
      <c r="K511" s="254"/>
      <c r="L511" s="254"/>
      <c r="M511" s="254"/>
      <c r="N511" s="254"/>
      <c r="O511" s="254"/>
      <c r="P511" s="254"/>
    </row>
    <row r="512" spans="1:16" s="313" customFormat="1">
      <c r="A512" s="342"/>
      <c r="B512" s="265"/>
      <c r="C512" s="265"/>
      <c r="D512" s="264"/>
      <c r="E512" s="263" t="s">
        <v>1016</v>
      </c>
      <c r="F512" s="263" t="s">
        <v>9</v>
      </c>
      <c r="G512" s="327" t="s">
        <v>10</v>
      </c>
      <c r="H512" s="254"/>
      <c r="I512" s="254"/>
      <c r="J512" s="254"/>
      <c r="K512" s="254"/>
      <c r="L512" s="254"/>
      <c r="M512" s="254"/>
      <c r="N512" s="254"/>
      <c r="O512" s="254"/>
      <c r="P512" s="254"/>
    </row>
    <row r="513" spans="1:16" s="313" customFormat="1" ht="16.5" customHeight="1">
      <c r="A513" s="342"/>
      <c r="B513" s="259" t="s">
        <v>1272</v>
      </c>
      <c r="C513" s="259" t="s">
        <v>1457</v>
      </c>
      <c r="D513" s="326" t="s">
        <v>1275</v>
      </c>
      <c r="E513" s="257">
        <f>F513-5</f>
        <v>46326</v>
      </c>
      <c r="F513" s="257">
        <v>46331</v>
      </c>
      <c r="G513" s="257">
        <f>F513+6</f>
        <v>46337</v>
      </c>
      <c r="H513" s="254"/>
      <c r="I513" s="254"/>
      <c r="J513" s="254"/>
      <c r="K513" s="254"/>
      <c r="L513" s="254"/>
      <c r="M513" s="254"/>
      <c r="N513" s="254"/>
      <c r="O513" s="254"/>
      <c r="P513" s="254"/>
    </row>
    <row r="514" spans="1:16" s="313" customFormat="1">
      <c r="A514" s="342"/>
      <c r="B514" s="257" t="s">
        <v>1277</v>
      </c>
      <c r="C514" s="257" t="s">
        <v>1513</v>
      </c>
      <c r="D514" s="326"/>
      <c r="E514" s="257">
        <f>F514-5</f>
        <v>46333</v>
      </c>
      <c r="F514" s="257">
        <f>F513+7</f>
        <v>46338</v>
      </c>
      <c r="G514" s="257">
        <f>F514+6</f>
        <v>46344</v>
      </c>
      <c r="H514" s="254"/>
      <c r="I514" s="254"/>
      <c r="J514" s="254"/>
      <c r="K514" s="254"/>
      <c r="L514" s="254"/>
      <c r="M514" s="254"/>
      <c r="N514" s="254"/>
      <c r="O514" s="254"/>
      <c r="P514" s="254"/>
    </row>
    <row r="515" spans="1:16" s="313" customFormat="1" ht="16.5" customHeight="1">
      <c r="A515" s="342"/>
      <c r="B515" s="260" t="s">
        <v>1274</v>
      </c>
      <c r="C515" s="259" t="s">
        <v>1454</v>
      </c>
      <c r="D515" s="326"/>
      <c r="E515" s="257">
        <f>F515-5</f>
        <v>46340</v>
      </c>
      <c r="F515" s="257">
        <f>F514+7</f>
        <v>46345</v>
      </c>
      <c r="G515" s="257">
        <f>F515+6</f>
        <v>46351</v>
      </c>
      <c r="H515" s="254"/>
      <c r="I515" s="254"/>
      <c r="J515" s="254"/>
      <c r="K515" s="254"/>
      <c r="L515" s="254"/>
      <c r="M515" s="254"/>
      <c r="N515" s="254"/>
      <c r="O515" s="254"/>
      <c r="P515" s="254"/>
    </row>
    <row r="516" spans="1:16" s="313" customFormat="1">
      <c r="A516" s="254"/>
      <c r="B516" s="259" t="s">
        <v>1273</v>
      </c>
      <c r="C516" s="259" t="s">
        <v>1454</v>
      </c>
      <c r="D516" s="326"/>
      <c r="E516" s="257">
        <f>F516-5</f>
        <v>46347</v>
      </c>
      <c r="F516" s="257">
        <f>F515+7</f>
        <v>46352</v>
      </c>
      <c r="G516" s="257">
        <f>F516+6</f>
        <v>46358</v>
      </c>
      <c r="H516" s="254"/>
      <c r="I516" s="254"/>
      <c r="J516" s="254"/>
      <c r="K516" s="254"/>
      <c r="L516" s="254"/>
      <c r="M516" s="254"/>
      <c r="N516" s="254"/>
      <c r="O516" s="254"/>
      <c r="P516" s="254"/>
    </row>
    <row r="517" spans="1:16" s="313" customFormat="1">
      <c r="A517" s="254"/>
      <c r="B517" s="259"/>
      <c r="C517" s="259"/>
      <c r="D517" s="326"/>
      <c r="E517" s="257">
        <f>F517-5</f>
        <v>46354</v>
      </c>
      <c r="F517" s="257">
        <f>F516+7</f>
        <v>46359</v>
      </c>
      <c r="G517" s="257">
        <f>F517+6</f>
        <v>46365</v>
      </c>
      <c r="H517" s="254"/>
      <c r="I517" s="254"/>
      <c r="J517" s="254"/>
      <c r="K517" s="254"/>
      <c r="L517" s="254"/>
      <c r="M517" s="254"/>
      <c r="N517" s="254"/>
      <c r="O517" s="254"/>
      <c r="P517" s="254"/>
    </row>
    <row r="518" spans="1:16" s="313" customFormat="1">
      <c r="A518" s="254"/>
      <c r="B518" s="365"/>
      <c r="C518" s="342"/>
      <c r="D518" s="365"/>
      <c r="E518" s="342"/>
      <c r="F518" s="342"/>
      <c r="G518" s="342"/>
      <c r="H518" s="254"/>
      <c r="I518" s="254"/>
      <c r="J518" s="254"/>
      <c r="K518" s="254"/>
      <c r="L518" s="254"/>
      <c r="M518" s="254"/>
      <c r="N518" s="254"/>
      <c r="O518" s="254"/>
      <c r="P518" s="254"/>
    </row>
    <row r="519" spans="1:16">
      <c r="B519" s="267" t="s">
        <v>4</v>
      </c>
      <c r="C519" s="267" t="s">
        <v>5</v>
      </c>
      <c r="D519" s="335" t="s">
        <v>6</v>
      </c>
      <c r="E519" s="327" t="s">
        <v>361</v>
      </c>
      <c r="F519" s="327" t="s">
        <v>361</v>
      </c>
      <c r="G519" s="327" t="s">
        <v>400</v>
      </c>
    </row>
    <row r="520" spans="1:16" ht="16.5" customHeight="1">
      <c r="B520" s="265"/>
      <c r="C520" s="265"/>
      <c r="D520" s="334"/>
      <c r="E520" s="327" t="s">
        <v>1016</v>
      </c>
      <c r="F520" s="327" t="s">
        <v>9</v>
      </c>
      <c r="G520" s="327" t="s">
        <v>10</v>
      </c>
    </row>
    <row r="521" spans="1:16" ht="16.5" customHeight="1">
      <c r="B521" s="259" t="s">
        <v>1520</v>
      </c>
      <c r="C521" s="259" t="s">
        <v>1454</v>
      </c>
      <c r="D521" s="377" t="s">
        <v>1519</v>
      </c>
      <c r="E521" s="257">
        <f>F521-3</f>
        <v>46330</v>
      </c>
      <c r="F521" s="257">
        <v>46333</v>
      </c>
      <c r="G521" s="257">
        <f>F521+6</f>
        <v>46339</v>
      </c>
    </row>
    <row r="522" spans="1:16">
      <c r="B522" s="257" t="s">
        <v>1518</v>
      </c>
      <c r="C522" s="257" t="s">
        <v>1454</v>
      </c>
      <c r="D522" s="376"/>
      <c r="E522" s="257">
        <f>F522-3</f>
        <v>46337</v>
      </c>
      <c r="F522" s="257">
        <f>F521+7</f>
        <v>46340</v>
      </c>
      <c r="G522" s="257">
        <f>F522+6</f>
        <v>46346</v>
      </c>
    </row>
    <row r="523" spans="1:16" ht="16.5" customHeight="1">
      <c r="B523" s="260" t="s">
        <v>1517</v>
      </c>
      <c r="C523" s="259" t="s">
        <v>1513</v>
      </c>
      <c r="D523" s="376"/>
      <c r="E523" s="257">
        <f>F523-3</f>
        <v>46344</v>
      </c>
      <c r="F523" s="257">
        <f>F522+7</f>
        <v>46347</v>
      </c>
      <c r="G523" s="257">
        <f>F523+6</f>
        <v>46353</v>
      </c>
    </row>
    <row r="524" spans="1:16" ht="16.5" customHeight="1">
      <c r="B524" s="259" t="s">
        <v>1516</v>
      </c>
      <c r="C524" s="259" t="s">
        <v>1454</v>
      </c>
      <c r="D524" s="376"/>
      <c r="E524" s="257">
        <f>F524-3</f>
        <v>46351</v>
      </c>
      <c r="F524" s="257">
        <f>F523+7</f>
        <v>46354</v>
      </c>
      <c r="G524" s="257">
        <f>F524+6</f>
        <v>46360</v>
      </c>
    </row>
    <row r="525" spans="1:16" ht="16.5" customHeight="1">
      <c r="B525" s="259"/>
      <c r="C525" s="259"/>
      <c r="D525" s="375"/>
      <c r="E525" s="257">
        <f>F525-3</f>
        <v>46358</v>
      </c>
      <c r="F525" s="257">
        <f>F524+7</f>
        <v>46361</v>
      </c>
      <c r="G525" s="257">
        <f>F525+6</f>
        <v>46367</v>
      </c>
    </row>
    <row r="526" spans="1:16">
      <c r="B526" s="292"/>
      <c r="C526" s="292"/>
      <c r="D526" s="309"/>
      <c r="E526" s="271"/>
      <c r="F526" s="271"/>
      <c r="G526" s="271"/>
    </row>
    <row r="527" spans="1:16">
      <c r="B527" s="267" t="s">
        <v>4</v>
      </c>
      <c r="C527" s="267" t="s">
        <v>5</v>
      </c>
      <c r="D527" s="335" t="s">
        <v>6</v>
      </c>
      <c r="E527" s="327" t="s">
        <v>361</v>
      </c>
      <c r="F527" s="327" t="s">
        <v>361</v>
      </c>
      <c r="G527" s="327" t="s">
        <v>400</v>
      </c>
    </row>
    <row r="528" spans="1:16">
      <c r="B528" s="265"/>
      <c r="C528" s="265"/>
      <c r="D528" s="334"/>
      <c r="E528" s="327" t="s">
        <v>1016</v>
      </c>
      <c r="F528" s="327" t="s">
        <v>9</v>
      </c>
      <c r="G528" s="327" t="s">
        <v>10</v>
      </c>
    </row>
    <row r="529" spans="1:10" ht="16.5" customHeight="1">
      <c r="B529" s="259" t="s">
        <v>1302</v>
      </c>
      <c r="C529" s="259" t="s">
        <v>1454</v>
      </c>
      <c r="D529" s="377" t="s">
        <v>1515</v>
      </c>
      <c r="E529" s="257">
        <f>F529-3</f>
        <v>46330</v>
      </c>
      <c r="F529" s="257">
        <v>46333</v>
      </c>
      <c r="G529" s="257">
        <f>F529+6</f>
        <v>46339</v>
      </c>
    </row>
    <row r="530" spans="1:10">
      <c r="B530" s="257" t="s">
        <v>1301</v>
      </c>
      <c r="C530" s="257" t="s">
        <v>764</v>
      </c>
      <c r="D530" s="376"/>
      <c r="E530" s="257">
        <f>F530-3</f>
        <v>46337</v>
      </c>
      <c r="F530" s="257">
        <f>F529+7</f>
        <v>46340</v>
      </c>
      <c r="G530" s="257">
        <f>F530+6</f>
        <v>46346</v>
      </c>
    </row>
    <row r="531" spans="1:10">
      <c r="B531" s="260" t="s">
        <v>1304</v>
      </c>
      <c r="C531" s="259" t="s">
        <v>1514</v>
      </c>
      <c r="D531" s="376"/>
      <c r="E531" s="257">
        <f>F531-3</f>
        <v>46344</v>
      </c>
      <c r="F531" s="257">
        <f>F530+7</f>
        <v>46347</v>
      </c>
      <c r="G531" s="257">
        <f>F531+6</f>
        <v>46353</v>
      </c>
    </row>
    <row r="532" spans="1:10">
      <c r="B532" s="259" t="s">
        <v>1302</v>
      </c>
      <c r="C532" s="259" t="s">
        <v>1513</v>
      </c>
      <c r="D532" s="376"/>
      <c r="E532" s="257">
        <f>F532-3</f>
        <v>46351</v>
      </c>
      <c r="F532" s="257">
        <f>F531+7</f>
        <v>46354</v>
      </c>
      <c r="G532" s="257">
        <f>F532+6</f>
        <v>46360</v>
      </c>
    </row>
    <row r="533" spans="1:10">
      <c r="B533" s="259"/>
      <c r="C533" s="259"/>
      <c r="D533" s="375"/>
      <c r="E533" s="257">
        <f>F533-3</f>
        <v>46358</v>
      </c>
      <c r="F533" s="257">
        <f>F532+7</f>
        <v>46361</v>
      </c>
      <c r="G533" s="257">
        <f>F533+6</f>
        <v>46367</v>
      </c>
    </row>
    <row r="534" spans="1:10">
      <c r="B534" s="292"/>
      <c r="C534" s="292"/>
      <c r="D534" s="309"/>
      <c r="E534" s="271"/>
      <c r="F534" s="271"/>
      <c r="G534" s="271"/>
    </row>
    <row r="535" spans="1:10">
      <c r="B535" s="292"/>
      <c r="C535" s="292"/>
      <c r="D535" s="309"/>
      <c r="E535" s="271"/>
      <c r="F535" s="271"/>
      <c r="G535" s="271"/>
    </row>
    <row r="536" spans="1:10">
      <c r="A536" s="342" t="s">
        <v>401</v>
      </c>
    </row>
    <row r="537" spans="1:10" s="313" customFormat="1">
      <c r="A537" s="254"/>
      <c r="B537" s="267" t="s">
        <v>4</v>
      </c>
      <c r="C537" s="267" t="s">
        <v>5</v>
      </c>
      <c r="D537" s="335" t="s">
        <v>6</v>
      </c>
      <c r="E537" s="327" t="s">
        <v>361</v>
      </c>
      <c r="F537" s="327" t="s">
        <v>361</v>
      </c>
      <c r="G537" s="327" t="s">
        <v>401</v>
      </c>
      <c r="H537" s="254"/>
      <c r="I537" s="254"/>
      <c r="J537" s="254"/>
    </row>
    <row r="538" spans="1:10">
      <c r="B538" s="265"/>
      <c r="C538" s="265"/>
      <c r="D538" s="334"/>
      <c r="E538" s="327" t="s">
        <v>1016</v>
      </c>
      <c r="F538" s="257" t="s">
        <v>9</v>
      </c>
      <c r="G538" s="327" t="s">
        <v>10</v>
      </c>
    </row>
    <row r="539" spans="1:10">
      <c r="B539" s="259" t="s">
        <v>1507</v>
      </c>
      <c r="C539" s="259" t="s">
        <v>1506</v>
      </c>
      <c r="D539" s="377" t="s">
        <v>1512</v>
      </c>
      <c r="E539" s="257">
        <f>F539-3</f>
        <v>46328</v>
      </c>
      <c r="F539" s="257">
        <v>46331</v>
      </c>
      <c r="G539" s="257">
        <f>F539+5</f>
        <v>46336</v>
      </c>
    </row>
    <row r="540" spans="1:10">
      <c r="B540" s="257" t="s">
        <v>1511</v>
      </c>
      <c r="C540" s="257" t="s">
        <v>1510</v>
      </c>
      <c r="D540" s="376"/>
      <c r="E540" s="257">
        <f>F540-3</f>
        <v>46335</v>
      </c>
      <c r="F540" s="257">
        <f>F539+7</f>
        <v>46338</v>
      </c>
      <c r="G540" s="257">
        <f>F540+5</f>
        <v>46343</v>
      </c>
    </row>
    <row r="541" spans="1:10">
      <c r="B541" s="260" t="s">
        <v>1509</v>
      </c>
      <c r="C541" s="259" t="s">
        <v>1508</v>
      </c>
      <c r="D541" s="376"/>
      <c r="E541" s="257">
        <f>F541-3</f>
        <v>46342</v>
      </c>
      <c r="F541" s="257">
        <f>F540+7</f>
        <v>46345</v>
      </c>
      <c r="G541" s="257">
        <f>F541+5</f>
        <v>46350</v>
      </c>
    </row>
    <row r="542" spans="1:10">
      <c r="B542" s="259" t="s">
        <v>1507</v>
      </c>
      <c r="C542" s="259" t="s">
        <v>1505</v>
      </c>
      <c r="D542" s="376"/>
      <c r="E542" s="257">
        <f>F542-3</f>
        <v>46349</v>
      </c>
      <c r="F542" s="257">
        <f>F541+7</f>
        <v>46352</v>
      </c>
      <c r="G542" s="257">
        <f>F542+5</f>
        <v>46357</v>
      </c>
    </row>
    <row r="543" spans="1:10">
      <c r="B543" s="259"/>
      <c r="C543" s="259"/>
      <c r="D543" s="375"/>
      <c r="E543" s="257">
        <f>F543-3</f>
        <v>46356</v>
      </c>
      <c r="F543" s="257">
        <f>F542+7</f>
        <v>46359</v>
      </c>
      <c r="G543" s="257">
        <f>F543+5</f>
        <v>46364</v>
      </c>
    </row>
    <row r="544" spans="1:10">
      <c r="B544" s="274"/>
      <c r="C544" s="274"/>
      <c r="D544" s="374"/>
      <c r="E544" s="274"/>
    </row>
    <row r="545" spans="1:8">
      <c r="B545" s="267" t="s">
        <v>4</v>
      </c>
      <c r="C545" s="267" t="s">
        <v>5</v>
      </c>
      <c r="D545" s="335" t="s">
        <v>6</v>
      </c>
      <c r="E545" s="327" t="s">
        <v>361</v>
      </c>
      <c r="F545" s="327" t="s">
        <v>361</v>
      </c>
      <c r="G545" s="327" t="s">
        <v>401</v>
      </c>
    </row>
    <row r="546" spans="1:8">
      <c r="B546" s="265"/>
      <c r="C546" s="265"/>
      <c r="D546" s="334"/>
      <c r="E546" s="327" t="s">
        <v>1016</v>
      </c>
      <c r="F546" s="327" t="s">
        <v>9</v>
      </c>
      <c r="G546" s="327" t="s">
        <v>10</v>
      </c>
    </row>
    <row r="547" spans="1:8" s="313" customFormat="1">
      <c r="A547" s="254"/>
      <c r="B547" s="259" t="s">
        <v>1297</v>
      </c>
      <c r="C547" s="259" t="s">
        <v>1506</v>
      </c>
      <c r="D547" s="307" t="s">
        <v>1300</v>
      </c>
      <c r="E547" s="257">
        <f>F547-3</f>
        <v>46330</v>
      </c>
      <c r="F547" s="257">
        <v>46333</v>
      </c>
      <c r="G547" s="257">
        <f>F547+4</f>
        <v>46337</v>
      </c>
      <c r="H547" s="254"/>
    </row>
    <row r="548" spans="1:8">
      <c r="B548" s="257" t="s">
        <v>402</v>
      </c>
      <c r="C548" s="257" t="s">
        <v>1454</v>
      </c>
      <c r="D548" s="306"/>
      <c r="E548" s="257">
        <f>F548-3</f>
        <v>46337</v>
      </c>
      <c r="F548" s="257">
        <f>F547+7</f>
        <v>46340</v>
      </c>
      <c r="G548" s="257">
        <f>F548+4</f>
        <v>46344</v>
      </c>
    </row>
    <row r="549" spans="1:8">
      <c r="B549" s="260" t="s">
        <v>1299</v>
      </c>
      <c r="C549" s="259" t="s">
        <v>1496</v>
      </c>
      <c r="D549" s="306"/>
      <c r="E549" s="257">
        <f>F549-3</f>
        <v>46344</v>
      </c>
      <c r="F549" s="257">
        <f>F548+7</f>
        <v>46347</v>
      </c>
      <c r="G549" s="257">
        <f>F549+4</f>
        <v>46351</v>
      </c>
    </row>
    <row r="550" spans="1:8">
      <c r="B550" s="259" t="s">
        <v>1297</v>
      </c>
      <c r="C550" s="259" t="s">
        <v>1505</v>
      </c>
      <c r="D550" s="306"/>
      <c r="E550" s="257">
        <f>F550-3</f>
        <v>46351</v>
      </c>
      <c r="F550" s="257">
        <f>F549+7</f>
        <v>46354</v>
      </c>
      <c r="G550" s="257">
        <f>F550+4</f>
        <v>46358</v>
      </c>
    </row>
    <row r="551" spans="1:8">
      <c r="B551" s="259"/>
      <c r="C551" s="259"/>
      <c r="D551" s="305"/>
      <c r="E551" s="257">
        <f>F551-3</f>
        <v>46358</v>
      </c>
      <c r="F551" s="257">
        <f>F550+7</f>
        <v>46361</v>
      </c>
      <c r="G551" s="257">
        <f>F551+4</f>
        <v>46365</v>
      </c>
    </row>
    <row r="552" spans="1:8">
      <c r="B552" s="254"/>
      <c r="C552" s="254"/>
      <c r="E552" s="271"/>
      <c r="F552" s="271"/>
      <c r="G552" s="271"/>
    </row>
    <row r="553" spans="1:8">
      <c r="B553" s="267" t="s">
        <v>4</v>
      </c>
      <c r="C553" s="267" t="s">
        <v>5</v>
      </c>
      <c r="D553" s="335" t="s">
        <v>6</v>
      </c>
      <c r="E553" s="327" t="s">
        <v>361</v>
      </c>
      <c r="F553" s="327" t="s">
        <v>361</v>
      </c>
      <c r="G553" s="327" t="s">
        <v>401</v>
      </c>
    </row>
    <row r="554" spans="1:8">
      <c r="B554" s="265"/>
      <c r="C554" s="265"/>
      <c r="D554" s="334"/>
      <c r="E554" s="327" t="s">
        <v>1016</v>
      </c>
      <c r="F554" s="327" t="s">
        <v>9</v>
      </c>
      <c r="G554" s="327" t="s">
        <v>10</v>
      </c>
    </row>
    <row r="555" spans="1:8">
      <c r="B555" s="257" t="s">
        <v>1501</v>
      </c>
      <c r="C555" s="257" t="s">
        <v>1223</v>
      </c>
      <c r="D555" s="326" t="s">
        <v>1504</v>
      </c>
      <c r="E555" s="257">
        <f>F555-3</f>
        <v>46329</v>
      </c>
      <c r="F555" s="257">
        <v>46332</v>
      </c>
      <c r="G555" s="257">
        <f>F555+5</f>
        <v>46337</v>
      </c>
    </row>
    <row r="556" spans="1:8">
      <c r="B556" s="260" t="s">
        <v>1503</v>
      </c>
      <c r="C556" s="259" t="s">
        <v>1223</v>
      </c>
      <c r="D556" s="326"/>
      <c r="E556" s="257">
        <f>F556-3</f>
        <v>46336</v>
      </c>
      <c r="F556" s="257">
        <f>F555+7</f>
        <v>46339</v>
      </c>
      <c r="G556" s="257">
        <f>F556+5</f>
        <v>46344</v>
      </c>
    </row>
    <row r="557" spans="1:8">
      <c r="B557" s="259" t="s">
        <v>1501</v>
      </c>
      <c r="C557" s="259" t="s">
        <v>1502</v>
      </c>
      <c r="D557" s="326"/>
      <c r="E557" s="257">
        <f>F557-3</f>
        <v>46343</v>
      </c>
      <c r="F557" s="257">
        <f>F556+7</f>
        <v>46346</v>
      </c>
      <c r="G557" s="257">
        <f>F557+5</f>
        <v>46351</v>
      </c>
    </row>
    <row r="558" spans="1:8">
      <c r="B558" s="257" t="s">
        <v>1503</v>
      </c>
      <c r="C558" s="257" t="s">
        <v>1502</v>
      </c>
      <c r="D558" s="326"/>
      <c r="E558" s="257">
        <f>F558-3</f>
        <v>46350</v>
      </c>
      <c r="F558" s="257">
        <f>F557+7</f>
        <v>46353</v>
      </c>
      <c r="G558" s="257">
        <f>F558+5</f>
        <v>46358</v>
      </c>
    </row>
    <row r="559" spans="1:8">
      <c r="B559" s="260" t="s">
        <v>1501</v>
      </c>
      <c r="C559" s="259" t="s">
        <v>1500</v>
      </c>
      <c r="D559" s="326"/>
      <c r="E559" s="257">
        <f>F559-3</f>
        <v>46357</v>
      </c>
      <c r="F559" s="257">
        <f>F558+7</f>
        <v>46360</v>
      </c>
      <c r="G559" s="257">
        <f>F559+5</f>
        <v>46365</v>
      </c>
    </row>
    <row r="560" spans="1:8">
      <c r="B560" s="254"/>
      <c r="C560" s="254"/>
      <c r="E560" s="271"/>
      <c r="F560" s="271"/>
      <c r="G560" s="271"/>
    </row>
    <row r="561" spans="1:7">
      <c r="A561" s="342" t="s">
        <v>1491</v>
      </c>
      <c r="B561" s="271"/>
      <c r="C561" s="271"/>
      <c r="D561" s="373"/>
      <c r="E561" s="271"/>
      <c r="F561" s="271"/>
      <c r="G561" s="271"/>
    </row>
    <row r="562" spans="1:7">
      <c r="B562" s="267" t="s">
        <v>4</v>
      </c>
      <c r="C562" s="267" t="s">
        <v>5</v>
      </c>
      <c r="D562" s="335" t="s">
        <v>6</v>
      </c>
      <c r="E562" s="327" t="s">
        <v>361</v>
      </c>
      <c r="F562" s="327" t="s">
        <v>361</v>
      </c>
      <c r="G562" s="327" t="s">
        <v>1491</v>
      </c>
    </row>
    <row r="563" spans="1:7">
      <c r="B563" s="265"/>
      <c r="C563" s="265"/>
      <c r="D563" s="334"/>
      <c r="E563" s="327" t="s">
        <v>1016</v>
      </c>
      <c r="F563" s="327" t="s">
        <v>9</v>
      </c>
      <c r="G563" s="327" t="s">
        <v>10</v>
      </c>
    </row>
    <row r="564" spans="1:7">
      <c r="B564" s="259" t="s">
        <v>1493</v>
      </c>
      <c r="C564" s="259" t="s">
        <v>1499</v>
      </c>
      <c r="D564" s="326" t="s">
        <v>1498</v>
      </c>
      <c r="E564" s="257">
        <f>F564-5</f>
        <v>46325</v>
      </c>
      <c r="F564" s="257">
        <v>46330</v>
      </c>
      <c r="G564" s="257">
        <f>F564+11</f>
        <v>46341</v>
      </c>
    </row>
    <row r="565" spans="1:7">
      <c r="B565" s="257" t="s">
        <v>1497</v>
      </c>
      <c r="C565" s="257" t="s">
        <v>1496</v>
      </c>
      <c r="D565" s="326"/>
      <c r="E565" s="257">
        <f>F565-5</f>
        <v>46332</v>
      </c>
      <c r="F565" s="257">
        <f>F564+7</f>
        <v>46337</v>
      </c>
      <c r="G565" s="257">
        <f>F565+11</f>
        <v>46348</v>
      </c>
    </row>
    <row r="566" spans="1:7">
      <c r="B566" s="260" t="s">
        <v>1495</v>
      </c>
      <c r="C566" s="259" t="s">
        <v>1494</v>
      </c>
      <c r="D566" s="326"/>
      <c r="E566" s="257">
        <f>F566-5</f>
        <v>46339</v>
      </c>
      <c r="F566" s="257">
        <f>F565+7</f>
        <v>46344</v>
      </c>
      <c r="G566" s="257">
        <f>F566+11</f>
        <v>46355</v>
      </c>
    </row>
    <row r="567" spans="1:7">
      <c r="B567" s="259" t="s">
        <v>1493</v>
      </c>
      <c r="C567" s="259" t="s">
        <v>1492</v>
      </c>
      <c r="D567" s="326"/>
      <c r="E567" s="257">
        <f>F567-5</f>
        <v>46346</v>
      </c>
      <c r="F567" s="257">
        <f>F566+7</f>
        <v>46351</v>
      </c>
      <c r="G567" s="257">
        <f>F567+11</f>
        <v>46362</v>
      </c>
    </row>
    <row r="568" spans="1:7">
      <c r="B568" s="259"/>
      <c r="C568" s="259"/>
      <c r="D568" s="326"/>
      <c r="E568" s="257">
        <f>F568-5</f>
        <v>46353</v>
      </c>
      <c r="F568" s="257">
        <f>F567+7</f>
        <v>46358</v>
      </c>
      <c r="G568" s="257">
        <f>F568+11</f>
        <v>46369</v>
      </c>
    </row>
    <row r="569" spans="1:7">
      <c r="B569" s="255" t="s">
        <v>103</v>
      </c>
      <c r="C569" s="271" t="s">
        <v>103</v>
      </c>
      <c r="E569" s="271"/>
      <c r="F569" s="271"/>
    </row>
    <row r="570" spans="1:7">
      <c r="B570" s="267" t="s">
        <v>4</v>
      </c>
      <c r="C570" s="267" t="s">
        <v>5</v>
      </c>
      <c r="D570" s="335" t="s">
        <v>6</v>
      </c>
      <c r="E570" s="327" t="s">
        <v>361</v>
      </c>
      <c r="F570" s="327" t="s">
        <v>361</v>
      </c>
      <c r="G570" s="327" t="s">
        <v>1491</v>
      </c>
    </row>
    <row r="571" spans="1:7">
      <c r="B571" s="265"/>
      <c r="C571" s="265"/>
      <c r="D571" s="334"/>
      <c r="E571" s="327" t="s">
        <v>1016</v>
      </c>
      <c r="F571" s="327" t="s">
        <v>9</v>
      </c>
      <c r="G571" s="327" t="s">
        <v>10</v>
      </c>
    </row>
    <row r="572" spans="1:7">
      <c r="B572" s="257" t="s">
        <v>1484</v>
      </c>
      <c r="C572" s="257" t="s">
        <v>1490</v>
      </c>
      <c r="D572" s="326" t="s">
        <v>1489</v>
      </c>
      <c r="E572" s="257">
        <f>F572-3</f>
        <v>46326</v>
      </c>
      <c r="F572" s="257">
        <v>46329</v>
      </c>
      <c r="G572" s="257">
        <f>F572+8</f>
        <v>46337</v>
      </c>
    </row>
    <row r="573" spans="1:7">
      <c r="B573" s="260" t="s">
        <v>1488</v>
      </c>
      <c r="C573" s="259" t="s">
        <v>1487</v>
      </c>
      <c r="D573" s="326"/>
      <c r="E573" s="257">
        <f>F573-3</f>
        <v>46333</v>
      </c>
      <c r="F573" s="257">
        <f>F572+7</f>
        <v>46336</v>
      </c>
      <c r="G573" s="257">
        <f>F573+8</f>
        <v>46344</v>
      </c>
    </row>
    <row r="574" spans="1:7">
      <c r="B574" s="259" t="s">
        <v>1486</v>
      </c>
      <c r="C574" s="259" t="s">
        <v>1485</v>
      </c>
      <c r="D574" s="326"/>
      <c r="E574" s="257">
        <f>F574-3</f>
        <v>46340</v>
      </c>
      <c r="F574" s="257">
        <f>F573+7</f>
        <v>46343</v>
      </c>
      <c r="G574" s="257">
        <f>F574+8</f>
        <v>46351</v>
      </c>
    </row>
    <row r="575" spans="1:7">
      <c r="B575" s="259" t="s">
        <v>1484</v>
      </c>
      <c r="C575" s="259" t="s">
        <v>1483</v>
      </c>
      <c r="D575" s="326"/>
      <c r="E575" s="257">
        <f>F575-3</f>
        <v>46347</v>
      </c>
      <c r="F575" s="257">
        <f>F574+7</f>
        <v>46350</v>
      </c>
      <c r="G575" s="257">
        <f>F575+8</f>
        <v>46358</v>
      </c>
    </row>
    <row r="576" spans="1:7">
      <c r="B576" s="257" t="s">
        <v>103</v>
      </c>
      <c r="C576" s="257" t="s">
        <v>103</v>
      </c>
      <c r="D576" s="326"/>
      <c r="E576" s="257">
        <f>F576-3</f>
        <v>46354</v>
      </c>
      <c r="F576" s="257">
        <f>F575+7</f>
        <v>46357</v>
      </c>
      <c r="G576" s="257">
        <f>F576+8</f>
        <v>46365</v>
      </c>
    </row>
    <row r="577" spans="1:7">
      <c r="B577" s="254"/>
      <c r="C577" s="254"/>
      <c r="E577" s="271"/>
      <c r="F577" s="271"/>
    </row>
    <row r="578" spans="1:7">
      <c r="A578" s="342" t="s">
        <v>406</v>
      </c>
      <c r="B578" s="340"/>
      <c r="C578" s="340"/>
      <c r="D578" s="309"/>
      <c r="E578" s="271"/>
      <c r="F578" s="271"/>
      <c r="G578" s="286"/>
    </row>
    <row r="579" spans="1:7">
      <c r="B579" s="254"/>
      <c r="C579" s="254"/>
      <c r="E579" s="271"/>
      <c r="F579" s="271"/>
      <c r="G579" s="271"/>
    </row>
    <row r="580" spans="1:7">
      <c r="B580" s="267" t="s">
        <v>4</v>
      </c>
      <c r="C580" s="267" t="s">
        <v>5</v>
      </c>
      <c r="D580" s="335" t="s">
        <v>6</v>
      </c>
      <c r="E580" s="327" t="s">
        <v>361</v>
      </c>
      <c r="F580" s="327" t="s">
        <v>361</v>
      </c>
      <c r="G580" s="327" t="s">
        <v>1482</v>
      </c>
    </row>
    <row r="581" spans="1:7">
      <c r="B581" s="265"/>
      <c r="C581" s="265"/>
      <c r="D581" s="334"/>
      <c r="E581" s="327" t="s">
        <v>1016</v>
      </c>
      <c r="F581" s="327" t="s">
        <v>9</v>
      </c>
      <c r="G581" s="327" t="s">
        <v>10</v>
      </c>
    </row>
    <row r="582" spans="1:7">
      <c r="B582" s="259" t="s">
        <v>175</v>
      </c>
      <c r="C582" s="259" t="s">
        <v>176</v>
      </c>
      <c r="D582" s="307" t="s">
        <v>1481</v>
      </c>
      <c r="E582" s="257">
        <f>F582-3</f>
        <v>46330</v>
      </c>
      <c r="F582" s="257">
        <v>46333</v>
      </c>
      <c r="G582" s="257">
        <f>F582+7</f>
        <v>46340</v>
      </c>
    </row>
    <row r="583" spans="1:7">
      <c r="B583" s="260" t="s">
        <v>1478</v>
      </c>
      <c r="C583" s="259" t="s">
        <v>1480</v>
      </c>
      <c r="D583" s="306"/>
      <c r="E583" s="257">
        <f>F583-3</f>
        <v>46337</v>
      </c>
      <c r="F583" s="257">
        <f>F582+7</f>
        <v>46340</v>
      </c>
      <c r="G583" s="257">
        <f>F583+7</f>
        <v>46347</v>
      </c>
    </row>
    <row r="584" spans="1:7">
      <c r="B584" s="259" t="s">
        <v>175</v>
      </c>
      <c r="C584" s="259" t="s">
        <v>1479</v>
      </c>
      <c r="D584" s="306"/>
      <c r="E584" s="257">
        <f>F584-3</f>
        <v>46344</v>
      </c>
      <c r="F584" s="257">
        <f>F583+7</f>
        <v>46347</v>
      </c>
      <c r="G584" s="257">
        <f>F584+7</f>
        <v>46354</v>
      </c>
    </row>
    <row r="585" spans="1:7">
      <c r="B585" s="257" t="s">
        <v>1478</v>
      </c>
      <c r="C585" s="257" t="s">
        <v>1227</v>
      </c>
      <c r="D585" s="306"/>
      <c r="E585" s="257">
        <f>F585-3</f>
        <v>46351</v>
      </c>
      <c r="F585" s="257">
        <f>F584+7</f>
        <v>46354</v>
      </c>
      <c r="G585" s="257">
        <f>F585+7</f>
        <v>46361</v>
      </c>
    </row>
    <row r="586" spans="1:7">
      <c r="B586" s="257"/>
      <c r="C586" s="257"/>
      <c r="D586" s="305"/>
      <c r="E586" s="257">
        <f>F586-3</f>
        <v>46358</v>
      </c>
      <c r="F586" s="257">
        <f>F585+7</f>
        <v>46361</v>
      </c>
      <c r="G586" s="257">
        <f>F586+7</f>
        <v>46368</v>
      </c>
    </row>
    <row r="587" spans="1:7">
      <c r="B587" s="254"/>
      <c r="C587" s="254"/>
      <c r="E587" s="271"/>
      <c r="F587" s="271"/>
      <c r="G587" s="271"/>
    </row>
    <row r="588" spans="1:7">
      <c r="A588" s="342" t="s">
        <v>1477</v>
      </c>
      <c r="B588" s="340"/>
      <c r="C588" s="340"/>
      <c r="D588" s="309"/>
      <c r="E588" s="271"/>
      <c r="F588" s="271"/>
      <c r="G588" s="286"/>
    </row>
    <row r="589" spans="1:7">
      <c r="B589" s="267" t="s">
        <v>4</v>
      </c>
      <c r="C589" s="267" t="s">
        <v>5</v>
      </c>
      <c r="D589" s="335" t="s">
        <v>6</v>
      </c>
      <c r="E589" s="327" t="s">
        <v>361</v>
      </c>
      <c r="F589" s="327" t="s">
        <v>361</v>
      </c>
      <c r="G589" s="327" t="s">
        <v>1477</v>
      </c>
    </row>
    <row r="590" spans="1:7">
      <c r="B590" s="265"/>
      <c r="C590" s="265"/>
      <c r="D590" s="334"/>
      <c r="E590" s="327" t="s">
        <v>1016</v>
      </c>
      <c r="F590" s="327" t="s">
        <v>9</v>
      </c>
      <c r="G590" s="327" t="s">
        <v>10</v>
      </c>
    </row>
    <row r="591" spans="1:7">
      <c r="B591" s="259" t="s">
        <v>1476</v>
      </c>
      <c r="C591" s="259" t="s">
        <v>45</v>
      </c>
      <c r="D591" s="326" t="s">
        <v>1475</v>
      </c>
      <c r="E591" s="257">
        <f>F591-6</f>
        <v>46323</v>
      </c>
      <c r="F591" s="257">
        <v>46329</v>
      </c>
      <c r="G591" s="257">
        <f>F591+12</f>
        <v>46341</v>
      </c>
    </row>
    <row r="592" spans="1:7" ht="16.5" customHeight="1">
      <c r="B592" s="259" t="s">
        <v>1474</v>
      </c>
      <c r="C592" s="259" t="s">
        <v>1337</v>
      </c>
      <c r="D592" s="326"/>
      <c r="E592" s="257">
        <f>F592-6</f>
        <v>46330</v>
      </c>
      <c r="F592" s="257">
        <f>F591+7</f>
        <v>46336</v>
      </c>
      <c r="G592" s="257">
        <f>F592+12</f>
        <v>46348</v>
      </c>
    </row>
    <row r="593" spans="1:7">
      <c r="B593" s="259" t="s">
        <v>1473</v>
      </c>
      <c r="C593" s="259" t="s">
        <v>1334</v>
      </c>
      <c r="D593" s="326"/>
      <c r="E593" s="257">
        <f>F593-6</f>
        <v>46337</v>
      </c>
      <c r="F593" s="257">
        <f>F592+7</f>
        <v>46343</v>
      </c>
      <c r="G593" s="257">
        <f>F593+12</f>
        <v>46355</v>
      </c>
    </row>
    <row r="594" spans="1:7">
      <c r="B594" s="282" t="s">
        <v>17</v>
      </c>
      <c r="C594" s="282"/>
      <c r="D594" s="326"/>
      <c r="E594" s="281">
        <f>F594-6</f>
        <v>46344</v>
      </c>
      <c r="F594" s="281">
        <f>F593+7</f>
        <v>46350</v>
      </c>
      <c r="G594" s="281">
        <f>F594+12</f>
        <v>46362</v>
      </c>
    </row>
    <row r="595" spans="1:7">
      <c r="B595" s="257"/>
      <c r="C595" s="259"/>
      <c r="D595" s="326"/>
      <c r="E595" s="257">
        <f>F595-6</f>
        <v>46351</v>
      </c>
      <c r="F595" s="257">
        <f>F594+7</f>
        <v>46357</v>
      </c>
      <c r="G595" s="257">
        <f>F595+12</f>
        <v>46369</v>
      </c>
    </row>
    <row r="596" spans="1:7">
      <c r="B596" s="372"/>
      <c r="C596" s="371"/>
      <c r="D596" s="309"/>
      <c r="E596" s="271"/>
      <c r="F596" s="271"/>
      <c r="G596" s="286"/>
    </row>
    <row r="597" spans="1:7">
      <c r="A597" s="342" t="s">
        <v>1461</v>
      </c>
      <c r="B597" s="340"/>
      <c r="C597" s="340" t="s">
        <v>103</v>
      </c>
      <c r="D597" s="309"/>
      <c r="E597" s="271"/>
      <c r="F597" s="271"/>
      <c r="G597" s="286"/>
    </row>
    <row r="598" spans="1:7">
      <c r="B598" s="267" t="s">
        <v>4</v>
      </c>
      <c r="C598" s="267" t="s">
        <v>5</v>
      </c>
      <c r="D598" s="335" t="s">
        <v>6</v>
      </c>
      <c r="E598" s="327" t="s">
        <v>361</v>
      </c>
      <c r="F598" s="327" t="s">
        <v>361</v>
      </c>
      <c r="G598" s="327" t="s">
        <v>1461</v>
      </c>
    </row>
    <row r="599" spans="1:7">
      <c r="B599" s="265"/>
      <c r="C599" s="265"/>
      <c r="D599" s="334"/>
      <c r="E599" s="327" t="s">
        <v>1016</v>
      </c>
      <c r="F599" s="327" t="s">
        <v>9</v>
      </c>
      <c r="G599" s="327" t="s">
        <v>10</v>
      </c>
    </row>
    <row r="600" spans="1:7">
      <c r="B600" s="257" t="s">
        <v>1472</v>
      </c>
      <c r="C600" s="259" t="s">
        <v>1471</v>
      </c>
      <c r="D600" s="326" t="s">
        <v>1470</v>
      </c>
      <c r="E600" s="257">
        <f>F600-4</f>
        <v>46323</v>
      </c>
      <c r="F600" s="257">
        <v>46327</v>
      </c>
      <c r="G600" s="257">
        <f>F600+11</f>
        <v>46338</v>
      </c>
    </row>
    <row r="601" spans="1:7">
      <c r="B601" s="259" t="s">
        <v>1469</v>
      </c>
      <c r="C601" s="257" t="s">
        <v>1468</v>
      </c>
      <c r="D601" s="326"/>
      <c r="E601" s="257">
        <f>F601-4</f>
        <v>46330</v>
      </c>
      <c r="F601" s="257">
        <f>F600+7</f>
        <v>46334</v>
      </c>
      <c r="G601" s="257">
        <f>F601+11</f>
        <v>46345</v>
      </c>
    </row>
    <row r="602" spans="1:7">
      <c r="B602" s="257" t="s">
        <v>1467</v>
      </c>
      <c r="C602" s="259" t="s">
        <v>1466</v>
      </c>
      <c r="D602" s="326"/>
      <c r="E602" s="257">
        <f>F602-4</f>
        <v>46337</v>
      </c>
      <c r="F602" s="257">
        <f>F601+7</f>
        <v>46341</v>
      </c>
      <c r="G602" s="257">
        <f>F602+11</f>
        <v>46352</v>
      </c>
    </row>
    <row r="603" spans="1:7">
      <c r="B603" s="370" t="s">
        <v>1465</v>
      </c>
      <c r="C603" s="257" t="s">
        <v>1464</v>
      </c>
      <c r="D603" s="326"/>
      <c r="E603" s="257">
        <f>F603-4</f>
        <v>46344</v>
      </c>
      <c r="F603" s="257">
        <f>F602+7</f>
        <v>46348</v>
      </c>
      <c r="G603" s="257">
        <f>F603+11</f>
        <v>46359</v>
      </c>
    </row>
    <row r="604" spans="1:7">
      <c r="B604" s="370" t="s">
        <v>1463</v>
      </c>
      <c r="C604" s="257" t="s">
        <v>1462</v>
      </c>
      <c r="D604" s="326"/>
      <c r="E604" s="257">
        <f>F604-4</f>
        <v>46351</v>
      </c>
      <c r="F604" s="257">
        <f>F603+7</f>
        <v>46355</v>
      </c>
      <c r="G604" s="257">
        <f>F604+11</f>
        <v>46366</v>
      </c>
    </row>
    <row r="605" spans="1:7">
      <c r="B605" s="254"/>
      <c r="C605" s="254"/>
      <c r="D605" s="254"/>
    </row>
    <row r="606" spans="1:7">
      <c r="B606" s="267" t="s">
        <v>4</v>
      </c>
      <c r="C606" s="267" t="s">
        <v>5</v>
      </c>
      <c r="D606" s="335" t="s">
        <v>6</v>
      </c>
      <c r="E606" s="257" t="s">
        <v>361</v>
      </c>
      <c r="F606" s="257" t="s">
        <v>361</v>
      </c>
      <c r="G606" s="257" t="s">
        <v>1461</v>
      </c>
    </row>
    <row r="607" spans="1:7">
      <c r="B607" s="265"/>
      <c r="C607" s="265"/>
      <c r="D607" s="334"/>
      <c r="E607" s="257" t="s">
        <v>1016</v>
      </c>
      <c r="F607" s="257" t="s">
        <v>9</v>
      </c>
      <c r="G607" s="257" t="s">
        <v>10</v>
      </c>
    </row>
    <row r="608" spans="1:7">
      <c r="B608" s="257" t="s">
        <v>1460</v>
      </c>
      <c r="C608" s="259" t="s">
        <v>1454</v>
      </c>
      <c r="D608" s="326" t="s">
        <v>1459</v>
      </c>
      <c r="E608" s="257">
        <f>F608-4</f>
        <v>46327</v>
      </c>
      <c r="F608" s="257">
        <v>46331</v>
      </c>
      <c r="G608" s="257">
        <f>F608+11</f>
        <v>46342</v>
      </c>
    </row>
    <row r="609" spans="1:8">
      <c r="B609" s="259" t="s">
        <v>1458</v>
      </c>
      <c r="C609" s="257" t="s">
        <v>1457</v>
      </c>
      <c r="D609" s="326"/>
      <c r="E609" s="257">
        <f>F609-4</f>
        <v>46334</v>
      </c>
      <c r="F609" s="257">
        <f>F608+7</f>
        <v>46338</v>
      </c>
      <c r="G609" s="257">
        <f>F609+11</f>
        <v>46349</v>
      </c>
    </row>
    <row r="610" spans="1:8">
      <c r="B610" s="257" t="s">
        <v>1456</v>
      </c>
      <c r="C610" s="259" t="s">
        <v>1454</v>
      </c>
      <c r="D610" s="326"/>
      <c r="E610" s="257">
        <f>F610-4</f>
        <v>46341</v>
      </c>
      <c r="F610" s="257">
        <f>F609+7</f>
        <v>46345</v>
      </c>
      <c r="G610" s="257">
        <f>F610+11</f>
        <v>46356</v>
      </c>
    </row>
    <row r="611" spans="1:8">
      <c r="B611" s="257" t="s">
        <v>1455</v>
      </c>
      <c r="C611" s="259" t="s">
        <v>1454</v>
      </c>
      <c r="D611" s="326"/>
      <c r="E611" s="257">
        <f>F611-4</f>
        <v>46348</v>
      </c>
      <c r="F611" s="257">
        <f>F610+7</f>
        <v>46352</v>
      </c>
      <c r="G611" s="257">
        <f>F611+11</f>
        <v>46363</v>
      </c>
    </row>
    <row r="612" spans="1:8">
      <c r="B612" s="259"/>
      <c r="C612" s="257"/>
      <c r="D612" s="326"/>
      <c r="E612" s="257">
        <f>F612-4</f>
        <v>46355</v>
      </c>
      <c r="F612" s="257">
        <f>F611+7</f>
        <v>46359</v>
      </c>
      <c r="G612" s="257">
        <f>F612+11</f>
        <v>46370</v>
      </c>
    </row>
    <row r="613" spans="1:8">
      <c r="A613" s="369" t="s">
        <v>390</v>
      </c>
      <c r="B613" s="323"/>
      <c r="C613" s="323"/>
      <c r="D613" s="322"/>
      <c r="E613" s="321"/>
      <c r="F613" s="321"/>
      <c r="G613" s="321"/>
      <c r="H613" s="311"/>
    </row>
    <row r="614" spans="1:8">
      <c r="A614" s="342" t="s">
        <v>1453</v>
      </c>
    </row>
    <row r="615" spans="1:8">
      <c r="B615" s="267" t="s">
        <v>4</v>
      </c>
      <c r="C615" s="267" t="s">
        <v>5</v>
      </c>
      <c r="D615" s="335" t="s">
        <v>6</v>
      </c>
      <c r="E615" s="327" t="s">
        <v>361</v>
      </c>
      <c r="F615" s="327" t="s">
        <v>361</v>
      </c>
      <c r="G615" s="327" t="s">
        <v>1453</v>
      </c>
    </row>
    <row r="616" spans="1:8">
      <c r="B616" s="265"/>
      <c r="C616" s="265"/>
      <c r="D616" s="334"/>
      <c r="E616" s="327" t="s">
        <v>1016</v>
      </c>
      <c r="F616" s="327" t="s">
        <v>9</v>
      </c>
      <c r="G616" s="327" t="s">
        <v>10</v>
      </c>
    </row>
    <row r="617" spans="1:8">
      <c r="B617" s="257" t="s">
        <v>1452</v>
      </c>
      <c r="C617" s="259" t="s">
        <v>458</v>
      </c>
      <c r="D617" s="307" t="s">
        <v>1451</v>
      </c>
      <c r="E617" s="257">
        <f>F617-6</f>
        <v>46325</v>
      </c>
      <c r="F617" s="257">
        <v>46331</v>
      </c>
      <c r="G617" s="257">
        <f>F617+27</f>
        <v>46358</v>
      </c>
    </row>
    <row r="618" spans="1:8">
      <c r="B618" s="281" t="s">
        <v>17</v>
      </c>
      <c r="C618" s="281"/>
      <c r="D618" s="306"/>
      <c r="E618" s="281">
        <f>F618-6</f>
        <v>46332</v>
      </c>
      <c r="F618" s="281">
        <f>F617+7</f>
        <v>46338</v>
      </c>
      <c r="G618" s="281">
        <f>F618+27</f>
        <v>46365</v>
      </c>
    </row>
    <row r="619" spans="1:8">
      <c r="B619" s="257" t="s">
        <v>1450</v>
      </c>
      <c r="C619" s="259" t="s">
        <v>347</v>
      </c>
      <c r="D619" s="306"/>
      <c r="E619" s="257">
        <f>F619-6</f>
        <v>46339</v>
      </c>
      <c r="F619" s="257">
        <f>F618+7</f>
        <v>46345</v>
      </c>
      <c r="G619" s="257">
        <f>F619+27</f>
        <v>46372</v>
      </c>
    </row>
    <row r="620" spans="1:8">
      <c r="B620" s="257" t="s">
        <v>1449</v>
      </c>
      <c r="C620" s="259" t="s">
        <v>419</v>
      </c>
      <c r="D620" s="306"/>
      <c r="E620" s="257">
        <f>F620-6</f>
        <v>46346</v>
      </c>
      <c r="F620" s="257">
        <f>F619+7</f>
        <v>46352</v>
      </c>
      <c r="G620" s="257">
        <f>F620+27</f>
        <v>46379</v>
      </c>
    </row>
    <row r="621" spans="1:8">
      <c r="B621" s="259" t="s">
        <v>1448</v>
      </c>
      <c r="C621" s="257" t="s">
        <v>438</v>
      </c>
      <c r="D621" s="305"/>
      <c r="E621" s="257">
        <f>F621-6</f>
        <v>46353</v>
      </c>
      <c r="F621" s="257">
        <f>F620+7</f>
        <v>46359</v>
      </c>
      <c r="G621" s="257">
        <f>F621+27</f>
        <v>46386</v>
      </c>
    </row>
    <row r="622" spans="1:8">
      <c r="B622" s="254"/>
      <c r="C622" s="254"/>
    </row>
    <row r="623" spans="1:8">
      <c r="A623" s="342" t="s">
        <v>101</v>
      </c>
      <c r="B623" s="254"/>
      <c r="C623" s="254"/>
    </row>
    <row r="624" spans="1:8">
      <c r="B624" s="267" t="s">
        <v>4</v>
      </c>
      <c r="C624" s="267" t="s">
        <v>5</v>
      </c>
      <c r="D624" s="335" t="s">
        <v>6</v>
      </c>
      <c r="E624" s="327" t="s">
        <v>361</v>
      </c>
      <c r="F624" s="327" t="s">
        <v>361</v>
      </c>
      <c r="G624" s="327" t="s">
        <v>101</v>
      </c>
    </row>
    <row r="625" spans="1:8">
      <c r="B625" s="265"/>
      <c r="C625" s="265"/>
      <c r="D625" s="334"/>
      <c r="E625" s="327" t="s">
        <v>1016</v>
      </c>
      <c r="F625" s="327" t="s">
        <v>9</v>
      </c>
      <c r="G625" s="327" t="s">
        <v>10</v>
      </c>
    </row>
    <row r="626" spans="1:8">
      <c r="B626" s="257" t="s">
        <v>1452</v>
      </c>
      <c r="C626" s="259" t="s">
        <v>458</v>
      </c>
      <c r="D626" s="307" t="s">
        <v>1451</v>
      </c>
      <c r="E626" s="257">
        <f>F626-6</f>
        <v>46325</v>
      </c>
      <c r="F626" s="257">
        <v>46331</v>
      </c>
      <c r="G626" s="257">
        <f>F626+22</f>
        <v>46353</v>
      </c>
    </row>
    <row r="627" spans="1:8">
      <c r="B627" s="281" t="s">
        <v>17</v>
      </c>
      <c r="C627" s="281"/>
      <c r="D627" s="306"/>
      <c r="E627" s="281">
        <f>F627-6</f>
        <v>46332</v>
      </c>
      <c r="F627" s="281">
        <f>F626+7</f>
        <v>46338</v>
      </c>
      <c r="G627" s="281">
        <f>F627+22</f>
        <v>46360</v>
      </c>
    </row>
    <row r="628" spans="1:8">
      <c r="B628" s="257" t="s">
        <v>1450</v>
      </c>
      <c r="C628" s="259" t="s">
        <v>347</v>
      </c>
      <c r="D628" s="306"/>
      <c r="E628" s="257">
        <f>F628-6</f>
        <v>46339</v>
      </c>
      <c r="F628" s="257">
        <f>F627+7</f>
        <v>46345</v>
      </c>
      <c r="G628" s="257">
        <f>F628+22</f>
        <v>46367</v>
      </c>
    </row>
    <row r="629" spans="1:8">
      <c r="B629" s="257" t="s">
        <v>1449</v>
      </c>
      <c r="C629" s="259" t="s">
        <v>419</v>
      </c>
      <c r="D629" s="306"/>
      <c r="E629" s="257">
        <f>F629-6</f>
        <v>46346</v>
      </c>
      <c r="F629" s="257">
        <f>F628+7</f>
        <v>46352</v>
      </c>
      <c r="G629" s="257">
        <f>F629+22</f>
        <v>46374</v>
      </c>
    </row>
    <row r="630" spans="1:8">
      <c r="B630" s="259" t="s">
        <v>1448</v>
      </c>
      <c r="C630" s="257" t="s">
        <v>438</v>
      </c>
      <c r="D630" s="305"/>
      <c r="E630" s="257">
        <f>F630-6</f>
        <v>46353</v>
      </c>
      <c r="F630" s="257">
        <f>F629+7</f>
        <v>46359</v>
      </c>
      <c r="G630" s="257">
        <f>F630+22</f>
        <v>46381</v>
      </c>
    </row>
    <row r="631" spans="1:8">
      <c r="B631" s="274"/>
      <c r="C631" s="292"/>
      <c r="D631" s="309"/>
      <c r="E631" s="271"/>
      <c r="F631" s="271"/>
    </row>
    <row r="632" spans="1:8">
      <c r="A632" s="342" t="s">
        <v>93</v>
      </c>
      <c r="B632" s="301"/>
      <c r="C632" s="301"/>
      <c r="E632" s="301"/>
      <c r="F632" s="342"/>
      <c r="G632" s="342"/>
      <c r="H632" s="311"/>
    </row>
    <row r="633" spans="1:8">
      <c r="B633" s="267" t="s">
        <v>4</v>
      </c>
      <c r="C633" s="267" t="s">
        <v>5</v>
      </c>
      <c r="D633" s="335" t="s">
        <v>6</v>
      </c>
      <c r="E633" s="327" t="s">
        <v>361</v>
      </c>
      <c r="F633" s="327" t="s">
        <v>361</v>
      </c>
      <c r="G633" s="327" t="s">
        <v>93</v>
      </c>
    </row>
    <row r="634" spans="1:8">
      <c r="B634" s="265"/>
      <c r="C634" s="265"/>
      <c r="D634" s="334"/>
      <c r="E634" s="327" t="s">
        <v>1016</v>
      </c>
      <c r="F634" s="327" t="s">
        <v>9</v>
      </c>
      <c r="G634" s="327" t="s">
        <v>10</v>
      </c>
    </row>
    <row r="635" spans="1:8">
      <c r="B635" s="257" t="s">
        <v>1447</v>
      </c>
      <c r="C635" s="257" t="s">
        <v>1446</v>
      </c>
      <c r="D635" s="326" t="s">
        <v>1445</v>
      </c>
      <c r="E635" s="257">
        <f>F635-4</f>
        <v>46323</v>
      </c>
      <c r="F635" s="257">
        <v>46327</v>
      </c>
      <c r="G635" s="257">
        <f>F635+23</f>
        <v>46350</v>
      </c>
    </row>
    <row r="636" spans="1:8">
      <c r="B636" s="257" t="s">
        <v>95</v>
      </c>
      <c r="C636" s="259" t="s">
        <v>96</v>
      </c>
      <c r="D636" s="326"/>
      <c r="E636" s="257">
        <f>F636-4</f>
        <v>46330</v>
      </c>
      <c r="F636" s="257">
        <f>F635+7</f>
        <v>46334</v>
      </c>
      <c r="G636" s="257">
        <f>F636+23</f>
        <v>46357</v>
      </c>
    </row>
    <row r="637" spans="1:8">
      <c r="A637" s="368"/>
      <c r="B637" s="257" t="s">
        <v>97</v>
      </c>
      <c r="C637" s="257" t="s">
        <v>98</v>
      </c>
      <c r="D637" s="326"/>
      <c r="E637" s="257">
        <f>F637-4</f>
        <v>46337</v>
      </c>
      <c r="F637" s="257">
        <f>F636+7</f>
        <v>46341</v>
      </c>
      <c r="G637" s="257">
        <f>F637+23</f>
        <v>46364</v>
      </c>
    </row>
    <row r="638" spans="1:8">
      <c r="B638" s="257" t="s">
        <v>1444</v>
      </c>
      <c r="C638" s="257" t="s">
        <v>435</v>
      </c>
      <c r="D638" s="326"/>
      <c r="E638" s="257">
        <f>F638-4</f>
        <v>46344</v>
      </c>
      <c r="F638" s="257">
        <f>F637+7</f>
        <v>46348</v>
      </c>
      <c r="G638" s="257">
        <f>F638+23</f>
        <v>46371</v>
      </c>
    </row>
    <row r="639" spans="1:8">
      <c r="B639" s="257" t="s">
        <v>1443</v>
      </c>
      <c r="C639" s="259" t="s">
        <v>1442</v>
      </c>
      <c r="D639" s="326"/>
      <c r="E639" s="257">
        <f>F639-4</f>
        <v>46351</v>
      </c>
      <c r="F639" s="257">
        <f>F638+7</f>
        <v>46355</v>
      </c>
      <c r="G639" s="257">
        <f>F639+23</f>
        <v>46378</v>
      </c>
    </row>
    <row r="640" spans="1:8">
      <c r="B640" s="254"/>
      <c r="C640" s="254"/>
      <c r="F640" s="271"/>
      <c r="G640" s="271"/>
    </row>
    <row r="641" spans="1:7">
      <c r="A641" s="342" t="s">
        <v>1441</v>
      </c>
      <c r="B641" s="254"/>
      <c r="C641" s="254"/>
      <c r="F641" s="367"/>
      <c r="G641" s="367"/>
    </row>
    <row r="642" spans="1:7">
      <c r="B642" s="267" t="s">
        <v>4</v>
      </c>
      <c r="C642" s="267" t="s">
        <v>5</v>
      </c>
      <c r="D642" s="335" t="s">
        <v>6</v>
      </c>
      <c r="E642" s="327" t="s">
        <v>361</v>
      </c>
      <c r="F642" s="327" t="s">
        <v>361</v>
      </c>
      <c r="G642" s="327" t="s">
        <v>1440</v>
      </c>
    </row>
    <row r="643" spans="1:7">
      <c r="B643" s="265"/>
      <c r="C643" s="265"/>
      <c r="D643" s="334"/>
      <c r="E643" s="327" t="s">
        <v>1016</v>
      </c>
      <c r="F643" s="327" t="s">
        <v>9</v>
      </c>
      <c r="G643" s="327" t="s">
        <v>10</v>
      </c>
    </row>
    <row r="644" spans="1:7">
      <c r="B644" s="257" t="s">
        <v>1438</v>
      </c>
      <c r="C644" s="257" t="s">
        <v>216</v>
      </c>
      <c r="D644" s="326" t="s">
        <v>1437</v>
      </c>
      <c r="E644" s="257">
        <f>F644-5</f>
        <v>46328</v>
      </c>
      <c r="F644" s="257">
        <v>46333</v>
      </c>
      <c r="G644" s="257">
        <f>F644+45</f>
        <v>46378</v>
      </c>
    </row>
    <row r="645" spans="1:7">
      <c r="B645" s="257" t="s">
        <v>1436</v>
      </c>
      <c r="C645" s="259" t="s">
        <v>1435</v>
      </c>
      <c r="D645" s="326"/>
      <c r="E645" s="257">
        <f>F645-5</f>
        <v>46335</v>
      </c>
      <c r="F645" s="257">
        <f>F644+7</f>
        <v>46340</v>
      </c>
      <c r="G645" s="257">
        <f>F645+45</f>
        <v>46385</v>
      </c>
    </row>
    <row r="646" spans="1:7">
      <c r="B646" s="257" t="s">
        <v>1434</v>
      </c>
      <c r="C646" s="257"/>
      <c r="D646" s="326"/>
      <c r="E646" s="257">
        <f>F646-5</f>
        <v>46342</v>
      </c>
      <c r="F646" s="257">
        <f>F645+7</f>
        <v>46347</v>
      </c>
      <c r="G646" s="257">
        <f>F646+45</f>
        <v>46392</v>
      </c>
    </row>
    <row r="647" spans="1:7">
      <c r="B647" s="257" t="s">
        <v>1433</v>
      </c>
      <c r="C647" s="257" t="s">
        <v>64</v>
      </c>
      <c r="D647" s="326"/>
      <c r="E647" s="257">
        <f>F647-5</f>
        <v>46349</v>
      </c>
      <c r="F647" s="257">
        <f>F646+7</f>
        <v>46354</v>
      </c>
      <c r="G647" s="257">
        <f>F647+45</f>
        <v>46399</v>
      </c>
    </row>
    <row r="648" spans="1:7">
      <c r="B648" s="257" t="s">
        <v>1432</v>
      </c>
      <c r="C648" s="259" t="s">
        <v>224</v>
      </c>
      <c r="D648" s="326"/>
      <c r="E648" s="257">
        <f>F648-5</f>
        <v>46356</v>
      </c>
      <c r="F648" s="257">
        <f>F647+7</f>
        <v>46361</v>
      </c>
      <c r="G648" s="257">
        <f>F648+45</f>
        <v>46406</v>
      </c>
    </row>
    <row r="649" spans="1:7">
      <c r="B649" s="271"/>
      <c r="C649" s="271"/>
      <c r="F649" s="271"/>
    </row>
    <row r="650" spans="1:7">
      <c r="A650" s="342" t="s">
        <v>1439</v>
      </c>
      <c r="B650" s="254"/>
      <c r="C650" s="254"/>
      <c r="F650" s="367"/>
    </row>
    <row r="651" spans="1:7">
      <c r="B651" s="267" t="s">
        <v>4</v>
      </c>
      <c r="C651" s="267" t="s">
        <v>5</v>
      </c>
      <c r="D651" s="335" t="s">
        <v>6</v>
      </c>
      <c r="E651" s="327" t="s">
        <v>361</v>
      </c>
      <c r="F651" s="327" t="s">
        <v>361</v>
      </c>
      <c r="G651" s="327" t="s">
        <v>1439</v>
      </c>
    </row>
    <row r="652" spans="1:7">
      <c r="B652" s="265"/>
      <c r="C652" s="265"/>
      <c r="D652" s="334"/>
      <c r="E652" s="327" t="s">
        <v>1016</v>
      </c>
      <c r="F652" s="327" t="s">
        <v>9</v>
      </c>
      <c r="G652" s="327" t="s">
        <v>10</v>
      </c>
    </row>
    <row r="653" spans="1:7">
      <c r="B653" s="257" t="s">
        <v>1438</v>
      </c>
      <c r="C653" s="257" t="s">
        <v>216</v>
      </c>
      <c r="D653" s="326" t="s">
        <v>1437</v>
      </c>
      <c r="E653" s="257">
        <f>F653-5</f>
        <v>46328</v>
      </c>
      <c r="F653" s="257">
        <v>46333</v>
      </c>
      <c r="G653" s="257">
        <f>F653+42</f>
        <v>46375</v>
      </c>
    </row>
    <row r="654" spans="1:7">
      <c r="B654" s="257" t="s">
        <v>1436</v>
      </c>
      <c r="C654" s="259" t="s">
        <v>1435</v>
      </c>
      <c r="D654" s="326"/>
      <c r="E654" s="257">
        <f>F654-5</f>
        <v>46335</v>
      </c>
      <c r="F654" s="257">
        <f>F653+7</f>
        <v>46340</v>
      </c>
      <c r="G654" s="257">
        <f>F654+42</f>
        <v>46382</v>
      </c>
    </row>
    <row r="655" spans="1:7">
      <c r="B655" s="257" t="s">
        <v>1434</v>
      </c>
      <c r="C655" s="257"/>
      <c r="D655" s="326"/>
      <c r="E655" s="257">
        <f>F655-5</f>
        <v>46342</v>
      </c>
      <c r="F655" s="257">
        <f>F654+7</f>
        <v>46347</v>
      </c>
      <c r="G655" s="257">
        <f>F655+42</f>
        <v>46389</v>
      </c>
    </row>
    <row r="656" spans="1:7">
      <c r="B656" s="257" t="s">
        <v>1433</v>
      </c>
      <c r="C656" s="257" t="s">
        <v>64</v>
      </c>
      <c r="D656" s="326"/>
      <c r="E656" s="257">
        <f>F656-5</f>
        <v>46349</v>
      </c>
      <c r="F656" s="257">
        <f>F655+7</f>
        <v>46354</v>
      </c>
      <c r="G656" s="257">
        <f>F656+42</f>
        <v>46396</v>
      </c>
    </row>
    <row r="657" spans="1:8">
      <c r="B657" s="257" t="s">
        <v>1432</v>
      </c>
      <c r="C657" s="259" t="s">
        <v>224</v>
      </c>
      <c r="D657" s="326"/>
      <c r="E657" s="257">
        <f>F657-5</f>
        <v>46356</v>
      </c>
      <c r="F657" s="257">
        <f>F656+7</f>
        <v>46361</v>
      </c>
      <c r="G657" s="257">
        <f>F657+42</f>
        <v>46403</v>
      </c>
    </row>
    <row r="658" spans="1:8">
      <c r="B658" s="254"/>
      <c r="C658" s="254"/>
      <c r="D658" s="309"/>
      <c r="E658" s="271"/>
      <c r="F658" s="271"/>
    </row>
    <row r="659" spans="1:8">
      <c r="A659" s="342" t="s">
        <v>104</v>
      </c>
      <c r="B659" s="254"/>
      <c r="C659" s="254"/>
    </row>
    <row r="660" spans="1:8">
      <c r="B660" s="267" t="s">
        <v>4</v>
      </c>
      <c r="C660" s="267" t="s">
        <v>5</v>
      </c>
      <c r="D660" s="335" t="s">
        <v>6</v>
      </c>
      <c r="E660" s="327" t="s">
        <v>361</v>
      </c>
      <c r="F660" s="327" t="s">
        <v>361</v>
      </c>
      <c r="G660" s="327" t="s">
        <v>104</v>
      </c>
    </row>
    <row r="661" spans="1:8">
      <c r="B661" s="265"/>
      <c r="C661" s="265"/>
      <c r="D661" s="334"/>
      <c r="E661" s="327" t="s">
        <v>1016</v>
      </c>
      <c r="F661" s="327" t="s">
        <v>9</v>
      </c>
      <c r="G661" s="327" t="s">
        <v>10</v>
      </c>
    </row>
    <row r="662" spans="1:8">
      <c r="B662" s="257" t="s">
        <v>1431</v>
      </c>
      <c r="C662" s="257" t="s">
        <v>1430</v>
      </c>
      <c r="D662" s="326" t="s">
        <v>1429</v>
      </c>
      <c r="E662" s="257">
        <f>F662-4</f>
        <v>46328</v>
      </c>
      <c r="F662" s="257">
        <v>46332</v>
      </c>
      <c r="G662" s="257">
        <f>F662+20</f>
        <v>46352</v>
      </c>
    </row>
    <row r="663" spans="1:8">
      <c r="B663" s="281" t="s">
        <v>17</v>
      </c>
      <c r="C663" s="281"/>
      <c r="D663" s="326"/>
      <c r="E663" s="281">
        <f>F663-4</f>
        <v>46335</v>
      </c>
      <c r="F663" s="281">
        <f>F662+7</f>
        <v>46339</v>
      </c>
      <c r="G663" s="281">
        <f>F663+20</f>
        <v>46359</v>
      </c>
    </row>
    <row r="664" spans="1:8">
      <c r="B664" s="337" t="s">
        <v>1428</v>
      </c>
      <c r="C664" s="257" t="s">
        <v>1427</v>
      </c>
      <c r="D664" s="326"/>
      <c r="E664" s="257">
        <f>F664-4</f>
        <v>46342</v>
      </c>
      <c r="F664" s="257">
        <f>F663+7</f>
        <v>46346</v>
      </c>
      <c r="G664" s="257">
        <f>F664+20</f>
        <v>46366</v>
      </c>
    </row>
    <row r="665" spans="1:8">
      <c r="B665" s="337" t="s">
        <v>1426</v>
      </c>
      <c r="C665" s="257" t="s">
        <v>1425</v>
      </c>
      <c r="D665" s="326"/>
      <c r="E665" s="257">
        <f>F665-4</f>
        <v>46349</v>
      </c>
      <c r="F665" s="257">
        <f>F664+7</f>
        <v>46353</v>
      </c>
      <c r="G665" s="257">
        <f>F665+20</f>
        <v>46373</v>
      </c>
    </row>
    <row r="666" spans="1:8">
      <c r="B666" s="337" t="s">
        <v>103</v>
      </c>
      <c r="C666" s="257" t="s">
        <v>103</v>
      </c>
      <c r="D666" s="326"/>
      <c r="E666" s="257">
        <f>F666-4</f>
        <v>46356</v>
      </c>
      <c r="F666" s="257">
        <f>F665+7</f>
        <v>46360</v>
      </c>
      <c r="G666" s="257">
        <f>F666+20</f>
        <v>46380</v>
      </c>
    </row>
    <row r="667" spans="1:8">
      <c r="B667" s="339"/>
      <c r="C667" s="339"/>
      <c r="E667" s="271"/>
      <c r="F667" s="271"/>
      <c r="G667" s="271"/>
    </row>
    <row r="668" spans="1:8" s="313" customFormat="1">
      <c r="A668" s="303" t="s">
        <v>391</v>
      </c>
      <c r="B668" s="303"/>
      <c r="C668" s="303"/>
      <c r="D668" s="303"/>
      <c r="E668" s="303"/>
      <c r="F668" s="303"/>
      <c r="G668" s="303"/>
      <c r="H668" s="311"/>
    </row>
    <row r="669" spans="1:8">
      <c r="A669" s="342" t="s">
        <v>126</v>
      </c>
      <c r="B669" s="254"/>
      <c r="C669" s="254"/>
    </row>
    <row r="670" spans="1:8">
      <c r="B670" s="267" t="s">
        <v>4</v>
      </c>
      <c r="C670" s="267" t="s">
        <v>5</v>
      </c>
      <c r="D670" s="335" t="s">
        <v>6</v>
      </c>
      <c r="E670" s="327" t="s">
        <v>361</v>
      </c>
      <c r="F670" s="327" t="s">
        <v>361</v>
      </c>
      <c r="G670" s="327" t="s">
        <v>394</v>
      </c>
    </row>
    <row r="671" spans="1:8">
      <c r="B671" s="265"/>
      <c r="C671" s="265"/>
      <c r="D671" s="334"/>
      <c r="E671" s="327" t="s">
        <v>1016</v>
      </c>
      <c r="F671" s="327" t="s">
        <v>9</v>
      </c>
      <c r="G671" s="327" t="s">
        <v>10</v>
      </c>
    </row>
    <row r="672" spans="1:8" ht="16.5" customHeight="1">
      <c r="B672" s="257" t="s">
        <v>121</v>
      </c>
      <c r="C672" s="257" t="s">
        <v>122</v>
      </c>
      <c r="D672" s="307" t="s">
        <v>1424</v>
      </c>
      <c r="E672" s="257">
        <f>F672-4</f>
        <v>46328</v>
      </c>
      <c r="F672" s="257">
        <v>46332</v>
      </c>
      <c r="G672" s="257">
        <f>F672+13</f>
        <v>46345</v>
      </c>
    </row>
    <row r="673" spans="1:7">
      <c r="B673" s="257" t="s">
        <v>1423</v>
      </c>
      <c r="C673" s="259" t="s">
        <v>1422</v>
      </c>
      <c r="D673" s="306"/>
      <c r="E673" s="257">
        <f>F673-4</f>
        <v>46335</v>
      </c>
      <c r="F673" s="257">
        <f>F672+7</f>
        <v>46339</v>
      </c>
      <c r="G673" s="257">
        <f>F673+13</f>
        <v>46352</v>
      </c>
    </row>
    <row r="674" spans="1:7">
      <c r="B674" s="257" t="s">
        <v>119</v>
      </c>
      <c r="C674" s="257" t="s">
        <v>1421</v>
      </c>
      <c r="D674" s="306"/>
      <c r="E674" s="257">
        <f>F674-4</f>
        <v>46342</v>
      </c>
      <c r="F674" s="257">
        <f>F673+7</f>
        <v>46346</v>
      </c>
      <c r="G674" s="257">
        <f>F674+13</f>
        <v>46359</v>
      </c>
    </row>
    <row r="675" spans="1:7">
      <c r="B675" s="257" t="s">
        <v>1420</v>
      </c>
      <c r="C675" s="257" t="s">
        <v>1419</v>
      </c>
      <c r="D675" s="306"/>
      <c r="E675" s="257">
        <f>F675-4</f>
        <v>46349</v>
      </c>
      <c r="F675" s="257">
        <f>F674+7</f>
        <v>46353</v>
      </c>
      <c r="G675" s="257">
        <f>F675+13</f>
        <v>46366</v>
      </c>
    </row>
    <row r="676" spans="1:7">
      <c r="B676" s="257" t="s">
        <v>1418</v>
      </c>
      <c r="C676" s="259" t="s">
        <v>1417</v>
      </c>
      <c r="D676" s="305"/>
      <c r="E676" s="257">
        <f>F676-4</f>
        <v>46356</v>
      </c>
      <c r="F676" s="257">
        <f>F675+7</f>
        <v>46360</v>
      </c>
      <c r="G676" s="257">
        <f>F676+13</f>
        <v>46373</v>
      </c>
    </row>
    <row r="677" spans="1:7">
      <c r="B677" s="254"/>
      <c r="C677" s="254"/>
    </row>
    <row r="678" spans="1:7">
      <c r="A678" s="342"/>
      <c r="B678" s="267" t="s">
        <v>4</v>
      </c>
      <c r="C678" s="267" t="s">
        <v>5</v>
      </c>
      <c r="D678" s="335" t="s">
        <v>6</v>
      </c>
      <c r="E678" s="327" t="s">
        <v>361</v>
      </c>
      <c r="F678" s="327" t="s">
        <v>361</v>
      </c>
      <c r="G678" s="327" t="s">
        <v>394</v>
      </c>
    </row>
    <row r="679" spans="1:7">
      <c r="A679" s="342"/>
      <c r="B679" s="265"/>
      <c r="C679" s="265"/>
      <c r="D679" s="334"/>
      <c r="E679" s="327" t="s">
        <v>1016</v>
      </c>
      <c r="F679" s="327" t="s">
        <v>9</v>
      </c>
      <c r="G679" s="327" t="s">
        <v>10</v>
      </c>
    </row>
    <row r="680" spans="1:7" ht="16.5" customHeight="1">
      <c r="A680" s="342"/>
      <c r="B680" s="281" t="s">
        <v>17</v>
      </c>
      <c r="C680" s="281"/>
      <c r="D680" s="307" t="s">
        <v>1416</v>
      </c>
      <c r="E680" s="281">
        <f>F680-5</f>
        <v>46323</v>
      </c>
      <c r="F680" s="281">
        <v>46328</v>
      </c>
      <c r="G680" s="281">
        <f>F680+17</f>
        <v>46345</v>
      </c>
    </row>
    <row r="681" spans="1:7">
      <c r="A681" s="342"/>
      <c r="B681" s="281" t="s">
        <v>17</v>
      </c>
      <c r="C681" s="281"/>
      <c r="D681" s="306"/>
      <c r="E681" s="281">
        <f>F681-5</f>
        <v>46330</v>
      </c>
      <c r="F681" s="281">
        <f>F680+7</f>
        <v>46335</v>
      </c>
      <c r="G681" s="281">
        <f>F681+17</f>
        <v>46352</v>
      </c>
    </row>
    <row r="682" spans="1:7">
      <c r="A682" s="342"/>
      <c r="B682" s="257" t="s">
        <v>1415</v>
      </c>
      <c r="C682" s="257" t="s">
        <v>1414</v>
      </c>
      <c r="D682" s="306"/>
      <c r="E682" s="257">
        <f>F682-5</f>
        <v>46337</v>
      </c>
      <c r="F682" s="257">
        <f>F681+7</f>
        <v>46342</v>
      </c>
      <c r="G682" s="257">
        <f>F682+17</f>
        <v>46359</v>
      </c>
    </row>
    <row r="683" spans="1:7">
      <c r="A683" s="342"/>
      <c r="B683" s="257" t="s">
        <v>1413</v>
      </c>
      <c r="C683" s="257" t="s">
        <v>1411</v>
      </c>
      <c r="D683" s="306"/>
      <c r="E683" s="257">
        <f>F683-5</f>
        <v>46344</v>
      </c>
      <c r="F683" s="257">
        <f>F682+7</f>
        <v>46349</v>
      </c>
      <c r="G683" s="257">
        <f>F683+17</f>
        <v>46366</v>
      </c>
    </row>
    <row r="684" spans="1:7">
      <c r="A684" s="342"/>
      <c r="B684" s="257" t="s">
        <v>1412</v>
      </c>
      <c r="C684" s="259" t="s">
        <v>1411</v>
      </c>
      <c r="D684" s="305"/>
      <c r="E684" s="257">
        <f>F684-5</f>
        <v>46351</v>
      </c>
      <c r="F684" s="257">
        <f>F683+7</f>
        <v>46356</v>
      </c>
      <c r="G684" s="257">
        <f>F684+17</f>
        <v>46373</v>
      </c>
    </row>
    <row r="685" spans="1:7">
      <c r="B685" s="254"/>
      <c r="C685" s="366"/>
    </row>
    <row r="686" spans="1:7">
      <c r="A686" s="271"/>
      <c r="B686" s="271"/>
      <c r="C686" s="271"/>
      <c r="D686" s="271"/>
      <c r="E686" s="271"/>
      <c r="F686" s="271"/>
      <c r="G686" s="271"/>
    </row>
    <row r="687" spans="1:7">
      <c r="A687" s="342" t="s">
        <v>124</v>
      </c>
    </row>
    <row r="688" spans="1:7">
      <c r="B688" s="267" t="s">
        <v>4</v>
      </c>
      <c r="C688" s="267" t="s">
        <v>5</v>
      </c>
      <c r="D688" s="335" t="s">
        <v>6</v>
      </c>
      <c r="E688" s="327" t="s">
        <v>361</v>
      </c>
      <c r="F688" s="327" t="s">
        <v>361</v>
      </c>
      <c r="G688" s="327" t="s">
        <v>393</v>
      </c>
    </row>
    <row r="689" spans="1:7">
      <c r="B689" s="265"/>
      <c r="C689" s="265"/>
      <c r="D689" s="334"/>
      <c r="E689" s="327" t="s">
        <v>1016</v>
      </c>
      <c r="F689" s="327" t="s">
        <v>9</v>
      </c>
      <c r="G689" s="327" t="s">
        <v>10</v>
      </c>
    </row>
    <row r="690" spans="1:7" ht="16.5" customHeight="1">
      <c r="B690" s="257" t="s">
        <v>121</v>
      </c>
      <c r="C690" s="257" t="s">
        <v>122</v>
      </c>
      <c r="D690" s="307" t="s">
        <v>1424</v>
      </c>
      <c r="E690" s="257">
        <f>F690-4</f>
        <v>46328</v>
      </c>
      <c r="F690" s="257">
        <v>46332</v>
      </c>
      <c r="G690" s="257">
        <f>F690+17</f>
        <v>46349</v>
      </c>
    </row>
    <row r="691" spans="1:7" ht="16.5" customHeight="1">
      <c r="B691" s="257" t="s">
        <v>1423</v>
      </c>
      <c r="C691" s="259" t="s">
        <v>1422</v>
      </c>
      <c r="D691" s="306"/>
      <c r="E691" s="257">
        <f>F691-4</f>
        <v>46335</v>
      </c>
      <c r="F691" s="257">
        <f>F690+7</f>
        <v>46339</v>
      </c>
      <c r="G691" s="257">
        <f>F691+17</f>
        <v>46356</v>
      </c>
    </row>
    <row r="692" spans="1:7">
      <c r="B692" s="257" t="s">
        <v>119</v>
      </c>
      <c r="C692" s="257" t="s">
        <v>1421</v>
      </c>
      <c r="D692" s="306"/>
      <c r="E692" s="257">
        <f>F692-4</f>
        <v>46342</v>
      </c>
      <c r="F692" s="257">
        <f>F691+7</f>
        <v>46346</v>
      </c>
      <c r="G692" s="257">
        <f>F692+17</f>
        <v>46363</v>
      </c>
    </row>
    <row r="693" spans="1:7">
      <c r="B693" s="257" t="s">
        <v>1420</v>
      </c>
      <c r="C693" s="257" t="s">
        <v>1419</v>
      </c>
      <c r="D693" s="306"/>
      <c r="E693" s="257">
        <f>F693-4</f>
        <v>46349</v>
      </c>
      <c r="F693" s="257">
        <f>F692+7</f>
        <v>46353</v>
      </c>
      <c r="G693" s="257">
        <f>F693+17</f>
        <v>46370</v>
      </c>
    </row>
    <row r="694" spans="1:7">
      <c r="B694" s="257" t="s">
        <v>1418</v>
      </c>
      <c r="C694" s="259" t="s">
        <v>1417</v>
      </c>
      <c r="D694" s="305"/>
      <c r="E694" s="257">
        <f>F694-4</f>
        <v>46356</v>
      </c>
      <c r="F694" s="257">
        <f>F693+7</f>
        <v>46360</v>
      </c>
      <c r="G694" s="257">
        <f>F694+17</f>
        <v>46377</v>
      </c>
    </row>
    <row r="695" spans="1:7">
      <c r="B695" s="254"/>
      <c r="C695" s="254"/>
    </row>
    <row r="696" spans="1:7">
      <c r="B696" s="267" t="s">
        <v>4</v>
      </c>
      <c r="C696" s="267" t="s">
        <v>5</v>
      </c>
      <c r="D696" s="335" t="s">
        <v>6</v>
      </c>
      <c r="E696" s="327" t="s">
        <v>361</v>
      </c>
      <c r="F696" s="327" t="s">
        <v>361</v>
      </c>
      <c r="G696" s="327" t="s">
        <v>393</v>
      </c>
    </row>
    <row r="697" spans="1:7">
      <c r="B697" s="265"/>
      <c r="C697" s="265"/>
      <c r="D697" s="334"/>
      <c r="E697" s="327" t="s">
        <v>1016</v>
      </c>
      <c r="F697" s="327" t="s">
        <v>9</v>
      </c>
      <c r="G697" s="327" t="s">
        <v>10</v>
      </c>
    </row>
    <row r="698" spans="1:7" ht="16.5" customHeight="1">
      <c r="B698" s="281" t="s">
        <v>17</v>
      </c>
      <c r="C698" s="281"/>
      <c r="D698" s="307" t="s">
        <v>1416</v>
      </c>
      <c r="E698" s="281">
        <f>F698-5</f>
        <v>46323</v>
      </c>
      <c r="F698" s="281">
        <v>46328</v>
      </c>
      <c r="G698" s="281">
        <f>F698+14</f>
        <v>46342</v>
      </c>
    </row>
    <row r="699" spans="1:7">
      <c r="B699" s="281" t="s">
        <v>17</v>
      </c>
      <c r="C699" s="281"/>
      <c r="D699" s="306"/>
      <c r="E699" s="281">
        <f>F699-5</f>
        <v>46330</v>
      </c>
      <c r="F699" s="281">
        <f>F698+7</f>
        <v>46335</v>
      </c>
      <c r="G699" s="281">
        <f>F699+14</f>
        <v>46349</v>
      </c>
    </row>
    <row r="700" spans="1:7">
      <c r="B700" s="257" t="s">
        <v>1415</v>
      </c>
      <c r="C700" s="257" t="s">
        <v>1414</v>
      </c>
      <c r="D700" s="306"/>
      <c r="E700" s="257">
        <f>F700-5</f>
        <v>46337</v>
      </c>
      <c r="F700" s="257">
        <f>F699+7</f>
        <v>46342</v>
      </c>
      <c r="G700" s="257">
        <f>F700+14</f>
        <v>46356</v>
      </c>
    </row>
    <row r="701" spans="1:7">
      <c r="B701" s="257" t="s">
        <v>1413</v>
      </c>
      <c r="C701" s="257" t="s">
        <v>1411</v>
      </c>
      <c r="D701" s="306"/>
      <c r="E701" s="257">
        <f>F701-5</f>
        <v>46344</v>
      </c>
      <c r="F701" s="257">
        <f>F700+7</f>
        <v>46349</v>
      </c>
      <c r="G701" s="257">
        <f>F701+14</f>
        <v>46363</v>
      </c>
    </row>
    <row r="702" spans="1:7">
      <c r="B702" s="257" t="s">
        <v>1412</v>
      </c>
      <c r="C702" s="259" t="s">
        <v>1411</v>
      </c>
      <c r="D702" s="305"/>
      <c r="E702" s="257">
        <f>F702-5</f>
        <v>46351</v>
      </c>
      <c r="F702" s="257">
        <f>F701+7</f>
        <v>46356</v>
      </c>
      <c r="G702" s="257">
        <f>F702+14</f>
        <v>46370</v>
      </c>
    </row>
    <row r="703" spans="1:7">
      <c r="B703" s="340"/>
      <c r="C703" s="340"/>
      <c r="D703" s="309"/>
      <c r="E703" s="271"/>
      <c r="F703" s="271"/>
      <c r="G703" s="271"/>
    </row>
    <row r="704" spans="1:7">
      <c r="A704" s="342" t="s">
        <v>117</v>
      </c>
      <c r="B704" s="301"/>
      <c r="C704" s="301"/>
      <c r="D704" s="365"/>
      <c r="E704" s="342"/>
      <c r="F704" s="342"/>
      <c r="G704" s="311"/>
    </row>
    <row r="705" spans="1:10" ht="16.5" customHeight="1">
      <c r="B705" s="267" t="s">
        <v>4</v>
      </c>
      <c r="C705" s="267" t="s">
        <v>5</v>
      </c>
      <c r="D705" s="335" t="s">
        <v>6</v>
      </c>
      <c r="E705" s="327" t="s">
        <v>361</v>
      </c>
      <c r="F705" s="327" t="s">
        <v>361</v>
      </c>
      <c r="G705" s="327" t="s">
        <v>392</v>
      </c>
    </row>
    <row r="706" spans="1:10">
      <c r="B706" s="265"/>
      <c r="C706" s="265"/>
      <c r="D706" s="334"/>
      <c r="E706" s="327" t="s">
        <v>1016</v>
      </c>
      <c r="F706" s="327" t="s">
        <v>9</v>
      </c>
      <c r="G706" s="327" t="s">
        <v>10</v>
      </c>
    </row>
    <row r="707" spans="1:10" ht="16.5" customHeight="1">
      <c r="B707" s="281" t="s">
        <v>17</v>
      </c>
      <c r="C707" s="281"/>
      <c r="D707" s="307" t="s">
        <v>1410</v>
      </c>
      <c r="E707" s="281">
        <f>F707-5</f>
        <v>46327</v>
      </c>
      <c r="F707" s="281">
        <v>46332</v>
      </c>
      <c r="G707" s="281">
        <f>F707+15</f>
        <v>46347</v>
      </c>
    </row>
    <row r="708" spans="1:10">
      <c r="B708" s="257" t="s">
        <v>1409</v>
      </c>
      <c r="C708" s="259" t="s">
        <v>408</v>
      </c>
      <c r="D708" s="306"/>
      <c r="E708" s="257">
        <f>F708-5</f>
        <v>46334</v>
      </c>
      <c r="F708" s="257">
        <f>F707+7</f>
        <v>46339</v>
      </c>
      <c r="G708" s="257">
        <f>F708+15</f>
        <v>46354</v>
      </c>
    </row>
    <row r="709" spans="1:10">
      <c r="B709" s="257" t="s">
        <v>1408</v>
      </c>
      <c r="C709" s="257" t="s">
        <v>1407</v>
      </c>
      <c r="D709" s="306"/>
      <c r="E709" s="257">
        <f>F709-5</f>
        <v>46341</v>
      </c>
      <c r="F709" s="257">
        <f>F708+7</f>
        <v>46346</v>
      </c>
      <c r="G709" s="257">
        <f>F709+15</f>
        <v>46361</v>
      </c>
    </row>
    <row r="710" spans="1:10">
      <c r="B710" s="257" t="s">
        <v>1406</v>
      </c>
      <c r="C710" s="257" t="s">
        <v>1405</v>
      </c>
      <c r="D710" s="306"/>
      <c r="E710" s="257">
        <f>F710-5</f>
        <v>46348</v>
      </c>
      <c r="F710" s="257">
        <f>F709+7</f>
        <v>46353</v>
      </c>
      <c r="G710" s="257">
        <f>F710+15</f>
        <v>46368</v>
      </c>
    </row>
    <row r="711" spans="1:10">
      <c r="B711" s="257" t="s">
        <v>1404</v>
      </c>
      <c r="C711" s="259" t="s">
        <v>1403</v>
      </c>
      <c r="D711" s="305"/>
      <c r="E711" s="257">
        <f>F711-5</f>
        <v>46355</v>
      </c>
      <c r="F711" s="257">
        <f>F710+7</f>
        <v>46360</v>
      </c>
      <c r="G711" s="257">
        <f>F711+15</f>
        <v>46375</v>
      </c>
    </row>
    <row r="712" spans="1:10">
      <c r="B712" s="364"/>
      <c r="C712" s="364"/>
      <c r="D712" s="309"/>
      <c r="E712" s="271"/>
      <c r="G712" s="271"/>
    </row>
    <row r="713" spans="1:10">
      <c r="A713" s="342" t="s">
        <v>113</v>
      </c>
      <c r="B713" s="254"/>
      <c r="C713" s="254"/>
      <c r="D713" s="302"/>
      <c r="E713" s="301"/>
      <c r="F713" s="342"/>
      <c r="G713" s="342"/>
      <c r="H713" s="311"/>
      <c r="I713" s="313"/>
      <c r="J713" s="313"/>
    </row>
    <row r="714" spans="1:10" ht="16.5" customHeight="1">
      <c r="B714" s="267" t="s">
        <v>4</v>
      </c>
      <c r="C714" s="267" t="s">
        <v>5</v>
      </c>
      <c r="D714" s="335" t="s">
        <v>6</v>
      </c>
      <c r="E714" s="327" t="s">
        <v>361</v>
      </c>
      <c r="F714" s="327" t="s">
        <v>361</v>
      </c>
      <c r="G714" s="327" t="s">
        <v>113</v>
      </c>
    </row>
    <row r="715" spans="1:10">
      <c r="B715" s="265"/>
      <c r="C715" s="265"/>
      <c r="D715" s="334"/>
      <c r="E715" s="327" t="s">
        <v>1016</v>
      </c>
      <c r="F715" s="327" t="s">
        <v>9</v>
      </c>
      <c r="G715" s="327" t="s">
        <v>10</v>
      </c>
    </row>
    <row r="716" spans="1:10" ht="16.5" customHeight="1">
      <c r="B716" s="281" t="s">
        <v>17</v>
      </c>
      <c r="C716" s="281"/>
      <c r="D716" s="307" t="s">
        <v>1410</v>
      </c>
      <c r="E716" s="281">
        <f>F716-5</f>
        <v>46327</v>
      </c>
      <c r="F716" s="281">
        <v>46332</v>
      </c>
      <c r="G716" s="281">
        <f>F716+20</f>
        <v>46352</v>
      </c>
    </row>
    <row r="717" spans="1:10">
      <c r="B717" s="257" t="s">
        <v>1409</v>
      </c>
      <c r="C717" s="259" t="s">
        <v>408</v>
      </c>
      <c r="D717" s="306"/>
      <c r="E717" s="257">
        <f>F717-5</f>
        <v>46334</v>
      </c>
      <c r="F717" s="257">
        <f>F716+7</f>
        <v>46339</v>
      </c>
      <c r="G717" s="257">
        <f>F717+20</f>
        <v>46359</v>
      </c>
    </row>
    <row r="718" spans="1:10">
      <c r="B718" s="257" t="s">
        <v>1408</v>
      </c>
      <c r="C718" s="257" t="s">
        <v>1407</v>
      </c>
      <c r="D718" s="306"/>
      <c r="E718" s="257">
        <f>F718-5</f>
        <v>46341</v>
      </c>
      <c r="F718" s="257">
        <f>F717+7</f>
        <v>46346</v>
      </c>
      <c r="G718" s="257">
        <f>F718+20</f>
        <v>46366</v>
      </c>
    </row>
    <row r="719" spans="1:10">
      <c r="B719" s="257" t="s">
        <v>1406</v>
      </c>
      <c r="C719" s="257" t="s">
        <v>1405</v>
      </c>
      <c r="D719" s="306"/>
      <c r="E719" s="257">
        <f>F719-5</f>
        <v>46348</v>
      </c>
      <c r="F719" s="257">
        <f>F718+7</f>
        <v>46353</v>
      </c>
      <c r="G719" s="257">
        <f>F719+20</f>
        <v>46373</v>
      </c>
    </row>
    <row r="720" spans="1:10">
      <c r="B720" s="257" t="s">
        <v>1404</v>
      </c>
      <c r="C720" s="259" t="s">
        <v>1403</v>
      </c>
      <c r="D720" s="305"/>
      <c r="E720" s="257">
        <f>F720-5</f>
        <v>46355</v>
      </c>
      <c r="F720" s="257">
        <f>F719+7</f>
        <v>46360</v>
      </c>
      <c r="G720" s="257">
        <f>F720+20</f>
        <v>46380</v>
      </c>
    </row>
    <row r="721" spans="1:10">
      <c r="B721" s="254"/>
      <c r="C721" s="254"/>
    </row>
    <row r="722" spans="1:10">
      <c r="A722" s="271"/>
      <c r="B722" s="271"/>
      <c r="C722" s="271"/>
      <c r="D722" s="271"/>
      <c r="E722" s="271"/>
      <c r="F722" s="271"/>
      <c r="G722" s="271"/>
    </row>
    <row r="723" spans="1:10">
      <c r="A723" s="303" t="s">
        <v>248</v>
      </c>
      <c r="B723" s="303"/>
      <c r="C723" s="303"/>
      <c r="D723" s="303"/>
      <c r="E723" s="303"/>
      <c r="F723" s="303"/>
      <c r="G723" s="303"/>
      <c r="H723" s="311"/>
      <c r="I723" s="313"/>
      <c r="J723" s="313"/>
    </row>
    <row r="724" spans="1:10">
      <c r="A724" s="321"/>
      <c r="B724" s="321"/>
      <c r="C724" s="321"/>
      <c r="D724" s="321"/>
      <c r="E724" s="321"/>
      <c r="F724" s="321"/>
      <c r="G724" s="321"/>
      <c r="H724" s="311"/>
      <c r="I724" s="313"/>
      <c r="J724" s="313"/>
    </row>
    <row r="725" spans="1:10">
      <c r="A725" s="278" t="s">
        <v>354</v>
      </c>
      <c r="B725" s="363"/>
      <c r="C725" s="362"/>
      <c r="D725" s="272"/>
      <c r="E725" s="361"/>
      <c r="F725" s="271"/>
      <c r="G725" s="271"/>
      <c r="H725" s="310"/>
    </row>
    <row r="726" spans="1:10">
      <c r="A726" s="278"/>
      <c r="B726" s="273"/>
      <c r="C726" s="291"/>
      <c r="D726" s="272"/>
      <c r="E726" s="271"/>
      <c r="F726" s="271"/>
      <c r="G726" s="271"/>
      <c r="H726" s="310"/>
    </row>
    <row r="727" spans="1:10">
      <c r="A727" s="278"/>
      <c r="B727" s="267" t="s">
        <v>4</v>
      </c>
      <c r="C727" s="267" t="s">
        <v>5</v>
      </c>
      <c r="D727" s="335" t="s">
        <v>6</v>
      </c>
      <c r="E727" s="327" t="s">
        <v>361</v>
      </c>
      <c r="F727" s="327" t="s">
        <v>361</v>
      </c>
      <c r="G727" s="327" t="s">
        <v>354</v>
      </c>
      <c r="H727" s="310"/>
    </row>
    <row r="728" spans="1:10">
      <c r="A728" s="278"/>
      <c r="B728" s="265"/>
      <c r="C728" s="265"/>
      <c r="D728" s="334"/>
      <c r="E728" s="327" t="s">
        <v>1016</v>
      </c>
      <c r="F728" s="327" t="s">
        <v>9</v>
      </c>
      <c r="G728" s="327" t="s">
        <v>10</v>
      </c>
      <c r="H728" s="310"/>
    </row>
    <row r="729" spans="1:10" ht="16.5" customHeight="1">
      <c r="A729" s="278"/>
      <c r="B729" s="337" t="s">
        <v>1384</v>
      </c>
      <c r="C729" s="257" t="s">
        <v>288</v>
      </c>
      <c r="D729" s="307" t="s">
        <v>1383</v>
      </c>
      <c r="E729" s="257">
        <f>F729-5</f>
        <v>46322</v>
      </c>
      <c r="F729" s="257">
        <v>46327</v>
      </c>
      <c r="G729" s="257">
        <f>F729+38</f>
        <v>46365</v>
      </c>
      <c r="H729" s="310"/>
    </row>
    <row r="730" spans="1:10">
      <c r="A730" s="278"/>
      <c r="B730" s="337" t="s">
        <v>1382</v>
      </c>
      <c r="C730" s="257" t="s">
        <v>1381</v>
      </c>
      <c r="D730" s="306"/>
      <c r="E730" s="257">
        <f>F730-5</f>
        <v>46329</v>
      </c>
      <c r="F730" s="257">
        <f>F729+7</f>
        <v>46334</v>
      </c>
      <c r="G730" s="257">
        <f>F730+38</f>
        <v>46372</v>
      </c>
      <c r="H730" s="310"/>
    </row>
    <row r="731" spans="1:10">
      <c r="A731" s="278"/>
      <c r="B731" s="257" t="s">
        <v>1380</v>
      </c>
      <c r="C731" s="257" t="s">
        <v>1111</v>
      </c>
      <c r="D731" s="306"/>
      <c r="E731" s="257">
        <f>F731-5</f>
        <v>46336</v>
      </c>
      <c r="F731" s="257">
        <f>F730+7</f>
        <v>46341</v>
      </c>
      <c r="G731" s="257">
        <f>F731+38</f>
        <v>46379</v>
      </c>
      <c r="H731" s="310"/>
    </row>
    <row r="732" spans="1:10">
      <c r="A732" s="278"/>
      <c r="B732" s="337" t="s">
        <v>1379</v>
      </c>
      <c r="C732" s="257" t="s">
        <v>434</v>
      </c>
      <c r="D732" s="306"/>
      <c r="E732" s="257">
        <f>F732-5</f>
        <v>46343</v>
      </c>
      <c r="F732" s="257">
        <f>F731+7</f>
        <v>46348</v>
      </c>
      <c r="G732" s="257">
        <f>F732+38</f>
        <v>46386</v>
      </c>
      <c r="H732" s="310"/>
    </row>
    <row r="733" spans="1:10">
      <c r="A733" s="278"/>
      <c r="B733" s="337" t="s">
        <v>1378</v>
      </c>
      <c r="C733" s="257" t="s">
        <v>1111</v>
      </c>
      <c r="D733" s="305"/>
      <c r="E733" s="257">
        <f>F733-5</f>
        <v>46350</v>
      </c>
      <c r="F733" s="257">
        <f>F732+7</f>
        <v>46355</v>
      </c>
      <c r="G733" s="257">
        <f>F733+38</f>
        <v>46393</v>
      </c>
      <c r="H733" s="310"/>
    </row>
    <row r="734" spans="1:10">
      <c r="A734" s="278"/>
      <c r="B734" s="273"/>
      <c r="C734" s="291"/>
      <c r="D734" s="272"/>
      <c r="E734" s="271"/>
      <c r="F734" s="271"/>
      <c r="G734" s="271"/>
      <c r="H734" s="310"/>
    </row>
    <row r="735" spans="1:10">
      <c r="A735" s="268"/>
      <c r="B735" s="268"/>
      <c r="C735" s="268"/>
      <c r="D735" s="269"/>
      <c r="E735" s="268"/>
      <c r="F735" s="268"/>
      <c r="G735" s="268"/>
      <c r="H735" s="268"/>
    </row>
    <row r="736" spans="1:10">
      <c r="A736" s="278" t="s">
        <v>433</v>
      </c>
      <c r="B736" s="301"/>
      <c r="C736" s="301"/>
      <c r="D736" s="325"/>
      <c r="E736" s="278"/>
      <c r="F736" s="278"/>
      <c r="G736" s="310"/>
      <c r="H736" s="268"/>
    </row>
    <row r="737" spans="1:8">
      <c r="A737" s="268"/>
      <c r="B737" s="268"/>
      <c r="C737" s="268"/>
      <c r="D737" s="269"/>
      <c r="E737" s="268"/>
      <c r="F737" s="268"/>
      <c r="G737" s="268"/>
      <c r="H737" s="268"/>
    </row>
    <row r="738" spans="1:8">
      <c r="A738" s="268"/>
      <c r="B738" s="267" t="s">
        <v>4</v>
      </c>
      <c r="C738" s="267" t="s">
        <v>5</v>
      </c>
      <c r="D738" s="335" t="s">
        <v>6</v>
      </c>
      <c r="E738" s="327" t="s">
        <v>361</v>
      </c>
      <c r="F738" s="327" t="s">
        <v>361</v>
      </c>
      <c r="G738" s="327" t="s">
        <v>433</v>
      </c>
      <c r="H738" s="268"/>
    </row>
    <row r="739" spans="1:8">
      <c r="A739" s="268"/>
      <c r="B739" s="265"/>
      <c r="C739" s="265"/>
      <c r="D739" s="334"/>
      <c r="E739" s="327" t="s">
        <v>1016</v>
      </c>
      <c r="F739" s="327" t="s">
        <v>9</v>
      </c>
      <c r="G739" s="327" t="s">
        <v>10</v>
      </c>
      <c r="H739" s="268"/>
    </row>
    <row r="740" spans="1:8" ht="16.5" customHeight="1">
      <c r="A740" s="268"/>
      <c r="B740" s="281" t="s">
        <v>17</v>
      </c>
      <c r="C740" s="281"/>
      <c r="D740" s="307" t="s">
        <v>1402</v>
      </c>
      <c r="E740" s="281">
        <f>F740-5</f>
        <v>46328</v>
      </c>
      <c r="F740" s="281">
        <v>46333</v>
      </c>
      <c r="G740" s="281">
        <f>F740+25</f>
        <v>46358</v>
      </c>
      <c r="H740" s="268"/>
    </row>
    <row r="741" spans="1:8">
      <c r="A741" s="268"/>
      <c r="B741" s="337" t="s">
        <v>1401</v>
      </c>
      <c r="C741" s="257" t="s">
        <v>1400</v>
      </c>
      <c r="D741" s="306"/>
      <c r="E741" s="257">
        <f>F741-5</f>
        <v>46335</v>
      </c>
      <c r="F741" s="257">
        <f>F740+7</f>
        <v>46340</v>
      </c>
      <c r="G741" s="257">
        <f>F741+25</f>
        <v>46365</v>
      </c>
      <c r="H741" s="268"/>
    </row>
    <row r="742" spans="1:8">
      <c r="A742" s="268"/>
      <c r="B742" s="257" t="s">
        <v>1399</v>
      </c>
      <c r="C742" s="257" t="s">
        <v>1398</v>
      </c>
      <c r="D742" s="306"/>
      <c r="E742" s="257">
        <f>F742-5</f>
        <v>46342</v>
      </c>
      <c r="F742" s="257">
        <f>F741+7</f>
        <v>46347</v>
      </c>
      <c r="G742" s="257">
        <f>F742+25</f>
        <v>46372</v>
      </c>
      <c r="H742" s="268"/>
    </row>
    <row r="743" spans="1:8">
      <c r="A743" s="268"/>
      <c r="B743" s="337" t="s">
        <v>1397</v>
      </c>
      <c r="C743" s="257" t="s">
        <v>357</v>
      </c>
      <c r="D743" s="306"/>
      <c r="E743" s="257">
        <f>F743-5</f>
        <v>46349</v>
      </c>
      <c r="F743" s="257">
        <f>F742+7</f>
        <v>46354</v>
      </c>
      <c r="G743" s="257">
        <f>F743+25</f>
        <v>46379</v>
      </c>
      <c r="H743" s="268"/>
    </row>
    <row r="744" spans="1:8">
      <c r="A744" s="268"/>
      <c r="B744" s="337" t="s">
        <v>1396</v>
      </c>
      <c r="C744" s="257" t="s">
        <v>1083</v>
      </c>
      <c r="D744" s="305"/>
      <c r="E744" s="257">
        <f>F744-5</f>
        <v>46356</v>
      </c>
      <c r="F744" s="257">
        <f>F743+7</f>
        <v>46361</v>
      </c>
      <c r="G744" s="257">
        <f>F744+25</f>
        <v>46386</v>
      </c>
      <c r="H744" s="268"/>
    </row>
    <row r="745" spans="1:8">
      <c r="A745" s="268"/>
      <c r="B745" s="273"/>
      <c r="C745" s="291"/>
      <c r="D745" s="272"/>
      <c r="E745" s="271"/>
      <c r="F745" s="271"/>
      <c r="G745" s="271"/>
      <c r="H745" s="268"/>
    </row>
    <row r="746" spans="1:8">
      <c r="A746" s="278" t="s">
        <v>429</v>
      </c>
      <c r="B746" s="268"/>
      <c r="C746" s="268"/>
      <c r="D746" s="325"/>
      <c r="E746" s="278"/>
      <c r="F746" s="278"/>
      <c r="G746" s="310"/>
      <c r="H746" s="268"/>
    </row>
    <row r="747" spans="1:8">
      <c r="A747" s="268"/>
      <c r="B747" s="267" t="s">
        <v>4</v>
      </c>
      <c r="C747" s="267" t="s">
        <v>5</v>
      </c>
      <c r="D747" s="335" t="s">
        <v>6</v>
      </c>
      <c r="E747" s="327" t="s">
        <v>361</v>
      </c>
      <c r="F747" s="327" t="s">
        <v>361</v>
      </c>
      <c r="G747" s="327" t="s">
        <v>429</v>
      </c>
      <c r="H747" s="268"/>
    </row>
    <row r="748" spans="1:8">
      <c r="A748" s="268"/>
      <c r="B748" s="265"/>
      <c r="C748" s="265"/>
      <c r="D748" s="334"/>
      <c r="E748" s="327" t="s">
        <v>1016</v>
      </c>
      <c r="F748" s="327" t="s">
        <v>9</v>
      </c>
      <c r="G748" s="327" t="s">
        <v>10</v>
      </c>
      <c r="H748" s="268"/>
    </row>
    <row r="749" spans="1:8" ht="16.5" customHeight="1">
      <c r="A749" s="268"/>
      <c r="B749" s="281" t="s">
        <v>17</v>
      </c>
      <c r="C749" s="281"/>
      <c r="D749" s="307" t="s">
        <v>1402</v>
      </c>
      <c r="E749" s="281">
        <f>F749-5</f>
        <v>46328</v>
      </c>
      <c r="F749" s="281">
        <v>46333</v>
      </c>
      <c r="G749" s="281">
        <f>F749+39</f>
        <v>46372</v>
      </c>
      <c r="H749" s="268"/>
    </row>
    <row r="750" spans="1:8">
      <c r="A750" s="268"/>
      <c r="B750" s="337" t="s">
        <v>1401</v>
      </c>
      <c r="C750" s="257" t="s">
        <v>1400</v>
      </c>
      <c r="D750" s="306"/>
      <c r="E750" s="257">
        <f>F750-5</f>
        <v>46335</v>
      </c>
      <c r="F750" s="257">
        <f>F749+7</f>
        <v>46340</v>
      </c>
      <c r="G750" s="257">
        <f>F750+39</f>
        <v>46379</v>
      </c>
      <c r="H750" s="268"/>
    </row>
    <row r="751" spans="1:8">
      <c r="A751" s="268"/>
      <c r="B751" s="257" t="s">
        <v>1399</v>
      </c>
      <c r="C751" s="257" t="s">
        <v>1398</v>
      </c>
      <c r="D751" s="306"/>
      <c r="E751" s="257">
        <f>F751-5</f>
        <v>46342</v>
      </c>
      <c r="F751" s="257">
        <f>F750+7</f>
        <v>46347</v>
      </c>
      <c r="G751" s="257">
        <f>F751+39</f>
        <v>46386</v>
      </c>
      <c r="H751" s="268"/>
    </row>
    <row r="752" spans="1:8" ht="18" customHeight="1">
      <c r="A752" s="268"/>
      <c r="B752" s="337" t="s">
        <v>1397</v>
      </c>
      <c r="C752" s="257" t="s">
        <v>357</v>
      </c>
      <c r="D752" s="306"/>
      <c r="E752" s="257">
        <f>F752-5</f>
        <v>46349</v>
      </c>
      <c r="F752" s="257">
        <f>F751+7</f>
        <v>46354</v>
      </c>
      <c r="G752" s="257">
        <f>F752+39</f>
        <v>46393</v>
      </c>
      <c r="H752" s="268"/>
    </row>
    <row r="753" spans="1:9">
      <c r="A753" s="268"/>
      <c r="B753" s="337" t="s">
        <v>1396</v>
      </c>
      <c r="C753" s="257" t="s">
        <v>1083</v>
      </c>
      <c r="D753" s="305"/>
      <c r="E753" s="257">
        <f>F753-5</f>
        <v>46356</v>
      </c>
      <c r="F753" s="257">
        <f>F752+7</f>
        <v>46361</v>
      </c>
      <c r="G753" s="257">
        <f>F753+39</f>
        <v>46400</v>
      </c>
      <c r="H753" s="268"/>
    </row>
    <row r="754" spans="1:9">
      <c r="A754" s="268"/>
      <c r="B754" s="360"/>
      <c r="C754" s="359"/>
      <c r="D754" s="272"/>
      <c r="E754" s="271"/>
      <c r="F754" s="271"/>
      <c r="G754" s="271"/>
      <c r="H754" s="268"/>
    </row>
    <row r="755" spans="1:9">
      <c r="A755" s="278" t="s">
        <v>277</v>
      </c>
      <c r="B755" s="273"/>
      <c r="C755" s="291"/>
      <c r="D755" s="272"/>
      <c r="E755" s="294"/>
      <c r="F755" s="271"/>
      <c r="G755" s="287"/>
      <c r="H755" s="268"/>
    </row>
    <row r="756" spans="1:9">
      <c r="A756" s="278"/>
      <c r="B756" s="267" t="s">
        <v>4</v>
      </c>
      <c r="C756" s="267" t="s">
        <v>5</v>
      </c>
      <c r="D756" s="335" t="s">
        <v>6</v>
      </c>
      <c r="E756" s="327" t="s">
        <v>361</v>
      </c>
      <c r="F756" s="327" t="s">
        <v>361</v>
      </c>
      <c r="G756" s="327" t="s">
        <v>277</v>
      </c>
      <c r="H756" s="268"/>
    </row>
    <row r="757" spans="1:9">
      <c r="A757" s="278"/>
      <c r="B757" s="265"/>
      <c r="C757" s="265"/>
      <c r="D757" s="334"/>
      <c r="E757" s="327" t="s">
        <v>1016</v>
      </c>
      <c r="F757" s="327" t="s">
        <v>9</v>
      </c>
      <c r="G757" s="327" t="s">
        <v>10</v>
      </c>
      <c r="H757" s="268"/>
    </row>
    <row r="758" spans="1:9" ht="16.5" customHeight="1">
      <c r="A758" s="278"/>
      <c r="B758" s="281" t="s">
        <v>17</v>
      </c>
      <c r="C758" s="281"/>
      <c r="D758" s="307" t="s">
        <v>1402</v>
      </c>
      <c r="E758" s="281">
        <f>F758-5</f>
        <v>46328</v>
      </c>
      <c r="F758" s="281">
        <v>46333</v>
      </c>
      <c r="G758" s="281">
        <f>F758+31</f>
        <v>46364</v>
      </c>
      <c r="H758" s="268"/>
    </row>
    <row r="759" spans="1:9">
      <c r="A759" s="278"/>
      <c r="B759" s="337" t="s">
        <v>1401</v>
      </c>
      <c r="C759" s="257" t="s">
        <v>1400</v>
      </c>
      <c r="D759" s="306"/>
      <c r="E759" s="257">
        <f>F759-5</f>
        <v>46335</v>
      </c>
      <c r="F759" s="257">
        <f>F758+7</f>
        <v>46340</v>
      </c>
      <c r="G759" s="257">
        <f>F759+31</f>
        <v>46371</v>
      </c>
      <c r="H759" s="268"/>
    </row>
    <row r="760" spans="1:9">
      <c r="A760" s="278"/>
      <c r="B760" s="257" t="s">
        <v>1399</v>
      </c>
      <c r="C760" s="257" t="s">
        <v>1398</v>
      </c>
      <c r="D760" s="306"/>
      <c r="E760" s="257">
        <f>F760-5</f>
        <v>46342</v>
      </c>
      <c r="F760" s="257">
        <f>F759+7</f>
        <v>46347</v>
      </c>
      <c r="G760" s="257">
        <f>F760+31</f>
        <v>46378</v>
      </c>
      <c r="H760" s="268"/>
    </row>
    <row r="761" spans="1:9">
      <c r="A761" s="278"/>
      <c r="B761" s="337" t="s">
        <v>1397</v>
      </c>
      <c r="C761" s="257" t="s">
        <v>357</v>
      </c>
      <c r="D761" s="306"/>
      <c r="E761" s="257">
        <f>F761-5</f>
        <v>46349</v>
      </c>
      <c r="F761" s="257">
        <f>F760+7</f>
        <v>46354</v>
      </c>
      <c r="G761" s="257">
        <f>F761+31</f>
        <v>46385</v>
      </c>
      <c r="H761" s="268"/>
    </row>
    <row r="762" spans="1:9">
      <c r="A762" s="278"/>
      <c r="B762" s="337" t="s">
        <v>1396</v>
      </c>
      <c r="C762" s="257" t="s">
        <v>1083</v>
      </c>
      <c r="D762" s="305"/>
      <c r="E762" s="257">
        <f>F762-5</f>
        <v>46356</v>
      </c>
      <c r="F762" s="257">
        <f>F761+7</f>
        <v>46361</v>
      </c>
      <c r="G762" s="257">
        <f>F762+31</f>
        <v>46392</v>
      </c>
      <c r="H762" s="268"/>
    </row>
    <row r="763" spans="1:9">
      <c r="A763" s="268"/>
      <c r="B763" s="273"/>
      <c r="C763" s="273"/>
      <c r="D763" s="288"/>
      <c r="E763" s="271"/>
      <c r="F763" s="271"/>
      <c r="G763" s="271"/>
      <c r="H763" s="268"/>
    </row>
    <row r="764" spans="1:9">
      <c r="A764" s="278" t="s">
        <v>430</v>
      </c>
      <c r="D764" s="269"/>
      <c r="E764" s="268"/>
      <c r="F764" s="268"/>
      <c r="G764" s="268"/>
      <c r="H764" s="268"/>
    </row>
    <row r="765" spans="1:9">
      <c r="A765" s="268"/>
      <c r="B765" s="267" t="s">
        <v>4</v>
      </c>
      <c r="C765" s="267" t="s">
        <v>5</v>
      </c>
      <c r="D765" s="266" t="s">
        <v>6</v>
      </c>
      <c r="E765" s="263" t="s">
        <v>361</v>
      </c>
      <c r="F765" s="263" t="s">
        <v>361</v>
      </c>
      <c r="G765" s="263" t="s">
        <v>431</v>
      </c>
      <c r="H765" s="268"/>
      <c r="I765" s="313"/>
    </row>
    <row r="766" spans="1:9">
      <c r="A766" s="268"/>
      <c r="B766" s="265"/>
      <c r="C766" s="265"/>
      <c r="D766" s="264"/>
      <c r="E766" s="263" t="s">
        <v>1016</v>
      </c>
      <c r="F766" s="263" t="s">
        <v>9</v>
      </c>
      <c r="G766" s="257" t="s">
        <v>10</v>
      </c>
      <c r="H766" s="268"/>
    </row>
    <row r="767" spans="1:9" ht="16.5" customHeight="1">
      <c r="A767" s="268"/>
      <c r="B767" s="337" t="s">
        <v>1395</v>
      </c>
      <c r="C767" s="257" t="s">
        <v>1394</v>
      </c>
      <c r="D767" s="307" t="s">
        <v>1393</v>
      </c>
      <c r="E767" s="353">
        <f>F767-5</f>
        <v>46327</v>
      </c>
      <c r="F767" s="353">
        <v>46332</v>
      </c>
      <c r="G767" s="353">
        <f>F767+33</f>
        <v>46365</v>
      </c>
      <c r="H767" s="268"/>
    </row>
    <row r="768" spans="1:9">
      <c r="A768" s="268"/>
      <c r="B768" s="337" t="s">
        <v>1392</v>
      </c>
      <c r="C768" s="257" t="s">
        <v>1391</v>
      </c>
      <c r="D768" s="306"/>
      <c r="E768" s="257">
        <f>F768-5</f>
        <v>46334</v>
      </c>
      <c r="F768" s="257">
        <f>F767+7</f>
        <v>46339</v>
      </c>
      <c r="G768" s="257">
        <f>F768+33</f>
        <v>46372</v>
      </c>
      <c r="H768" s="268"/>
    </row>
    <row r="769" spans="1:10">
      <c r="A769" s="268"/>
      <c r="B769" s="337" t="s">
        <v>1390</v>
      </c>
      <c r="C769" s="257" t="s">
        <v>1389</v>
      </c>
      <c r="D769" s="306"/>
      <c r="E769" s="257">
        <f>F769-5</f>
        <v>46341</v>
      </c>
      <c r="F769" s="257">
        <f>F768+7</f>
        <v>46346</v>
      </c>
      <c r="G769" s="257">
        <f>F769+33</f>
        <v>46379</v>
      </c>
      <c r="H769" s="268"/>
    </row>
    <row r="770" spans="1:10" ht="16.5" customHeight="1">
      <c r="A770" s="268"/>
      <c r="B770" s="352" t="s">
        <v>1388</v>
      </c>
      <c r="C770" s="257" t="s">
        <v>1387</v>
      </c>
      <c r="D770" s="306"/>
      <c r="E770" s="257">
        <f>F770-5</f>
        <v>46348</v>
      </c>
      <c r="F770" s="257">
        <f>F769+7</f>
        <v>46353</v>
      </c>
      <c r="G770" s="257">
        <f>F770+33</f>
        <v>46386</v>
      </c>
      <c r="H770" s="268"/>
    </row>
    <row r="771" spans="1:10">
      <c r="A771" s="268"/>
      <c r="B771" s="337"/>
      <c r="C771" s="257"/>
      <c r="D771" s="305"/>
      <c r="E771" s="257">
        <f>F771-5</f>
        <v>46355</v>
      </c>
      <c r="F771" s="257">
        <f>F770+7</f>
        <v>46360</v>
      </c>
      <c r="G771" s="257">
        <f>F771+33</f>
        <v>46393</v>
      </c>
      <c r="H771" s="268"/>
    </row>
    <row r="772" spans="1:10">
      <c r="A772" s="268"/>
      <c r="B772" s="273"/>
      <c r="C772" s="291"/>
      <c r="D772" s="309"/>
      <c r="E772" s="271"/>
      <c r="F772" s="271"/>
      <c r="G772" s="268"/>
      <c r="H772" s="268"/>
    </row>
    <row r="773" spans="1:10">
      <c r="A773" s="330" t="s">
        <v>1385</v>
      </c>
      <c r="B773" s="329"/>
      <c r="C773" s="291"/>
      <c r="D773" s="309"/>
      <c r="E773" s="271"/>
      <c r="F773" s="271"/>
      <c r="G773" s="271"/>
      <c r="H773" s="268"/>
    </row>
    <row r="774" spans="1:10">
      <c r="A774" s="268"/>
      <c r="B774" s="267" t="s">
        <v>4</v>
      </c>
      <c r="C774" s="267" t="s">
        <v>5</v>
      </c>
      <c r="D774" s="266" t="s">
        <v>6</v>
      </c>
      <c r="E774" s="263" t="s">
        <v>361</v>
      </c>
      <c r="F774" s="263" t="s">
        <v>361</v>
      </c>
      <c r="G774" s="263" t="s">
        <v>1386</v>
      </c>
      <c r="H774" s="263" t="s">
        <v>1385</v>
      </c>
    </row>
    <row r="775" spans="1:10">
      <c r="A775" s="268"/>
      <c r="B775" s="265"/>
      <c r="C775" s="265"/>
      <c r="D775" s="264"/>
      <c r="E775" s="263" t="s">
        <v>1016</v>
      </c>
      <c r="F775" s="263" t="s">
        <v>9</v>
      </c>
      <c r="G775" s="263" t="s">
        <v>10</v>
      </c>
      <c r="H775" s="263" t="s">
        <v>10</v>
      </c>
      <c r="J775" s="313"/>
    </row>
    <row r="776" spans="1:10" ht="16.5" customHeight="1">
      <c r="A776" s="268"/>
      <c r="B776" s="337" t="s">
        <v>1384</v>
      </c>
      <c r="C776" s="257" t="s">
        <v>288</v>
      </c>
      <c r="D776" s="307" t="s">
        <v>1383</v>
      </c>
      <c r="E776" s="257">
        <f>F776-5</f>
        <v>46322</v>
      </c>
      <c r="F776" s="257">
        <v>46327</v>
      </c>
      <c r="G776" s="257">
        <f>F776+26</f>
        <v>46353</v>
      </c>
      <c r="H776" s="347" t="s">
        <v>1377</v>
      </c>
    </row>
    <row r="777" spans="1:10">
      <c r="A777" s="268"/>
      <c r="B777" s="337" t="s">
        <v>1382</v>
      </c>
      <c r="C777" s="257" t="s">
        <v>1381</v>
      </c>
      <c r="D777" s="306"/>
      <c r="E777" s="257">
        <f>F777-5</f>
        <v>46329</v>
      </c>
      <c r="F777" s="257">
        <f>F776+7</f>
        <v>46334</v>
      </c>
      <c r="G777" s="257">
        <f>F777+26</f>
        <v>46360</v>
      </c>
      <c r="H777" s="347" t="s">
        <v>1377</v>
      </c>
    </row>
    <row r="778" spans="1:10">
      <c r="A778" s="268"/>
      <c r="B778" s="257" t="s">
        <v>1380</v>
      </c>
      <c r="C778" s="257" t="s">
        <v>1111</v>
      </c>
      <c r="D778" s="306"/>
      <c r="E778" s="257">
        <f>F778-5</f>
        <v>46336</v>
      </c>
      <c r="F778" s="257">
        <f>F777+7</f>
        <v>46341</v>
      </c>
      <c r="G778" s="257">
        <f>F778+26</f>
        <v>46367</v>
      </c>
      <c r="H778" s="347" t="s">
        <v>1377</v>
      </c>
    </row>
    <row r="779" spans="1:10">
      <c r="A779" s="268"/>
      <c r="B779" s="337" t="s">
        <v>1379</v>
      </c>
      <c r="C779" s="257" t="s">
        <v>434</v>
      </c>
      <c r="D779" s="306"/>
      <c r="E779" s="257">
        <f>F779-5</f>
        <v>46343</v>
      </c>
      <c r="F779" s="257">
        <f>F778+7</f>
        <v>46348</v>
      </c>
      <c r="G779" s="257">
        <f>F779+26</f>
        <v>46374</v>
      </c>
      <c r="H779" s="347" t="s">
        <v>1377</v>
      </c>
    </row>
    <row r="780" spans="1:10">
      <c r="A780" s="268"/>
      <c r="B780" s="337" t="s">
        <v>1378</v>
      </c>
      <c r="C780" s="257" t="s">
        <v>1111</v>
      </c>
      <c r="D780" s="305"/>
      <c r="E780" s="257">
        <f>F780-5</f>
        <v>46350</v>
      </c>
      <c r="F780" s="257">
        <f>F779+7</f>
        <v>46355</v>
      </c>
      <c r="G780" s="257">
        <f>F780+26</f>
        <v>46381</v>
      </c>
      <c r="H780" s="347" t="s">
        <v>1377</v>
      </c>
    </row>
    <row r="781" spans="1:10">
      <c r="A781" s="268"/>
      <c r="B781" s="273"/>
      <c r="C781" s="291"/>
      <c r="D781" s="309"/>
      <c r="E781" s="271"/>
      <c r="F781" s="271"/>
      <c r="G781" s="271"/>
      <c r="H781" s="336"/>
    </row>
    <row r="782" spans="1:10">
      <c r="A782" s="278" t="s">
        <v>257</v>
      </c>
      <c r="B782" s="301"/>
      <c r="C782" s="301"/>
      <c r="D782" s="325"/>
      <c r="E782" s="278"/>
      <c r="F782" s="278"/>
      <c r="G782" s="310"/>
      <c r="H782" s="268"/>
    </row>
    <row r="783" spans="1:10">
      <c r="A783" s="268"/>
      <c r="B783" s="267" t="s">
        <v>4</v>
      </c>
      <c r="C783" s="267" t="s">
        <v>5</v>
      </c>
      <c r="D783" s="266" t="s">
        <v>6</v>
      </c>
      <c r="E783" s="263" t="s">
        <v>361</v>
      </c>
      <c r="F783" s="263" t="s">
        <v>361</v>
      </c>
      <c r="G783" s="263" t="s">
        <v>257</v>
      </c>
      <c r="H783" s="268"/>
    </row>
    <row r="784" spans="1:10">
      <c r="A784" s="268"/>
      <c r="B784" s="265"/>
      <c r="C784" s="265"/>
      <c r="D784" s="264"/>
      <c r="E784" s="263" t="s">
        <v>1016</v>
      </c>
      <c r="F784" s="263" t="s">
        <v>9</v>
      </c>
      <c r="G784" s="263" t="s">
        <v>10</v>
      </c>
      <c r="H784" s="268"/>
    </row>
    <row r="785" spans="1:8" ht="16.5" customHeight="1">
      <c r="A785" s="268"/>
      <c r="B785" s="337" t="s">
        <v>1361</v>
      </c>
      <c r="C785" s="257" t="s">
        <v>1360</v>
      </c>
      <c r="D785" s="326" t="s">
        <v>1359</v>
      </c>
      <c r="E785" s="257">
        <f>F785-4</f>
        <v>46329</v>
      </c>
      <c r="F785" s="257">
        <v>46333</v>
      </c>
      <c r="G785" s="257">
        <f>F785+33</f>
        <v>46366</v>
      </c>
      <c r="H785" s="268"/>
    </row>
    <row r="786" spans="1:8">
      <c r="A786" s="268"/>
      <c r="B786" s="337" t="s">
        <v>1358</v>
      </c>
      <c r="C786" s="257" t="s">
        <v>1357</v>
      </c>
      <c r="D786" s="326"/>
      <c r="E786" s="257">
        <f>F786-4</f>
        <v>46336</v>
      </c>
      <c r="F786" s="257">
        <f>F785+7</f>
        <v>46340</v>
      </c>
      <c r="G786" s="257">
        <f>F786+33</f>
        <v>46373</v>
      </c>
      <c r="H786" s="268"/>
    </row>
    <row r="787" spans="1:8">
      <c r="A787" s="268"/>
      <c r="B787" s="337" t="s">
        <v>1356</v>
      </c>
      <c r="C787" s="257" t="s">
        <v>352</v>
      </c>
      <c r="D787" s="326"/>
      <c r="E787" s="257">
        <f>F787-4</f>
        <v>46343</v>
      </c>
      <c r="F787" s="257">
        <f>F786+7</f>
        <v>46347</v>
      </c>
      <c r="G787" s="257">
        <f>F787+33</f>
        <v>46380</v>
      </c>
      <c r="H787" s="268"/>
    </row>
    <row r="788" spans="1:8">
      <c r="A788" s="268"/>
      <c r="B788" s="352" t="s">
        <v>1355</v>
      </c>
      <c r="C788" s="257" t="s">
        <v>1354</v>
      </c>
      <c r="D788" s="326"/>
      <c r="E788" s="257">
        <f>F788-4</f>
        <v>46350</v>
      </c>
      <c r="F788" s="257">
        <f>F787+7</f>
        <v>46354</v>
      </c>
      <c r="G788" s="257">
        <f>F788+33</f>
        <v>46387</v>
      </c>
      <c r="H788" s="268"/>
    </row>
    <row r="789" spans="1:8">
      <c r="A789" s="268"/>
      <c r="B789" s="337" t="s">
        <v>1353</v>
      </c>
      <c r="C789" s="257" t="s">
        <v>1352</v>
      </c>
      <c r="D789" s="326"/>
      <c r="E789" s="257">
        <f>F789-4</f>
        <v>46357</v>
      </c>
      <c r="F789" s="257">
        <f>F788+7</f>
        <v>46361</v>
      </c>
      <c r="G789" s="257">
        <f>F789+33</f>
        <v>46394</v>
      </c>
      <c r="H789" s="268"/>
    </row>
    <row r="790" spans="1:8">
      <c r="A790" s="268"/>
      <c r="B790" s="268"/>
      <c r="C790" s="268"/>
      <c r="D790" s="269"/>
      <c r="E790" s="271"/>
      <c r="F790" s="271"/>
      <c r="G790" s="271"/>
      <c r="H790" s="268"/>
    </row>
    <row r="791" spans="1:8">
      <c r="A791" s="278" t="s">
        <v>261</v>
      </c>
      <c r="B791" s="268"/>
      <c r="C791" s="268"/>
      <c r="D791" s="269"/>
      <c r="E791" s="278"/>
      <c r="F791" s="278"/>
      <c r="G791" s="310"/>
      <c r="H791" s="268"/>
    </row>
    <row r="792" spans="1:8">
      <c r="A792" s="278"/>
      <c r="B792" s="267" t="s">
        <v>4</v>
      </c>
      <c r="C792" s="267" t="s">
        <v>5</v>
      </c>
      <c r="D792" s="266" t="s">
        <v>6</v>
      </c>
      <c r="E792" s="263" t="s">
        <v>361</v>
      </c>
      <c r="F792" s="263" t="s">
        <v>361</v>
      </c>
      <c r="G792" s="263" t="s">
        <v>261</v>
      </c>
      <c r="H792" s="268"/>
    </row>
    <row r="793" spans="1:8">
      <c r="A793" s="278"/>
      <c r="B793" s="265"/>
      <c r="C793" s="265"/>
      <c r="D793" s="264"/>
      <c r="E793" s="263" t="s">
        <v>1016</v>
      </c>
      <c r="F793" s="263" t="s">
        <v>9</v>
      </c>
      <c r="G793" s="257" t="s">
        <v>10</v>
      </c>
      <c r="H793" s="268"/>
    </row>
    <row r="794" spans="1:8" ht="16.5" customHeight="1">
      <c r="A794" s="278"/>
      <c r="B794" s="337" t="s">
        <v>1361</v>
      </c>
      <c r="C794" s="257" t="s">
        <v>1360</v>
      </c>
      <c r="D794" s="326" t="s">
        <v>1359</v>
      </c>
      <c r="E794" s="257">
        <f>F794-4</f>
        <v>46329</v>
      </c>
      <c r="F794" s="257">
        <v>46333</v>
      </c>
      <c r="G794" s="257">
        <f>F794+37</f>
        <v>46370</v>
      </c>
      <c r="H794" s="268"/>
    </row>
    <row r="795" spans="1:8">
      <c r="A795" s="278"/>
      <c r="B795" s="337" t="s">
        <v>1358</v>
      </c>
      <c r="C795" s="257" t="s">
        <v>1357</v>
      </c>
      <c r="D795" s="326"/>
      <c r="E795" s="257">
        <f>F795-4</f>
        <v>46336</v>
      </c>
      <c r="F795" s="257">
        <f>F794+7</f>
        <v>46340</v>
      </c>
      <c r="G795" s="257">
        <f>F795+37</f>
        <v>46377</v>
      </c>
      <c r="H795" s="268"/>
    </row>
    <row r="796" spans="1:8" ht="16.5" customHeight="1">
      <c r="A796" s="278"/>
      <c r="B796" s="337" t="s">
        <v>1356</v>
      </c>
      <c r="C796" s="257" t="s">
        <v>352</v>
      </c>
      <c r="D796" s="326"/>
      <c r="E796" s="257">
        <f>F796-4</f>
        <v>46343</v>
      </c>
      <c r="F796" s="257">
        <f>F795+7</f>
        <v>46347</v>
      </c>
      <c r="G796" s="257">
        <f>F796+37</f>
        <v>46384</v>
      </c>
      <c r="H796" s="268"/>
    </row>
    <row r="797" spans="1:8">
      <c r="A797" s="278"/>
      <c r="B797" s="352" t="s">
        <v>1355</v>
      </c>
      <c r="C797" s="257" t="s">
        <v>1354</v>
      </c>
      <c r="D797" s="326"/>
      <c r="E797" s="257">
        <f>F797-4</f>
        <v>46350</v>
      </c>
      <c r="F797" s="257">
        <f>F796+7</f>
        <v>46354</v>
      </c>
      <c r="G797" s="257">
        <f>F797+37</f>
        <v>46391</v>
      </c>
      <c r="H797" s="268"/>
    </row>
    <row r="798" spans="1:8">
      <c r="A798" s="278"/>
      <c r="B798" s="337" t="s">
        <v>1353</v>
      </c>
      <c r="C798" s="257" t="s">
        <v>1352</v>
      </c>
      <c r="D798" s="326"/>
      <c r="E798" s="257">
        <f>F798-4</f>
        <v>46357</v>
      </c>
      <c r="F798" s="257">
        <f>F797+7</f>
        <v>46361</v>
      </c>
      <c r="G798" s="257">
        <f>F798+37</f>
        <v>46398</v>
      </c>
      <c r="H798" s="268"/>
    </row>
    <row r="799" spans="1:8">
      <c r="A799" s="278"/>
      <c r="B799" s="358"/>
      <c r="C799" s="357"/>
      <c r="D799" s="356"/>
      <c r="E799" s="271"/>
      <c r="F799" s="271"/>
      <c r="G799" s="271"/>
      <c r="H799" s="268"/>
    </row>
    <row r="800" spans="1:8">
      <c r="A800" s="278" t="s">
        <v>1340</v>
      </c>
      <c r="B800" s="268"/>
      <c r="C800" s="268"/>
      <c r="D800" s="269"/>
      <c r="E800" s="278"/>
      <c r="F800" s="278"/>
      <c r="G800" s="310"/>
      <c r="H800" s="268"/>
    </row>
    <row r="801" spans="1:8">
      <c r="A801" s="278"/>
      <c r="B801" s="355"/>
      <c r="C801" s="355"/>
      <c r="D801" s="354"/>
      <c r="E801" s="295"/>
      <c r="F801" s="295"/>
      <c r="G801" s="295"/>
      <c r="H801" s="268"/>
    </row>
    <row r="802" spans="1:8">
      <c r="A802" s="278"/>
      <c r="B802" s="267" t="s">
        <v>4</v>
      </c>
      <c r="C802" s="267" t="s">
        <v>5</v>
      </c>
      <c r="D802" s="266" t="s">
        <v>6</v>
      </c>
      <c r="E802" s="263" t="s">
        <v>361</v>
      </c>
      <c r="F802" s="263" t="s">
        <v>361</v>
      </c>
      <c r="G802" s="263" t="s">
        <v>1340</v>
      </c>
      <c r="H802" s="268"/>
    </row>
    <row r="803" spans="1:8">
      <c r="A803" s="278"/>
      <c r="B803" s="265"/>
      <c r="C803" s="265"/>
      <c r="D803" s="264"/>
      <c r="E803" s="263" t="s">
        <v>1016</v>
      </c>
      <c r="F803" s="263" t="s">
        <v>9</v>
      </c>
      <c r="G803" s="257" t="s">
        <v>10</v>
      </c>
      <c r="H803" s="295"/>
    </row>
    <row r="804" spans="1:8">
      <c r="A804" s="278"/>
      <c r="B804" s="337" t="s">
        <v>267</v>
      </c>
      <c r="C804" s="257" t="s">
        <v>34</v>
      </c>
      <c r="D804" s="326" t="s">
        <v>1376</v>
      </c>
      <c r="E804" s="257">
        <f>F804-4</f>
        <v>46324</v>
      </c>
      <c r="F804" s="257">
        <v>46328</v>
      </c>
      <c r="G804" s="257">
        <f>F804+42</f>
        <v>46370</v>
      </c>
      <c r="H804" s="295"/>
    </row>
    <row r="805" spans="1:8" ht="16.5" customHeight="1">
      <c r="A805" s="278"/>
      <c r="B805" s="337" t="s">
        <v>1375</v>
      </c>
      <c r="C805" s="257" t="s">
        <v>1374</v>
      </c>
      <c r="D805" s="326"/>
      <c r="E805" s="257">
        <f>F805-4</f>
        <v>46331</v>
      </c>
      <c r="F805" s="257">
        <f>F804+7</f>
        <v>46335</v>
      </c>
      <c r="G805" s="257">
        <f>F805+42</f>
        <v>46377</v>
      </c>
      <c r="H805" s="295"/>
    </row>
    <row r="806" spans="1:8">
      <c r="A806" s="278"/>
      <c r="B806" s="337" t="s">
        <v>1373</v>
      </c>
      <c r="C806" s="257" t="s">
        <v>13</v>
      </c>
      <c r="D806" s="326"/>
      <c r="E806" s="257">
        <f>F806-4</f>
        <v>46338</v>
      </c>
      <c r="F806" s="257">
        <f>F805+7</f>
        <v>46342</v>
      </c>
      <c r="G806" s="257">
        <f>F806+42</f>
        <v>46384</v>
      </c>
      <c r="H806" s="336"/>
    </row>
    <row r="807" spans="1:8">
      <c r="A807" s="278"/>
      <c r="B807" s="352" t="s">
        <v>1372</v>
      </c>
      <c r="C807" s="257" t="s">
        <v>417</v>
      </c>
      <c r="D807" s="326"/>
      <c r="E807" s="257">
        <f>F807-4</f>
        <v>46345</v>
      </c>
      <c r="F807" s="257">
        <f>F806+7</f>
        <v>46349</v>
      </c>
      <c r="G807" s="257">
        <f>F807+42</f>
        <v>46391</v>
      </c>
      <c r="H807" s="336"/>
    </row>
    <row r="808" spans="1:8">
      <c r="A808" s="278"/>
      <c r="B808" s="337" t="s">
        <v>1371</v>
      </c>
      <c r="C808" s="257" t="s">
        <v>1370</v>
      </c>
      <c r="D808" s="326"/>
      <c r="E808" s="257">
        <f>F808-4</f>
        <v>46352</v>
      </c>
      <c r="F808" s="257">
        <f>F807+7</f>
        <v>46356</v>
      </c>
      <c r="G808" s="257">
        <f>F808+42</f>
        <v>46398</v>
      </c>
      <c r="H808" s="336"/>
    </row>
    <row r="809" spans="1:8">
      <c r="A809" s="278"/>
      <c r="B809" s="274"/>
      <c r="C809" s="271"/>
      <c r="D809" s="309"/>
      <c r="E809" s="271"/>
      <c r="F809" s="271"/>
      <c r="G809" s="271"/>
      <c r="H809" s="336"/>
    </row>
    <row r="810" spans="1:8">
      <c r="A810" s="278"/>
      <c r="B810" s="267" t="s">
        <v>4</v>
      </c>
      <c r="C810" s="267" t="s">
        <v>5</v>
      </c>
      <c r="D810" s="266" t="s">
        <v>6</v>
      </c>
      <c r="E810" s="263" t="s">
        <v>361</v>
      </c>
      <c r="F810" s="263" t="s">
        <v>361</v>
      </c>
      <c r="G810" s="257" t="s">
        <v>1340</v>
      </c>
      <c r="H810" s="336"/>
    </row>
    <row r="811" spans="1:8">
      <c r="A811" s="278"/>
      <c r="B811" s="265"/>
      <c r="C811" s="265"/>
      <c r="D811" s="264"/>
      <c r="E811" s="263" t="s">
        <v>1016</v>
      </c>
      <c r="F811" s="263" t="s">
        <v>9</v>
      </c>
      <c r="G811" s="263" t="s">
        <v>10</v>
      </c>
      <c r="H811" s="336"/>
    </row>
    <row r="812" spans="1:8">
      <c r="A812" s="278"/>
      <c r="B812" s="259" t="s">
        <v>1338</v>
      </c>
      <c r="C812" s="259" t="s">
        <v>1337</v>
      </c>
      <c r="D812" s="326" t="s">
        <v>1336</v>
      </c>
      <c r="E812" s="257">
        <f>F812-5</f>
        <v>46323</v>
      </c>
      <c r="F812" s="257">
        <v>46328</v>
      </c>
      <c r="G812" s="257">
        <f>F812+54</f>
        <v>46382</v>
      </c>
      <c r="H812" s="336"/>
    </row>
    <row r="813" spans="1:8">
      <c r="A813" s="278"/>
      <c r="B813" s="259" t="s">
        <v>1335</v>
      </c>
      <c r="C813" s="259" t="s">
        <v>1334</v>
      </c>
      <c r="D813" s="326"/>
      <c r="E813" s="257">
        <f>F813-5</f>
        <v>46330</v>
      </c>
      <c r="F813" s="257">
        <f>F812+7</f>
        <v>46335</v>
      </c>
      <c r="G813" s="257">
        <f>F813+54</f>
        <v>46389</v>
      </c>
      <c r="H813" s="336"/>
    </row>
    <row r="814" spans="1:8">
      <c r="A814" s="278"/>
      <c r="B814" s="259" t="s">
        <v>1333</v>
      </c>
      <c r="C814" s="259" t="s">
        <v>1332</v>
      </c>
      <c r="D814" s="326"/>
      <c r="E814" s="257">
        <f>F814-5</f>
        <v>46337</v>
      </c>
      <c r="F814" s="257">
        <f>F813+7</f>
        <v>46342</v>
      </c>
      <c r="G814" s="257">
        <f>F814+54</f>
        <v>46396</v>
      </c>
      <c r="H814" s="336"/>
    </row>
    <row r="815" spans="1:8">
      <c r="A815" s="278"/>
      <c r="B815" s="259" t="s">
        <v>1331</v>
      </c>
      <c r="C815" s="259" t="s">
        <v>1330</v>
      </c>
      <c r="D815" s="326"/>
      <c r="E815" s="257">
        <f>F815-5</f>
        <v>46344</v>
      </c>
      <c r="F815" s="257">
        <f>F814+7</f>
        <v>46349</v>
      </c>
      <c r="G815" s="257">
        <f>F815+54</f>
        <v>46403</v>
      </c>
      <c r="H815" s="336"/>
    </row>
    <row r="816" spans="1:8">
      <c r="A816" s="278"/>
      <c r="B816" s="259" t="s">
        <v>1329</v>
      </c>
      <c r="C816" s="259" t="s">
        <v>1328</v>
      </c>
      <c r="D816" s="326"/>
      <c r="E816" s="257">
        <f>F816-5</f>
        <v>46351</v>
      </c>
      <c r="F816" s="257">
        <f>F815+7</f>
        <v>46356</v>
      </c>
      <c r="G816" s="257">
        <f>F816+54</f>
        <v>46410</v>
      </c>
      <c r="H816" s="336"/>
    </row>
    <row r="817" spans="1:8">
      <c r="A817" s="278"/>
      <c r="B817" s="292"/>
      <c r="C817" s="292"/>
      <c r="D817" s="309"/>
      <c r="E817" s="271"/>
      <c r="F817" s="271"/>
      <c r="G817" s="271"/>
      <c r="H817" s="351"/>
    </row>
    <row r="818" spans="1:8">
      <c r="A818" s="278" t="s">
        <v>268</v>
      </c>
      <c r="B818" s="289"/>
      <c r="C818" s="289"/>
      <c r="D818" s="288"/>
      <c r="E818" s="286"/>
      <c r="F818" s="287"/>
      <c r="G818" s="287"/>
      <c r="H818" s="268"/>
    </row>
    <row r="819" spans="1:8">
      <c r="A819" s="278"/>
      <c r="B819" s="267" t="s">
        <v>4</v>
      </c>
      <c r="C819" s="267" t="s">
        <v>5</v>
      </c>
      <c r="D819" s="266" t="s">
        <v>6</v>
      </c>
      <c r="E819" s="263" t="s">
        <v>361</v>
      </c>
      <c r="F819" s="263" t="s">
        <v>361</v>
      </c>
      <c r="G819" s="263" t="s">
        <v>268</v>
      </c>
      <c r="H819" s="268"/>
    </row>
    <row r="820" spans="1:8">
      <c r="A820" s="278"/>
      <c r="B820" s="265"/>
      <c r="C820" s="265"/>
      <c r="D820" s="264"/>
      <c r="E820" s="263" t="s">
        <v>1016</v>
      </c>
      <c r="F820" s="263" t="s">
        <v>9</v>
      </c>
      <c r="G820" s="263" t="s">
        <v>10</v>
      </c>
      <c r="H820" s="268"/>
    </row>
    <row r="821" spans="1:8">
      <c r="A821" s="278"/>
      <c r="B821" s="337" t="s">
        <v>267</v>
      </c>
      <c r="C821" s="257" t="s">
        <v>34</v>
      </c>
      <c r="D821" s="326" t="s">
        <v>1376</v>
      </c>
      <c r="E821" s="257">
        <f>F821-4</f>
        <v>46324</v>
      </c>
      <c r="F821" s="257">
        <v>46328</v>
      </c>
      <c r="G821" s="257">
        <f>F821+55</f>
        <v>46383</v>
      </c>
      <c r="H821" s="268"/>
    </row>
    <row r="822" spans="1:8" ht="16.5" customHeight="1">
      <c r="A822" s="278"/>
      <c r="B822" s="337" t="s">
        <v>1375</v>
      </c>
      <c r="C822" s="257" t="s">
        <v>1374</v>
      </c>
      <c r="D822" s="326"/>
      <c r="E822" s="257">
        <f>F822-4</f>
        <v>46331</v>
      </c>
      <c r="F822" s="257">
        <f>F821+7</f>
        <v>46335</v>
      </c>
      <c r="G822" s="257">
        <f>F822+55</f>
        <v>46390</v>
      </c>
      <c r="H822" s="268"/>
    </row>
    <row r="823" spans="1:8">
      <c r="A823" s="278"/>
      <c r="B823" s="337" t="s">
        <v>1373</v>
      </c>
      <c r="C823" s="257" t="s">
        <v>13</v>
      </c>
      <c r="D823" s="326"/>
      <c r="E823" s="257">
        <f>F823-4</f>
        <v>46338</v>
      </c>
      <c r="F823" s="257">
        <f>F822+7</f>
        <v>46342</v>
      </c>
      <c r="G823" s="257">
        <f>F823+55</f>
        <v>46397</v>
      </c>
      <c r="H823" s="268"/>
    </row>
    <row r="824" spans="1:8">
      <c r="A824" s="278"/>
      <c r="B824" s="352" t="s">
        <v>1372</v>
      </c>
      <c r="C824" s="257" t="s">
        <v>417</v>
      </c>
      <c r="D824" s="326"/>
      <c r="E824" s="257">
        <f>F824-4</f>
        <v>46345</v>
      </c>
      <c r="F824" s="257">
        <f>F823+7</f>
        <v>46349</v>
      </c>
      <c r="G824" s="257">
        <f>F824+55</f>
        <v>46404</v>
      </c>
      <c r="H824" s="268"/>
    </row>
    <row r="825" spans="1:8">
      <c r="A825" s="278"/>
      <c r="B825" s="337" t="s">
        <v>1371</v>
      </c>
      <c r="C825" s="257" t="s">
        <v>1370</v>
      </c>
      <c r="D825" s="326"/>
      <c r="E825" s="257">
        <f>F825-4</f>
        <v>46352</v>
      </c>
      <c r="F825" s="257">
        <f>F824+7</f>
        <v>46356</v>
      </c>
      <c r="G825" s="257">
        <f>F825+55</f>
        <v>46411</v>
      </c>
      <c r="H825" s="268"/>
    </row>
    <row r="826" spans="1:8">
      <c r="A826" s="278"/>
      <c r="B826" s="273"/>
      <c r="C826" s="291"/>
      <c r="D826" s="272"/>
      <c r="E826" s="271"/>
      <c r="F826" s="271"/>
      <c r="G826" s="268"/>
      <c r="H826" s="268"/>
    </row>
    <row r="827" spans="1:8">
      <c r="A827" s="278" t="s">
        <v>254</v>
      </c>
      <c r="D827" s="269"/>
      <c r="E827" s="268"/>
      <c r="F827" s="268"/>
      <c r="G827" s="268"/>
      <c r="H827" s="268"/>
    </row>
    <row r="828" spans="1:8">
      <c r="A828" s="268"/>
      <c r="B828" s="267" t="s">
        <v>4</v>
      </c>
      <c r="C828" s="267" t="s">
        <v>5</v>
      </c>
      <c r="D828" s="266" t="s">
        <v>6</v>
      </c>
      <c r="E828" s="263" t="s">
        <v>361</v>
      </c>
      <c r="F828" s="263" t="s">
        <v>361</v>
      </c>
      <c r="G828" s="263" t="s">
        <v>254</v>
      </c>
      <c r="H828" s="268"/>
    </row>
    <row r="829" spans="1:8">
      <c r="A829" s="268"/>
      <c r="B829" s="265"/>
      <c r="C829" s="265"/>
      <c r="D829" s="264"/>
      <c r="E829" s="263" t="s">
        <v>1016</v>
      </c>
      <c r="F829" s="263" t="s">
        <v>9</v>
      </c>
      <c r="G829" s="257" t="s">
        <v>10</v>
      </c>
      <c r="H829" s="268"/>
    </row>
    <row r="830" spans="1:8" ht="16.5" customHeight="1">
      <c r="A830" s="268"/>
      <c r="B830" s="337" t="s">
        <v>1361</v>
      </c>
      <c r="C830" s="257" t="s">
        <v>1360</v>
      </c>
      <c r="D830" s="326" t="s">
        <v>1359</v>
      </c>
      <c r="E830" s="257">
        <f>F830-4</f>
        <v>46329</v>
      </c>
      <c r="F830" s="257">
        <v>46333</v>
      </c>
      <c r="G830" s="353">
        <f>F830+40</f>
        <v>46373</v>
      </c>
      <c r="H830" s="268"/>
    </row>
    <row r="831" spans="1:8">
      <c r="A831" s="268"/>
      <c r="B831" s="337" t="s">
        <v>1358</v>
      </c>
      <c r="C831" s="257" t="s">
        <v>1357</v>
      </c>
      <c r="D831" s="326"/>
      <c r="E831" s="257">
        <f>F831-4</f>
        <v>46336</v>
      </c>
      <c r="F831" s="257">
        <f>F830+7</f>
        <v>46340</v>
      </c>
      <c r="G831" s="257">
        <f>F831+40</f>
        <v>46380</v>
      </c>
      <c r="H831" s="268"/>
    </row>
    <row r="832" spans="1:8">
      <c r="A832" s="268"/>
      <c r="B832" s="337" t="s">
        <v>1356</v>
      </c>
      <c r="C832" s="257" t="s">
        <v>352</v>
      </c>
      <c r="D832" s="326"/>
      <c r="E832" s="257">
        <f>F832-4</f>
        <v>46343</v>
      </c>
      <c r="F832" s="257">
        <f>F831+7</f>
        <v>46347</v>
      </c>
      <c r="G832" s="257">
        <f>F832+40</f>
        <v>46387</v>
      </c>
      <c r="H832" s="268"/>
    </row>
    <row r="833" spans="1:8">
      <c r="A833" s="268"/>
      <c r="B833" s="352" t="s">
        <v>1355</v>
      </c>
      <c r="C833" s="257" t="s">
        <v>1354</v>
      </c>
      <c r="D833" s="326"/>
      <c r="E833" s="257">
        <f>F833-4</f>
        <v>46350</v>
      </c>
      <c r="F833" s="257">
        <f>F832+7</f>
        <v>46354</v>
      </c>
      <c r="G833" s="257">
        <f>F833+40</f>
        <v>46394</v>
      </c>
      <c r="H833" s="268"/>
    </row>
    <row r="834" spans="1:8">
      <c r="A834" s="268"/>
      <c r="B834" s="337" t="s">
        <v>1353</v>
      </c>
      <c r="C834" s="257" t="s">
        <v>1352</v>
      </c>
      <c r="D834" s="326"/>
      <c r="E834" s="257">
        <f>F834-4</f>
        <v>46357</v>
      </c>
      <c r="F834" s="257">
        <f>F833+7</f>
        <v>46361</v>
      </c>
      <c r="G834" s="257">
        <f>F834+40</f>
        <v>46401</v>
      </c>
      <c r="H834" s="268"/>
    </row>
    <row r="835" spans="1:8">
      <c r="A835" s="268"/>
      <c r="B835" s="254"/>
      <c r="C835" s="254"/>
      <c r="E835" s="271"/>
      <c r="F835" s="271"/>
      <c r="G835" s="271"/>
      <c r="H835" s="268"/>
    </row>
    <row r="836" spans="1:8">
      <c r="A836" s="268"/>
      <c r="B836" s="267" t="s">
        <v>4</v>
      </c>
      <c r="C836" s="267" t="s">
        <v>5</v>
      </c>
      <c r="D836" s="266" t="s">
        <v>6</v>
      </c>
      <c r="E836" s="263" t="s">
        <v>361</v>
      </c>
      <c r="F836" s="263" t="s">
        <v>361</v>
      </c>
      <c r="G836" s="263" t="s">
        <v>254</v>
      </c>
      <c r="H836" s="268"/>
    </row>
    <row r="837" spans="1:8">
      <c r="A837" s="268"/>
      <c r="B837" s="265"/>
      <c r="C837" s="265"/>
      <c r="D837" s="264"/>
      <c r="E837" s="263" t="s">
        <v>1016</v>
      </c>
      <c r="F837" s="263" t="s">
        <v>9</v>
      </c>
      <c r="G837" s="257" t="s">
        <v>10</v>
      </c>
      <c r="H837" s="268"/>
    </row>
    <row r="838" spans="1:8">
      <c r="A838" s="268"/>
      <c r="B838" s="337" t="s">
        <v>1369</v>
      </c>
      <c r="C838" s="257" t="s">
        <v>251</v>
      </c>
      <c r="D838" s="307" t="s">
        <v>1368</v>
      </c>
      <c r="E838" s="257">
        <f>F838-5</f>
        <v>46322</v>
      </c>
      <c r="F838" s="257">
        <v>46327</v>
      </c>
      <c r="G838" s="257">
        <f>F838+40</f>
        <v>46367</v>
      </c>
      <c r="H838" s="268"/>
    </row>
    <row r="839" spans="1:8" ht="16.5" customHeight="1">
      <c r="A839" s="268"/>
      <c r="B839" s="337" t="s">
        <v>1367</v>
      </c>
      <c r="C839" s="257" t="s">
        <v>1366</v>
      </c>
      <c r="D839" s="306"/>
      <c r="E839" s="257">
        <f>F839-5</f>
        <v>46329</v>
      </c>
      <c r="F839" s="257">
        <f>F838+7</f>
        <v>46334</v>
      </c>
      <c r="G839" s="257">
        <f>F839+40</f>
        <v>46374</v>
      </c>
      <c r="H839" s="268"/>
    </row>
    <row r="840" spans="1:8">
      <c r="A840" s="268"/>
      <c r="B840" s="337" t="s">
        <v>1365</v>
      </c>
      <c r="C840" s="257" t="s">
        <v>1364</v>
      </c>
      <c r="D840" s="306"/>
      <c r="E840" s="257">
        <f>F840-5</f>
        <v>46336</v>
      </c>
      <c r="F840" s="257">
        <f>F839+7</f>
        <v>46341</v>
      </c>
      <c r="G840" s="257">
        <f>F840+40</f>
        <v>46381</v>
      </c>
      <c r="H840" s="268"/>
    </row>
    <row r="841" spans="1:8">
      <c r="A841" s="268"/>
      <c r="B841" s="352" t="s">
        <v>1363</v>
      </c>
      <c r="C841" s="257" t="s">
        <v>1362</v>
      </c>
      <c r="D841" s="306"/>
      <c r="E841" s="257">
        <f>F841-5</f>
        <v>46343</v>
      </c>
      <c r="F841" s="257">
        <f>F840+7</f>
        <v>46348</v>
      </c>
      <c r="G841" s="257">
        <f>F841+40</f>
        <v>46388</v>
      </c>
      <c r="H841" s="268"/>
    </row>
    <row r="842" spans="1:8">
      <c r="A842" s="268"/>
      <c r="B842" s="337" t="s">
        <v>395</v>
      </c>
      <c r="C842" s="257"/>
      <c r="D842" s="305"/>
      <c r="E842" s="257">
        <f>F842-5</f>
        <v>46350</v>
      </c>
      <c r="F842" s="257">
        <f>F841+7</f>
        <v>46355</v>
      </c>
      <c r="G842" s="257">
        <f>F842+40</f>
        <v>46395</v>
      </c>
      <c r="H842" s="268"/>
    </row>
    <row r="843" spans="1:8">
      <c r="A843" s="268"/>
      <c r="B843" s="273"/>
      <c r="C843" s="291"/>
      <c r="D843" s="309"/>
      <c r="E843" s="271"/>
      <c r="F843" s="271"/>
      <c r="G843" s="271"/>
      <c r="H843" s="268"/>
    </row>
    <row r="844" spans="1:8">
      <c r="A844" s="278" t="s">
        <v>249</v>
      </c>
      <c r="B844" s="254"/>
      <c r="C844" s="254"/>
      <c r="E844" s="268"/>
      <c r="F844" s="268"/>
      <c r="G844" s="268"/>
      <c r="H844" s="268"/>
    </row>
    <row r="845" spans="1:8">
      <c r="A845" s="268"/>
      <c r="B845" s="267" t="s">
        <v>4</v>
      </c>
      <c r="C845" s="267" t="s">
        <v>5</v>
      </c>
      <c r="D845" s="266" t="s">
        <v>6</v>
      </c>
      <c r="E845" s="263" t="s">
        <v>361</v>
      </c>
      <c r="F845" s="263" t="s">
        <v>361</v>
      </c>
      <c r="G845" s="257" t="s">
        <v>249</v>
      </c>
      <c r="H845" s="268"/>
    </row>
    <row r="846" spans="1:8">
      <c r="A846" s="268"/>
      <c r="B846" s="265"/>
      <c r="C846" s="265"/>
      <c r="D846" s="264"/>
      <c r="E846" s="263" t="s">
        <v>1016</v>
      </c>
      <c r="F846" s="263" t="s">
        <v>9</v>
      </c>
      <c r="G846" s="263" t="s">
        <v>10</v>
      </c>
      <c r="H846" s="268"/>
    </row>
    <row r="847" spans="1:8">
      <c r="A847" s="268"/>
      <c r="B847" s="337" t="s">
        <v>1361</v>
      </c>
      <c r="C847" s="257" t="s">
        <v>1360</v>
      </c>
      <c r="D847" s="326" t="s">
        <v>1359</v>
      </c>
      <c r="E847" s="257">
        <f>F847-4</f>
        <v>46329</v>
      </c>
      <c r="F847" s="257">
        <v>46333</v>
      </c>
      <c r="G847" s="257">
        <f>F847+40</f>
        <v>46373</v>
      </c>
      <c r="H847" s="268"/>
    </row>
    <row r="848" spans="1:8" ht="16.5" customHeight="1">
      <c r="A848" s="268"/>
      <c r="B848" s="337" t="s">
        <v>1358</v>
      </c>
      <c r="C848" s="257" t="s">
        <v>1357</v>
      </c>
      <c r="D848" s="326"/>
      <c r="E848" s="257">
        <f>F848-4</f>
        <v>46336</v>
      </c>
      <c r="F848" s="257">
        <f>F847+7</f>
        <v>46340</v>
      </c>
      <c r="G848" s="257">
        <f>F848+40</f>
        <v>46380</v>
      </c>
      <c r="H848" s="268"/>
    </row>
    <row r="849" spans="1:8">
      <c r="A849" s="268"/>
      <c r="B849" s="337" t="s">
        <v>1356</v>
      </c>
      <c r="C849" s="257" t="s">
        <v>352</v>
      </c>
      <c r="D849" s="326"/>
      <c r="E849" s="257">
        <f>F849-4</f>
        <v>46343</v>
      </c>
      <c r="F849" s="257">
        <f>F848+7</f>
        <v>46347</v>
      </c>
      <c r="G849" s="257">
        <f>F849+40</f>
        <v>46387</v>
      </c>
      <c r="H849" s="268"/>
    </row>
    <row r="850" spans="1:8">
      <c r="A850" s="268"/>
      <c r="B850" s="352" t="s">
        <v>1355</v>
      </c>
      <c r="C850" s="257" t="s">
        <v>1354</v>
      </c>
      <c r="D850" s="326"/>
      <c r="E850" s="257">
        <f>F850-4</f>
        <v>46350</v>
      </c>
      <c r="F850" s="257">
        <f>F849+7</f>
        <v>46354</v>
      </c>
      <c r="G850" s="257">
        <f>F850+40</f>
        <v>46394</v>
      </c>
      <c r="H850" s="268"/>
    </row>
    <row r="851" spans="1:8">
      <c r="A851" s="268"/>
      <c r="B851" s="337" t="s">
        <v>1353</v>
      </c>
      <c r="C851" s="257" t="s">
        <v>1352</v>
      </c>
      <c r="D851" s="326"/>
      <c r="E851" s="257">
        <f>F851-4</f>
        <v>46357</v>
      </c>
      <c r="F851" s="257">
        <f>F850+7</f>
        <v>46361</v>
      </c>
      <c r="G851" s="257">
        <f>F851+40</f>
        <v>46401</v>
      </c>
      <c r="H851" s="268"/>
    </row>
    <row r="852" spans="1:8">
      <c r="A852" s="268"/>
      <c r="B852" s="292"/>
      <c r="C852" s="292"/>
      <c r="D852" s="309"/>
      <c r="E852" s="271"/>
      <c r="F852" s="271"/>
      <c r="G852" s="271"/>
      <c r="H852" s="268"/>
    </row>
    <row r="853" spans="1:8">
      <c r="A853" s="278" t="s">
        <v>1351</v>
      </c>
      <c r="B853" s="254"/>
      <c r="C853" s="254"/>
      <c r="E853" s="268"/>
      <c r="F853" s="268"/>
      <c r="G853" s="268"/>
      <c r="H853" s="268"/>
    </row>
    <row r="854" spans="1:8">
      <c r="A854" s="268"/>
      <c r="B854" s="267" t="s">
        <v>4</v>
      </c>
      <c r="C854" s="267" t="s">
        <v>5</v>
      </c>
      <c r="D854" s="266" t="s">
        <v>6</v>
      </c>
      <c r="E854" s="263" t="s">
        <v>361</v>
      </c>
      <c r="F854" s="263" t="s">
        <v>361</v>
      </c>
      <c r="G854" s="257" t="s">
        <v>257</v>
      </c>
      <c r="H854" s="263" t="s">
        <v>1351</v>
      </c>
    </row>
    <row r="855" spans="1:8">
      <c r="A855" s="268"/>
      <c r="B855" s="265"/>
      <c r="C855" s="265"/>
      <c r="D855" s="264"/>
      <c r="E855" s="263" t="s">
        <v>1016</v>
      </c>
      <c r="F855" s="263" t="s">
        <v>9</v>
      </c>
      <c r="G855" s="263" t="s">
        <v>10</v>
      </c>
      <c r="H855" s="263" t="s">
        <v>10</v>
      </c>
    </row>
    <row r="856" spans="1:8">
      <c r="A856" s="268"/>
      <c r="B856" s="259" t="s">
        <v>1338</v>
      </c>
      <c r="C856" s="259" t="s">
        <v>1337</v>
      </c>
      <c r="D856" s="326" t="s">
        <v>1336</v>
      </c>
      <c r="E856" s="257">
        <f>F856-5</f>
        <v>46323</v>
      </c>
      <c r="F856" s="257">
        <v>46328</v>
      </c>
      <c r="G856" s="257">
        <f>F856+47</f>
        <v>46375</v>
      </c>
      <c r="H856" s="347" t="s">
        <v>1350</v>
      </c>
    </row>
    <row r="857" spans="1:8">
      <c r="A857" s="268"/>
      <c r="B857" s="259" t="s">
        <v>1335</v>
      </c>
      <c r="C857" s="259" t="s">
        <v>1334</v>
      </c>
      <c r="D857" s="326"/>
      <c r="E857" s="257">
        <f>F857-5</f>
        <v>46330</v>
      </c>
      <c r="F857" s="257">
        <f>F856+7</f>
        <v>46335</v>
      </c>
      <c r="G857" s="257">
        <f>F857+47</f>
        <v>46382</v>
      </c>
      <c r="H857" s="347" t="s">
        <v>1350</v>
      </c>
    </row>
    <row r="858" spans="1:8" ht="16.5" customHeight="1">
      <c r="A858" s="268"/>
      <c r="B858" s="259" t="s">
        <v>1333</v>
      </c>
      <c r="C858" s="259" t="s">
        <v>1332</v>
      </c>
      <c r="D858" s="326"/>
      <c r="E858" s="257">
        <f>F858-5</f>
        <v>46337</v>
      </c>
      <c r="F858" s="257">
        <f>F857+7</f>
        <v>46342</v>
      </c>
      <c r="G858" s="257">
        <f>F858+47</f>
        <v>46389</v>
      </c>
      <c r="H858" s="347" t="s">
        <v>1350</v>
      </c>
    </row>
    <row r="859" spans="1:8">
      <c r="A859" s="268"/>
      <c r="B859" s="259" t="s">
        <v>1331</v>
      </c>
      <c r="C859" s="259" t="s">
        <v>1330</v>
      </c>
      <c r="D859" s="326"/>
      <c r="E859" s="257">
        <f>F859-5</f>
        <v>46344</v>
      </c>
      <c r="F859" s="257">
        <f>F858+7</f>
        <v>46349</v>
      </c>
      <c r="G859" s="257">
        <f>F859+47</f>
        <v>46396</v>
      </c>
      <c r="H859" s="347" t="s">
        <v>1350</v>
      </c>
    </row>
    <row r="860" spans="1:8" ht="16.5" customHeight="1">
      <c r="A860" s="268"/>
      <c r="B860" s="259" t="s">
        <v>1329</v>
      </c>
      <c r="C860" s="259" t="s">
        <v>1328</v>
      </c>
      <c r="D860" s="326"/>
      <c r="E860" s="257">
        <f>F860-5</f>
        <v>46351</v>
      </c>
      <c r="F860" s="257">
        <f>F859+7</f>
        <v>46356</v>
      </c>
      <c r="G860" s="257">
        <f>F860+47</f>
        <v>46403</v>
      </c>
      <c r="H860" s="347" t="s">
        <v>1350</v>
      </c>
    </row>
    <row r="861" spans="1:8" ht="16.5" customHeight="1">
      <c r="A861" s="268"/>
      <c r="B861" s="292"/>
      <c r="C861" s="292"/>
      <c r="D861" s="309"/>
      <c r="E861" s="271"/>
      <c r="F861" s="271"/>
      <c r="G861" s="271"/>
      <c r="H861" s="351"/>
    </row>
    <row r="862" spans="1:8" ht="16.5" customHeight="1">
      <c r="A862" s="268"/>
      <c r="B862" s="267" t="s">
        <v>4</v>
      </c>
      <c r="C862" s="267" t="s">
        <v>5</v>
      </c>
      <c r="D862" s="266" t="s">
        <v>6</v>
      </c>
      <c r="E862" s="263" t="s">
        <v>361</v>
      </c>
      <c r="F862" s="263" t="s">
        <v>361</v>
      </c>
      <c r="G862" s="257" t="s">
        <v>1349</v>
      </c>
      <c r="H862" s="351"/>
    </row>
    <row r="863" spans="1:8" ht="16.5" customHeight="1">
      <c r="A863" s="268"/>
      <c r="B863" s="265"/>
      <c r="C863" s="265"/>
      <c r="D863" s="264"/>
      <c r="E863" s="263" t="s">
        <v>1016</v>
      </c>
      <c r="F863" s="263" t="s">
        <v>9</v>
      </c>
      <c r="G863" s="263" t="s">
        <v>10</v>
      </c>
      <c r="H863" s="351"/>
    </row>
    <row r="864" spans="1:8" ht="16.5" customHeight="1">
      <c r="A864" s="268"/>
      <c r="B864" s="259" t="s">
        <v>1348</v>
      </c>
      <c r="C864" s="259" t="s">
        <v>348</v>
      </c>
      <c r="D864" s="326" t="s">
        <v>1347</v>
      </c>
      <c r="E864" s="257">
        <f>F864-4</f>
        <v>46325</v>
      </c>
      <c r="F864" s="257">
        <v>46329</v>
      </c>
      <c r="G864" s="257">
        <f>F864+47</f>
        <v>46376</v>
      </c>
      <c r="H864" s="351"/>
    </row>
    <row r="865" spans="1:8" ht="16.5" customHeight="1">
      <c r="A865" s="268"/>
      <c r="B865" s="259" t="s">
        <v>1346</v>
      </c>
      <c r="C865" s="259" t="s">
        <v>1232</v>
      </c>
      <c r="D865" s="326"/>
      <c r="E865" s="257">
        <f>F865-4</f>
        <v>46332</v>
      </c>
      <c r="F865" s="257">
        <f>F864+7</f>
        <v>46336</v>
      </c>
      <c r="G865" s="257">
        <f>F865+47</f>
        <v>46383</v>
      </c>
      <c r="H865" s="351"/>
    </row>
    <row r="866" spans="1:8" ht="16.5" customHeight="1">
      <c r="A866" s="268"/>
      <c r="B866" s="259" t="s">
        <v>1345</v>
      </c>
      <c r="C866" s="259" t="s">
        <v>1344</v>
      </c>
      <c r="D866" s="326"/>
      <c r="E866" s="257">
        <f>F866-4</f>
        <v>46339</v>
      </c>
      <c r="F866" s="257">
        <f>F865+7</f>
        <v>46343</v>
      </c>
      <c r="G866" s="257">
        <f>F866+47</f>
        <v>46390</v>
      </c>
      <c r="H866" s="351"/>
    </row>
    <row r="867" spans="1:8">
      <c r="A867" s="268"/>
      <c r="B867" s="259" t="s">
        <v>1343</v>
      </c>
      <c r="C867" s="259" t="s">
        <v>1342</v>
      </c>
      <c r="D867" s="326"/>
      <c r="E867" s="257">
        <f>F867-4</f>
        <v>46346</v>
      </c>
      <c r="F867" s="257">
        <f>F866+7</f>
        <v>46350</v>
      </c>
      <c r="G867" s="257">
        <f>F867+47</f>
        <v>46397</v>
      </c>
      <c r="H867" s="268"/>
    </row>
    <row r="868" spans="1:8">
      <c r="A868" s="268"/>
      <c r="B868" s="337" t="s">
        <v>103</v>
      </c>
      <c r="C868" s="257" t="s">
        <v>103</v>
      </c>
      <c r="D868" s="326"/>
      <c r="E868" s="257">
        <f>F868-4</f>
        <v>46353</v>
      </c>
      <c r="F868" s="257">
        <f>F867+7</f>
        <v>46357</v>
      </c>
      <c r="G868" s="257">
        <f>F868+47</f>
        <v>46404</v>
      </c>
      <c r="H868" s="271"/>
    </row>
    <row r="869" spans="1:8">
      <c r="A869" s="278" t="s">
        <v>1341</v>
      </c>
      <c r="B869" s="254"/>
      <c r="C869" s="254"/>
      <c r="E869" s="268"/>
      <c r="F869" s="268"/>
      <c r="G869" s="268"/>
      <c r="H869" s="268"/>
    </row>
    <row r="870" spans="1:8">
      <c r="A870" s="278"/>
      <c r="B870" s="254"/>
      <c r="C870" s="254"/>
      <c r="E870" s="268"/>
      <c r="F870" s="268"/>
      <c r="G870" s="268"/>
      <c r="H870" s="268"/>
    </row>
    <row r="871" spans="1:8">
      <c r="A871" s="268"/>
      <c r="B871" s="267" t="s">
        <v>4</v>
      </c>
      <c r="C871" s="267" t="s">
        <v>5</v>
      </c>
      <c r="D871" s="266" t="s">
        <v>6</v>
      </c>
      <c r="E871" s="263" t="s">
        <v>361</v>
      </c>
      <c r="F871" s="263" t="s">
        <v>361</v>
      </c>
      <c r="G871" s="257" t="s">
        <v>1340</v>
      </c>
      <c r="H871" s="263" t="s">
        <v>1341</v>
      </c>
    </row>
    <row r="872" spans="1:8" s="313" customFormat="1">
      <c r="A872" s="268"/>
      <c r="B872" s="265"/>
      <c r="C872" s="265"/>
      <c r="D872" s="264"/>
      <c r="E872" s="263" t="s">
        <v>1016</v>
      </c>
      <c r="F872" s="263" t="s">
        <v>9</v>
      </c>
      <c r="G872" s="263" t="s">
        <v>10</v>
      </c>
      <c r="H872" s="263" t="s">
        <v>10</v>
      </c>
    </row>
    <row r="873" spans="1:8">
      <c r="A873" s="268"/>
      <c r="B873" s="259" t="s">
        <v>1338</v>
      </c>
      <c r="C873" s="259" t="s">
        <v>1337</v>
      </c>
      <c r="D873" s="326" t="s">
        <v>1336</v>
      </c>
      <c r="E873" s="257">
        <f>F873-5</f>
        <v>46323</v>
      </c>
      <c r="F873" s="257">
        <v>46328</v>
      </c>
      <c r="G873" s="257">
        <f>F873+54</f>
        <v>46382</v>
      </c>
      <c r="H873" s="347" t="s">
        <v>1327</v>
      </c>
    </row>
    <row r="874" spans="1:8">
      <c r="A874" s="268"/>
      <c r="B874" s="259" t="s">
        <v>1335</v>
      </c>
      <c r="C874" s="259" t="s">
        <v>1334</v>
      </c>
      <c r="D874" s="326"/>
      <c r="E874" s="257">
        <f>F874-5</f>
        <v>46330</v>
      </c>
      <c r="F874" s="257">
        <f>F873+7</f>
        <v>46335</v>
      </c>
      <c r="G874" s="257">
        <f>F874+54</f>
        <v>46389</v>
      </c>
      <c r="H874" s="347" t="s">
        <v>1327</v>
      </c>
    </row>
    <row r="875" spans="1:8">
      <c r="A875" s="268"/>
      <c r="B875" s="259" t="s">
        <v>1333</v>
      </c>
      <c r="C875" s="259" t="s">
        <v>1332</v>
      </c>
      <c r="D875" s="326"/>
      <c r="E875" s="257">
        <f>F875-5</f>
        <v>46337</v>
      </c>
      <c r="F875" s="257">
        <f>F874+7</f>
        <v>46342</v>
      </c>
      <c r="G875" s="257">
        <f>F875+54</f>
        <v>46396</v>
      </c>
      <c r="H875" s="347" t="s">
        <v>1327</v>
      </c>
    </row>
    <row r="876" spans="1:8" ht="16.5" customHeight="1">
      <c r="A876" s="268"/>
      <c r="B876" s="259" t="s">
        <v>1331</v>
      </c>
      <c r="C876" s="259" t="s">
        <v>1330</v>
      </c>
      <c r="D876" s="326"/>
      <c r="E876" s="257">
        <f>F876-5</f>
        <v>46344</v>
      </c>
      <c r="F876" s="257">
        <f>F875+7</f>
        <v>46349</v>
      </c>
      <c r="G876" s="257">
        <f>F876+54</f>
        <v>46403</v>
      </c>
      <c r="H876" s="347" t="s">
        <v>1327</v>
      </c>
    </row>
    <row r="877" spans="1:8">
      <c r="A877" s="268"/>
      <c r="B877" s="259" t="s">
        <v>1329</v>
      </c>
      <c r="C877" s="259" t="s">
        <v>1328</v>
      </c>
      <c r="D877" s="326"/>
      <c r="E877" s="257">
        <f>F877-5</f>
        <v>46351</v>
      </c>
      <c r="F877" s="257">
        <f>F876+7</f>
        <v>46356</v>
      </c>
      <c r="G877" s="257">
        <f>F877+54</f>
        <v>46410</v>
      </c>
      <c r="H877" s="347" t="s">
        <v>1327</v>
      </c>
    </row>
    <row r="878" spans="1:8">
      <c r="A878" s="268"/>
      <c r="B878" s="350"/>
      <c r="C878" s="350"/>
      <c r="D878" s="309"/>
      <c r="E878" s="271"/>
      <c r="F878" s="271"/>
      <c r="G878" s="271"/>
      <c r="H878" s="271" t="s">
        <v>103</v>
      </c>
    </row>
    <row r="879" spans="1:8">
      <c r="A879" s="278" t="s">
        <v>1339</v>
      </c>
      <c r="B879" s="254"/>
      <c r="C879" s="254"/>
      <c r="E879" s="268"/>
      <c r="F879" s="268"/>
      <c r="G879" s="268"/>
      <c r="H879" s="310"/>
    </row>
    <row r="880" spans="1:8">
      <c r="A880" s="268"/>
      <c r="B880" s="267" t="s">
        <v>4</v>
      </c>
      <c r="C880" s="267" t="s">
        <v>5</v>
      </c>
      <c r="D880" s="266" t="s">
        <v>6</v>
      </c>
      <c r="E880" s="263" t="s">
        <v>361</v>
      </c>
      <c r="F880" s="263" t="s">
        <v>361</v>
      </c>
      <c r="G880" s="257" t="s">
        <v>1340</v>
      </c>
      <c r="H880" s="263" t="s">
        <v>1339</v>
      </c>
    </row>
    <row r="881" spans="1:8">
      <c r="A881" s="268"/>
      <c r="B881" s="265"/>
      <c r="C881" s="265"/>
      <c r="D881" s="264"/>
      <c r="E881" s="263" t="s">
        <v>1016</v>
      </c>
      <c r="F881" s="263" t="s">
        <v>9</v>
      </c>
      <c r="G881" s="263" t="s">
        <v>10</v>
      </c>
      <c r="H881" s="263" t="s">
        <v>10</v>
      </c>
    </row>
    <row r="882" spans="1:8">
      <c r="A882" s="268"/>
      <c r="B882" s="259" t="s">
        <v>1338</v>
      </c>
      <c r="C882" s="259" t="s">
        <v>1337</v>
      </c>
      <c r="D882" s="326" t="s">
        <v>1336</v>
      </c>
      <c r="E882" s="257">
        <f>F882-5</f>
        <v>46323</v>
      </c>
      <c r="F882" s="257">
        <v>46328</v>
      </c>
      <c r="G882" s="257">
        <f>F882+54</f>
        <v>46382</v>
      </c>
      <c r="H882" s="347" t="s">
        <v>1327</v>
      </c>
    </row>
    <row r="883" spans="1:8">
      <c r="A883" s="268"/>
      <c r="B883" s="259" t="s">
        <v>1335</v>
      </c>
      <c r="C883" s="259" t="s">
        <v>1334</v>
      </c>
      <c r="D883" s="326"/>
      <c r="E883" s="257">
        <f>F883-5</f>
        <v>46330</v>
      </c>
      <c r="F883" s="257">
        <f>F882+7</f>
        <v>46335</v>
      </c>
      <c r="G883" s="257">
        <f>F883+54</f>
        <v>46389</v>
      </c>
      <c r="H883" s="347" t="s">
        <v>1327</v>
      </c>
    </row>
    <row r="884" spans="1:8">
      <c r="A884" s="268"/>
      <c r="B884" s="259" t="s">
        <v>1333</v>
      </c>
      <c r="C884" s="259" t="s">
        <v>1332</v>
      </c>
      <c r="D884" s="326"/>
      <c r="E884" s="257">
        <f>F884-5</f>
        <v>46337</v>
      </c>
      <c r="F884" s="257">
        <f>F883+7</f>
        <v>46342</v>
      </c>
      <c r="G884" s="257">
        <f>F884+54</f>
        <v>46396</v>
      </c>
      <c r="H884" s="347" t="s">
        <v>1327</v>
      </c>
    </row>
    <row r="885" spans="1:8">
      <c r="A885" s="268"/>
      <c r="B885" s="259" t="s">
        <v>1331</v>
      </c>
      <c r="C885" s="259" t="s">
        <v>1330</v>
      </c>
      <c r="D885" s="326"/>
      <c r="E885" s="257">
        <f>F885-5</f>
        <v>46344</v>
      </c>
      <c r="F885" s="257">
        <f>F884+7</f>
        <v>46349</v>
      </c>
      <c r="G885" s="257">
        <f>F885+54</f>
        <v>46403</v>
      </c>
      <c r="H885" s="347" t="s">
        <v>1327</v>
      </c>
    </row>
    <row r="886" spans="1:8">
      <c r="A886" s="268"/>
      <c r="B886" s="259" t="s">
        <v>1329</v>
      </c>
      <c r="C886" s="259" t="s">
        <v>1328</v>
      </c>
      <c r="D886" s="326"/>
      <c r="E886" s="257">
        <f>F886-5</f>
        <v>46351</v>
      </c>
      <c r="F886" s="257">
        <f>F885+7</f>
        <v>46356</v>
      </c>
      <c r="G886" s="257">
        <f>F886+54</f>
        <v>46410</v>
      </c>
      <c r="H886" s="347" t="s">
        <v>1327</v>
      </c>
    </row>
    <row r="887" spans="1:8">
      <c r="A887" s="268"/>
      <c r="B887" s="273"/>
      <c r="C887" s="291"/>
      <c r="D887" s="309"/>
      <c r="E887" s="271"/>
      <c r="F887" s="271"/>
      <c r="G887" s="271"/>
      <c r="H887" s="268"/>
    </row>
    <row r="888" spans="1:8">
      <c r="A888" s="330" t="s">
        <v>1326</v>
      </c>
      <c r="B888" s="329"/>
      <c r="C888" s="289"/>
      <c r="D888" s="288"/>
      <c r="E888" s="286"/>
      <c r="F888" s="287"/>
      <c r="G888" s="287"/>
      <c r="H888" s="271" t="s">
        <v>103</v>
      </c>
    </row>
    <row r="889" spans="1:8">
      <c r="A889" s="268"/>
      <c r="B889" s="267" t="s">
        <v>4</v>
      </c>
      <c r="C889" s="267" t="s">
        <v>5</v>
      </c>
      <c r="D889" s="266" t="s">
        <v>6</v>
      </c>
      <c r="E889" s="263" t="s">
        <v>361</v>
      </c>
      <c r="F889" s="263" t="s">
        <v>361</v>
      </c>
      <c r="G889" s="257" t="s">
        <v>1326</v>
      </c>
    </row>
    <row r="890" spans="1:8">
      <c r="A890" s="268"/>
      <c r="B890" s="265"/>
      <c r="C890" s="265"/>
      <c r="D890" s="264"/>
      <c r="E890" s="263" t="s">
        <v>1016</v>
      </c>
      <c r="F890" s="263" t="s">
        <v>9</v>
      </c>
      <c r="G890" s="263" t="s">
        <v>10</v>
      </c>
    </row>
    <row r="891" spans="1:8">
      <c r="A891" s="268"/>
      <c r="B891" s="259" t="s">
        <v>1325</v>
      </c>
      <c r="C891" s="259" t="s">
        <v>1324</v>
      </c>
      <c r="D891" s="326" t="s">
        <v>1323</v>
      </c>
      <c r="E891" s="257">
        <f>F891-4</f>
        <v>46323</v>
      </c>
      <c r="F891" s="257">
        <v>46327</v>
      </c>
      <c r="G891" s="257">
        <f>F891+36</f>
        <v>46363</v>
      </c>
    </row>
    <row r="892" spans="1:8">
      <c r="A892" s="268"/>
      <c r="B892" s="259" t="s">
        <v>1322</v>
      </c>
      <c r="C892" s="259" t="s">
        <v>1321</v>
      </c>
      <c r="D892" s="326"/>
      <c r="E892" s="257">
        <f>F892-4</f>
        <v>46330</v>
      </c>
      <c r="F892" s="257">
        <f>F891+7</f>
        <v>46334</v>
      </c>
      <c r="G892" s="257">
        <f>F892+36</f>
        <v>46370</v>
      </c>
    </row>
    <row r="893" spans="1:8" ht="16.5" customHeight="1">
      <c r="A893" s="268"/>
      <c r="B893" s="259" t="s">
        <v>1320</v>
      </c>
      <c r="C893" s="259" t="s">
        <v>1319</v>
      </c>
      <c r="D893" s="326"/>
      <c r="E893" s="257">
        <f>F893-4</f>
        <v>46337</v>
      </c>
      <c r="F893" s="257">
        <f>F892+7</f>
        <v>46341</v>
      </c>
      <c r="G893" s="257">
        <f>F893+36</f>
        <v>46377</v>
      </c>
    </row>
    <row r="894" spans="1:8">
      <c r="A894" s="268"/>
      <c r="B894" s="259" t="s">
        <v>1318</v>
      </c>
      <c r="C894" s="259" t="s">
        <v>1317</v>
      </c>
      <c r="D894" s="326"/>
      <c r="E894" s="257">
        <f>F894-4</f>
        <v>46344</v>
      </c>
      <c r="F894" s="257">
        <f>F893+7</f>
        <v>46348</v>
      </c>
      <c r="G894" s="257">
        <f>F894+36</f>
        <v>46384</v>
      </c>
    </row>
    <row r="895" spans="1:8">
      <c r="A895" s="268"/>
      <c r="B895" s="259" t="s">
        <v>1316</v>
      </c>
      <c r="C895" s="259" t="s">
        <v>1315</v>
      </c>
      <c r="D895" s="326"/>
      <c r="E895" s="257">
        <f>F895-4</f>
        <v>46351</v>
      </c>
      <c r="F895" s="257">
        <f>F894+7</f>
        <v>46355</v>
      </c>
      <c r="G895" s="257">
        <f>F895+36</f>
        <v>46391</v>
      </c>
    </row>
    <row r="896" spans="1:8">
      <c r="A896" s="268"/>
      <c r="B896" s="349"/>
      <c r="C896" s="348"/>
      <c r="D896" s="272"/>
      <c r="E896" s="271"/>
      <c r="F896" s="271"/>
      <c r="G896" s="271"/>
      <c r="H896" s="271" t="s">
        <v>103</v>
      </c>
    </row>
    <row r="897" spans="1:8">
      <c r="A897" s="330" t="s">
        <v>355</v>
      </c>
      <c r="B897" s="329"/>
      <c r="D897" s="269"/>
      <c r="E897" s="268"/>
      <c r="F897" s="268"/>
      <c r="G897" s="268"/>
    </row>
    <row r="898" spans="1:8">
      <c r="A898" s="268"/>
      <c r="B898" s="267" t="s">
        <v>4</v>
      </c>
      <c r="C898" s="267" t="s">
        <v>5</v>
      </c>
      <c r="D898" s="266" t="s">
        <v>6</v>
      </c>
      <c r="E898" s="263" t="s">
        <v>361</v>
      </c>
      <c r="F898" s="263" t="s">
        <v>361</v>
      </c>
      <c r="G898" s="257" t="s">
        <v>1314</v>
      </c>
      <c r="H898" s="263" t="s">
        <v>1313</v>
      </c>
    </row>
    <row r="899" spans="1:8">
      <c r="A899" s="268"/>
      <c r="B899" s="265"/>
      <c r="C899" s="265"/>
      <c r="D899" s="264"/>
      <c r="E899" s="263" t="s">
        <v>1016</v>
      </c>
      <c r="F899" s="263" t="s">
        <v>9</v>
      </c>
      <c r="G899" s="263" t="s">
        <v>10</v>
      </c>
      <c r="H899" s="263" t="s">
        <v>10</v>
      </c>
    </row>
    <row r="900" spans="1:8">
      <c r="A900" s="268"/>
      <c r="B900" s="259" t="s">
        <v>1064</v>
      </c>
      <c r="C900" s="259" t="s">
        <v>1312</v>
      </c>
      <c r="D900" s="326" t="s">
        <v>1311</v>
      </c>
      <c r="E900" s="257">
        <f>F900-4</f>
        <v>46324</v>
      </c>
      <c r="F900" s="257">
        <v>46328</v>
      </c>
      <c r="G900" s="257">
        <f>F900+34</f>
        <v>46362</v>
      </c>
      <c r="H900" s="347" t="s">
        <v>1306</v>
      </c>
    </row>
    <row r="901" spans="1:8">
      <c r="A901" s="268"/>
      <c r="B901" s="259" t="s">
        <v>1061</v>
      </c>
      <c r="C901" s="259" t="s">
        <v>1310</v>
      </c>
      <c r="D901" s="326"/>
      <c r="E901" s="257">
        <f>F901-4</f>
        <v>46331</v>
      </c>
      <c r="F901" s="257">
        <f>F900+7</f>
        <v>46335</v>
      </c>
      <c r="G901" s="257">
        <f>F901+34</f>
        <v>46369</v>
      </c>
      <c r="H901" s="347" t="s">
        <v>1306</v>
      </c>
    </row>
    <row r="902" spans="1:8" ht="16.5" customHeight="1">
      <c r="A902" s="268"/>
      <c r="B902" s="259" t="s">
        <v>1059</v>
      </c>
      <c r="C902" s="259" t="s">
        <v>1309</v>
      </c>
      <c r="D902" s="326"/>
      <c r="E902" s="257">
        <f>F902-4</f>
        <v>46338</v>
      </c>
      <c r="F902" s="257">
        <f>F901+7</f>
        <v>46342</v>
      </c>
      <c r="G902" s="257">
        <f>F902+34</f>
        <v>46376</v>
      </c>
      <c r="H902" s="347" t="s">
        <v>1306</v>
      </c>
    </row>
    <row r="903" spans="1:8">
      <c r="A903" s="268"/>
      <c r="B903" s="259" t="s">
        <v>1057</v>
      </c>
      <c r="C903" s="259" t="s">
        <v>1308</v>
      </c>
      <c r="D903" s="326"/>
      <c r="E903" s="257">
        <f>F903-4</f>
        <v>46345</v>
      </c>
      <c r="F903" s="257">
        <f>F902+7</f>
        <v>46349</v>
      </c>
      <c r="G903" s="257">
        <f>F903+34</f>
        <v>46383</v>
      </c>
      <c r="H903" s="347" t="s">
        <v>1306</v>
      </c>
    </row>
    <row r="904" spans="1:8">
      <c r="A904" s="268"/>
      <c r="B904" s="259" t="s">
        <v>1055</v>
      </c>
      <c r="C904" s="259" t="s">
        <v>1307</v>
      </c>
      <c r="D904" s="326"/>
      <c r="E904" s="257">
        <f>F904-4</f>
        <v>46352</v>
      </c>
      <c r="F904" s="257">
        <f>F903+7</f>
        <v>46356</v>
      </c>
      <c r="G904" s="257">
        <f>F904+34</f>
        <v>46390</v>
      </c>
      <c r="H904" s="347" t="s">
        <v>1306</v>
      </c>
    </row>
    <row r="906" spans="1:8">
      <c r="A906" s="303" t="s">
        <v>446</v>
      </c>
      <c r="B906" s="303"/>
      <c r="C906" s="303"/>
      <c r="D906" s="303"/>
      <c r="E906" s="303"/>
      <c r="F906" s="303"/>
      <c r="G906" s="303"/>
    </row>
    <row r="907" spans="1:8">
      <c r="A907" s="342" t="s">
        <v>447</v>
      </c>
    </row>
    <row r="908" spans="1:8">
      <c r="B908" s="267" t="s">
        <v>4</v>
      </c>
      <c r="C908" s="267" t="s">
        <v>5</v>
      </c>
      <c r="D908" s="335" t="s">
        <v>6</v>
      </c>
      <c r="E908" s="327" t="s">
        <v>361</v>
      </c>
      <c r="F908" s="327" t="s">
        <v>361</v>
      </c>
      <c r="G908" s="327" t="s">
        <v>448</v>
      </c>
    </row>
    <row r="909" spans="1:8">
      <c r="B909" s="265"/>
      <c r="C909" s="265"/>
      <c r="D909" s="334"/>
      <c r="E909" s="327" t="s">
        <v>1016</v>
      </c>
      <c r="F909" s="327" t="s">
        <v>9</v>
      </c>
      <c r="G909" s="327" t="s">
        <v>10</v>
      </c>
    </row>
    <row r="910" spans="1:8">
      <c r="B910" s="259" t="s">
        <v>1301</v>
      </c>
      <c r="C910" s="259" t="s">
        <v>1285</v>
      </c>
      <c r="D910" s="307" t="s">
        <v>1305</v>
      </c>
      <c r="E910" s="257">
        <f>F910-3</f>
        <v>46330</v>
      </c>
      <c r="F910" s="257">
        <v>46333</v>
      </c>
      <c r="G910" s="257">
        <f>F910+2</f>
        <v>46335</v>
      </c>
    </row>
    <row r="911" spans="1:8">
      <c r="B911" s="259" t="s">
        <v>1304</v>
      </c>
      <c r="C911" s="259" t="s">
        <v>1303</v>
      </c>
      <c r="D911" s="306"/>
      <c r="E911" s="257">
        <f>F911-3</f>
        <v>46337</v>
      </c>
      <c r="F911" s="257">
        <f>F910+7</f>
        <v>46340</v>
      </c>
      <c r="G911" s="257">
        <f>F911+2</f>
        <v>46342</v>
      </c>
    </row>
    <row r="912" spans="1:8">
      <c r="B912" s="259" t="s">
        <v>1302</v>
      </c>
      <c r="C912" s="259" t="s">
        <v>1276</v>
      </c>
      <c r="D912" s="306"/>
      <c r="E912" s="257">
        <f>F912-3</f>
        <v>46344</v>
      </c>
      <c r="F912" s="257">
        <f>F911+7</f>
        <v>46347</v>
      </c>
      <c r="G912" s="257">
        <f>F912+2</f>
        <v>46349</v>
      </c>
    </row>
    <row r="913" spans="1:7">
      <c r="B913" s="259" t="s">
        <v>1301</v>
      </c>
      <c r="C913" s="259" t="s">
        <v>1278</v>
      </c>
      <c r="D913" s="306"/>
      <c r="E913" s="257">
        <f>F913-3</f>
        <v>46351</v>
      </c>
      <c r="F913" s="257">
        <f>F912+7</f>
        <v>46354</v>
      </c>
      <c r="G913" s="257">
        <f>F913+2</f>
        <v>46356</v>
      </c>
    </row>
    <row r="914" spans="1:7">
      <c r="B914" s="259"/>
      <c r="C914" s="259"/>
      <c r="D914" s="305"/>
      <c r="E914" s="257">
        <f>F914-3</f>
        <v>46358</v>
      </c>
      <c r="F914" s="257">
        <f>F913+7</f>
        <v>46361</v>
      </c>
      <c r="G914" s="257">
        <f>F914+2</f>
        <v>46363</v>
      </c>
    </row>
    <row r="915" spans="1:7">
      <c r="B915" s="309" t="s">
        <v>103</v>
      </c>
      <c r="C915" s="271" t="s">
        <v>103</v>
      </c>
      <c r="D915" s="309"/>
      <c r="E915" s="271"/>
      <c r="F915" s="271"/>
      <c r="G915" s="271"/>
    </row>
    <row r="916" spans="1:7">
      <c r="B916" s="267" t="s">
        <v>4</v>
      </c>
      <c r="C916" s="267" t="s">
        <v>5</v>
      </c>
      <c r="D916" s="335" t="s">
        <v>6</v>
      </c>
      <c r="E916" s="327" t="s">
        <v>361</v>
      </c>
      <c r="F916" s="327" t="s">
        <v>361</v>
      </c>
      <c r="G916" s="327" t="s">
        <v>448</v>
      </c>
    </row>
    <row r="917" spans="1:7">
      <c r="B917" s="265"/>
      <c r="C917" s="265"/>
      <c r="D917" s="334"/>
      <c r="E917" s="327" t="s">
        <v>1016</v>
      </c>
      <c r="F917" s="327" t="s">
        <v>9</v>
      </c>
      <c r="G917" s="327" t="s">
        <v>10</v>
      </c>
    </row>
    <row r="918" spans="1:7">
      <c r="B918" s="259" t="s">
        <v>402</v>
      </c>
      <c r="C918" s="259" t="s">
        <v>1271</v>
      </c>
      <c r="D918" s="307" t="s">
        <v>1300</v>
      </c>
      <c r="E918" s="257">
        <f>F918-3</f>
        <v>46328</v>
      </c>
      <c r="F918" s="257">
        <v>46331</v>
      </c>
      <c r="G918" s="257">
        <f>F918+2</f>
        <v>46333</v>
      </c>
    </row>
    <row r="919" spans="1:7" ht="16.5" customHeight="1">
      <c r="B919" s="259" t="s">
        <v>1299</v>
      </c>
      <c r="C919" s="259" t="s">
        <v>1298</v>
      </c>
      <c r="D919" s="306"/>
      <c r="E919" s="257">
        <f>F919-3</f>
        <v>46335</v>
      </c>
      <c r="F919" s="257">
        <f>F918+7</f>
        <v>46338</v>
      </c>
      <c r="G919" s="257">
        <f>F919+2</f>
        <v>46340</v>
      </c>
    </row>
    <row r="920" spans="1:7">
      <c r="B920" s="259" t="s">
        <v>1297</v>
      </c>
      <c r="C920" s="259" t="s">
        <v>1296</v>
      </c>
      <c r="D920" s="306"/>
      <c r="E920" s="257">
        <f>F920-3</f>
        <v>46342</v>
      </c>
      <c r="F920" s="257">
        <f>F919+7</f>
        <v>46345</v>
      </c>
      <c r="G920" s="257">
        <f>F920+2</f>
        <v>46347</v>
      </c>
    </row>
    <row r="921" spans="1:7">
      <c r="B921" s="259" t="s">
        <v>402</v>
      </c>
      <c r="C921" s="259" t="s">
        <v>1276</v>
      </c>
      <c r="D921" s="306"/>
      <c r="E921" s="257">
        <f>F921-3</f>
        <v>46349</v>
      </c>
      <c r="F921" s="257">
        <f>F920+7</f>
        <v>46352</v>
      </c>
      <c r="G921" s="257">
        <f>F921+2</f>
        <v>46354</v>
      </c>
    </row>
    <row r="922" spans="1:7">
      <c r="B922" s="259"/>
      <c r="C922" s="259"/>
      <c r="D922" s="305"/>
      <c r="E922" s="257">
        <f>F922-3</f>
        <v>46356</v>
      </c>
      <c r="F922" s="257">
        <f>F921+7</f>
        <v>46359</v>
      </c>
      <c r="G922" s="257">
        <f>F922+2</f>
        <v>46361</v>
      </c>
    </row>
    <row r="923" spans="1:7">
      <c r="B923" s="254"/>
      <c r="C923" s="254"/>
    </row>
    <row r="924" spans="1:7">
      <c r="A924" s="342" t="s">
        <v>449</v>
      </c>
      <c r="C924" s="255"/>
    </row>
    <row r="925" spans="1:7">
      <c r="B925" s="267" t="s">
        <v>4</v>
      </c>
      <c r="C925" s="267" t="s">
        <v>5</v>
      </c>
      <c r="D925" s="335" t="s">
        <v>6</v>
      </c>
      <c r="E925" s="327" t="s">
        <v>361</v>
      </c>
      <c r="F925" s="327" t="s">
        <v>361</v>
      </c>
      <c r="G925" s="327" t="s">
        <v>449</v>
      </c>
    </row>
    <row r="926" spans="1:7">
      <c r="B926" s="265"/>
      <c r="C926" s="265"/>
      <c r="D926" s="334"/>
      <c r="E926" s="327" t="s">
        <v>1016</v>
      </c>
      <c r="F926" s="327" t="s">
        <v>9</v>
      </c>
      <c r="G926" s="327" t="s">
        <v>10</v>
      </c>
    </row>
    <row r="927" spans="1:7">
      <c r="B927" s="259" t="s">
        <v>1293</v>
      </c>
      <c r="C927" s="259" t="s">
        <v>1260</v>
      </c>
      <c r="D927" s="307" t="s">
        <v>1294</v>
      </c>
      <c r="E927" s="257">
        <f>F927-4</f>
        <v>46329</v>
      </c>
      <c r="F927" s="257">
        <v>46333</v>
      </c>
      <c r="G927" s="257">
        <f>F927+3</f>
        <v>46336</v>
      </c>
    </row>
    <row r="928" spans="1:7">
      <c r="B928" s="259" t="s">
        <v>1292</v>
      </c>
      <c r="C928" s="259" t="s">
        <v>758</v>
      </c>
      <c r="D928" s="306"/>
      <c r="E928" s="257">
        <f>F928-4</f>
        <v>46336</v>
      </c>
      <c r="F928" s="257">
        <f>F927+7</f>
        <v>46340</v>
      </c>
      <c r="G928" s="257">
        <f>F928+3</f>
        <v>46343</v>
      </c>
    </row>
    <row r="929" spans="1:7">
      <c r="B929" s="259" t="s">
        <v>1293</v>
      </c>
      <c r="C929" s="259" t="s">
        <v>753</v>
      </c>
      <c r="D929" s="306"/>
      <c r="E929" s="257">
        <f>F929-4</f>
        <v>46343</v>
      </c>
      <c r="F929" s="257">
        <f>F928+7</f>
        <v>46347</v>
      </c>
      <c r="G929" s="257">
        <f>F929+3</f>
        <v>46350</v>
      </c>
    </row>
    <row r="930" spans="1:7">
      <c r="B930" s="259" t="s">
        <v>1292</v>
      </c>
      <c r="C930" s="259" t="s">
        <v>760</v>
      </c>
      <c r="D930" s="306"/>
      <c r="E930" s="257">
        <f>F930-4</f>
        <v>46350</v>
      </c>
      <c r="F930" s="257">
        <f>F929+7</f>
        <v>46354</v>
      </c>
      <c r="G930" s="257">
        <f>F930+3</f>
        <v>46357</v>
      </c>
    </row>
    <row r="931" spans="1:7">
      <c r="B931" s="259" t="s">
        <v>103</v>
      </c>
      <c r="C931" s="259" t="s">
        <v>103</v>
      </c>
      <c r="D931" s="305"/>
      <c r="E931" s="257">
        <f>F931-4</f>
        <v>46357</v>
      </c>
      <c r="F931" s="257">
        <f>F930+7</f>
        <v>46361</v>
      </c>
      <c r="G931" s="257">
        <f>F931+3</f>
        <v>46364</v>
      </c>
    </row>
    <row r="932" spans="1:7">
      <c r="B932" s="274"/>
      <c r="C932" s="274"/>
      <c r="D932" s="309"/>
      <c r="E932" s="271"/>
      <c r="F932" s="271"/>
      <c r="G932" s="271"/>
    </row>
    <row r="933" spans="1:7">
      <c r="A933" s="342" t="s">
        <v>1295</v>
      </c>
      <c r="B933" s="254"/>
      <c r="C933" s="254"/>
    </row>
    <row r="934" spans="1:7">
      <c r="B934" s="267" t="s">
        <v>4</v>
      </c>
      <c r="C934" s="267" t="s">
        <v>5</v>
      </c>
      <c r="D934" s="335" t="s">
        <v>6</v>
      </c>
      <c r="E934" s="327" t="s">
        <v>361</v>
      </c>
      <c r="F934" s="327" t="s">
        <v>361</v>
      </c>
      <c r="G934" s="327" t="s">
        <v>1295</v>
      </c>
    </row>
    <row r="935" spans="1:7">
      <c r="B935" s="265"/>
      <c r="C935" s="265"/>
      <c r="D935" s="334"/>
      <c r="E935" s="327" t="s">
        <v>1016</v>
      </c>
      <c r="F935" s="327" t="s">
        <v>9</v>
      </c>
      <c r="G935" s="327" t="s">
        <v>10</v>
      </c>
    </row>
    <row r="936" spans="1:7">
      <c r="B936" s="259" t="s">
        <v>1293</v>
      </c>
      <c r="C936" s="259" t="s">
        <v>1260</v>
      </c>
      <c r="D936" s="307" t="s">
        <v>1294</v>
      </c>
      <c r="E936" s="257">
        <f>F936-4</f>
        <v>46329</v>
      </c>
      <c r="F936" s="257">
        <v>46333</v>
      </c>
      <c r="G936" s="257">
        <f>F936+2</f>
        <v>46335</v>
      </c>
    </row>
    <row r="937" spans="1:7">
      <c r="B937" s="259" t="s">
        <v>1292</v>
      </c>
      <c r="C937" s="259" t="s">
        <v>758</v>
      </c>
      <c r="D937" s="306"/>
      <c r="E937" s="257">
        <f>F937-4</f>
        <v>46336</v>
      </c>
      <c r="F937" s="257">
        <f>F936+7</f>
        <v>46340</v>
      </c>
      <c r="G937" s="257">
        <f>F937+2</f>
        <v>46342</v>
      </c>
    </row>
    <row r="938" spans="1:7">
      <c r="B938" s="259" t="s">
        <v>1293</v>
      </c>
      <c r="C938" s="259" t="s">
        <v>753</v>
      </c>
      <c r="D938" s="306"/>
      <c r="E938" s="257">
        <f>F938-4</f>
        <v>46343</v>
      </c>
      <c r="F938" s="257">
        <f>F937+7</f>
        <v>46347</v>
      </c>
      <c r="G938" s="257">
        <f>F938+2</f>
        <v>46349</v>
      </c>
    </row>
    <row r="939" spans="1:7">
      <c r="B939" s="259" t="s">
        <v>1292</v>
      </c>
      <c r="C939" s="259" t="s">
        <v>760</v>
      </c>
      <c r="D939" s="306"/>
      <c r="E939" s="257">
        <f>F939-4</f>
        <v>46350</v>
      </c>
      <c r="F939" s="257">
        <f>F938+7</f>
        <v>46354</v>
      </c>
      <c r="G939" s="257">
        <f>F939+2</f>
        <v>46356</v>
      </c>
    </row>
    <row r="940" spans="1:7">
      <c r="B940" s="259" t="s">
        <v>103</v>
      </c>
      <c r="C940" s="259" t="s">
        <v>103</v>
      </c>
      <c r="D940" s="305"/>
      <c r="E940" s="257">
        <f>F940-4</f>
        <v>46357</v>
      </c>
      <c r="F940" s="257">
        <f>F939+7</f>
        <v>46361</v>
      </c>
      <c r="G940" s="257">
        <f>F940+2</f>
        <v>46363</v>
      </c>
    </row>
    <row r="941" spans="1:7">
      <c r="B941" s="292"/>
      <c r="C941" s="274"/>
      <c r="D941" s="309"/>
      <c r="E941" s="271"/>
      <c r="F941" s="271"/>
      <c r="G941" s="271"/>
    </row>
    <row r="942" spans="1:7">
      <c r="A942" s="346" t="s">
        <v>450</v>
      </c>
      <c r="B942" s="345"/>
    </row>
    <row r="943" spans="1:7">
      <c r="B943" s="267" t="s">
        <v>4</v>
      </c>
      <c r="C943" s="267" t="s">
        <v>5</v>
      </c>
      <c r="D943" s="335" t="s">
        <v>6</v>
      </c>
      <c r="E943" s="327" t="s">
        <v>361</v>
      </c>
      <c r="F943" s="327" t="s">
        <v>361</v>
      </c>
      <c r="G943" s="327" t="s">
        <v>451</v>
      </c>
    </row>
    <row r="944" spans="1:7">
      <c r="B944" s="265"/>
      <c r="C944" s="265"/>
      <c r="D944" s="334"/>
      <c r="E944" s="327" t="s">
        <v>1016</v>
      </c>
      <c r="F944" s="327" t="s">
        <v>9</v>
      </c>
      <c r="G944" s="327" t="s">
        <v>10</v>
      </c>
    </row>
    <row r="945" spans="2:7">
      <c r="B945" s="259" t="s">
        <v>1290</v>
      </c>
      <c r="C945" s="259" t="s">
        <v>753</v>
      </c>
      <c r="D945" s="326" t="s">
        <v>1291</v>
      </c>
      <c r="E945" s="257">
        <f>F945-4</f>
        <v>46327</v>
      </c>
      <c r="F945" s="257">
        <v>46331</v>
      </c>
      <c r="G945" s="257">
        <f>F945+2</f>
        <v>46333</v>
      </c>
    </row>
    <row r="946" spans="2:7">
      <c r="B946" s="259" t="s">
        <v>1290</v>
      </c>
      <c r="C946" s="259" t="s">
        <v>754</v>
      </c>
      <c r="D946" s="326"/>
      <c r="E946" s="257">
        <f>F946-4</f>
        <v>46334</v>
      </c>
      <c r="F946" s="257">
        <f>F945+7</f>
        <v>46338</v>
      </c>
      <c r="G946" s="257">
        <f>G945+7</f>
        <v>46340</v>
      </c>
    </row>
    <row r="947" spans="2:7">
      <c r="B947" s="282" t="s">
        <v>17</v>
      </c>
      <c r="C947" s="282" t="s">
        <v>103</v>
      </c>
      <c r="D947" s="326"/>
      <c r="E947" s="281">
        <f>F947-4</f>
        <v>46341</v>
      </c>
      <c r="F947" s="281">
        <f>F946+7</f>
        <v>46345</v>
      </c>
      <c r="G947" s="281">
        <f>G946+7</f>
        <v>46347</v>
      </c>
    </row>
    <row r="948" spans="2:7">
      <c r="B948" s="259" t="s">
        <v>1290</v>
      </c>
      <c r="C948" s="259" t="s">
        <v>756</v>
      </c>
      <c r="D948" s="326"/>
      <c r="E948" s="257">
        <f>F948-4</f>
        <v>46348</v>
      </c>
      <c r="F948" s="257">
        <f>F947+7</f>
        <v>46352</v>
      </c>
      <c r="G948" s="257">
        <f>G947+7</f>
        <v>46354</v>
      </c>
    </row>
    <row r="949" spans="2:7">
      <c r="B949" s="259" t="s">
        <v>1290</v>
      </c>
      <c r="C949" s="259" t="s">
        <v>1289</v>
      </c>
      <c r="D949" s="326"/>
      <c r="E949" s="257">
        <f>F949-4</f>
        <v>46355</v>
      </c>
      <c r="F949" s="257">
        <f>F948+7</f>
        <v>46359</v>
      </c>
      <c r="G949" s="257">
        <f>G948+7</f>
        <v>46361</v>
      </c>
    </row>
    <row r="950" spans="2:7">
      <c r="B950" s="292"/>
      <c r="C950" s="292"/>
      <c r="D950" s="309"/>
      <c r="E950" s="271"/>
      <c r="F950" s="271"/>
      <c r="G950" s="271"/>
    </row>
    <row r="951" spans="2:7">
      <c r="B951" s="267" t="s">
        <v>4</v>
      </c>
      <c r="C951" s="267" t="s">
        <v>5</v>
      </c>
      <c r="D951" s="335" t="s">
        <v>6</v>
      </c>
      <c r="E951" s="327" t="s">
        <v>361</v>
      </c>
      <c r="F951" s="327" t="s">
        <v>361</v>
      </c>
      <c r="G951" s="327" t="s">
        <v>451</v>
      </c>
    </row>
    <row r="952" spans="2:7">
      <c r="B952" s="265"/>
      <c r="C952" s="265"/>
      <c r="D952" s="334"/>
      <c r="E952" s="327" t="s">
        <v>1016</v>
      </c>
      <c r="F952" s="327" t="s">
        <v>9</v>
      </c>
      <c r="G952" s="327" t="s">
        <v>10</v>
      </c>
    </row>
    <row r="953" spans="2:7">
      <c r="B953" s="259" t="s">
        <v>1287</v>
      </c>
      <c r="C953" s="259" t="s">
        <v>1260</v>
      </c>
      <c r="D953" s="326" t="s">
        <v>1288</v>
      </c>
      <c r="E953" s="257">
        <f>F953-4</f>
        <v>46328</v>
      </c>
      <c r="F953" s="257">
        <v>46332</v>
      </c>
      <c r="G953" s="257">
        <f>F953+3</f>
        <v>46335</v>
      </c>
    </row>
    <row r="954" spans="2:7">
      <c r="B954" s="259" t="s">
        <v>1286</v>
      </c>
      <c r="C954" s="259" t="s">
        <v>1248</v>
      </c>
      <c r="D954" s="326"/>
      <c r="E954" s="257">
        <f>E953+7</f>
        <v>46335</v>
      </c>
      <c r="F954" s="257">
        <f>F953+7</f>
        <v>46339</v>
      </c>
      <c r="G954" s="257">
        <f>F954+3</f>
        <v>46342</v>
      </c>
    </row>
    <row r="955" spans="2:7">
      <c r="B955" s="259" t="s">
        <v>1287</v>
      </c>
      <c r="C955" s="259" t="s">
        <v>753</v>
      </c>
      <c r="D955" s="326"/>
      <c r="E955" s="257">
        <f>E954+7</f>
        <v>46342</v>
      </c>
      <c r="F955" s="257">
        <f>F954+7</f>
        <v>46346</v>
      </c>
      <c r="G955" s="257">
        <f>F955+3</f>
        <v>46349</v>
      </c>
    </row>
    <row r="956" spans="2:7">
      <c r="B956" s="259" t="s">
        <v>1286</v>
      </c>
      <c r="C956" s="259" t="s">
        <v>754</v>
      </c>
      <c r="D956" s="326"/>
      <c r="E956" s="257">
        <f>E955+7</f>
        <v>46349</v>
      </c>
      <c r="F956" s="257">
        <f>F955+7</f>
        <v>46353</v>
      </c>
      <c r="G956" s="257">
        <f>F956+3</f>
        <v>46356</v>
      </c>
    </row>
    <row r="957" spans="2:7">
      <c r="B957" s="259" t="s">
        <v>103</v>
      </c>
      <c r="C957" s="259" t="s">
        <v>103</v>
      </c>
      <c r="D957" s="326"/>
      <c r="E957" s="257">
        <f>E956+7</f>
        <v>46356</v>
      </c>
      <c r="F957" s="257">
        <f>F956+7</f>
        <v>46360</v>
      </c>
      <c r="G957" s="257">
        <f>F957+3</f>
        <v>46363</v>
      </c>
    </row>
    <row r="959" spans="2:7">
      <c r="B959" s="267" t="s">
        <v>4</v>
      </c>
      <c r="C959" s="267" t="s">
        <v>5</v>
      </c>
      <c r="D959" s="335" t="s">
        <v>6</v>
      </c>
      <c r="E959" s="327" t="s">
        <v>361</v>
      </c>
      <c r="F959" s="327" t="s">
        <v>361</v>
      </c>
      <c r="G959" s="327" t="s">
        <v>451</v>
      </c>
    </row>
    <row r="960" spans="2:7">
      <c r="B960" s="265"/>
      <c r="C960" s="265"/>
      <c r="D960" s="334"/>
      <c r="E960" s="327" t="s">
        <v>1016</v>
      </c>
      <c r="F960" s="327" t="s">
        <v>9</v>
      </c>
      <c r="G960" s="327" t="s">
        <v>10</v>
      </c>
    </row>
    <row r="961" spans="1:7">
      <c r="B961" s="259" t="s">
        <v>1279</v>
      </c>
      <c r="C961" s="259" t="s">
        <v>1285</v>
      </c>
      <c r="D961" s="326" t="s">
        <v>1284</v>
      </c>
      <c r="E961" s="257">
        <f>F961-4</f>
        <v>46329</v>
      </c>
      <c r="F961" s="257">
        <v>46333</v>
      </c>
      <c r="G961" s="257">
        <f>F961+3</f>
        <v>46336</v>
      </c>
    </row>
    <row r="962" spans="1:7">
      <c r="B962" s="259" t="s">
        <v>1283</v>
      </c>
      <c r="C962" s="259" t="s">
        <v>1282</v>
      </c>
      <c r="D962" s="326"/>
      <c r="E962" s="257">
        <f>E961+7</f>
        <v>46336</v>
      </c>
      <c r="F962" s="257">
        <f>F961+7</f>
        <v>46340</v>
      </c>
      <c r="G962" s="257">
        <f>G961+7</f>
        <v>46343</v>
      </c>
    </row>
    <row r="963" spans="1:7">
      <c r="B963" s="259" t="s">
        <v>1281</v>
      </c>
      <c r="C963" s="259" t="s">
        <v>1280</v>
      </c>
      <c r="D963" s="326"/>
      <c r="E963" s="257">
        <f>E962+7</f>
        <v>46343</v>
      </c>
      <c r="F963" s="257">
        <f>F962+7</f>
        <v>46347</v>
      </c>
      <c r="G963" s="257">
        <f>G962+7</f>
        <v>46350</v>
      </c>
    </row>
    <row r="964" spans="1:7">
      <c r="B964" s="259" t="s">
        <v>1279</v>
      </c>
      <c r="C964" s="259" t="s">
        <v>1278</v>
      </c>
      <c r="D964" s="326"/>
      <c r="E964" s="257">
        <f>E963+7</f>
        <v>46350</v>
      </c>
      <c r="F964" s="257">
        <f>F963+7</f>
        <v>46354</v>
      </c>
      <c r="G964" s="257">
        <f>G963+7</f>
        <v>46357</v>
      </c>
    </row>
    <row r="965" spans="1:7">
      <c r="B965" s="259"/>
      <c r="C965" s="259"/>
      <c r="D965" s="326"/>
      <c r="E965" s="257">
        <f>E964+7</f>
        <v>46357</v>
      </c>
      <c r="F965" s="257">
        <f>F964+7</f>
        <v>46361</v>
      </c>
      <c r="G965" s="257">
        <f>G964+7</f>
        <v>46364</v>
      </c>
    </row>
    <row r="966" spans="1:7">
      <c r="B966" s="254"/>
      <c r="C966" s="254"/>
    </row>
    <row r="967" spans="1:7">
      <c r="A967" s="342" t="s">
        <v>452</v>
      </c>
    </row>
    <row r="968" spans="1:7">
      <c r="B968" s="267" t="s">
        <v>4</v>
      </c>
      <c r="C968" s="267" t="s">
        <v>5</v>
      </c>
      <c r="D968" s="335" t="s">
        <v>6</v>
      </c>
      <c r="E968" s="327" t="s">
        <v>361</v>
      </c>
      <c r="F968" s="327" t="s">
        <v>361</v>
      </c>
      <c r="G968" s="327" t="s">
        <v>452</v>
      </c>
    </row>
    <row r="969" spans="1:7">
      <c r="B969" s="265"/>
      <c r="C969" s="265"/>
      <c r="D969" s="334"/>
      <c r="E969" s="327" t="s">
        <v>1016</v>
      </c>
      <c r="F969" s="327" t="s">
        <v>9</v>
      </c>
      <c r="G969" s="327" t="s">
        <v>10</v>
      </c>
    </row>
    <row r="970" spans="1:7">
      <c r="B970" s="259" t="s">
        <v>1277</v>
      </c>
      <c r="C970" s="259" t="s">
        <v>1276</v>
      </c>
      <c r="D970" s="326" t="s">
        <v>1275</v>
      </c>
      <c r="E970" s="257">
        <f>F970-5</f>
        <v>46324</v>
      </c>
      <c r="F970" s="257">
        <v>46329</v>
      </c>
      <c r="G970" s="257">
        <f>F970+3</f>
        <v>46332</v>
      </c>
    </row>
    <row r="971" spans="1:7">
      <c r="B971" s="259" t="s">
        <v>1274</v>
      </c>
      <c r="C971" s="259" t="s">
        <v>1271</v>
      </c>
      <c r="D971" s="326"/>
      <c r="E971" s="257">
        <f>F971-5</f>
        <v>46331</v>
      </c>
      <c r="F971" s="257">
        <f>F970+7</f>
        <v>46336</v>
      </c>
      <c r="G971" s="257">
        <f>F971+3</f>
        <v>46339</v>
      </c>
    </row>
    <row r="972" spans="1:7">
      <c r="B972" s="259" t="s">
        <v>1273</v>
      </c>
      <c r="C972" s="259" t="s">
        <v>1271</v>
      </c>
      <c r="D972" s="326"/>
      <c r="E972" s="257">
        <f>F972-5</f>
        <v>46338</v>
      </c>
      <c r="F972" s="257">
        <f>F971+7</f>
        <v>46343</v>
      </c>
      <c r="G972" s="257">
        <f>F972+3</f>
        <v>46346</v>
      </c>
    </row>
    <row r="973" spans="1:7">
      <c r="B973" s="259" t="s">
        <v>1272</v>
      </c>
      <c r="C973" s="259" t="s">
        <v>1271</v>
      </c>
      <c r="D973" s="326"/>
      <c r="E973" s="257">
        <f>F973-5</f>
        <v>46345</v>
      </c>
      <c r="F973" s="257">
        <f>F972+7</f>
        <v>46350</v>
      </c>
      <c r="G973" s="257">
        <f>F973+3</f>
        <v>46353</v>
      </c>
    </row>
    <row r="974" spans="1:7">
      <c r="B974" s="259"/>
      <c r="C974" s="259"/>
      <c r="D974" s="326"/>
      <c r="E974" s="257">
        <f>F974-5</f>
        <v>46352</v>
      </c>
      <c r="F974" s="257">
        <f>F973+7</f>
        <v>46357</v>
      </c>
      <c r="G974" s="257">
        <f>F974+3</f>
        <v>46360</v>
      </c>
    </row>
    <row r="975" spans="1:7">
      <c r="B975" s="254" t="s">
        <v>103</v>
      </c>
      <c r="C975" s="254"/>
      <c r="F975" s="271"/>
      <c r="G975" s="271"/>
    </row>
    <row r="976" spans="1:7">
      <c r="B976" s="267" t="s">
        <v>4</v>
      </c>
      <c r="C976" s="267" t="s">
        <v>5</v>
      </c>
      <c r="D976" s="335" t="s">
        <v>6</v>
      </c>
      <c r="E976" s="327" t="s">
        <v>361</v>
      </c>
      <c r="F976" s="327" t="s">
        <v>361</v>
      </c>
      <c r="G976" s="327" t="s">
        <v>452</v>
      </c>
    </row>
    <row r="977" spans="1:7">
      <c r="B977" s="265"/>
      <c r="C977" s="265"/>
      <c r="D977" s="334"/>
      <c r="E977" s="327" t="s">
        <v>1016</v>
      </c>
      <c r="F977" s="327" t="s">
        <v>9</v>
      </c>
      <c r="G977" s="327" t="s">
        <v>10</v>
      </c>
    </row>
    <row r="978" spans="1:7">
      <c r="B978" s="259" t="s">
        <v>1269</v>
      </c>
      <c r="C978" s="259" t="s">
        <v>1260</v>
      </c>
      <c r="D978" s="326" t="s">
        <v>1270</v>
      </c>
      <c r="E978" s="257">
        <f>F978-4</f>
        <v>46328</v>
      </c>
      <c r="F978" s="257">
        <v>46332</v>
      </c>
      <c r="G978" s="257">
        <f>F978+2</f>
        <v>46334</v>
      </c>
    </row>
    <row r="979" spans="1:7">
      <c r="B979" s="259" t="s">
        <v>1269</v>
      </c>
      <c r="C979" s="259" t="s">
        <v>1248</v>
      </c>
      <c r="D979" s="326"/>
      <c r="E979" s="257">
        <f>F979-4</f>
        <v>46335</v>
      </c>
      <c r="F979" s="257">
        <f>F978+7</f>
        <v>46339</v>
      </c>
      <c r="G979" s="257">
        <f>F979+2</f>
        <v>46341</v>
      </c>
    </row>
    <row r="980" spans="1:7">
      <c r="B980" s="259" t="s">
        <v>1269</v>
      </c>
      <c r="C980" s="259" t="s">
        <v>753</v>
      </c>
      <c r="D980" s="326"/>
      <c r="E980" s="257">
        <f>F980-4</f>
        <v>46342</v>
      </c>
      <c r="F980" s="257">
        <f>F979+7</f>
        <v>46346</v>
      </c>
      <c r="G980" s="257">
        <f>F980+2</f>
        <v>46348</v>
      </c>
    </row>
    <row r="981" spans="1:7">
      <c r="B981" s="282" t="s">
        <v>17</v>
      </c>
      <c r="C981" s="282" t="s">
        <v>103</v>
      </c>
      <c r="D981" s="326"/>
      <c r="E981" s="281">
        <f>F981-4</f>
        <v>46349</v>
      </c>
      <c r="F981" s="281">
        <f>F980+7</f>
        <v>46353</v>
      </c>
      <c r="G981" s="281">
        <f>F981+2</f>
        <v>46355</v>
      </c>
    </row>
    <row r="982" spans="1:7">
      <c r="B982" s="259" t="s">
        <v>1269</v>
      </c>
      <c r="C982" s="259" t="s">
        <v>755</v>
      </c>
      <c r="D982" s="326"/>
      <c r="E982" s="257">
        <f>F982-4</f>
        <v>46356</v>
      </c>
      <c r="F982" s="257">
        <f>F981+7</f>
        <v>46360</v>
      </c>
      <c r="G982" s="257">
        <f>F982+2</f>
        <v>46362</v>
      </c>
    </row>
    <row r="983" spans="1:7">
      <c r="B983" s="292"/>
      <c r="C983" s="292"/>
      <c r="D983" s="309"/>
      <c r="E983" s="271"/>
      <c r="F983" s="271"/>
      <c r="G983" s="271"/>
    </row>
    <row r="984" spans="1:7">
      <c r="B984" s="267" t="s">
        <v>4</v>
      </c>
      <c r="C984" s="267" t="s">
        <v>5</v>
      </c>
      <c r="D984" s="335" t="s">
        <v>6</v>
      </c>
      <c r="E984" s="327" t="s">
        <v>361</v>
      </c>
      <c r="F984" s="327" t="s">
        <v>361</v>
      </c>
      <c r="G984" s="327" t="s">
        <v>452</v>
      </c>
    </row>
    <row r="985" spans="1:7">
      <c r="B985" s="265"/>
      <c r="C985" s="265"/>
      <c r="D985" s="334"/>
      <c r="E985" s="327" t="s">
        <v>1016</v>
      </c>
      <c r="F985" s="327" t="s">
        <v>9</v>
      </c>
      <c r="G985" s="327" t="s">
        <v>10</v>
      </c>
    </row>
    <row r="986" spans="1:7">
      <c r="B986" s="259" t="s">
        <v>1263</v>
      </c>
      <c r="C986" s="259" t="s">
        <v>1268</v>
      </c>
      <c r="D986" s="307" t="s">
        <v>1267</v>
      </c>
      <c r="E986" s="257">
        <f>F986-4</f>
        <v>46323</v>
      </c>
      <c r="F986" s="257">
        <v>46327</v>
      </c>
      <c r="G986" s="257">
        <f>F986+2</f>
        <v>46329</v>
      </c>
    </row>
    <row r="987" spans="1:7">
      <c r="B987" s="259" t="s">
        <v>1263</v>
      </c>
      <c r="C987" s="259" t="s">
        <v>1266</v>
      </c>
      <c r="D987" s="306"/>
      <c r="E987" s="257">
        <f>E986+7</f>
        <v>46330</v>
      </c>
      <c r="F987" s="257">
        <f>F986+7</f>
        <v>46334</v>
      </c>
      <c r="G987" s="257">
        <f>F987+2</f>
        <v>46336</v>
      </c>
    </row>
    <row r="988" spans="1:7">
      <c r="B988" s="259" t="s">
        <v>1263</v>
      </c>
      <c r="C988" s="259" t="s">
        <v>1265</v>
      </c>
      <c r="D988" s="306"/>
      <c r="E988" s="257">
        <f>E987+7</f>
        <v>46337</v>
      </c>
      <c r="F988" s="257">
        <f>F987+7</f>
        <v>46341</v>
      </c>
      <c r="G988" s="257">
        <f>F988+2</f>
        <v>46343</v>
      </c>
    </row>
    <row r="989" spans="1:7">
      <c r="B989" s="259" t="s">
        <v>1263</v>
      </c>
      <c r="C989" s="259" t="s">
        <v>1264</v>
      </c>
      <c r="D989" s="306"/>
      <c r="E989" s="257">
        <f>E988+7</f>
        <v>46344</v>
      </c>
      <c r="F989" s="257">
        <f>F988+7</f>
        <v>46348</v>
      </c>
      <c r="G989" s="257">
        <f>F989+2</f>
        <v>46350</v>
      </c>
    </row>
    <row r="990" spans="1:7">
      <c r="B990" s="259" t="s">
        <v>1263</v>
      </c>
      <c r="C990" s="259" t="s">
        <v>1262</v>
      </c>
      <c r="D990" s="305"/>
      <c r="E990" s="257">
        <f>E989+7</f>
        <v>46351</v>
      </c>
      <c r="F990" s="257">
        <f>F989+7</f>
        <v>46355</v>
      </c>
      <c r="G990" s="257">
        <f>F990+2</f>
        <v>46357</v>
      </c>
    </row>
    <row r="991" spans="1:7">
      <c r="B991" s="344"/>
      <c r="C991" s="343"/>
    </row>
    <row r="992" spans="1:7">
      <c r="A992" s="342" t="s">
        <v>453</v>
      </c>
      <c r="B992" s="255"/>
      <c r="C992" s="255" t="s">
        <v>103</v>
      </c>
    </row>
    <row r="993" spans="1:7">
      <c r="A993" s="342"/>
      <c r="B993" s="267" t="s">
        <v>4</v>
      </c>
      <c r="C993" s="267" t="s">
        <v>5</v>
      </c>
      <c r="D993" s="335" t="s">
        <v>6</v>
      </c>
      <c r="E993" s="327" t="s">
        <v>361</v>
      </c>
      <c r="F993" s="327" t="s">
        <v>361</v>
      </c>
      <c r="G993" s="327" t="s">
        <v>453</v>
      </c>
    </row>
    <row r="994" spans="1:7">
      <c r="B994" s="265"/>
      <c r="C994" s="265"/>
      <c r="D994" s="334"/>
      <c r="E994" s="327" t="s">
        <v>1016</v>
      </c>
      <c r="F994" s="327" t="s">
        <v>9</v>
      </c>
      <c r="G994" s="327" t="s">
        <v>10</v>
      </c>
    </row>
    <row r="995" spans="1:7">
      <c r="B995" s="259" t="s">
        <v>1259</v>
      </c>
      <c r="C995" s="259" t="s">
        <v>197</v>
      </c>
      <c r="D995" s="326" t="s">
        <v>1261</v>
      </c>
      <c r="E995" s="257">
        <f>F995-4</f>
        <v>46323</v>
      </c>
      <c r="F995" s="257">
        <v>46327</v>
      </c>
      <c r="G995" s="257">
        <f>F995+1</f>
        <v>46328</v>
      </c>
    </row>
    <row r="996" spans="1:7">
      <c r="B996" s="259" t="s">
        <v>1259</v>
      </c>
      <c r="C996" s="259" t="s">
        <v>1260</v>
      </c>
      <c r="D996" s="326"/>
      <c r="E996" s="257">
        <f>F996-4</f>
        <v>46330</v>
      </c>
      <c r="F996" s="257">
        <f>F995+7</f>
        <v>46334</v>
      </c>
      <c r="G996" s="257">
        <f>F996+1</f>
        <v>46335</v>
      </c>
    </row>
    <row r="997" spans="1:7">
      <c r="B997" s="259" t="s">
        <v>1259</v>
      </c>
      <c r="C997" s="259" t="s">
        <v>1248</v>
      </c>
      <c r="D997" s="326"/>
      <c r="E997" s="257">
        <f>F997-4</f>
        <v>46337</v>
      </c>
      <c r="F997" s="257">
        <f>F996+7</f>
        <v>46341</v>
      </c>
      <c r="G997" s="257">
        <f>F997+1</f>
        <v>46342</v>
      </c>
    </row>
    <row r="998" spans="1:7">
      <c r="B998" s="259" t="s">
        <v>1259</v>
      </c>
      <c r="C998" s="259" t="s">
        <v>753</v>
      </c>
      <c r="D998" s="326"/>
      <c r="E998" s="257">
        <f>F998-4</f>
        <v>46344</v>
      </c>
      <c r="F998" s="257">
        <f>F997+7</f>
        <v>46348</v>
      </c>
      <c r="G998" s="257">
        <f>F998+1</f>
        <v>46349</v>
      </c>
    </row>
    <row r="999" spans="1:7">
      <c r="B999" s="259" t="s">
        <v>1259</v>
      </c>
      <c r="C999" s="259" t="s">
        <v>754</v>
      </c>
      <c r="D999" s="326"/>
      <c r="E999" s="257">
        <f>F999-4</f>
        <v>46351</v>
      </c>
      <c r="F999" s="257">
        <f>F998+7</f>
        <v>46355</v>
      </c>
      <c r="G999" s="257">
        <f>F999+1</f>
        <v>46356</v>
      </c>
    </row>
    <row r="1000" spans="1:7">
      <c r="B1000" s="254"/>
      <c r="C1000" s="254"/>
    </row>
    <row r="1001" spans="1:7">
      <c r="B1001" s="267" t="s">
        <v>4</v>
      </c>
      <c r="C1001" s="267" t="s">
        <v>5</v>
      </c>
      <c r="D1001" s="335" t="s">
        <v>6</v>
      </c>
      <c r="E1001" s="327" t="s">
        <v>361</v>
      </c>
      <c r="F1001" s="327" t="s">
        <v>361</v>
      </c>
      <c r="G1001" s="327" t="s">
        <v>453</v>
      </c>
    </row>
    <row r="1002" spans="1:7">
      <c r="B1002" s="265"/>
      <c r="C1002" s="265"/>
      <c r="D1002" s="334"/>
      <c r="E1002" s="327" t="s">
        <v>1016</v>
      </c>
      <c r="F1002" s="327" t="s">
        <v>9</v>
      </c>
      <c r="G1002" s="327" t="s">
        <v>10</v>
      </c>
    </row>
    <row r="1003" spans="1:7">
      <c r="B1003" s="282" t="s">
        <v>17</v>
      </c>
      <c r="C1003" s="282" t="s">
        <v>103</v>
      </c>
      <c r="D1003" s="326" t="s">
        <v>1258</v>
      </c>
      <c r="E1003" s="281">
        <f>F1003-4</f>
        <v>46327</v>
      </c>
      <c r="F1003" s="281">
        <v>46331</v>
      </c>
      <c r="G1003" s="281">
        <f>F1003+2</f>
        <v>46333</v>
      </c>
    </row>
    <row r="1004" spans="1:7">
      <c r="B1004" s="259" t="s">
        <v>189</v>
      </c>
      <c r="C1004" s="259" t="s">
        <v>192</v>
      </c>
      <c r="D1004" s="326"/>
      <c r="E1004" s="257">
        <f>F1004-4</f>
        <v>46334</v>
      </c>
      <c r="F1004" s="257">
        <f>F1003+7</f>
        <v>46338</v>
      </c>
      <c r="G1004" s="257">
        <f>F1004+2</f>
        <v>46340</v>
      </c>
    </row>
    <row r="1005" spans="1:7">
      <c r="B1005" s="259" t="s">
        <v>191</v>
      </c>
      <c r="C1005" s="259" t="s">
        <v>1257</v>
      </c>
      <c r="D1005" s="326"/>
      <c r="E1005" s="257">
        <f>F1005-4</f>
        <v>46341</v>
      </c>
      <c r="F1005" s="257">
        <f>F1004+7</f>
        <v>46345</v>
      </c>
      <c r="G1005" s="257">
        <f>F1005+2</f>
        <v>46347</v>
      </c>
    </row>
    <row r="1006" spans="1:7">
      <c r="B1006" s="259" t="s">
        <v>189</v>
      </c>
      <c r="C1006" s="259" t="s">
        <v>1257</v>
      </c>
      <c r="D1006" s="326"/>
      <c r="E1006" s="257">
        <f>F1006-4</f>
        <v>46348</v>
      </c>
      <c r="F1006" s="257">
        <f>F1005+7</f>
        <v>46352</v>
      </c>
      <c r="G1006" s="257">
        <f>F1006+2</f>
        <v>46354</v>
      </c>
    </row>
    <row r="1007" spans="1:7">
      <c r="B1007" s="259" t="s">
        <v>191</v>
      </c>
      <c r="C1007" s="259" t="s">
        <v>1256</v>
      </c>
      <c r="D1007" s="326"/>
      <c r="E1007" s="257">
        <f>F1007-4</f>
        <v>46355</v>
      </c>
      <c r="F1007" s="257">
        <f>F1006+7</f>
        <v>46359</v>
      </c>
      <c r="G1007" s="257">
        <f>F1007+2</f>
        <v>46361</v>
      </c>
    </row>
    <row r="1009" spans="1:8">
      <c r="B1009" s="267" t="s">
        <v>4</v>
      </c>
      <c r="C1009" s="267" t="s">
        <v>5</v>
      </c>
      <c r="D1009" s="335" t="s">
        <v>6</v>
      </c>
      <c r="E1009" s="327" t="s">
        <v>361</v>
      </c>
      <c r="F1009" s="327" t="s">
        <v>361</v>
      </c>
      <c r="G1009" s="327" t="s">
        <v>453</v>
      </c>
    </row>
    <row r="1010" spans="1:8">
      <c r="B1010" s="265"/>
      <c r="C1010" s="265"/>
      <c r="D1010" s="334"/>
      <c r="E1010" s="327" t="s">
        <v>1016</v>
      </c>
      <c r="F1010" s="327" t="s">
        <v>9</v>
      </c>
      <c r="G1010" s="327" t="s">
        <v>10</v>
      </c>
    </row>
    <row r="1011" spans="1:8">
      <c r="B1011" s="259" t="s">
        <v>187</v>
      </c>
      <c r="C1011" s="259" t="s">
        <v>1040</v>
      </c>
      <c r="D1011" s="326" t="s">
        <v>1255</v>
      </c>
      <c r="E1011" s="257">
        <f>F1011-4</f>
        <v>46328</v>
      </c>
      <c r="F1011" s="257">
        <v>46332</v>
      </c>
      <c r="G1011" s="257">
        <f>F1011+3</f>
        <v>46335</v>
      </c>
    </row>
    <row r="1012" spans="1:8">
      <c r="B1012" s="259" t="s">
        <v>187</v>
      </c>
      <c r="C1012" s="259" t="s">
        <v>1021</v>
      </c>
      <c r="D1012" s="326"/>
      <c r="E1012" s="257">
        <f>F1012-4</f>
        <v>46335</v>
      </c>
      <c r="F1012" s="257">
        <f>F1011+7</f>
        <v>46339</v>
      </c>
      <c r="G1012" s="257">
        <f>F1012+3</f>
        <v>46342</v>
      </c>
    </row>
    <row r="1013" spans="1:8">
      <c r="B1013" s="282" t="s">
        <v>17</v>
      </c>
      <c r="C1013" s="282" t="s">
        <v>103</v>
      </c>
      <c r="D1013" s="326"/>
      <c r="E1013" s="281">
        <f>F1013-4</f>
        <v>46342</v>
      </c>
      <c r="F1013" s="281">
        <f>F1012+7</f>
        <v>46346</v>
      </c>
      <c r="G1013" s="281">
        <f>F1013+3</f>
        <v>46349</v>
      </c>
    </row>
    <row r="1014" spans="1:8">
      <c r="B1014" s="259" t="s">
        <v>187</v>
      </c>
      <c r="C1014" s="259" t="s">
        <v>1254</v>
      </c>
      <c r="D1014" s="326"/>
      <c r="E1014" s="257">
        <f>F1014-4</f>
        <v>46349</v>
      </c>
      <c r="F1014" s="257">
        <f>F1013+7</f>
        <v>46353</v>
      </c>
      <c r="G1014" s="257">
        <f>F1014+3</f>
        <v>46356</v>
      </c>
    </row>
    <row r="1015" spans="1:8">
      <c r="B1015" s="259" t="s">
        <v>187</v>
      </c>
      <c r="C1015" s="259" t="s">
        <v>322</v>
      </c>
      <c r="D1015" s="326"/>
      <c r="E1015" s="257">
        <f>F1015-4</f>
        <v>46356</v>
      </c>
      <c r="F1015" s="257">
        <f>F1014+7</f>
        <v>46360</v>
      </c>
      <c r="G1015" s="257">
        <f>F1015+3</f>
        <v>46363</v>
      </c>
    </row>
    <row r="1016" spans="1:8">
      <c r="C1016" s="254"/>
    </row>
    <row r="1017" spans="1:8">
      <c r="B1017" s="292"/>
      <c r="C1017" s="292"/>
      <c r="D1017" s="309"/>
      <c r="E1017" s="271"/>
      <c r="F1017" s="271"/>
      <c r="G1017" s="271"/>
    </row>
    <row r="1018" spans="1:8">
      <c r="A1018" s="342" t="s">
        <v>454</v>
      </c>
    </row>
    <row r="1019" spans="1:8" s="313" customFormat="1">
      <c r="A1019" s="342"/>
      <c r="B1019" s="267" t="s">
        <v>4</v>
      </c>
      <c r="C1019" s="267" t="s">
        <v>5</v>
      </c>
      <c r="D1019" s="335" t="s">
        <v>6</v>
      </c>
      <c r="E1019" s="327" t="s">
        <v>361</v>
      </c>
      <c r="F1019" s="327" t="s">
        <v>361</v>
      </c>
      <c r="G1019" s="327" t="s">
        <v>454</v>
      </c>
      <c r="H1019" s="254"/>
    </row>
    <row r="1020" spans="1:8">
      <c r="A1020" s="342"/>
      <c r="B1020" s="265"/>
      <c r="C1020" s="265"/>
      <c r="D1020" s="334"/>
      <c r="E1020" s="327" t="s">
        <v>1016</v>
      </c>
      <c r="F1020" s="327" t="s">
        <v>9</v>
      </c>
      <c r="G1020" s="327" t="s">
        <v>10</v>
      </c>
    </row>
    <row r="1021" spans="1:8">
      <c r="A1021" s="342"/>
      <c r="B1021" s="259" t="s">
        <v>1250</v>
      </c>
      <c r="C1021" s="259" t="s">
        <v>1249</v>
      </c>
      <c r="D1021" s="326" t="s">
        <v>1253</v>
      </c>
      <c r="E1021" s="257">
        <f>F1021-4</f>
        <v>46325</v>
      </c>
      <c r="F1021" s="257">
        <v>46329</v>
      </c>
      <c r="G1021" s="257">
        <f>F1021+2</f>
        <v>46331</v>
      </c>
    </row>
    <row r="1022" spans="1:8">
      <c r="A1022" s="342"/>
      <c r="B1022" s="259" t="s">
        <v>1250</v>
      </c>
      <c r="C1022" s="259" t="s">
        <v>1249</v>
      </c>
      <c r="D1022" s="326"/>
      <c r="E1022" s="257">
        <f>F1022-4</f>
        <v>46332</v>
      </c>
      <c r="F1022" s="257">
        <f>F1021+7</f>
        <v>46336</v>
      </c>
      <c r="G1022" s="257">
        <f>F1022+2</f>
        <v>46338</v>
      </c>
    </row>
    <row r="1023" spans="1:8" ht="17.25" customHeight="1">
      <c r="A1023" s="342"/>
      <c r="B1023" s="259" t="s">
        <v>1250</v>
      </c>
      <c r="C1023" s="259" t="s">
        <v>1252</v>
      </c>
      <c r="D1023" s="326"/>
      <c r="E1023" s="257">
        <f>F1023-4</f>
        <v>46339</v>
      </c>
      <c r="F1023" s="257">
        <f>F1022+7</f>
        <v>46343</v>
      </c>
      <c r="G1023" s="257">
        <f>F1023+2</f>
        <v>46345</v>
      </c>
    </row>
    <row r="1024" spans="1:8" ht="17.25" customHeight="1">
      <c r="A1024" s="342"/>
      <c r="B1024" s="259" t="s">
        <v>1250</v>
      </c>
      <c r="C1024" s="259" t="s">
        <v>1251</v>
      </c>
      <c r="D1024" s="326"/>
      <c r="E1024" s="257">
        <f>F1024-4</f>
        <v>46346</v>
      </c>
      <c r="F1024" s="257">
        <f>F1023+7</f>
        <v>46350</v>
      </c>
      <c r="G1024" s="257">
        <f>F1024+2</f>
        <v>46352</v>
      </c>
    </row>
    <row r="1025" spans="1:8">
      <c r="A1025" s="342"/>
      <c r="B1025" s="259" t="s">
        <v>1250</v>
      </c>
      <c r="C1025" s="259" t="s">
        <v>1249</v>
      </c>
      <c r="D1025" s="326"/>
      <c r="E1025" s="257">
        <f>F1025-4</f>
        <v>46353</v>
      </c>
      <c r="F1025" s="257">
        <f>F1024+7</f>
        <v>46357</v>
      </c>
      <c r="G1025" s="257">
        <f>F1025+2</f>
        <v>46359</v>
      </c>
    </row>
    <row r="1026" spans="1:8">
      <c r="A1026" s="342"/>
      <c r="B1026" s="341"/>
      <c r="C1026" s="255"/>
    </row>
    <row r="1027" spans="1:8">
      <c r="B1027" s="267" t="s">
        <v>4</v>
      </c>
      <c r="C1027" s="267" t="s">
        <v>5</v>
      </c>
      <c r="D1027" s="335" t="s">
        <v>6</v>
      </c>
      <c r="E1027" s="327" t="s">
        <v>361</v>
      </c>
      <c r="F1027" s="327" t="s">
        <v>361</v>
      </c>
      <c r="G1027" s="327" t="s">
        <v>454</v>
      </c>
    </row>
    <row r="1028" spans="1:8" ht="15" customHeight="1">
      <c r="B1028" s="265"/>
      <c r="C1028" s="265"/>
      <c r="D1028" s="334"/>
      <c r="E1028" s="327" t="s">
        <v>1016</v>
      </c>
      <c r="F1028" s="327" t="s">
        <v>9</v>
      </c>
      <c r="G1028" s="327" t="s">
        <v>10</v>
      </c>
    </row>
    <row r="1029" spans="1:8">
      <c r="B1029" s="259" t="s">
        <v>194</v>
      </c>
      <c r="C1029" s="259" t="s">
        <v>1248</v>
      </c>
      <c r="D1029" s="326" t="s">
        <v>1247</v>
      </c>
      <c r="E1029" s="257">
        <f>F1029-4</f>
        <v>46327</v>
      </c>
      <c r="F1029" s="257">
        <v>46331</v>
      </c>
      <c r="G1029" s="257">
        <f>F1029+2</f>
        <v>46333</v>
      </c>
    </row>
    <row r="1030" spans="1:8">
      <c r="B1030" s="259" t="s">
        <v>194</v>
      </c>
      <c r="C1030" s="259" t="s">
        <v>1246</v>
      </c>
      <c r="D1030" s="326"/>
      <c r="E1030" s="257">
        <f>F1030-4</f>
        <v>46334</v>
      </c>
      <c r="F1030" s="257">
        <f>F1029+7</f>
        <v>46338</v>
      </c>
      <c r="G1030" s="257">
        <f>F1030+2</f>
        <v>46340</v>
      </c>
    </row>
    <row r="1031" spans="1:8" ht="16.5" customHeight="1">
      <c r="B1031" s="259" t="s">
        <v>194</v>
      </c>
      <c r="C1031" s="259" t="s">
        <v>1245</v>
      </c>
      <c r="D1031" s="326"/>
      <c r="E1031" s="257">
        <f>F1031-4</f>
        <v>46341</v>
      </c>
      <c r="F1031" s="257">
        <f>F1030+7</f>
        <v>46345</v>
      </c>
      <c r="G1031" s="257">
        <f>F1031+2</f>
        <v>46347</v>
      </c>
    </row>
    <row r="1032" spans="1:8">
      <c r="B1032" s="259" t="s">
        <v>194</v>
      </c>
      <c r="C1032" s="259" t="s">
        <v>1244</v>
      </c>
      <c r="D1032" s="326"/>
      <c r="E1032" s="257">
        <f>F1032-4</f>
        <v>46348</v>
      </c>
      <c r="F1032" s="257">
        <f>F1031+7</f>
        <v>46352</v>
      </c>
      <c r="G1032" s="257">
        <f>F1032+2</f>
        <v>46354</v>
      </c>
    </row>
    <row r="1033" spans="1:8">
      <c r="B1033" s="259" t="s">
        <v>194</v>
      </c>
      <c r="C1033" s="259" t="s">
        <v>1243</v>
      </c>
      <c r="D1033" s="326"/>
      <c r="E1033" s="257">
        <f>F1033-4</f>
        <v>46355</v>
      </c>
      <c r="F1033" s="257">
        <f>F1032+7</f>
        <v>46359</v>
      </c>
      <c r="G1033" s="257">
        <f>F1033+2</f>
        <v>46361</v>
      </c>
    </row>
    <row r="1034" spans="1:8">
      <c r="B1034" s="273"/>
      <c r="C1034" s="291"/>
      <c r="E1034" s="271"/>
      <c r="F1034" s="271"/>
      <c r="G1034" s="271"/>
    </row>
    <row r="1035" spans="1:8">
      <c r="B1035" s="267" t="s">
        <v>4</v>
      </c>
      <c r="C1035" s="267" t="s">
        <v>5</v>
      </c>
      <c r="D1035" s="335" t="s">
        <v>6</v>
      </c>
      <c r="E1035" s="327" t="s">
        <v>361</v>
      </c>
      <c r="F1035" s="327" t="s">
        <v>361</v>
      </c>
      <c r="G1035" s="327" t="s">
        <v>454</v>
      </c>
    </row>
    <row r="1036" spans="1:8">
      <c r="B1036" s="265"/>
      <c r="C1036" s="265"/>
      <c r="D1036" s="334"/>
      <c r="E1036" s="327" t="s">
        <v>1016</v>
      </c>
      <c r="F1036" s="327" t="s">
        <v>9</v>
      </c>
      <c r="G1036" s="327" t="s">
        <v>10</v>
      </c>
    </row>
    <row r="1037" spans="1:8">
      <c r="B1037" s="259" t="s">
        <v>1237</v>
      </c>
      <c r="C1037" s="259" t="s">
        <v>1242</v>
      </c>
      <c r="D1037" s="326" t="s">
        <v>1241</v>
      </c>
      <c r="E1037" s="257">
        <f>F1037-4</f>
        <v>46328</v>
      </c>
      <c r="F1037" s="257">
        <v>46332</v>
      </c>
      <c r="G1037" s="257">
        <f>F1037+2</f>
        <v>46334</v>
      </c>
      <c r="H1037" s="311"/>
    </row>
    <row r="1038" spans="1:8">
      <c r="B1038" s="259" t="s">
        <v>1237</v>
      </c>
      <c r="C1038" s="259" t="s">
        <v>1240</v>
      </c>
      <c r="D1038" s="326"/>
      <c r="E1038" s="257">
        <f>F1038-4</f>
        <v>46335</v>
      </c>
      <c r="F1038" s="257">
        <f>F1037+7</f>
        <v>46339</v>
      </c>
      <c r="G1038" s="257">
        <f>F1038+2</f>
        <v>46341</v>
      </c>
    </row>
    <row r="1039" spans="1:8">
      <c r="B1039" s="259" t="s">
        <v>1237</v>
      </c>
      <c r="C1039" s="259" t="s">
        <v>1239</v>
      </c>
      <c r="D1039" s="326"/>
      <c r="E1039" s="257">
        <f>F1039-4</f>
        <v>46342</v>
      </c>
      <c r="F1039" s="257">
        <f>F1038+7</f>
        <v>46346</v>
      </c>
      <c r="G1039" s="257">
        <f>F1039+2</f>
        <v>46348</v>
      </c>
    </row>
    <row r="1040" spans="1:8">
      <c r="B1040" s="259" t="s">
        <v>1237</v>
      </c>
      <c r="C1040" s="259" t="s">
        <v>1238</v>
      </c>
      <c r="D1040" s="326"/>
      <c r="E1040" s="257">
        <f>F1040-4</f>
        <v>46349</v>
      </c>
      <c r="F1040" s="257">
        <f>F1039+7</f>
        <v>46353</v>
      </c>
      <c r="G1040" s="257">
        <f>F1040+2</f>
        <v>46355</v>
      </c>
    </row>
    <row r="1041" spans="1:8">
      <c r="B1041" s="259" t="s">
        <v>1237</v>
      </c>
      <c r="C1041" s="259" t="s">
        <v>1236</v>
      </c>
      <c r="D1041" s="326"/>
      <c r="E1041" s="257">
        <f>F1041-4</f>
        <v>46356</v>
      </c>
      <c r="F1041" s="257">
        <f>F1040+7</f>
        <v>46360</v>
      </c>
      <c r="G1041" s="257">
        <f>F1041+2</f>
        <v>46362</v>
      </c>
    </row>
    <row r="1043" spans="1:8">
      <c r="B1043" s="267" t="s">
        <v>4</v>
      </c>
      <c r="C1043" s="267" t="s">
        <v>5</v>
      </c>
      <c r="D1043" s="335" t="s">
        <v>6</v>
      </c>
      <c r="E1043" s="327" t="s">
        <v>361</v>
      </c>
      <c r="F1043" s="327" t="s">
        <v>361</v>
      </c>
      <c r="G1043" s="327" t="s">
        <v>454</v>
      </c>
    </row>
    <row r="1044" spans="1:8">
      <c r="B1044" s="265"/>
      <c r="C1044" s="265"/>
      <c r="D1044" s="334"/>
      <c r="E1044" s="327" t="s">
        <v>1016</v>
      </c>
      <c r="F1044" s="327" t="s">
        <v>9</v>
      </c>
      <c r="G1044" s="327" t="s">
        <v>10</v>
      </c>
    </row>
    <row r="1045" spans="1:8">
      <c r="B1045" s="259" t="s">
        <v>198</v>
      </c>
      <c r="C1045" s="259" t="s">
        <v>200</v>
      </c>
      <c r="D1045" s="326" t="s">
        <v>1235</v>
      </c>
      <c r="E1045" s="257">
        <f>F1045-4</f>
        <v>46323</v>
      </c>
      <c r="F1045" s="257">
        <v>46327</v>
      </c>
      <c r="G1045" s="257">
        <f>F1045+2</f>
        <v>46329</v>
      </c>
    </row>
    <row r="1046" spans="1:8">
      <c r="B1046" s="259" t="s">
        <v>198</v>
      </c>
      <c r="C1046" s="259" t="s">
        <v>757</v>
      </c>
      <c r="D1046" s="326"/>
      <c r="E1046" s="257">
        <f>F1046-4</f>
        <v>46330</v>
      </c>
      <c r="F1046" s="257">
        <f>F1045+7</f>
        <v>46334</v>
      </c>
      <c r="G1046" s="257">
        <f>F1046+2</f>
        <v>46336</v>
      </c>
      <c r="H1046" s="268"/>
    </row>
    <row r="1047" spans="1:8">
      <c r="B1047" s="259" t="s">
        <v>198</v>
      </c>
      <c r="C1047" s="259" t="s">
        <v>758</v>
      </c>
      <c r="D1047" s="326"/>
      <c r="E1047" s="257">
        <f>F1047-4</f>
        <v>46337</v>
      </c>
      <c r="F1047" s="257">
        <f>F1046+7</f>
        <v>46341</v>
      </c>
      <c r="G1047" s="257">
        <f>F1047+2</f>
        <v>46343</v>
      </c>
    </row>
    <row r="1048" spans="1:8">
      <c r="B1048" s="259" t="s">
        <v>198</v>
      </c>
      <c r="C1048" s="259" t="s">
        <v>759</v>
      </c>
      <c r="D1048" s="326"/>
      <c r="E1048" s="257">
        <f>F1048-4</f>
        <v>46344</v>
      </c>
      <c r="F1048" s="257">
        <f>F1047+7</f>
        <v>46348</v>
      </c>
      <c r="G1048" s="257">
        <f>F1048+2</f>
        <v>46350</v>
      </c>
    </row>
    <row r="1049" spans="1:8">
      <c r="B1049" s="259" t="s">
        <v>198</v>
      </c>
      <c r="C1049" s="259" t="s">
        <v>760</v>
      </c>
      <c r="D1049" s="326"/>
      <c r="E1049" s="257">
        <f>F1049-4</f>
        <v>46351</v>
      </c>
      <c r="F1049" s="257">
        <f>F1048+7</f>
        <v>46355</v>
      </c>
      <c r="G1049" s="257">
        <f>F1049+2</f>
        <v>46357</v>
      </c>
    </row>
    <row r="1050" spans="1:8">
      <c r="B1050" s="340"/>
      <c r="C1050" s="340"/>
      <c r="D1050" s="309"/>
      <c r="E1050" s="271"/>
      <c r="F1050" s="271"/>
      <c r="G1050" s="271"/>
    </row>
    <row r="1051" spans="1:8">
      <c r="B1051" s="339"/>
      <c r="C1051" s="339"/>
      <c r="E1051" s="271"/>
      <c r="F1051" s="271"/>
      <c r="G1051" s="271"/>
    </row>
    <row r="1052" spans="1:8">
      <c r="B1052" s="339"/>
      <c r="C1052" s="339"/>
      <c r="E1052" s="271"/>
      <c r="F1052" s="271"/>
      <c r="G1052" s="271"/>
    </row>
    <row r="1053" spans="1:8">
      <c r="A1053" s="321" t="s">
        <v>411</v>
      </c>
      <c r="B1053" s="323"/>
      <c r="C1053" s="323"/>
      <c r="D1053" s="322"/>
      <c r="E1053" s="321"/>
      <c r="F1053" s="321"/>
      <c r="G1053" s="321"/>
    </row>
    <row r="1054" spans="1:8">
      <c r="A1054" s="278" t="s">
        <v>233</v>
      </c>
      <c r="B1054" s="315"/>
      <c r="C1054" s="315"/>
      <c r="D1054" s="302"/>
      <c r="E1054" s="301"/>
      <c r="F1054" s="314"/>
      <c r="G1054" s="314"/>
      <c r="H1054" s="268"/>
    </row>
    <row r="1055" spans="1:8">
      <c r="A1055" s="268"/>
      <c r="B1055" s="267" t="s">
        <v>4</v>
      </c>
      <c r="C1055" s="267" t="s">
        <v>5</v>
      </c>
      <c r="D1055" s="335" t="s">
        <v>6</v>
      </c>
      <c r="E1055" s="327" t="s">
        <v>361</v>
      </c>
      <c r="F1055" s="327" t="s">
        <v>361</v>
      </c>
      <c r="G1055" s="327" t="s">
        <v>422</v>
      </c>
      <c r="H1055" s="278"/>
    </row>
    <row r="1056" spans="1:8">
      <c r="A1056" s="268"/>
      <c r="B1056" s="265"/>
      <c r="C1056" s="265"/>
      <c r="D1056" s="334"/>
      <c r="E1056" s="327" t="s">
        <v>1016</v>
      </c>
      <c r="F1056" s="327" t="s">
        <v>9</v>
      </c>
      <c r="G1056" s="327" t="s">
        <v>10</v>
      </c>
    </row>
    <row r="1057" spans="1:8">
      <c r="A1057" s="268"/>
      <c r="B1057" s="282" t="s">
        <v>17</v>
      </c>
      <c r="C1057" s="282" t="s">
        <v>103</v>
      </c>
      <c r="D1057" s="307" t="s">
        <v>1234</v>
      </c>
      <c r="E1057" s="281">
        <f>F1057-3</f>
        <v>46330</v>
      </c>
      <c r="F1057" s="281">
        <v>46333</v>
      </c>
      <c r="G1057" s="281">
        <f>F1057+18</f>
        <v>46351</v>
      </c>
    </row>
    <row r="1058" spans="1:8" ht="16.5" customHeight="1">
      <c r="A1058" s="268"/>
      <c r="B1058" s="259" t="s">
        <v>1233</v>
      </c>
      <c r="C1058" s="259" t="s">
        <v>1232</v>
      </c>
      <c r="D1058" s="306"/>
      <c r="E1058" s="257">
        <f>F1058-3</f>
        <v>46337</v>
      </c>
      <c r="F1058" s="257">
        <f>F1057+7</f>
        <v>46340</v>
      </c>
      <c r="G1058" s="257">
        <f>F1058+18</f>
        <v>46358</v>
      </c>
    </row>
    <row r="1059" spans="1:8">
      <c r="A1059" s="268"/>
      <c r="B1059" s="282" t="s">
        <v>17</v>
      </c>
      <c r="C1059" s="282" t="s">
        <v>103</v>
      </c>
      <c r="D1059" s="306"/>
      <c r="E1059" s="281">
        <f>F1059-3</f>
        <v>46344</v>
      </c>
      <c r="F1059" s="281">
        <f>F1058+7</f>
        <v>46347</v>
      </c>
      <c r="G1059" s="281">
        <f>F1059+18</f>
        <v>46365</v>
      </c>
    </row>
    <row r="1060" spans="1:8">
      <c r="A1060" s="268"/>
      <c r="B1060" s="259" t="s">
        <v>1231</v>
      </c>
      <c r="C1060" s="259" t="s">
        <v>1230</v>
      </c>
      <c r="D1060" s="306"/>
      <c r="E1060" s="257">
        <f>F1060-3</f>
        <v>46351</v>
      </c>
      <c r="F1060" s="257">
        <f>F1059+7</f>
        <v>46354</v>
      </c>
      <c r="G1060" s="257">
        <f>F1060+18</f>
        <v>46372</v>
      </c>
    </row>
    <row r="1061" spans="1:8">
      <c r="A1061" s="268"/>
      <c r="B1061" s="259" t="s">
        <v>414</v>
      </c>
      <c r="C1061" s="259" t="s">
        <v>1229</v>
      </c>
      <c r="D1061" s="305"/>
      <c r="E1061" s="257">
        <f>F1061-3</f>
        <v>46358</v>
      </c>
      <c r="F1061" s="257">
        <f>F1060+7</f>
        <v>46361</v>
      </c>
      <c r="G1061" s="257">
        <f>F1061+18</f>
        <v>46379</v>
      </c>
    </row>
    <row r="1062" spans="1:8">
      <c r="A1062" s="278" t="s">
        <v>225</v>
      </c>
      <c r="E1062" s="268"/>
      <c r="F1062" s="268"/>
      <c r="G1062" s="268"/>
    </row>
    <row r="1063" spans="1:8">
      <c r="A1063" s="268"/>
      <c r="B1063" s="267" t="s">
        <v>4</v>
      </c>
      <c r="C1063" s="267" t="s">
        <v>5</v>
      </c>
      <c r="D1063" s="266" t="s">
        <v>6</v>
      </c>
      <c r="E1063" s="263" t="s">
        <v>361</v>
      </c>
      <c r="F1063" s="263" t="s">
        <v>361</v>
      </c>
      <c r="G1063" s="263" t="s">
        <v>225</v>
      </c>
      <c r="H1063" s="336"/>
    </row>
    <row r="1064" spans="1:8">
      <c r="A1064" s="268"/>
      <c r="B1064" s="265"/>
      <c r="C1064" s="265"/>
      <c r="D1064" s="264"/>
      <c r="E1064" s="263" t="s">
        <v>1016</v>
      </c>
      <c r="F1064" s="263" t="s">
        <v>9</v>
      </c>
      <c r="G1064" s="327" t="s">
        <v>10</v>
      </c>
      <c r="H1064" s="268"/>
    </row>
    <row r="1065" spans="1:8">
      <c r="A1065" s="268"/>
      <c r="B1065" s="259" t="s">
        <v>1228</v>
      </c>
      <c r="C1065" s="259" t="s">
        <v>1227</v>
      </c>
      <c r="D1065" s="307" t="s">
        <v>1226</v>
      </c>
      <c r="E1065" s="257">
        <f>F1065-4</f>
        <v>46328</v>
      </c>
      <c r="F1065" s="257">
        <v>46332</v>
      </c>
      <c r="G1065" s="257">
        <f>F1065+11</f>
        <v>46343</v>
      </c>
    </row>
    <row r="1066" spans="1:8">
      <c r="A1066" s="268"/>
      <c r="B1066" s="259" t="s">
        <v>1225</v>
      </c>
      <c r="C1066" s="259" t="s">
        <v>176</v>
      </c>
      <c r="D1066" s="306"/>
      <c r="E1066" s="257">
        <f>F1066-4</f>
        <v>46335</v>
      </c>
      <c r="F1066" s="257">
        <f>F1065+7</f>
        <v>46339</v>
      </c>
      <c r="G1066" s="257">
        <f>F1066+11</f>
        <v>46350</v>
      </c>
    </row>
    <row r="1067" spans="1:8">
      <c r="A1067" s="268"/>
      <c r="B1067" s="259" t="s">
        <v>1224</v>
      </c>
      <c r="C1067" s="259" t="s">
        <v>1223</v>
      </c>
      <c r="D1067" s="306"/>
      <c r="E1067" s="257">
        <f>F1067-4</f>
        <v>46342</v>
      </c>
      <c r="F1067" s="257">
        <f>F1066+7</f>
        <v>46346</v>
      </c>
      <c r="G1067" s="257">
        <f>F1067+11</f>
        <v>46357</v>
      </c>
    </row>
    <row r="1068" spans="1:8">
      <c r="A1068" s="268"/>
      <c r="B1068" s="259" t="s">
        <v>1222</v>
      </c>
      <c r="C1068" s="337" t="s">
        <v>176</v>
      </c>
      <c r="D1068" s="306"/>
      <c r="E1068" s="257">
        <f>F1068-4</f>
        <v>46349</v>
      </c>
      <c r="F1068" s="257">
        <f>F1067+7</f>
        <v>46353</v>
      </c>
      <c r="G1068" s="257">
        <f>F1068+11</f>
        <v>46364</v>
      </c>
    </row>
    <row r="1069" spans="1:8">
      <c r="A1069" s="268"/>
      <c r="B1069" s="259"/>
      <c r="C1069" s="259"/>
      <c r="D1069" s="305"/>
      <c r="E1069" s="257">
        <f>F1069-4</f>
        <v>46356</v>
      </c>
      <c r="F1069" s="257">
        <f>F1068+7</f>
        <v>46360</v>
      </c>
      <c r="G1069" s="257">
        <f>F1069+11</f>
        <v>46371</v>
      </c>
    </row>
    <row r="1070" spans="1:8">
      <c r="A1070" s="268"/>
      <c r="B1070" s="292" t="s">
        <v>103</v>
      </c>
      <c r="C1070" s="292" t="s">
        <v>103</v>
      </c>
      <c r="D1070" s="338"/>
      <c r="E1070" s="271"/>
      <c r="F1070" s="271"/>
      <c r="G1070" s="268"/>
    </row>
    <row r="1071" spans="1:8">
      <c r="A1071" s="268"/>
      <c r="B1071" s="268"/>
      <c r="C1071" s="268"/>
      <c r="D1071" s="325"/>
      <c r="E1071" s="278"/>
      <c r="F1071" s="278"/>
      <c r="G1071" s="278"/>
    </row>
    <row r="1072" spans="1:8">
      <c r="A1072" s="268"/>
      <c r="B1072" s="267" t="s">
        <v>4</v>
      </c>
      <c r="C1072" s="267" t="s">
        <v>5</v>
      </c>
      <c r="D1072" s="335" t="s">
        <v>6</v>
      </c>
      <c r="E1072" s="327" t="s">
        <v>361</v>
      </c>
      <c r="F1072" s="327" t="s">
        <v>361</v>
      </c>
      <c r="G1072" s="327" t="s">
        <v>225</v>
      </c>
    </row>
    <row r="1073" spans="1:8">
      <c r="A1073" s="268"/>
      <c r="B1073" s="265"/>
      <c r="C1073" s="265"/>
      <c r="D1073" s="334"/>
      <c r="E1073" s="327" t="s">
        <v>1016</v>
      </c>
      <c r="F1073" s="327" t="s">
        <v>9</v>
      </c>
      <c r="G1073" s="327" t="s">
        <v>10</v>
      </c>
      <c r="H1073" s="268"/>
    </row>
    <row r="1074" spans="1:8">
      <c r="A1074" s="268"/>
      <c r="B1074" s="259" t="s">
        <v>1221</v>
      </c>
      <c r="C1074" s="259" t="s">
        <v>1212</v>
      </c>
      <c r="D1074" s="326" t="s">
        <v>1220</v>
      </c>
      <c r="E1074" s="257">
        <f>F1074-4</f>
        <v>46324</v>
      </c>
      <c r="F1074" s="257">
        <v>46328</v>
      </c>
      <c r="G1074" s="257">
        <f>F1074+10</f>
        <v>46338</v>
      </c>
      <c r="H1074" s="268"/>
    </row>
    <row r="1075" spans="1:8">
      <c r="A1075" s="268"/>
      <c r="B1075" s="259" t="s">
        <v>1219</v>
      </c>
      <c r="C1075" s="259" t="s">
        <v>1218</v>
      </c>
      <c r="D1075" s="326"/>
      <c r="E1075" s="257">
        <f>F1075-4</f>
        <v>46331</v>
      </c>
      <c r="F1075" s="257">
        <f>F1074+7</f>
        <v>46335</v>
      </c>
      <c r="G1075" s="257">
        <f>F1075+10</f>
        <v>46345</v>
      </c>
    </row>
    <row r="1076" spans="1:8">
      <c r="A1076" s="268"/>
      <c r="B1076" s="259" t="s">
        <v>1217</v>
      </c>
      <c r="C1076" s="259" t="s">
        <v>1216</v>
      </c>
      <c r="D1076" s="326"/>
      <c r="E1076" s="257">
        <f>F1076-4</f>
        <v>46338</v>
      </c>
      <c r="F1076" s="257">
        <f>F1075+7</f>
        <v>46342</v>
      </c>
      <c r="G1076" s="257">
        <f>F1076+10</f>
        <v>46352</v>
      </c>
    </row>
    <row r="1077" spans="1:8" ht="16.5" customHeight="1">
      <c r="A1077" s="268"/>
      <c r="B1077" s="259" t="s">
        <v>1215</v>
      </c>
      <c r="C1077" s="337" t="s">
        <v>1214</v>
      </c>
      <c r="D1077" s="326"/>
      <c r="E1077" s="257">
        <f>F1077-4</f>
        <v>46345</v>
      </c>
      <c r="F1077" s="257">
        <f>F1076+7</f>
        <v>46349</v>
      </c>
      <c r="G1077" s="257">
        <f>F1077+10</f>
        <v>46359</v>
      </c>
    </row>
    <row r="1078" spans="1:8">
      <c r="A1078" s="268"/>
      <c r="B1078" s="337" t="s">
        <v>1213</v>
      </c>
      <c r="C1078" s="337" t="s">
        <v>1212</v>
      </c>
      <c r="D1078" s="326"/>
      <c r="E1078" s="257">
        <f>F1078-4</f>
        <v>46352</v>
      </c>
      <c r="F1078" s="257">
        <f>F1077+7</f>
        <v>46356</v>
      </c>
      <c r="G1078" s="257">
        <f>F1078+10</f>
        <v>46366</v>
      </c>
    </row>
    <row r="1079" spans="1:8">
      <c r="A1079" s="268"/>
      <c r="B1079" s="292"/>
      <c r="C1079" s="292"/>
      <c r="D1079" s="309"/>
      <c r="E1079" s="271"/>
      <c r="F1079" s="271"/>
      <c r="G1079" s="271"/>
    </row>
    <row r="1080" spans="1:8">
      <c r="A1080" s="268"/>
      <c r="B1080" s="268"/>
      <c r="C1080" s="268"/>
      <c r="D1080" s="269"/>
      <c r="E1080" s="268"/>
      <c r="F1080" s="271"/>
      <c r="G1080" s="271"/>
    </row>
    <row r="1081" spans="1:8">
      <c r="A1081" s="268"/>
      <c r="B1081" s="267" t="s">
        <v>4</v>
      </c>
      <c r="C1081" s="267" t="s">
        <v>5</v>
      </c>
      <c r="D1081" s="335" t="s">
        <v>6</v>
      </c>
      <c r="E1081" s="327" t="s">
        <v>361</v>
      </c>
      <c r="F1081" s="327" t="s">
        <v>361</v>
      </c>
      <c r="G1081" s="263" t="s">
        <v>225</v>
      </c>
      <c r="H1081" s="336"/>
    </row>
    <row r="1082" spans="1:8">
      <c r="A1082" s="268"/>
      <c r="B1082" s="265"/>
      <c r="C1082" s="265"/>
      <c r="D1082" s="334"/>
      <c r="E1082" s="327" t="s">
        <v>1016</v>
      </c>
      <c r="F1082" s="327" t="s">
        <v>9</v>
      </c>
      <c r="G1082" s="327" t="s">
        <v>10</v>
      </c>
    </row>
    <row r="1083" spans="1:8">
      <c r="A1083" s="268"/>
      <c r="B1083" s="259" t="s">
        <v>1211</v>
      </c>
      <c r="C1083" s="259" t="s">
        <v>1134</v>
      </c>
      <c r="D1083" s="326" t="s">
        <v>1210</v>
      </c>
      <c r="E1083" s="257">
        <f>F1083-4</f>
        <v>46327</v>
      </c>
      <c r="F1083" s="257">
        <v>46331</v>
      </c>
      <c r="G1083" s="257">
        <f>F1083+13</f>
        <v>46344</v>
      </c>
    </row>
    <row r="1084" spans="1:8">
      <c r="A1084" s="268"/>
      <c r="B1084" s="259" t="s">
        <v>1209</v>
      </c>
      <c r="C1084" s="259" t="s">
        <v>1208</v>
      </c>
      <c r="D1084" s="326"/>
      <c r="E1084" s="257">
        <f>F1084-4</f>
        <v>46334</v>
      </c>
      <c r="F1084" s="257">
        <f>F1083+7</f>
        <v>46338</v>
      </c>
      <c r="G1084" s="257">
        <f>F1084+13</f>
        <v>46351</v>
      </c>
    </row>
    <row r="1085" spans="1:8">
      <c r="A1085" s="268"/>
      <c r="B1085" s="259" t="s">
        <v>1207</v>
      </c>
      <c r="C1085" s="259" t="s">
        <v>1206</v>
      </c>
      <c r="D1085" s="326"/>
      <c r="E1085" s="257">
        <f>F1085-4</f>
        <v>46341</v>
      </c>
      <c r="F1085" s="257">
        <f>F1084+7</f>
        <v>46345</v>
      </c>
      <c r="G1085" s="257">
        <f>F1085+13</f>
        <v>46358</v>
      </c>
    </row>
    <row r="1086" spans="1:8" ht="16.5" customHeight="1">
      <c r="A1086" s="268"/>
      <c r="B1086" s="260" t="s">
        <v>1205</v>
      </c>
      <c r="C1086" s="259" t="s">
        <v>1204</v>
      </c>
      <c r="D1086" s="326"/>
      <c r="E1086" s="257">
        <f>F1086-4</f>
        <v>46348</v>
      </c>
      <c r="F1086" s="257">
        <f>F1085+7</f>
        <v>46352</v>
      </c>
      <c r="G1086" s="257">
        <f>F1086+13</f>
        <v>46365</v>
      </c>
    </row>
    <row r="1087" spans="1:8">
      <c r="A1087" s="268"/>
      <c r="B1087" s="259"/>
      <c r="C1087" s="259"/>
      <c r="D1087" s="326"/>
      <c r="E1087" s="257">
        <f>F1087-4</f>
        <v>46355</v>
      </c>
      <c r="F1087" s="257">
        <f>F1086+7</f>
        <v>46359</v>
      </c>
      <c r="G1087" s="257">
        <f>F1087+13</f>
        <v>46372</v>
      </c>
    </row>
    <row r="1088" spans="1:8">
      <c r="A1088" s="268"/>
      <c r="B1088" s="268"/>
      <c r="C1088" s="268"/>
      <c r="D1088" s="269"/>
      <c r="E1088" s="271"/>
      <c r="F1088" s="271"/>
      <c r="G1088" s="271"/>
    </row>
    <row r="1089" spans="1:8">
      <c r="A1089" s="325" t="s">
        <v>415</v>
      </c>
      <c r="D1089" s="269"/>
      <c r="E1089" s="268"/>
      <c r="F1089" s="268"/>
      <c r="G1089" s="268"/>
    </row>
    <row r="1090" spans="1:8">
      <c r="A1090" s="268"/>
      <c r="B1090" s="267" t="s">
        <v>4</v>
      </c>
      <c r="C1090" s="267" t="s">
        <v>5</v>
      </c>
      <c r="D1090" s="335" t="s">
        <v>6</v>
      </c>
      <c r="E1090" s="327" t="s">
        <v>361</v>
      </c>
      <c r="F1090" s="327" t="s">
        <v>361</v>
      </c>
      <c r="G1090" s="327" t="s">
        <v>1203</v>
      </c>
      <c r="H1090" s="327" t="s">
        <v>415</v>
      </c>
    </row>
    <row r="1091" spans="1:8">
      <c r="A1091" s="268"/>
      <c r="B1091" s="265"/>
      <c r="C1091" s="265"/>
      <c r="D1091" s="334"/>
      <c r="E1091" s="327" t="s">
        <v>1016</v>
      </c>
      <c r="F1091" s="327" t="s">
        <v>9</v>
      </c>
      <c r="G1091" s="327" t="s">
        <v>10</v>
      </c>
      <c r="H1091" s="327" t="s">
        <v>10</v>
      </c>
    </row>
    <row r="1092" spans="1:8">
      <c r="A1092" s="268"/>
      <c r="B1092" s="259" t="s">
        <v>1202</v>
      </c>
      <c r="C1092" s="259" t="s">
        <v>1201</v>
      </c>
      <c r="D1092" s="307" t="s">
        <v>1200</v>
      </c>
      <c r="E1092" s="257">
        <f>F1092-4</f>
        <v>46325</v>
      </c>
      <c r="F1092" s="257">
        <v>46329</v>
      </c>
      <c r="G1092" s="257">
        <f>F1092+18</f>
        <v>46347</v>
      </c>
      <c r="H1092" s="327" t="s">
        <v>1193</v>
      </c>
    </row>
    <row r="1093" spans="1:8">
      <c r="A1093" s="268"/>
      <c r="B1093" s="259" t="s">
        <v>1199</v>
      </c>
      <c r="C1093" s="259" t="s">
        <v>1198</v>
      </c>
      <c r="D1093" s="306"/>
      <c r="E1093" s="257">
        <f>F1093-4</f>
        <v>46332</v>
      </c>
      <c r="F1093" s="257">
        <f>F1092+7</f>
        <v>46336</v>
      </c>
      <c r="G1093" s="257">
        <f>F1093+18</f>
        <v>46354</v>
      </c>
      <c r="H1093" s="327" t="s">
        <v>1193</v>
      </c>
    </row>
    <row r="1094" spans="1:8">
      <c r="A1094" s="268"/>
      <c r="B1094" s="282" t="s">
        <v>17</v>
      </c>
      <c r="C1094" s="282" t="s">
        <v>103</v>
      </c>
      <c r="D1094" s="306"/>
      <c r="E1094" s="281">
        <f>F1094-4</f>
        <v>46339</v>
      </c>
      <c r="F1094" s="281">
        <f>F1093+7</f>
        <v>46343</v>
      </c>
      <c r="G1094" s="281">
        <f>F1094+18</f>
        <v>46361</v>
      </c>
      <c r="H1094" s="333" t="s">
        <v>1193</v>
      </c>
    </row>
    <row r="1095" spans="1:8">
      <c r="A1095" s="268"/>
      <c r="B1095" s="260" t="s">
        <v>1197</v>
      </c>
      <c r="C1095" s="259" t="s">
        <v>1196</v>
      </c>
      <c r="D1095" s="306"/>
      <c r="E1095" s="257">
        <f>F1095-4</f>
        <v>46346</v>
      </c>
      <c r="F1095" s="257">
        <f>F1094+7</f>
        <v>46350</v>
      </c>
      <c r="G1095" s="257">
        <f>F1095+18</f>
        <v>46368</v>
      </c>
      <c r="H1095" s="327" t="s">
        <v>1193</v>
      </c>
    </row>
    <row r="1096" spans="1:8">
      <c r="A1096" s="268"/>
      <c r="B1096" s="259" t="s">
        <v>1195</v>
      </c>
      <c r="C1096" s="259" t="s">
        <v>1194</v>
      </c>
      <c r="D1096" s="305"/>
      <c r="E1096" s="257">
        <f>F1096-4</f>
        <v>46353</v>
      </c>
      <c r="F1096" s="257">
        <f>F1095+7</f>
        <v>46357</v>
      </c>
      <c r="G1096" s="257">
        <f>F1096+18</f>
        <v>46375</v>
      </c>
      <c r="H1096" s="327" t="s">
        <v>1193</v>
      </c>
    </row>
    <row r="1097" spans="1:8">
      <c r="A1097" s="268"/>
      <c r="B1097" s="268"/>
      <c r="C1097" s="268"/>
      <c r="E1097" s="271"/>
      <c r="F1097" s="271"/>
      <c r="G1097" s="271"/>
    </row>
    <row r="1098" spans="1:8">
      <c r="A1098" s="278" t="s">
        <v>420</v>
      </c>
      <c r="B1098" s="268"/>
      <c r="C1098" s="268"/>
      <c r="E1098" s="268"/>
      <c r="F1098" s="268"/>
      <c r="G1098" s="268"/>
    </row>
    <row r="1099" spans="1:8">
      <c r="A1099" s="268"/>
      <c r="B1099" s="267" t="s">
        <v>4</v>
      </c>
      <c r="C1099" s="267" t="s">
        <v>5</v>
      </c>
      <c r="D1099" s="266" t="s">
        <v>6</v>
      </c>
      <c r="E1099" s="263" t="s">
        <v>361</v>
      </c>
      <c r="F1099" s="263" t="s">
        <v>361</v>
      </c>
      <c r="G1099" s="327" t="s">
        <v>420</v>
      </c>
    </row>
    <row r="1100" spans="1:8">
      <c r="A1100" s="268"/>
      <c r="B1100" s="265"/>
      <c r="C1100" s="265"/>
      <c r="D1100" s="264"/>
      <c r="E1100" s="263" t="s">
        <v>1016</v>
      </c>
      <c r="F1100" s="263" t="s">
        <v>9</v>
      </c>
      <c r="G1100" s="327" t="s">
        <v>10</v>
      </c>
    </row>
    <row r="1101" spans="1:8">
      <c r="A1101" s="268"/>
      <c r="B1101" s="259" t="s">
        <v>1192</v>
      </c>
      <c r="C1101" s="259" t="s">
        <v>1191</v>
      </c>
      <c r="D1101" s="307" t="s">
        <v>1190</v>
      </c>
      <c r="E1101" s="257">
        <f>F1101-4</f>
        <v>46326</v>
      </c>
      <c r="F1101" s="257">
        <v>46330</v>
      </c>
      <c r="G1101" s="257">
        <f>F1101+24</f>
        <v>46354</v>
      </c>
      <c r="H1101" s="268"/>
    </row>
    <row r="1102" spans="1:8">
      <c r="A1102" s="268"/>
      <c r="B1102" s="259" t="s">
        <v>1189</v>
      </c>
      <c r="C1102" s="259" t="s">
        <v>1188</v>
      </c>
      <c r="D1102" s="306"/>
      <c r="E1102" s="257">
        <f>F1102-4</f>
        <v>46333</v>
      </c>
      <c r="F1102" s="257">
        <f>F1101+7</f>
        <v>46337</v>
      </c>
      <c r="G1102" s="257">
        <f>F1102+24</f>
        <v>46361</v>
      </c>
    </row>
    <row r="1103" spans="1:8">
      <c r="A1103" s="268"/>
      <c r="B1103" s="259" t="s">
        <v>1187</v>
      </c>
      <c r="C1103" s="259" t="s">
        <v>1186</v>
      </c>
      <c r="D1103" s="306"/>
      <c r="E1103" s="257">
        <f>F1103-4</f>
        <v>46340</v>
      </c>
      <c r="F1103" s="257">
        <f>F1102+7</f>
        <v>46344</v>
      </c>
      <c r="G1103" s="257">
        <f>F1103+24</f>
        <v>46368</v>
      </c>
      <c r="H1103" s="268"/>
    </row>
    <row r="1104" spans="1:8" ht="16.5" customHeight="1">
      <c r="A1104" s="268"/>
      <c r="B1104" s="260" t="s">
        <v>1185</v>
      </c>
      <c r="C1104" s="259" t="s">
        <v>1184</v>
      </c>
      <c r="D1104" s="306"/>
      <c r="E1104" s="257">
        <f>F1104-4</f>
        <v>46347</v>
      </c>
      <c r="F1104" s="257">
        <f>F1103+7</f>
        <v>46351</v>
      </c>
      <c r="G1104" s="257">
        <f>F1104+24</f>
        <v>46375</v>
      </c>
      <c r="H1104" s="268"/>
    </row>
    <row r="1105" spans="1:10">
      <c r="A1105" s="268"/>
      <c r="B1105" s="259" t="s">
        <v>1183</v>
      </c>
      <c r="C1105" s="259" t="s">
        <v>1182</v>
      </c>
      <c r="D1105" s="305"/>
      <c r="E1105" s="257">
        <f>F1105-4</f>
        <v>46354</v>
      </c>
      <c r="F1105" s="257">
        <f>F1104+7</f>
        <v>46358</v>
      </c>
      <c r="G1105" s="257">
        <f>F1105+24</f>
        <v>46382</v>
      </c>
      <c r="H1105" s="268"/>
    </row>
    <row r="1106" spans="1:10">
      <c r="A1106" s="268"/>
      <c r="B1106" s="268"/>
      <c r="C1106" s="268"/>
      <c r="D1106" s="269"/>
      <c r="E1106" s="271"/>
      <c r="F1106" s="271"/>
      <c r="G1106" s="271"/>
      <c r="H1106" s="268"/>
    </row>
    <row r="1107" spans="1:10">
      <c r="A1107" s="268"/>
      <c r="B1107" s="292"/>
      <c r="C1107" s="292"/>
      <c r="D1107" s="309"/>
      <c r="E1107" s="271"/>
      <c r="F1107" s="271"/>
      <c r="G1107" s="332"/>
      <c r="H1107" s="268"/>
    </row>
    <row r="1108" spans="1:10">
      <c r="A1108" s="278" t="s">
        <v>351</v>
      </c>
      <c r="D1108" s="269"/>
      <c r="E1108" s="268"/>
      <c r="F1108" s="268"/>
      <c r="G1108" s="268"/>
    </row>
    <row r="1109" spans="1:10">
      <c r="A1109" s="278"/>
      <c r="B1109" s="267" t="s">
        <v>4</v>
      </c>
      <c r="C1109" s="267" t="s">
        <v>5</v>
      </c>
      <c r="D1109" s="266" t="s">
        <v>6</v>
      </c>
      <c r="E1109" s="263" t="s">
        <v>361</v>
      </c>
      <c r="F1109" s="263" t="s">
        <v>361</v>
      </c>
      <c r="G1109" s="327" t="s">
        <v>218</v>
      </c>
    </row>
    <row r="1110" spans="1:10">
      <c r="A1110" s="278"/>
      <c r="B1110" s="265"/>
      <c r="C1110" s="265"/>
      <c r="D1110" s="264"/>
      <c r="E1110" s="263" t="s">
        <v>1016</v>
      </c>
      <c r="F1110" s="263" t="s">
        <v>9</v>
      </c>
      <c r="G1110" s="327" t="s">
        <v>10</v>
      </c>
      <c r="H1110" s="310"/>
    </row>
    <row r="1111" spans="1:10">
      <c r="A1111" s="256"/>
      <c r="B1111" s="282" t="s">
        <v>17</v>
      </c>
      <c r="C1111" s="282" t="s">
        <v>103</v>
      </c>
      <c r="D1111" s="307" t="s">
        <v>1181</v>
      </c>
      <c r="E1111" s="281">
        <f>F1111-4</f>
        <v>46327</v>
      </c>
      <c r="F1111" s="281">
        <v>46331</v>
      </c>
      <c r="G1111" s="281">
        <f>F1111+20</f>
        <v>46351</v>
      </c>
    </row>
    <row r="1112" spans="1:10">
      <c r="A1112" s="278"/>
      <c r="B1112" s="259" t="s">
        <v>1180</v>
      </c>
      <c r="C1112" s="259" t="s">
        <v>1179</v>
      </c>
      <c r="D1112" s="306"/>
      <c r="E1112" s="257">
        <f>F1112-4</f>
        <v>46334</v>
      </c>
      <c r="F1112" s="257">
        <f>F1111+7</f>
        <v>46338</v>
      </c>
      <c r="G1112" s="257">
        <f>G1111+7</f>
        <v>46358</v>
      </c>
    </row>
    <row r="1113" spans="1:10" ht="16.5" customHeight="1">
      <c r="A1113" s="278"/>
      <c r="B1113" s="259" t="s">
        <v>1178</v>
      </c>
      <c r="C1113" s="259" t="s">
        <v>1177</v>
      </c>
      <c r="D1113" s="306"/>
      <c r="E1113" s="257">
        <f>F1113-4</f>
        <v>46341</v>
      </c>
      <c r="F1113" s="257">
        <f>F1112+7</f>
        <v>46345</v>
      </c>
      <c r="G1113" s="257">
        <f>G1112+7</f>
        <v>46365</v>
      </c>
    </row>
    <row r="1114" spans="1:10" ht="16.5" customHeight="1">
      <c r="A1114" s="278"/>
      <c r="B1114" s="260" t="s">
        <v>1176</v>
      </c>
      <c r="C1114" s="259" t="s">
        <v>1175</v>
      </c>
      <c r="D1114" s="306"/>
      <c r="E1114" s="257">
        <f>F1114-4</f>
        <v>46348</v>
      </c>
      <c r="F1114" s="257">
        <f>F1113+7</f>
        <v>46352</v>
      </c>
      <c r="G1114" s="257">
        <f>G1113+7</f>
        <v>46372</v>
      </c>
    </row>
    <row r="1115" spans="1:10" ht="16.5" customHeight="1">
      <c r="A1115" s="278"/>
      <c r="B1115" s="259" t="s">
        <v>103</v>
      </c>
      <c r="C1115" s="259" t="s">
        <v>103</v>
      </c>
      <c r="D1115" s="326"/>
      <c r="E1115" s="257">
        <f>F1115-4</f>
        <v>46355</v>
      </c>
      <c r="F1115" s="257">
        <f>F1114+7</f>
        <v>46359</v>
      </c>
      <c r="G1115" s="257">
        <f>G1114+7</f>
        <v>46379</v>
      </c>
    </row>
    <row r="1116" spans="1:10">
      <c r="A1116" s="278"/>
      <c r="B1116" s="278"/>
      <c r="C1116" s="278"/>
      <c r="D1116" s="325"/>
      <c r="E1116" s="268"/>
      <c r="F1116" s="268"/>
      <c r="G1116" s="268"/>
    </row>
    <row r="1117" spans="1:10">
      <c r="A1117" s="268"/>
      <c r="B1117" s="254"/>
      <c r="C1117" s="254"/>
      <c r="D1117" s="269"/>
      <c r="E1117" s="268"/>
      <c r="F1117" s="268"/>
      <c r="G1117" s="268"/>
    </row>
    <row r="1118" spans="1:10">
      <c r="A1118" s="268"/>
      <c r="B1118" s="267" t="s">
        <v>4</v>
      </c>
      <c r="C1118" s="267" t="s">
        <v>5</v>
      </c>
      <c r="D1118" s="266" t="s">
        <v>6</v>
      </c>
      <c r="E1118" s="263" t="s">
        <v>361</v>
      </c>
      <c r="F1118" s="263" t="s">
        <v>361</v>
      </c>
      <c r="G1118" s="327" t="s">
        <v>218</v>
      </c>
    </row>
    <row r="1119" spans="1:10">
      <c r="A1119" s="268"/>
      <c r="B1119" s="265"/>
      <c r="C1119" s="265"/>
      <c r="D1119" s="264"/>
      <c r="E1119" s="263" t="s">
        <v>1016</v>
      </c>
      <c r="F1119" s="263" t="s">
        <v>9</v>
      </c>
      <c r="G1119" s="327" t="s">
        <v>10</v>
      </c>
    </row>
    <row r="1120" spans="1:10" ht="16.5" customHeight="1">
      <c r="A1120" s="268"/>
      <c r="B1120" s="282" t="s">
        <v>17</v>
      </c>
      <c r="C1120" s="282" t="s">
        <v>103</v>
      </c>
      <c r="D1120" s="307" t="s">
        <v>1174</v>
      </c>
      <c r="E1120" s="281">
        <f>F1120-4</f>
        <v>46329</v>
      </c>
      <c r="F1120" s="281">
        <v>46333</v>
      </c>
      <c r="G1120" s="281">
        <f>F1120+18</f>
        <v>46351</v>
      </c>
      <c r="I1120" s="313"/>
      <c r="J1120" s="313"/>
    </row>
    <row r="1121" spans="1:8">
      <c r="A1121" s="268"/>
      <c r="B1121" s="259" t="s">
        <v>1173</v>
      </c>
      <c r="C1121" s="259" t="s">
        <v>1172</v>
      </c>
      <c r="D1121" s="306"/>
      <c r="E1121" s="257">
        <f>F1121-4</f>
        <v>46336</v>
      </c>
      <c r="F1121" s="257">
        <f>F1120+7</f>
        <v>46340</v>
      </c>
      <c r="G1121" s="257">
        <f>F1121+18</f>
        <v>46358</v>
      </c>
    </row>
    <row r="1122" spans="1:8">
      <c r="A1122" s="268"/>
      <c r="B1122" s="282" t="s">
        <v>17</v>
      </c>
      <c r="C1122" s="282" t="s">
        <v>103</v>
      </c>
      <c r="D1122" s="306"/>
      <c r="E1122" s="281">
        <f>F1122-4</f>
        <v>46343</v>
      </c>
      <c r="F1122" s="281">
        <f>F1121+7</f>
        <v>46347</v>
      </c>
      <c r="G1122" s="281">
        <f>F1122+18</f>
        <v>46365</v>
      </c>
    </row>
    <row r="1123" spans="1:8">
      <c r="A1123" s="268"/>
      <c r="B1123" s="260" t="s">
        <v>1171</v>
      </c>
      <c r="C1123" s="259" t="s">
        <v>1170</v>
      </c>
      <c r="D1123" s="306"/>
      <c r="E1123" s="257">
        <f>F1123-4</f>
        <v>46350</v>
      </c>
      <c r="F1123" s="257">
        <f>F1122+7</f>
        <v>46354</v>
      </c>
      <c r="G1123" s="257">
        <f>F1123+18</f>
        <v>46372</v>
      </c>
    </row>
    <row r="1124" spans="1:8">
      <c r="A1124" s="268"/>
      <c r="B1124" s="259" t="s">
        <v>1169</v>
      </c>
      <c r="C1124" s="259" t="s">
        <v>1158</v>
      </c>
      <c r="D1124" s="326"/>
      <c r="E1124" s="257">
        <f>F1124-4</f>
        <v>46357</v>
      </c>
      <c r="F1124" s="257">
        <f>F1123+7</f>
        <v>46361</v>
      </c>
      <c r="G1124" s="257">
        <f>F1124+18</f>
        <v>46379</v>
      </c>
    </row>
    <row r="1125" spans="1:8">
      <c r="A1125" s="268"/>
      <c r="B1125" s="268"/>
      <c r="C1125" s="268"/>
      <c r="D1125" s="269"/>
      <c r="E1125" s="268"/>
      <c r="F1125" s="271"/>
      <c r="G1125" s="271"/>
    </row>
    <row r="1126" spans="1:8">
      <c r="A1126" s="278" t="s">
        <v>412</v>
      </c>
      <c r="B1126" s="268"/>
      <c r="C1126" s="268"/>
      <c r="D1126" s="269"/>
      <c r="E1126" s="268"/>
      <c r="F1126" s="278"/>
      <c r="G1126" s="278"/>
      <c r="H1126" s="268"/>
    </row>
    <row r="1127" spans="1:8">
      <c r="A1127" s="268"/>
      <c r="B1127" s="267" t="s">
        <v>4</v>
      </c>
      <c r="C1127" s="267" t="s">
        <v>5</v>
      </c>
      <c r="D1127" s="266" t="s">
        <v>6</v>
      </c>
      <c r="E1127" s="263" t="s">
        <v>361</v>
      </c>
      <c r="F1127" s="263" t="s">
        <v>361</v>
      </c>
      <c r="G1127" s="327" t="s">
        <v>1168</v>
      </c>
      <c r="H1127" s="263" t="s">
        <v>413</v>
      </c>
    </row>
    <row r="1128" spans="1:8">
      <c r="A1128" s="268"/>
      <c r="B1128" s="265"/>
      <c r="C1128" s="265"/>
      <c r="D1128" s="264"/>
      <c r="E1128" s="263" t="s">
        <v>1016</v>
      </c>
      <c r="F1128" s="263" t="s">
        <v>9</v>
      </c>
      <c r="G1128" s="327" t="s">
        <v>10</v>
      </c>
      <c r="H1128" s="263" t="s">
        <v>10</v>
      </c>
    </row>
    <row r="1129" spans="1:8">
      <c r="A1129" s="268"/>
      <c r="B1129" s="282" t="s">
        <v>17</v>
      </c>
      <c r="C1129" s="282"/>
      <c r="D1129" s="326" t="s">
        <v>1167</v>
      </c>
      <c r="E1129" s="281">
        <f>F1129-3</f>
        <v>46326</v>
      </c>
      <c r="F1129" s="281">
        <v>46329</v>
      </c>
      <c r="G1129" s="281">
        <f>F1129+8</f>
        <v>46337</v>
      </c>
      <c r="H1129" s="331" t="s">
        <v>1161</v>
      </c>
    </row>
    <row r="1130" spans="1:8">
      <c r="A1130" s="268"/>
      <c r="B1130" s="259" t="s">
        <v>1166</v>
      </c>
      <c r="C1130" s="259" t="s">
        <v>358</v>
      </c>
      <c r="D1130" s="326"/>
      <c r="E1130" s="257">
        <f>F1130-3</f>
        <v>46333</v>
      </c>
      <c r="F1130" s="257">
        <f>F1129+7</f>
        <v>46336</v>
      </c>
      <c r="G1130" s="257">
        <f>F1130+8</f>
        <v>46344</v>
      </c>
      <c r="H1130" s="257" t="s">
        <v>1161</v>
      </c>
    </row>
    <row r="1131" spans="1:8">
      <c r="A1131" s="268"/>
      <c r="B1131" s="259" t="s">
        <v>1165</v>
      </c>
      <c r="C1131" s="259" t="s">
        <v>1164</v>
      </c>
      <c r="D1131" s="326"/>
      <c r="E1131" s="257">
        <f>F1131-3</f>
        <v>46340</v>
      </c>
      <c r="F1131" s="257">
        <f>F1130+7</f>
        <v>46343</v>
      </c>
      <c r="G1131" s="257">
        <f>F1131+8</f>
        <v>46351</v>
      </c>
      <c r="H1131" s="257" t="s">
        <v>1161</v>
      </c>
    </row>
    <row r="1132" spans="1:8">
      <c r="A1132" s="268"/>
      <c r="B1132" s="260" t="s">
        <v>1163</v>
      </c>
      <c r="C1132" s="259" t="s">
        <v>1162</v>
      </c>
      <c r="D1132" s="326"/>
      <c r="E1132" s="257">
        <f>F1132-3</f>
        <v>46347</v>
      </c>
      <c r="F1132" s="257">
        <f>F1131+7</f>
        <v>46350</v>
      </c>
      <c r="G1132" s="257">
        <f>F1132+8</f>
        <v>46358</v>
      </c>
      <c r="H1132" s="263" t="s">
        <v>1161</v>
      </c>
    </row>
    <row r="1133" spans="1:8" ht="16.5" customHeight="1">
      <c r="A1133" s="268"/>
      <c r="B1133" s="259" t="s">
        <v>103</v>
      </c>
      <c r="C1133" s="259"/>
      <c r="D1133" s="326"/>
      <c r="E1133" s="257">
        <f>F1133-3</f>
        <v>46354</v>
      </c>
      <c r="F1133" s="257">
        <f>F1132+7</f>
        <v>46357</v>
      </c>
      <c r="G1133" s="257">
        <f>F1133+8</f>
        <v>46365</v>
      </c>
      <c r="H1133" s="263" t="s">
        <v>1161</v>
      </c>
    </row>
    <row r="1134" spans="1:8">
      <c r="A1134" s="268"/>
      <c r="B1134" s="292"/>
      <c r="C1134" s="292"/>
      <c r="D1134" s="309"/>
      <c r="E1134" s="271"/>
      <c r="F1134" s="271"/>
      <c r="G1134" s="271"/>
      <c r="H1134" s="268"/>
    </row>
    <row r="1135" spans="1:8">
      <c r="A1135" s="330" t="s">
        <v>1160</v>
      </c>
      <c r="B1135" s="329"/>
      <c r="C1135" s="301"/>
      <c r="D1135" s="325"/>
      <c r="E1135" s="278"/>
      <c r="F1135" s="278"/>
      <c r="G1135" s="310"/>
      <c r="H1135" s="268"/>
    </row>
    <row r="1136" spans="1:8">
      <c r="A1136" s="278"/>
      <c r="B1136" s="267" t="s">
        <v>4</v>
      </c>
      <c r="C1136" s="267" t="s">
        <v>5</v>
      </c>
      <c r="D1136" s="266" t="s">
        <v>6</v>
      </c>
      <c r="E1136" s="263" t="s">
        <v>361</v>
      </c>
      <c r="F1136" s="263" t="s">
        <v>361</v>
      </c>
      <c r="G1136" s="327" t="s">
        <v>215</v>
      </c>
      <c r="H1136" s="268"/>
    </row>
    <row r="1137" spans="1:8">
      <c r="A1137" s="278"/>
      <c r="B1137" s="265"/>
      <c r="C1137" s="265"/>
      <c r="D1137" s="264"/>
      <c r="E1137" s="263" t="s">
        <v>1016</v>
      </c>
      <c r="F1137" s="263" t="s">
        <v>9</v>
      </c>
      <c r="G1137" s="327" t="s">
        <v>10</v>
      </c>
      <c r="H1137" s="328"/>
    </row>
    <row r="1138" spans="1:8">
      <c r="A1138" s="278"/>
      <c r="B1138" s="259" t="s">
        <v>1159</v>
      </c>
      <c r="C1138" s="259" t="s">
        <v>1158</v>
      </c>
      <c r="D1138" s="307" t="s">
        <v>1157</v>
      </c>
      <c r="E1138" s="257">
        <f>F1138-4</f>
        <v>46325</v>
      </c>
      <c r="F1138" s="257">
        <v>46329</v>
      </c>
      <c r="G1138" s="257">
        <f>F1138+17</f>
        <v>46346</v>
      </c>
      <c r="H1138" s="321"/>
    </row>
    <row r="1139" spans="1:8">
      <c r="A1139" s="278"/>
      <c r="B1139" s="259" t="s">
        <v>1156</v>
      </c>
      <c r="C1139" s="259" t="s">
        <v>1155</v>
      </c>
      <c r="D1139" s="306"/>
      <c r="E1139" s="257">
        <f>F1139-4</f>
        <v>46332</v>
      </c>
      <c r="F1139" s="257">
        <f>F1138+7</f>
        <v>46336</v>
      </c>
      <c r="G1139" s="257">
        <f>G1138+7</f>
        <v>46353</v>
      </c>
      <c r="H1139" s="310"/>
    </row>
    <row r="1140" spans="1:8">
      <c r="A1140" s="278"/>
      <c r="B1140" s="259" t="s">
        <v>1154</v>
      </c>
      <c r="C1140" s="259" t="s">
        <v>1153</v>
      </c>
      <c r="D1140" s="306"/>
      <c r="E1140" s="257">
        <f>F1140-4</f>
        <v>46339</v>
      </c>
      <c r="F1140" s="257">
        <f>F1139+7</f>
        <v>46343</v>
      </c>
      <c r="G1140" s="257">
        <f>G1139+7</f>
        <v>46360</v>
      </c>
      <c r="H1140" s="268"/>
    </row>
    <row r="1141" spans="1:8">
      <c r="A1141" s="278"/>
      <c r="B1141" s="259" t="s">
        <v>1152</v>
      </c>
      <c r="C1141" s="259" t="s">
        <v>1151</v>
      </c>
      <c r="D1141" s="306"/>
      <c r="E1141" s="257">
        <f>F1141-4</f>
        <v>46346</v>
      </c>
      <c r="F1141" s="257">
        <f>F1140+7</f>
        <v>46350</v>
      </c>
      <c r="G1141" s="257">
        <f>G1140+7</f>
        <v>46367</v>
      </c>
      <c r="H1141" s="268"/>
    </row>
    <row r="1142" spans="1:8">
      <c r="A1142" s="278"/>
      <c r="B1142" s="259" t="s">
        <v>1150</v>
      </c>
      <c r="C1142" s="259" t="s">
        <v>1149</v>
      </c>
      <c r="D1142" s="305"/>
      <c r="E1142" s="257">
        <f>F1142-4</f>
        <v>46353</v>
      </c>
      <c r="F1142" s="257">
        <f>F1141+7</f>
        <v>46357</v>
      </c>
      <c r="G1142" s="257">
        <f>G1141+7</f>
        <v>46374</v>
      </c>
      <c r="H1142" s="268"/>
    </row>
    <row r="1143" spans="1:8">
      <c r="A1143" s="278"/>
      <c r="B1143" s="274"/>
      <c r="C1143" s="292"/>
      <c r="D1143" s="309"/>
      <c r="E1143" s="271"/>
      <c r="F1143" s="271"/>
      <c r="G1143" s="271"/>
      <c r="H1143" s="268"/>
    </row>
    <row r="1144" spans="1:8">
      <c r="A1144" s="278"/>
      <c r="B1144" s="278"/>
      <c r="C1144" s="301"/>
      <c r="D1144" s="325"/>
      <c r="E1144" s="278"/>
      <c r="F1144" s="278"/>
      <c r="G1144" s="310"/>
      <c r="H1144" s="268"/>
    </row>
    <row r="1145" spans="1:8">
      <c r="A1145" s="278"/>
      <c r="B1145" s="267" t="s">
        <v>4</v>
      </c>
      <c r="C1145" s="267" t="s">
        <v>5</v>
      </c>
      <c r="D1145" s="266" t="s">
        <v>6</v>
      </c>
      <c r="E1145" s="263" t="s">
        <v>361</v>
      </c>
      <c r="F1145" s="263" t="s">
        <v>361</v>
      </c>
      <c r="G1145" s="327" t="s">
        <v>215</v>
      </c>
      <c r="H1145" s="268"/>
    </row>
    <row r="1146" spans="1:8">
      <c r="A1146" s="278"/>
      <c r="B1146" s="265"/>
      <c r="C1146" s="265"/>
      <c r="D1146" s="264"/>
      <c r="E1146" s="263" t="s">
        <v>1016</v>
      </c>
      <c r="F1146" s="263" t="s">
        <v>9</v>
      </c>
      <c r="G1146" s="327" t="s">
        <v>10</v>
      </c>
      <c r="H1146" s="268"/>
    </row>
    <row r="1147" spans="1:8">
      <c r="A1147" s="278"/>
      <c r="B1147" s="259" t="s">
        <v>137</v>
      </c>
      <c r="C1147" s="259" t="s">
        <v>217</v>
      </c>
      <c r="D1147" s="326" t="s">
        <v>1148</v>
      </c>
      <c r="E1147" s="257">
        <f>F1147-4</f>
        <v>46326</v>
      </c>
      <c r="F1147" s="257">
        <v>46330</v>
      </c>
      <c r="G1147" s="257">
        <f>F1147+15</f>
        <v>46345</v>
      </c>
      <c r="H1147" s="268"/>
    </row>
    <row r="1148" spans="1:8">
      <c r="A1148" s="278"/>
      <c r="B1148" s="259" t="s">
        <v>1147</v>
      </c>
      <c r="C1148" s="259" t="s">
        <v>1146</v>
      </c>
      <c r="D1148" s="326"/>
      <c r="E1148" s="257">
        <f>F1148-4</f>
        <v>46333</v>
      </c>
      <c r="F1148" s="257">
        <f>F1147+7</f>
        <v>46337</v>
      </c>
      <c r="G1148" s="257">
        <f>F1148+15</f>
        <v>46352</v>
      </c>
      <c r="H1148" s="268"/>
    </row>
    <row r="1149" spans="1:8">
      <c r="A1149" s="278"/>
      <c r="B1149" s="259" t="s">
        <v>1145</v>
      </c>
      <c r="C1149" s="259" t="s">
        <v>1144</v>
      </c>
      <c r="D1149" s="326"/>
      <c r="E1149" s="257">
        <f>F1149-4</f>
        <v>46340</v>
      </c>
      <c r="F1149" s="257">
        <f>F1148+7</f>
        <v>46344</v>
      </c>
      <c r="G1149" s="257">
        <f>F1149+15</f>
        <v>46359</v>
      </c>
    </row>
    <row r="1150" spans="1:8">
      <c r="A1150" s="278"/>
      <c r="B1150" s="282" t="s">
        <v>17</v>
      </c>
      <c r="C1150" s="282"/>
      <c r="D1150" s="326"/>
      <c r="E1150" s="281">
        <f>F1150-4</f>
        <v>46347</v>
      </c>
      <c r="F1150" s="281">
        <f>F1149+7</f>
        <v>46351</v>
      </c>
      <c r="G1150" s="281">
        <f>F1150+15</f>
        <v>46366</v>
      </c>
    </row>
    <row r="1151" spans="1:8">
      <c r="A1151" s="278"/>
      <c r="B1151" s="259" t="s">
        <v>1143</v>
      </c>
      <c r="C1151" s="259" t="s">
        <v>1142</v>
      </c>
      <c r="D1151" s="326"/>
      <c r="E1151" s="257">
        <f>F1151-4</f>
        <v>46354</v>
      </c>
      <c r="F1151" s="257">
        <f>F1150+7</f>
        <v>46358</v>
      </c>
      <c r="G1151" s="257">
        <f>F1151+15</f>
        <v>46373</v>
      </c>
    </row>
    <row r="1152" spans="1:8">
      <c r="A1152" s="278"/>
      <c r="B1152" s="278"/>
      <c r="C1152" s="301"/>
      <c r="D1152" s="325"/>
      <c r="E1152" s="278"/>
      <c r="F1152" s="278"/>
      <c r="G1152" s="310"/>
    </row>
    <row r="1153" spans="1:9">
      <c r="B1153" s="254"/>
      <c r="C1153" s="254"/>
      <c r="E1153" s="271"/>
      <c r="F1153" s="324"/>
      <c r="G1153" s="271"/>
    </row>
    <row r="1154" spans="1:9" ht="16.5" customHeight="1">
      <c r="A1154" s="321" t="s">
        <v>228</v>
      </c>
      <c r="B1154" s="323"/>
      <c r="C1154" s="323"/>
      <c r="D1154" s="322"/>
      <c r="E1154" s="321"/>
      <c r="F1154" s="321"/>
      <c r="G1154" s="321"/>
    </row>
    <row r="1155" spans="1:9">
      <c r="A1155" s="278" t="s">
        <v>229</v>
      </c>
      <c r="B1155" s="301"/>
      <c r="C1155" s="315"/>
      <c r="D1155" s="302"/>
      <c r="E1155" s="301"/>
      <c r="F1155" s="278"/>
      <c r="G1155" s="314"/>
    </row>
    <row r="1156" spans="1:9">
      <c r="A1156" s="268"/>
      <c r="D1156" s="269"/>
      <c r="E1156" s="268"/>
      <c r="F1156" s="268"/>
      <c r="G1156" s="268"/>
      <c r="H1156" s="268"/>
    </row>
    <row r="1157" spans="1:9">
      <c r="A1157" s="268"/>
      <c r="B1157" s="267" t="s">
        <v>4</v>
      </c>
      <c r="C1157" s="267" t="s">
        <v>5</v>
      </c>
      <c r="D1157" s="266" t="s">
        <v>6</v>
      </c>
      <c r="E1157" s="263" t="s">
        <v>361</v>
      </c>
      <c r="F1157" s="263" t="s">
        <v>361</v>
      </c>
      <c r="G1157" s="308" t="s">
        <v>1131</v>
      </c>
      <c r="H1157" s="263" t="s">
        <v>1140</v>
      </c>
    </row>
    <row r="1158" spans="1:9">
      <c r="A1158" s="268"/>
      <c r="B1158" s="265"/>
      <c r="C1158" s="265"/>
      <c r="D1158" s="264"/>
      <c r="E1158" s="263" t="s">
        <v>1016</v>
      </c>
      <c r="F1158" s="263" t="s">
        <v>9</v>
      </c>
      <c r="G1158" s="263" t="s">
        <v>10</v>
      </c>
      <c r="H1158" s="263" t="s">
        <v>10</v>
      </c>
    </row>
    <row r="1159" spans="1:9">
      <c r="A1159" s="268"/>
      <c r="B1159" s="282" t="s">
        <v>17</v>
      </c>
      <c r="C1159" s="282" t="s">
        <v>1126</v>
      </c>
      <c r="D1159" s="307" t="s">
        <v>1130</v>
      </c>
      <c r="E1159" s="281">
        <f>F1159-4</f>
        <v>46324</v>
      </c>
      <c r="F1159" s="281">
        <v>46328</v>
      </c>
      <c r="G1159" s="281">
        <f>F1159+20</f>
        <v>46348</v>
      </c>
      <c r="H1159" s="281" t="s">
        <v>1125</v>
      </c>
    </row>
    <row r="1160" spans="1:9" ht="16.5" customHeight="1">
      <c r="A1160" s="268"/>
      <c r="B1160" s="259" t="s">
        <v>1129</v>
      </c>
      <c r="C1160" s="259" t="s">
        <v>1128</v>
      </c>
      <c r="D1160" s="306"/>
      <c r="E1160" s="257">
        <f>F1160-4</f>
        <v>46331</v>
      </c>
      <c r="F1160" s="257">
        <f>F1159+7</f>
        <v>46335</v>
      </c>
      <c r="G1160" s="257">
        <f>F1160+20</f>
        <v>46355</v>
      </c>
      <c r="H1160" s="312" t="s">
        <v>1125</v>
      </c>
    </row>
    <row r="1161" spans="1:9">
      <c r="A1161" s="268"/>
      <c r="B1161" s="259" t="s">
        <v>461</v>
      </c>
      <c r="C1161" s="259" t="s">
        <v>1127</v>
      </c>
      <c r="D1161" s="306"/>
      <c r="E1161" s="257">
        <f>F1161-4</f>
        <v>46338</v>
      </c>
      <c r="F1161" s="257">
        <f>F1160+7</f>
        <v>46342</v>
      </c>
      <c r="G1161" s="257">
        <f>F1161+20</f>
        <v>46362</v>
      </c>
      <c r="H1161" s="312" t="s">
        <v>1125</v>
      </c>
      <c r="I1161" s="313"/>
    </row>
    <row r="1162" spans="1:9">
      <c r="A1162" s="268"/>
      <c r="B1162" s="282" t="s">
        <v>17</v>
      </c>
      <c r="C1162" s="282" t="s">
        <v>1126</v>
      </c>
      <c r="D1162" s="306"/>
      <c r="E1162" s="281">
        <f>F1162-4</f>
        <v>46345</v>
      </c>
      <c r="F1162" s="281">
        <f>F1161+7</f>
        <v>46349</v>
      </c>
      <c r="G1162" s="281">
        <f>F1162+20</f>
        <v>46369</v>
      </c>
      <c r="H1162" s="281" t="s">
        <v>1125</v>
      </c>
    </row>
    <row r="1163" spans="1:9" ht="16.5" customHeight="1">
      <c r="A1163" s="268"/>
      <c r="B1163" s="282" t="s">
        <v>17</v>
      </c>
      <c r="C1163" s="282" t="s">
        <v>1126</v>
      </c>
      <c r="D1163" s="305"/>
      <c r="E1163" s="281">
        <f>F1163-4</f>
        <v>46352</v>
      </c>
      <c r="F1163" s="281">
        <f>F1162+7</f>
        <v>46356</v>
      </c>
      <c r="G1163" s="281">
        <f>F1163+20</f>
        <v>46376</v>
      </c>
      <c r="H1163" s="281" t="s">
        <v>1125</v>
      </c>
    </row>
    <row r="1164" spans="1:9" ht="16.5" customHeight="1">
      <c r="A1164" s="268"/>
      <c r="B1164" s="271"/>
      <c r="C1164" s="271"/>
      <c r="D1164" s="309"/>
      <c r="E1164" s="271"/>
      <c r="F1164" s="271"/>
      <c r="G1164" s="271"/>
      <c r="H1164" s="310"/>
    </row>
    <row r="1165" spans="1:9">
      <c r="A1165" s="268"/>
      <c r="B1165" s="267" t="s">
        <v>4</v>
      </c>
      <c r="C1165" s="267" t="s">
        <v>5</v>
      </c>
      <c r="D1165" s="266" t="s">
        <v>6</v>
      </c>
      <c r="E1165" s="263" t="s">
        <v>361</v>
      </c>
      <c r="F1165" s="263" t="s">
        <v>361</v>
      </c>
      <c r="G1165" s="308" t="s">
        <v>1141</v>
      </c>
      <c r="H1165" s="263" t="s">
        <v>1140</v>
      </c>
    </row>
    <row r="1166" spans="1:9">
      <c r="A1166" s="268"/>
      <c r="B1166" s="265"/>
      <c r="C1166" s="265"/>
      <c r="D1166" s="264"/>
      <c r="E1166" s="263" t="s">
        <v>1016</v>
      </c>
      <c r="F1166" s="263" t="s">
        <v>9</v>
      </c>
      <c r="G1166" s="263" t="s">
        <v>10</v>
      </c>
      <c r="H1166" s="263" t="s">
        <v>10</v>
      </c>
    </row>
    <row r="1167" spans="1:9">
      <c r="A1167" s="268"/>
      <c r="B1167" s="320" t="s">
        <v>17</v>
      </c>
      <c r="C1167" s="319"/>
      <c r="D1167" s="307" t="s">
        <v>1139</v>
      </c>
      <c r="E1167" s="281">
        <f>F1167-4</f>
        <v>46326</v>
      </c>
      <c r="F1167" s="281">
        <v>46330</v>
      </c>
      <c r="G1167" s="281">
        <f>F1167+20</f>
        <v>46350</v>
      </c>
      <c r="H1167" s="281" t="s">
        <v>1125</v>
      </c>
    </row>
    <row r="1168" spans="1:9">
      <c r="A1168" s="268"/>
      <c r="B1168" s="320" t="s">
        <v>17</v>
      </c>
      <c r="C1168" s="319"/>
      <c r="D1168" s="306"/>
      <c r="E1168" s="281">
        <f>F1168-4</f>
        <v>46333</v>
      </c>
      <c r="F1168" s="281">
        <f>F1167+7</f>
        <v>46337</v>
      </c>
      <c r="G1168" s="281">
        <f>F1168+20</f>
        <v>46357</v>
      </c>
      <c r="H1168" s="318" t="s">
        <v>1125</v>
      </c>
    </row>
    <row r="1169" spans="1:8">
      <c r="A1169" s="268"/>
      <c r="B1169" s="259" t="s">
        <v>1138</v>
      </c>
      <c r="C1169" s="259" t="s">
        <v>1137</v>
      </c>
      <c r="D1169" s="306"/>
      <c r="E1169" s="257">
        <f>F1169-4</f>
        <v>46340</v>
      </c>
      <c r="F1169" s="257">
        <f>F1168+7</f>
        <v>46344</v>
      </c>
      <c r="G1169" s="257">
        <f>F1169+20</f>
        <v>46364</v>
      </c>
      <c r="H1169" s="257" t="s">
        <v>1125</v>
      </c>
    </row>
    <row r="1170" spans="1:8">
      <c r="A1170" s="268"/>
      <c r="B1170" s="259" t="s">
        <v>1136</v>
      </c>
      <c r="C1170" s="259" t="s">
        <v>1135</v>
      </c>
      <c r="D1170" s="306"/>
      <c r="E1170" s="257">
        <f>F1170-4</f>
        <v>46347</v>
      </c>
      <c r="F1170" s="257">
        <f>F1169+7</f>
        <v>46351</v>
      </c>
      <c r="G1170" s="257">
        <f>F1170+20</f>
        <v>46371</v>
      </c>
      <c r="H1170" s="257" t="s">
        <v>1125</v>
      </c>
    </row>
    <row r="1171" spans="1:8" ht="16.5" customHeight="1">
      <c r="A1171" s="268"/>
      <c r="B1171" s="259" t="s">
        <v>103</v>
      </c>
      <c r="C1171" s="259" t="s">
        <v>1134</v>
      </c>
      <c r="D1171" s="305"/>
      <c r="E1171" s="257">
        <f>F1171-4</f>
        <v>46354</v>
      </c>
      <c r="F1171" s="257">
        <f>F1170+7</f>
        <v>46358</v>
      </c>
      <c r="G1171" s="257">
        <f>F1171+20</f>
        <v>46378</v>
      </c>
      <c r="H1171" s="257" t="s">
        <v>1125</v>
      </c>
    </row>
    <row r="1172" spans="1:8">
      <c r="A1172" s="268"/>
      <c r="B1172" s="271"/>
      <c r="C1172" s="271"/>
      <c r="D1172" s="309"/>
      <c r="E1172" s="271"/>
      <c r="F1172" s="271"/>
      <c r="G1172" s="271"/>
    </row>
    <row r="1173" spans="1:8">
      <c r="A1173" s="268"/>
      <c r="B1173" s="317"/>
      <c r="C1173" s="316"/>
      <c r="D1173" s="269"/>
      <c r="E1173" s="268"/>
      <c r="F1173" s="268"/>
      <c r="G1173" s="268"/>
    </row>
    <row r="1174" spans="1:8">
      <c r="A1174" s="278" t="s">
        <v>1133</v>
      </c>
      <c r="B1174" s="315"/>
      <c r="C1174" s="315"/>
      <c r="D1174" s="302"/>
      <c r="E1174" s="301"/>
      <c r="F1174" s="278"/>
      <c r="G1174" s="314"/>
    </row>
    <row r="1175" spans="1:8">
      <c r="A1175" s="278"/>
      <c r="B1175" s="273"/>
      <c r="C1175" s="291"/>
      <c r="D1175" s="272"/>
      <c r="E1175" s="294"/>
      <c r="F1175" s="271"/>
      <c r="G1175" s="271"/>
    </row>
    <row r="1176" spans="1:8">
      <c r="A1176" s="278"/>
      <c r="B1176" s="267" t="s">
        <v>4</v>
      </c>
      <c r="C1176" s="267" t="s">
        <v>5</v>
      </c>
      <c r="D1176" s="266" t="s">
        <v>6</v>
      </c>
      <c r="E1176" s="263" t="s">
        <v>361</v>
      </c>
      <c r="F1176" s="263" t="s">
        <v>361</v>
      </c>
      <c r="G1176" s="308" t="s">
        <v>1131</v>
      </c>
      <c r="H1176" s="263" t="s">
        <v>1133</v>
      </c>
    </row>
    <row r="1177" spans="1:8" ht="15" customHeight="1">
      <c r="A1177" s="278"/>
      <c r="B1177" s="265"/>
      <c r="C1177" s="265"/>
      <c r="D1177" s="264"/>
      <c r="E1177" s="263" t="s">
        <v>1016</v>
      </c>
      <c r="F1177" s="263" t="s">
        <v>9</v>
      </c>
      <c r="G1177" s="263" t="s">
        <v>10</v>
      </c>
      <c r="H1177" s="263" t="s">
        <v>10</v>
      </c>
    </row>
    <row r="1178" spans="1:8">
      <c r="A1178" s="278"/>
      <c r="B1178" s="282" t="s">
        <v>17</v>
      </c>
      <c r="C1178" s="282" t="s">
        <v>1126</v>
      </c>
      <c r="D1178" s="307" t="s">
        <v>1130</v>
      </c>
      <c r="E1178" s="281">
        <f>F1178-4</f>
        <v>46324</v>
      </c>
      <c r="F1178" s="281">
        <v>46328</v>
      </c>
      <c r="G1178" s="281">
        <f>F1178+20</f>
        <v>46348</v>
      </c>
      <c r="H1178" s="281" t="s">
        <v>1125</v>
      </c>
    </row>
    <row r="1179" spans="1:8">
      <c r="A1179" s="278"/>
      <c r="B1179" s="259" t="s">
        <v>1129</v>
      </c>
      <c r="C1179" s="259" t="s">
        <v>1128</v>
      </c>
      <c r="D1179" s="306"/>
      <c r="E1179" s="257">
        <f>F1179-4</f>
        <v>46331</v>
      </c>
      <c r="F1179" s="257">
        <f>F1178+7</f>
        <v>46335</v>
      </c>
      <c r="G1179" s="257">
        <f>F1179+20</f>
        <v>46355</v>
      </c>
      <c r="H1179" s="312" t="s">
        <v>1125</v>
      </c>
    </row>
    <row r="1180" spans="1:8" ht="16.5" customHeight="1">
      <c r="A1180" s="278"/>
      <c r="B1180" s="259" t="s">
        <v>461</v>
      </c>
      <c r="C1180" s="259" t="s">
        <v>1127</v>
      </c>
      <c r="D1180" s="306"/>
      <c r="E1180" s="257">
        <f>F1180-4</f>
        <v>46338</v>
      </c>
      <c r="F1180" s="257">
        <f>F1179+7</f>
        <v>46342</v>
      </c>
      <c r="G1180" s="257">
        <f>F1180+20</f>
        <v>46362</v>
      </c>
      <c r="H1180" s="312" t="s">
        <v>1125</v>
      </c>
    </row>
    <row r="1181" spans="1:8">
      <c r="A1181" s="278"/>
      <c r="B1181" s="282" t="s">
        <v>17</v>
      </c>
      <c r="C1181" s="282" t="s">
        <v>1126</v>
      </c>
      <c r="D1181" s="306"/>
      <c r="E1181" s="281">
        <f>F1181-4</f>
        <v>46345</v>
      </c>
      <c r="F1181" s="281">
        <f>F1180+7</f>
        <v>46349</v>
      </c>
      <c r="G1181" s="281">
        <f>F1181+20</f>
        <v>46369</v>
      </c>
      <c r="H1181" s="281" t="s">
        <v>1125</v>
      </c>
    </row>
    <row r="1182" spans="1:8">
      <c r="A1182" s="278"/>
      <c r="B1182" s="282" t="s">
        <v>17</v>
      </c>
      <c r="C1182" s="282" t="s">
        <v>1126</v>
      </c>
      <c r="D1182" s="305"/>
      <c r="E1182" s="281">
        <f>F1182-4</f>
        <v>46352</v>
      </c>
      <c r="F1182" s="281">
        <f>F1181+7</f>
        <v>46356</v>
      </c>
      <c r="G1182" s="281">
        <f>F1182+20</f>
        <v>46376</v>
      </c>
      <c r="H1182" s="281" t="s">
        <v>1125</v>
      </c>
    </row>
    <row r="1183" spans="1:8">
      <c r="A1183" s="278"/>
      <c r="B1183" s="273"/>
      <c r="C1183" s="291"/>
      <c r="D1183" s="272"/>
      <c r="E1183" s="294"/>
      <c r="F1183" s="271"/>
      <c r="G1183" s="271"/>
    </row>
    <row r="1184" spans="1:8">
      <c r="A1184" s="278" t="s">
        <v>240</v>
      </c>
      <c r="B1184" s="315"/>
      <c r="C1184" s="315"/>
      <c r="D1184" s="302"/>
      <c r="E1184" s="301"/>
      <c r="F1184" s="278"/>
      <c r="G1184" s="314"/>
    </row>
    <row r="1185" spans="1:8">
      <c r="A1185" s="278"/>
      <c r="B1185" s="293"/>
      <c r="C1185" s="291"/>
      <c r="D1185" s="309"/>
      <c r="E1185" s="271"/>
      <c r="F1185" s="271"/>
      <c r="G1185" s="271"/>
      <c r="H1185" s="268"/>
    </row>
    <row r="1186" spans="1:8">
      <c r="A1186" s="278"/>
      <c r="B1186" s="267" t="s">
        <v>4</v>
      </c>
      <c r="C1186" s="267" t="s">
        <v>5</v>
      </c>
      <c r="D1186" s="266" t="s">
        <v>6</v>
      </c>
      <c r="E1186" s="263" t="s">
        <v>361</v>
      </c>
      <c r="F1186" s="263" t="s">
        <v>361</v>
      </c>
      <c r="G1186" s="263" t="s">
        <v>1131</v>
      </c>
      <c r="H1186" s="263" t="s">
        <v>240</v>
      </c>
    </row>
    <row r="1187" spans="1:8">
      <c r="A1187" s="278"/>
      <c r="B1187" s="265"/>
      <c r="C1187" s="265"/>
      <c r="D1187" s="264"/>
      <c r="E1187" s="263" t="s">
        <v>1016</v>
      </c>
      <c r="F1187" s="263" t="s">
        <v>9</v>
      </c>
      <c r="G1187" s="263" t="s">
        <v>10</v>
      </c>
      <c r="H1187" s="263" t="s">
        <v>10</v>
      </c>
    </row>
    <row r="1188" spans="1:8">
      <c r="A1188" s="278"/>
      <c r="B1188" s="282" t="s">
        <v>17</v>
      </c>
      <c r="C1188" s="282" t="s">
        <v>1126</v>
      </c>
      <c r="D1188" s="307" t="s">
        <v>1130</v>
      </c>
      <c r="E1188" s="281">
        <f>F1188-4</f>
        <v>46324</v>
      </c>
      <c r="F1188" s="281">
        <v>46328</v>
      </c>
      <c r="G1188" s="281">
        <f>F1188+20</f>
        <v>46348</v>
      </c>
      <c r="H1188" s="281" t="s">
        <v>1125</v>
      </c>
    </row>
    <row r="1189" spans="1:8">
      <c r="A1189" s="278"/>
      <c r="B1189" s="259" t="s">
        <v>1129</v>
      </c>
      <c r="C1189" s="259" t="s">
        <v>1128</v>
      </c>
      <c r="D1189" s="306"/>
      <c r="E1189" s="257">
        <f>F1189-4</f>
        <v>46331</v>
      </c>
      <c r="F1189" s="257">
        <f>F1188+7</f>
        <v>46335</v>
      </c>
      <c r="G1189" s="257">
        <f>F1189+20</f>
        <v>46355</v>
      </c>
      <c r="H1189" s="312" t="s">
        <v>1125</v>
      </c>
    </row>
    <row r="1190" spans="1:8">
      <c r="A1190" s="278"/>
      <c r="B1190" s="259" t="s">
        <v>461</v>
      </c>
      <c r="C1190" s="259" t="s">
        <v>1127</v>
      </c>
      <c r="D1190" s="306"/>
      <c r="E1190" s="257">
        <f>F1190-4</f>
        <v>46338</v>
      </c>
      <c r="F1190" s="257">
        <f>F1189+7</f>
        <v>46342</v>
      </c>
      <c r="G1190" s="257">
        <f>F1190+20</f>
        <v>46362</v>
      </c>
      <c r="H1190" s="312" t="s">
        <v>1125</v>
      </c>
    </row>
    <row r="1191" spans="1:8">
      <c r="A1191" s="278"/>
      <c r="B1191" s="282" t="s">
        <v>17</v>
      </c>
      <c r="C1191" s="282" t="s">
        <v>1126</v>
      </c>
      <c r="D1191" s="306"/>
      <c r="E1191" s="281">
        <f>F1191-4</f>
        <v>46345</v>
      </c>
      <c r="F1191" s="281">
        <f>F1190+7</f>
        <v>46349</v>
      </c>
      <c r="G1191" s="281">
        <f>F1191+20</f>
        <v>46369</v>
      </c>
      <c r="H1191" s="281" t="s">
        <v>1125</v>
      </c>
    </row>
    <row r="1192" spans="1:8">
      <c r="A1192" s="278"/>
      <c r="B1192" s="282" t="s">
        <v>17</v>
      </c>
      <c r="C1192" s="282" t="s">
        <v>1126</v>
      </c>
      <c r="D1192" s="305"/>
      <c r="E1192" s="281">
        <f>F1192-4</f>
        <v>46352</v>
      </c>
      <c r="F1192" s="281">
        <f>F1191+7</f>
        <v>46356</v>
      </c>
      <c r="G1192" s="281">
        <f>F1192+20</f>
        <v>46376</v>
      </c>
      <c r="H1192" s="281" t="s">
        <v>1125</v>
      </c>
    </row>
    <row r="1193" spans="1:8">
      <c r="A1193" s="278"/>
      <c r="B1193" s="293"/>
      <c r="C1193" s="291"/>
      <c r="D1193" s="309"/>
      <c r="E1193" s="271"/>
      <c r="F1193" s="271"/>
      <c r="G1193" s="271"/>
    </row>
    <row r="1194" spans="1:8">
      <c r="A1194" s="278" t="s">
        <v>1132</v>
      </c>
      <c r="D1194" s="269"/>
      <c r="E1194" s="268"/>
      <c r="F1194" s="268"/>
      <c r="G1194" s="268"/>
      <c r="H1194" s="268"/>
    </row>
    <row r="1195" spans="1:8">
      <c r="A1195" s="268"/>
      <c r="B1195" s="267" t="s">
        <v>4</v>
      </c>
      <c r="C1195" s="267" t="s">
        <v>5</v>
      </c>
      <c r="D1195" s="266" t="s">
        <v>6</v>
      </c>
      <c r="E1195" s="263" t="s">
        <v>361</v>
      </c>
      <c r="F1195" s="263" t="s">
        <v>361</v>
      </c>
      <c r="G1195" s="263" t="s">
        <v>1131</v>
      </c>
      <c r="H1195" s="263" t="s">
        <v>1132</v>
      </c>
    </row>
    <row r="1196" spans="1:8">
      <c r="A1196" s="268"/>
      <c r="B1196" s="265"/>
      <c r="C1196" s="265"/>
      <c r="D1196" s="264"/>
      <c r="E1196" s="263" t="s">
        <v>1016</v>
      </c>
      <c r="F1196" s="263" t="s">
        <v>9</v>
      </c>
      <c r="G1196" s="263" t="s">
        <v>10</v>
      </c>
      <c r="H1196" s="263" t="s">
        <v>10</v>
      </c>
    </row>
    <row r="1197" spans="1:8">
      <c r="A1197" s="268"/>
      <c r="B1197" s="282" t="s">
        <v>17</v>
      </c>
      <c r="C1197" s="282" t="s">
        <v>1126</v>
      </c>
      <c r="D1197" s="307" t="s">
        <v>1130</v>
      </c>
      <c r="E1197" s="281">
        <f>F1197-4</f>
        <v>46324</v>
      </c>
      <c r="F1197" s="281">
        <v>46328</v>
      </c>
      <c r="G1197" s="281">
        <f>F1197+20</f>
        <v>46348</v>
      </c>
      <c r="H1197" s="281" t="s">
        <v>1125</v>
      </c>
    </row>
    <row r="1198" spans="1:8">
      <c r="A1198" s="268"/>
      <c r="B1198" s="259" t="s">
        <v>1129</v>
      </c>
      <c r="C1198" s="259" t="s">
        <v>1128</v>
      </c>
      <c r="D1198" s="306"/>
      <c r="E1198" s="257">
        <f>F1198-4</f>
        <v>46331</v>
      </c>
      <c r="F1198" s="257">
        <f>F1197+7</f>
        <v>46335</v>
      </c>
      <c r="G1198" s="257">
        <f>F1198+20</f>
        <v>46355</v>
      </c>
      <c r="H1198" s="312" t="s">
        <v>1125</v>
      </c>
    </row>
    <row r="1199" spans="1:8">
      <c r="A1199" s="268"/>
      <c r="B1199" s="259" t="s">
        <v>461</v>
      </c>
      <c r="C1199" s="259" t="s">
        <v>1127</v>
      </c>
      <c r="D1199" s="306"/>
      <c r="E1199" s="257">
        <f>F1199-4</f>
        <v>46338</v>
      </c>
      <c r="F1199" s="257">
        <f>F1198+7</f>
        <v>46342</v>
      </c>
      <c r="G1199" s="257">
        <f>F1199+20</f>
        <v>46362</v>
      </c>
      <c r="H1199" s="312" t="s">
        <v>1125</v>
      </c>
    </row>
    <row r="1200" spans="1:8">
      <c r="A1200" s="268"/>
      <c r="B1200" s="282" t="s">
        <v>17</v>
      </c>
      <c r="C1200" s="282" t="s">
        <v>1126</v>
      </c>
      <c r="D1200" s="306"/>
      <c r="E1200" s="281">
        <f>F1200-4</f>
        <v>46345</v>
      </c>
      <c r="F1200" s="281">
        <f>F1199+7</f>
        <v>46349</v>
      </c>
      <c r="G1200" s="281">
        <f>F1200+20</f>
        <v>46369</v>
      </c>
      <c r="H1200" s="281" t="s">
        <v>1125</v>
      </c>
    </row>
    <row r="1201" spans="1:9">
      <c r="A1201" s="268"/>
      <c r="B1201" s="282" t="s">
        <v>17</v>
      </c>
      <c r="C1201" s="282" t="s">
        <v>1126</v>
      </c>
      <c r="D1201" s="305"/>
      <c r="E1201" s="281">
        <f>F1201-4</f>
        <v>46352</v>
      </c>
      <c r="F1201" s="281">
        <f>F1200+7</f>
        <v>46356</v>
      </c>
      <c r="G1201" s="281">
        <f>F1201+20</f>
        <v>46376</v>
      </c>
      <c r="H1201" s="281" t="s">
        <v>1125</v>
      </c>
    </row>
    <row r="1202" spans="1:9">
      <c r="A1202" s="268"/>
      <c r="B1202" s="309"/>
      <c r="C1202" s="309"/>
      <c r="D1202" s="309"/>
      <c r="E1202" s="271"/>
      <c r="F1202" s="271"/>
      <c r="G1202" s="271"/>
      <c r="I1202" s="313"/>
    </row>
    <row r="1203" spans="1:9">
      <c r="A1203" s="268"/>
      <c r="B1203" s="309"/>
      <c r="C1203" s="309"/>
      <c r="D1203" s="309"/>
      <c r="E1203" s="271"/>
      <c r="F1203" s="271"/>
      <c r="G1203" s="271"/>
      <c r="I1203" s="313"/>
    </row>
    <row r="1204" spans="1:9">
      <c r="A1204" s="278" t="s">
        <v>427</v>
      </c>
      <c r="D1204" s="269"/>
      <c r="E1204" s="268"/>
      <c r="F1204" s="268"/>
      <c r="G1204" s="268"/>
      <c r="H1204" s="256"/>
      <c r="I1204" s="313"/>
    </row>
    <row r="1205" spans="1:9">
      <c r="A1205" s="268"/>
      <c r="B1205" s="267" t="s">
        <v>4</v>
      </c>
      <c r="C1205" s="267" t="s">
        <v>5</v>
      </c>
      <c r="D1205" s="266" t="s">
        <v>6</v>
      </c>
      <c r="E1205" s="263" t="s">
        <v>361</v>
      </c>
      <c r="F1205" s="263" t="s">
        <v>361</v>
      </c>
      <c r="G1205" s="263" t="s">
        <v>1131</v>
      </c>
      <c r="H1205" s="263" t="s">
        <v>427</v>
      </c>
    </row>
    <row r="1206" spans="1:9">
      <c r="A1206" s="268"/>
      <c r="B1206" s="265"/>
      <c r="C1206" s="265"/>
      <c r="D1206" s="264"/>
      <c r="E1206" s="263" t="s">
        <v>1016</v>
      </c>
      <c r="F1206" s="263" t="s">
        <v>9</v>
      </c>
      <c r="G1206" s="263" t="s">
        <v>10</v>
      </c>
      <c r="H1206" s="263" t="s">
        <v>10</v>
      </c>
    </row>
    <row r="1207" spans="1:9">
      <c r="A1207" s="268"/>
      <c r="B1207" s="282" t="s">
        <v>17</v>
      </c>
      <c r="C1207" s="282" t="s">
        <v>1126</v>
      </c>
      <c r="D1207" s="307" t="s">
        <v>1130</v>
      </c>
      <c r="E1207" s="281">
        <f>F1207-4</f>
        <v>46324</v>
      </c>
      <c r="F1207" s="281">
        <v>46328</v>
      </c>
      <c r="G1207" s="281">
        <f>F1207+20</f>
        <v>46348</v>
      </c>
      <c r="H1207" s="281" t="s">
        <v>1125</v>
      </c>
    </row>
    <row r="1208" spans="1:9">
      <c r="A1208" s="268"/>
      <c r="B1208" s="259" t="s">
        <v>1129</v>
      </c>
      <c r="C1208" s="259" t="s">
        <v>1128</v>
      </c>
      <c r="D1208" s="306"/>
      <c r="E1208" s="257">
        <f>F1208-4</f>
        <v>46331</v>
      </c>
      <c r="F1208" s="257">
        <f>F1207+7</f>
        <v>46335</v>
      </c>
      <c r="G1208" s="257">
        <f>F1208+20</f>
        <v>46355</v>
      </c>
      <c r="H1208" s="312" t="s">
        <v>1125</v>
      </c>
    </row>
    <row r="1209" spans="1:9">
      <c r="A1209" s="268"/>
      <c r="B1209" s="259" t="s">
        <v>461</v>
      </c>
      <c r="C1209" s="259" t="s">
        <v>1127</v>
      </c>
      <c r="D1209" s="306"/>
      <c r="E1209" s="257">
        <f>F1209-4</f>
        <v>46338</v>
      </c>
      <c r="F1209" s="257">
        <f>F1208+7</f>
        <v>46342</v>
      </c>
      <c r="G1209" s="257">
        <f>F1209+20</f>
        <v>46362</v>
      </c>
      <c r="H1209" s="312" t="s">
        <v>1125</v>
      </c>
    </row>
    <row r="1210" spans="1:9">
      <c r="A1210" s="268"/>
      <c r="B1210" s="282" t="s">
        <v>17</v>
      </c>
      <c r="C1210" s="282" t="s">
        <v>1126</v>
      </c>
      <c r="D1210" s="306"/>
      <c r="E1210" s="281">
        <f>F1210-4</f>
        <v>46345</v>
      </c>
      <c r="F1210" s="281">
        <f>F1209+7</f>
        <v>46349</v>
      </c>
      <c r="G1210" s="281">
        <f>F1210+20</f>
        <v>46369</v>
      </c>
      <c r="H1210" s="281" t="s">
        <v>1125</v>
      </c>
    </row>
    <row r="1211" spans="1:9">
      <c r="A1211" s="268"/>
      <c r="B1211" s="282" t="s">
        <v>17</v>
      </c>
      <c r="C1211" s="282" t="s">
        <v>1126</v>
      </c>
      <c r="D1211" s="305"/>
      <c r="E1211" s="281">
        <f>F1211-4</f>
        <v>46352</v>
      </c>
      <c r="F1211" s="281">
        <f>F1210+7</f>
        <v>46356</v>
      </c>
      <c r="G1211" s="281">
        <f>F1211+20</f>
        <v>46376</v>
      </c>
      <c r="H1211" s="281" t="s">
        <v>1125</v>
      </c>
    </row>
    <row r="1212" spans="1:9">
      <c r="A1212" s="268"/>
      <c r="B1212" s="309"/>
      <c r="C1212" s="309"/>
      <c r="D1212" s="309"/>
      <c r="E1212" s="271"/>
      <c r="F1212" s="271"/>
      <c r="G1212" s="268"/>
      <c r="H1212" s="268"/>
    </row>
    <row r="1213" spans="1:9">
      <c r="A1213" s="268"/>
      <c r="B1213" s="309"/>
      <c r="C1213" s="309"/>
      <c r="D1213" s="309"/>
      <c r="E1213" s="271"/>
      <c r="H1213" s="268"/>
    </row>
    <row r="1214" spans="1:9">
      <c r="A1214" s="278" t="s">
        <v>425</v>
      </c>
      <c r="D1214" s="269"/>
      <c r="E1214" s="268"/>
      <c r="F1214" s="268"/>
      <c r="G1214" s="268"/>
      <c r="H1214" s="268"/>
    </row>
    <row r="1215" spans="1:9">
      <c r="A1215" s="268"/>
      <c r="B1215" s="267" t="s">
        <v>4</v>
      </c>
      <c r="C1215" s="267" t="s">
        <v>5</v>
      </c>
      <c r="D1215" s="266" t="s">
        <v>6</v>
      </c>
      <c r="E1215" s="263" t="s">
        <v>361</v>
      </c>
      <c r="F1215" s="263" t="s">
        <v>361</v>
      </c>
      <c r="G1215" s="308" t="s">
        <v>426</v>
      </c>
      <c r="H1215" s="268"/>
    </row>
    <row r="1216" spans="1:9">
      <c r="A1216" s="268"/>
      <c r="B1216" s="265"/>
      <c r="C1216" s="265"/>
      <c r="D1216" s="264"/>
      <c r="E1216" s="263" t="s">
        <v>1016</v>
      </c>
      <c r="F1216" s="263" t="s">
        <v>9</v>
      </c>
      <c r="G1216" s="263" t="s">
        <v>10</v>
      </c>
    </row>
    <row r="1217" spans="1:8">
      <c r="A1217" s="268"/>
      <c r="B1217" s="260" t="s">
        <v>1124</v>
      </c>
      <c r="C1217" s="259" t="s">
        <v>1123</v>
      </c>
      <c r="D1217" s="307" t="s">
        <v>1122</v>
      </c>
      <c r="E1217" s="257">
        <f>F1217-4</f>
        <v>46328</v>
      </c>
      <c r="F1217" s="257">
        <v>46332</v>
      </c>
      <c r="G1217" s="257">
        <f>F1217+29</f>
        <v>46361</v>
      </c>
    </row>
    <row r="1218" spans="1:8">
      <c r="A1218" s="268"/>
      <c r="B1218" s="260" t="s">
        <v>1121</v>
      </c>
      <c r="C1218" s="259" t="s">
        <v>1120</v>
      </c>
      <c r="D1218" s="306"/>
      <c r="E1218" s="257">
        <f>F1218-4</f>
        <v>46335</v>
      </c>
      <c r="F1218" s="257">
        <f>F1217+7</f>
        <v>46339</v>
      </c>
      <c r="G1218" s="257">
        <f>F1218+29</f>
        <v>46368</v>
      </c>
      <c r="H1218" s="311"/>
    </row>
    <row r="1219" spans="1:8">
      <c r="A1219" s="268"/>
      <c r="B1219" s="260" t="s">
        <v>1119</v>
      </c>
      <c r="C1219" s="259" t="s">
        <v>1118</v>
      </c>
      <c r="D1219" s="306"/>
      <c r="E1219" s="257">
        <f>F1219-4</f>
        <v>46342</v>
      </c>
      <c r="F1219" s="257">
        <f>F1218+7</f>
        <v>46346</v>
      </c>
      <c r="G1219" s="257">
        <f>F1219+29</f>
        <v>46375</v>
      </c>
      <c r="H1219" s="310"/>
    </row>
    <row r="1220" spans="1:8">
      <c r="A1220" s="268"/>
      <c r="B1220" s="260" t="s">
        <v>1117</v>
      </c>
      <c r="C1220" s="259" t="s">
        <v>1116</v>
      </c>
      <c r="D1220" s="306"/>
      <c r="E1220" s="257">
        <f>F1220-4</f>
        <v>46349</v>
      </c>
      <c r="F1220" s="257">
        <f>F1219+7</f>
        <v>46353</v>
      </c>
      <c r="G1220" s="257">
        <f>F1220+29</f>
        <v>46382</v>
      </c>
      <c r="H1220" s="268"/>
    </row>
    <row r="1221" spans="1:8">
      <c r="A1221" s="268"/>
      <c r="B1221" s="260" t="s">
        <v>103</v>
      </c>
      <c r="C1221" s="259" t="s">
        <v>103</v>
      </c>
      <c r="D1221" s="305"/>
      <c r="E1221" s="257">
        <f>F1221-4</f>
        <v>46356</v>
      </c>
      <c r="F1221" s="257">
        <f>F1220+7</f>
        <v>46360</v>
      </c>
      <c r="G1221" s="257">
        <f>F1221+29</f>
        <v>46389</v>
      </c>
      <c r="H1221" s="268"/>
    </row>
    <row r="1222" spans="1:8" ht="16.5" customHeight="1">
      <c r="A1222" s="268"/>
      <c r="B1222" s="292"/>
      <c r="C1222" s="292"/>
      <c r="D1222" s="309"/>
      <c r="E1222" s="271"/>
      <c r="F1222" s="271"/>
      <c r="G1222" s="271"/>
      <c r="H1222" s="268"/>
    </row>
    <row r="1223" spans="1:8">
      <c r="A1223" s="278" t="s">
        <v>242</v>
      </c>
      <c r="D1223" s="269"/>
      <c r="E1223" s="268"/>
      <c r="F1223" s="268"/>
      <c r="G1223" s="268"/>
      <c r="H1223" s="268"/>
    </row>
    <row r="1224" spans="1:8">
      <c r="A1224" s="268"/>
      <c r="B1224" s="267" t="s">
        <v>4</v>
      </c>
      <c r="C1224" s="267" t="s">
        <v>5</v>
      </c>
      <c r="D1224" s="266" t="s">
        <v>6</v>
      </c>
      <c r="E1224" s="263" t="s">
        <v>361</v>
      </c>
      <c r="F1224" s="263" t="s">
        <v>361</v>
      </c>
      <c r="G1224" s="308" t="s">
        <v>242</v>
      </c>
      <c r="H1224" s="268"/>
    </row>
    <row r="1225" spans="1:8">
      <c r="A1225" s="268"/>
      <c r="B1225" s="265"/>
      <c r="C1225" s="265"/>
      <c r="D1225" s="264"/>
      <c r="E1225" s="263" t="s">
        <v>1016</v>
      </c>
      <c r="F1225" s="263" t="s">
        <v>9</v>
      </c>
      <c r="G1225" s="263" t="s">
        <v>10</v>
      </c>
      <c r="H1225" s="268"/>
    </row>
    <row r="1226" spans="1:8">
      <c r="A1226" s="268"/>
      <c r="B1226" s="260" t="s">
        <v>1124</v>
      </c>
      <c r="C1226" s="259" t="s">
        <v>1123</v>
      </c>
      <c r="D1226" s="307" t="s">
        <v>1122</v>
      </c>
      <c r="E1226" s="257">
        <f>F1226-4</f>
        <v>46328</v>
      </c>
      <c r="F1226" s="257">
        <v>46332</v>
      </c>
      <c r="G1226" s="257">
        <f>F1226+23</f>
        <v>46355</v>
      </c>
      <c r="H1226" s="268"/>
    </row>
    <row r="1227" spans="1:8">
      <c r="A1227" s="268"/>
      <c r="B1227" s="260" t="s">
        <v>1121</v>
      </c>
      <c r="C1227" s="259" t="s">
        <v>1120</v>
      </c>
      <c r="D1227" s="306"/>
      <c r="E1227" s="257">
        <f>F1227-4</f>
        <v>46335</v>
      </c>
      <c r="F1227" s="257">
        <f>F1226+7</f>
        <v>46339</v>
      </c>
      <c r="G1227" s="257">
        <f>F1227+18</f>
        <v>46357</v>
      </c>
      <c r="H1227" s="268"/>
    </row>
    <row r="1228" spans="1:8">
      <c r="A1228" s="268"/>
      <c r="B1228" s="260" t="s">
        <v>1119</v>
      </c>
      <c r="C1228" s="259" t="s">
        <v>1118</v>
      </c>
      <c r="D1228" s="306"/>
      <c r="E1228" s="257">
        <f>F1228-4</f>
        <v>46342</v>
      </c>
      <c r="F1228" s="257">
        <f>F1227+7</f>
        <v>46346</v>
      </c>
      <c r="G1228" s="257">
        <f>F1228+18</f>
        <v>46364</v>
      </c>
      <c r="H1228" s="268"/>
    </row>
    <row r="1229" spans="1:8">
      <c r="A1229" s="268"/>
      <c r="B1229" s="260" t="s">
        <v>1117</v>
      </c>
      <c r="C1229" s="259" t="s">
        <v>1116</v>
      </c>
      <c r="D1229" s="306"/>
      <c r="E1229" s="257">
        <f>F1229-4</f>
        <v>46349</v>
      </c>
      <c r="F1229" s="257">
        <f>F1228+7</f>
        <v>46353</v>
      </c>
      <c r="G1229" s="257">
        <f>G1228+7</f>
        <v>46371</v>
      </c>
      <c r="H1229" s="268"/>
    </row>
    <row r="1230" spans="1:8">
      <c r="A1230" s="268"/>
      <c r="B1230" s="260" t="s">
        <v>103</v>
      </c>
      <c r="C1230" s="259" t="s">
        <v>103</v>
      </c>
      <c r="D1230" s="305"/>
      <c r="E1230" s="257">
        <f>F1230-4</f>
        <v>46356</v>
      </c>
      <c r="F1230" s="257">
        <f>F1229+7</f>
        <v>46360</v>
      </c>
      <c r="G1230" s="257">
        <f>G1229+7</f>
        <v>46378</v>
      </c>
      <c r="H1230" s="268"/>
    </row>
    <row r="1231" spans="1:8">
      <c r="A1231" s="268"/>
      <c r="B1231" s="273"/>
      <c r="C1231" s="273"/>
      <c r="D1231" s="288"/>
      <c r="E1231" s="271"/>
      <c r="F1231" s="271"/>
      <c r="G1231" s="271"/>
      <c r="H1231" s="268"/>
    </row>
    <row r="1232" spans="1:8">
      <c r="B1232" s="304"/>
      <c r="C1232" s="304"/>
      <c r="E1232" s="271"/>
      <c r="F1232" s="271"/>
      <c r="G1232" s="271"/>
      <c r="H1232" s="268"/>
    </row>
    <row r="1233" spans="1:8">
      <c r="H1233" s="268"/>
    </row>
    <row r="1234" spans="1:8">
      <c r="A1234" s="303" t="s">
        <v>301</v>
      </c>
      <c r="B1234" s="303"/>
      <c r="C1234" s="303"/>
      <c r="D1234" s="303"/>
      <c r="E1234" s="303"/>
      <c r="F1234" s="303"/>
      <c r="G1234" s="303"/>
      <c r="H1234" s="268"/>
    </row>
    <row r="1235" spans="1:8">
      <c r="A1235" s="278" t="s">
        <v>304</v>
      </c>
      <c r="B1235" s="301"/>
      <c r="C1235" s="301"/>
      <c r="D1235" s="302"/>
      <c r="E1235" s="301"/>
      <c r="F1235" s="300"/>
      <c r="G1235" s="278"/>
      <c r="H1235" s="268"/>
    </row>
    <row r="1236" spans="1:8">
      <c r="A1236" s="268"/>
      <c r="B1236" s="273"/>
      <c r="C1236" s="299"/>
      <c r="D1236" s="272"/>
      <c r="E1236" s="271"/>
      <c r="F1236" s="271"/>
      <c r="G1236" s="271"/>
      <c r="H1236" s="268"/>
    </row>
    <row r="1237" spans="1:8">
      <c r="A1237" s="268"/>
      <c r="B1237" s="267" t="s">
        <v>4</v>
      </c>
      <c r="C1237" s="267" t="s">
        <v>5</v>
      </c>
      <c r="D1237" s="266" t="s">
        <v>6</v>
      </c>
      <c r="E1237" s="263" t="s">
        <v>361</v>
      </c>
      <c r="F1237" s="263" t="s">
        <v>361</v>
      </c>
      <c r="G1237" s="263" t="s">
        <v>1080</v>
      </c>
      <c r="H1237" s="268"/>
    </row>
    <row r="1238" spans="1:8" ht="16.5" customHeight="1">
      <c r="A1238" s="268"/>
      <c r="B1238" s="265"/>
      <c r="C1238" s="265"/>
      <c r="D1238" s="264"/>
      <c r="E1238" s="263" t="s">
        <v>1016</v>
      </c>
      <c r="F1238" s="263" t="s">
        <v>9</v>
      </c>
      <c r="G1238" s="263" t="s">
        <v>10</v>
      </c>
      <c r="H1238" s="268"/>
    </row>
    <row r="1239" spans="1:8">
      <c r="A1239" s="268"/>
      <c r="B1239" s="260" t="s">
        <v>1115</v>
      </c>
      <c r="C1239" s="259" t="s">
        <v>1114</v>
      </c>
      <c r="D1239" s="262" t="s">
        <v>1113</v>
      </c>
      <c r="E1239" s="257">
        <f>F1239-4</f>
        <v>46325</v>
      </c>
      <c r="F1239" s="257">
        <v>46329</v>
      </c>
      <c r="G1239" s="257">
        <f>F1239+13</f>
        <v>46342</v>
      </c>
      <c r="H1239" s="268"/>
    </row>
    <row r="1240" spans="1:8" ht="16.5" customHeight="1">
      <c r="A1240" s="268"/>
      <c r="B1240" s="260" t="s">
        <v>313</v>
      </c>
      <c r="C1240" s="259" t="s">
        <v>314</v>
      </c>
      <c r="D1240" s="261"/>
      <c r="E1240" s="257">
        <f>E1239+7</f>
        <v>46332</v>
      </c>
      <c r="F1240" s="257">
        <f>F1239+7</f>
        <v>46336</v>
      </c>
      <c r="G1240" s="257">
        <f>G1239+7</f>
        <v>46349</v>
      </c>
      <c r="H1240" s="268"/>
    </row>
    <row r="1241" spans="1:8">
      <c r="A1241" s="268"/>
      <c r="B1241" s="260" t="s">
        <v>1112</v>
      </c>
      <c r="C1241" s="259" t="s">
        <v>1111</v>
      </c>
      <c r="D1241" s="261"/>
      <c r="E1241" s="257">
        <f>E1240+7</f>
        <v>46339</v>
      </c>
      <c r="F1241" s="257">
        <f>F1240+7</f>
        <v>46343</v>
      </c>
      <c r="G1241" s="257">
        <f>G1240+7</f>
        <v>46356</v>
      </c>
      <c r="H1241" s="268"/>
    </row>
    <row r="1242" spans="1:8">
      <c r="A1242" s="268"/>
      <c r="B1242" s="259" t="s">
        <v>1110</v>
      </c>
      <c r="C1242" s="259" t="s">
        <v>1109</v>
      </c>
      <c r="D1242" s="261"/>
      <c r="E1242" s="257">
        <f>E1241+7</f>
        <v>46346</v>
      </c>
      <c r="F1242" s="257">
        <f>F1241+7</f>
        <v>46350</v>
      </c>
      <c r="G1242" s="257">
        <f>G1241+7</f>
        <v>46363</v>
      </c>
      <c r="H1242" s="268"/>
    </row>
    <row r="1243" spans="1:8">
      <c r="A1243" s="268"/>
      <c r="B1243" s="260" t="s">
        <v>1108</v>
      </c>
      <c r="C1243" s="259" t="s">
        <v>359</v>
      </c>
      <c r="D1243" s="258"/>
      <c r="E1243" s="257">
        <f>E1242+7</f>
        <v>46353</v>
      </c>
      <c r="F1243" s="257">
        <f>F1242+7</f>
        <v>46357</v>
      </c>
      <c r="G1243" s="257">
        <f>G1242+7</f>
        <v>46370</v>
      </c>
      <c r="H1243" s="268"/>
    </row>
    <row r="1244" spans="1:8">
      <c r="A1244" s="268"/>
      <c r="B1244" s="273"/>
      <c r="C1244" s="299"/>
      <c r="D1244" s="272"/>
      <c r="E1244" s="271"/>
      <c r="F1244" s="271"/>
      <c r="G1244" s="271"/>
      <c r="H1244" s="268"/>
    </row>
    <row r="1245" spans="1:8">
      <c r="A1245" s="268"/>
      <c r="B1245" s="267" t="s">
        <v>4</v>
      </c>
      <c r="C1245" s="267" t="s">
        <v>5</v>
      </c>
      <c r="D1245" s="266" t="s">
        <v>6</v>
      </c>
      <c r="E1245" s="263" t="s">
        <v>361</v>
      </c>
      <c r="F1245" s="263" t="s">
        <v>361</v>
      </c>
      <c r="G1245" s="263" t="s">
        <v>1080</v>
      </c>
      <c r="H1245" s="268"/>
    </row>
    <row r="1246" spans="1:8">
      <c r="A1246" s="268"/>
      <c r="B1246" s="265"/>
      <c r="C1246" s="265"/>
      <c r="D1246" s="264"/>
      <c r="E1246" s="263" t="s">
        <v>1016</v>
      </c>
      <c r="F1246" s="263" t="s">
        <v>9</v>
      </c>
      <c r="G1246" s="263" t="s">
        <v>10</v>
      </c>
      <c r="H1246" s="268"/>
    </row>
    <row r="1247" spans="1:8">
      <c r="A1247" s="268"/>
      <c r="B1247" s="260" t="s">
        <v>1107</v>
      </c>
      <c r="C1247" s="259" t="s">
        <v>1106</v>
      </c>
      <c r="D1247" s="262" t="s">
        <v>1105</v>
      </c>
      <c r="E1247" s="257">
        <f>F1247-5</f>
        <v>46325</v>
      </c>
      <c r="F1247" s="257">
        <v>46330</v>
      </c>
      <c r="G1247" s="257">
        <f>F1247+11</f>
        <v>46341</v>
      </c>
      <c r="H1247" s="268"/>
    </row>
    <row r="1248" spans="1:8" ht="16.5" customHeight="1">
      <c r="A1248" s="268"/>
      <c r="B1248" s="260" t="s">
        <v>1104</v>
      </c>
      <c r="C1248" s="259" t="s">
        <v>1103</v>
      </c>
      <c r="D1248" s="261"/>
      <c r="E1248" s="257">
        <f>E1247+7</f>
        <v>46332</v>
      </c>
      <c r="F1248" s="257">
        <f>F1247+7</f>
        <v>46337</v>
      </c>
      <c r="G1248" s="257">
        <f>G1247+7</f>
        <v>46348</v>
      </c>
      <c r="H1248" s="268"/>
    </row>
    <row r="1249" spans="1:8">
      <c r="A1249" s="268"/>
      <c r="B1249" s="260" t="s">
        <v>1102</v>
      </c>
      <c r="C1249" s="259" t="s">
        <v>440</v>
      </c>
      <c r="D1249" s="261"/>
      <c r="E1249" s="257">
        <f>E1248+7</f>
        <v>46339</v>
      </c>
      <c r="F1249" s="257">
        <f>F1248+7</f>
        <v>46344</v>
      </c>
      <c r="G1249" s="257">
        <f>G1248+7</f>
        <v>46355</v>
      </c>
      <c r="H1249" s="268"/>
    </row>
    <row r="1250" spans="1:8">
      <c r="A1250" s="268"/>
      <c r="B1250" s="259" t="s">
        <v>1101</v>
      </c>
      <c r="C1250" s="259" t="s">
        <v>442</v>
      </c>
      <c r="D1250" s="261"/>
      <c r="E1250" s="257">
        <f>E1249+7</f>
        <v>46346</v>
      </c>
      <c r="F1250" s="257">
        <f>F1249+7</f>
        <v>46351</v>
      </c>
      <c r="G1250" s="257">
        <f>G1249+7</f>
        <v>46362</v>
      </c>
      <c r="H1250" s="268"/>
    </row>
    <row r="1251" spans="1:8">
      <c r="A1251" s="268"/>
      <c r="B1251" s="260"/>
      <c r="C1251" s="259"/>
      <c r="D1251" s="258"/>
      <c r="E1251" s="257">
        <f>E1250+7</f>
        <v>46353</v>
      </c>
      <c r="F1251" s="257">
        <f>F1250+7</f>
        <v>46358</v>
      </c>
      <c r="G1251" s="257">
        <f>G1250+7</f>
        <v>46369</v>
      </c>
      <c r="H1251" s="268"/>
    </row>
    <row r="1252" spans="1:8" ht="18">
      <c r="A1252" s="268"/>
      <c r="B1252" s="298"/>
      <c r="C1252" s="273"/>
      <c r="D1252" s="272"/>
      <c r="E1252" s="271"/>
      <c r="F1252" s="271"/>
      <c r="G1252" s="271"/>
      <c r="H1252" s="268"/>
    </row>
    <row r="1253" spans="1:8">
      <c r="A1253" s="268"/>
      <c r="B1253" s="273"/>
      <c r="C1253" s="273"/>
      <c r="D1253" s="272"/>
      <c r="E1253" s="271"/>
      <c r="F1253" s="271"/>
      <c r="G1253" s="271"/>
      <c r="H1253" s="268"/>
    </row>
    <row r="1254" spans="1:8">
      <c r="A1254" s="268"/>
      <c r="B1254" s="267" t="s">
        <v>4</v>
      </c>
      <c r="C1254" s="267" t="s">
        <v>5</v>
      </c>
      <c r="D1254" s="266" t="s">
        <v>6</v>
      </c>
      <c r="E1254" s="263" t="s">
        <v>361</v>
      </c>
      <c r="F1254" s="263" t="s">
        <v>361</v>
      </c>
      <c r="G1254" s="263" t="s">
        <v>1080</v>
      </c>
      <c r="H1254" s="268"/>
    </row>
    <row r="1255" spans="1:8">
      <c r="A1255" s="268"/>
      <c r="B1255" s="265"/>
      <c r="C1255" s="265"/>
      <c r="D1255" s="264"/>
      <c r="E1255" s="263" t="s">
        <v>1016</v>
      </c>
      <c r="F1255" s="263" t="s">
        <v>9</v>
      </c>
      <c r="G1255" s="263" t="s">
        <v>10</v>
      </c>
      <c r="H1255" s="268"/>
    </row>
    <row r="1256" spans="1:8" ht="16.5" customHeight="1">
      <c r="A1256" s="268"/>
      <c r="B1256" s="260" t="s">
        <v>1078</v>
      </c>
      <c r="C1256" s="259" t="s">
        <v>1077</v>
      </c>
      <c r="D1256" s="262" t="s">
        <v>1076</v>
      </c>
      <c r="E1256" s="257">
        <f>F1256-3</f>
        <v>46325</v>
      </c>
      <c r="F1256" s="257">
        <v>46328</v>
      </c>
      <c r="G1256" s="257">
        <f>F1256+14</f>
        <v>46342</v>
      </c>
      <c r="H1256" s="268"/>
    </row>
    <row r="1257" spans="1:8">
      <c r="A1257" s="268"/>
      <c r="B1257" s="260" t="s">
        <v>1075</v>
      </c>
      <c r="C1257" s="259" t="s">
        <v>1074</v>
      </c>
      <c r="D1257" s="261"/>
      <c r="E1257" s="257">
        <f>F1257-3</f>
        <v>46332</v>
      </c>
      <c r="F1257" s="257">
        <f>F1256+7</f>
        <v>46335</v>
      </c>
      <c r="G1257" s="257">
        <f>F1257+14</f>
        <v>46349</v>
      </c>
      <c r="H1257" s="268"/>
    </row>
    <row r="1258" spans="1:8">
      <c r="A1258" s="268"/>
      <c r="B1258" s="260" t="s">
        <v>1073</v>
      </c>
      <c r="C1258" s="259" t="s">
        <v>1072</v>
      </c>
      <c r="D1258" s="261"/>
      <c r="E1258" s="257">
        <f>F1258-3</f>
        <v>46339</v>
      </c>
      <c r="F1258" s="257">
        <f>F1257+7</f>
        <v>46342</v>
      </c>
      <c r="G1258" s="257">
        <f>F1258+14</f>
        <v>46356</v>
      </c>
      <c r="H1258" s="268"/>
    </row>
    <row r="1259" spans="1:8" ht="16.5" customHeight="1">
      <c r="A1259" s="268"/>
      <c r="B1259" s="259" t="s">
        <v>1071</v>
      </c>
      <c r="C1259" s="259" t="s">
        <v>1070</v>
      </c>
      <c r="D1259" s="261"/>
      <c r="E1259" s="257">
        <f>F1259-3</f>
        <v>46346</v>
      </c>
      <c r="F1259" s="257">
        <f>F1258+7</f>
        <v>46349</v>
      </c>
      <c r="G1259" s="257">
        <f>F1259+14</f>
        <v>46363</v>
      </c>
      <c r="H1259" s="268"/>
    </row>
    <row r="1260" spans="1:8">
      <c r="A1260" s="268"/>
      <c r="B1260" s="260" t="s">
        <v>1069</v>
      </c>
      <c r="C1260" s="259" t="s">
        <v>1068</v>
      </c>
      <c r="D1260" s="258"/>
      <c r="E1260" s="257">
        <f>F1260-3</f>
        <v>46353</v>
      </c>
      <c r="F1260" s="257">
        <f>F1259+7</f>
        <v>46356</v>
      </c>
      <c r="G1260" s="257">
        <f>F1260+14</f>
        <v>46370</v>
      </c>
      <c r="H1260" s="268"/>
    </row>
    <row r="1261" spans="1:8">
      <c r="A1261" s="268"/>
      <c r="D1261" s="269"/>
      <c r="E1261" s="268"/>
      <c r="F1261" s="268"/>
      <c r="G1261" s="268"/>
      <c r="H1261" s="268"/>
    </row>
    <row r="1262" spans="1:8">
      <c r="A1262" s="268"/>
      <c r="B1262" s="267" t="s">
        <v>4</v>
      </c>
      <c r="C1262" s="267" t="s">
        <v>5</v>
      </c>
      <c r="D1262" s="266" t="s">
        <v>6</v>
      </c>
      <c r="E1262" s="263" t="s">
        <v>361</v>
      </c>
      <c r="F1262" s="263" t="s">
        <v>361</v>
      </c>
      <c r="G1262" s="263" t="s">
        <v>436</v>
      </c>
      <c r="H1262" s="268"/>
    </row>
    <row r="1263" spans="1:8">
      <c r="A1263" s="268"/>
      <c r="B1263" s="265"/>
      <c r="C1263" s="265"/>
      <c r="D1263" s="264"/>
      <c r="E1263" s="263" t="s">
        <v>1016</v>
      </c>
      <c r="F1263" s="263" t="s">
        <v>9</v>
      </c>
      <c r="G1263" s="263" t="s">
        <v>10</v>
      </c>
      <c r="H1263" s="295"/>
    </row>
    <row r="1264" spans="1:8">
      <c r="A1264" s="268"/>
      <c r="B1264" s="260" t="s">
        <v>1100</v>
      </c>
      <c r="C1264" s="259" t="s">
        <v>1099</v>
      </c>
      <c r="D1264" s="262" t="s">
        <v>1098</v>
      </c>
      <c r="E1264" s="257">
        <f>F1264-5</f>
        <v>46323</v>
      </c>
      <c r="F1264" s="257">
        <v>46328</v>
      </c>
      <c r="G1264" s="257">
        <v>44680</v>
      </c>
      <c r="H1264" s="271"/>
    </row>
    <row r="1265" spans="1:8">
      <c r="A1265" s="268"/>
      <c r="B1265" s="260" t="s">
        <v>1097</v>
      </c>
      <c r="C1265" s="259" t="s">
        <v>1096</v>
      </c>
      <c r="D1265" s="261"/>
      <c r="E1265" s="257">
        <f>F1265-5</f>
        <v>46330</v>
      </c>
      <c r="F1265" s="257">
        <f>F1264+7</f>
        <v>46335</v>
      </c>
      <c r="G1265" s="257">
        <v>44681</v>
      </c>
      <c r="H1265" s="271"/>
    </row>
    <row r="1266" spans="1:8">
      <c r="A1266" s="268"/>
      <c r="B1266" s="260" t="s">
        <v>311</v>
      </c>
      <c r="C1266" s="259" t="s">
        <v>1095</v>
      </c>
      <c r="D1266" s="261"/>
      <c r="E1266" s="257">
        <f>F1266-5</f>
        <v>46337</v>
      </c>
      <c r="F1266" s="257">
        <f>F1265+7</f>
        <v>46342</v>
      </c>
      <c r="G1266" s="257">
        <v>44681</v>
      </c>
      <c r="H1266" s="271"/>
    </row>
    <row r="1267" spans="1:8" ht="16.5" customHeight="1">
      <c r="A1267" s="268"/>
      <c r="B1267" s="259" t="s">
        <v>364</v>
      </c>
      <c r="C1267" s="259" t="s">
        <v>1094</v>
      </c>
      <c r="D1267" s="261"/>
      <c r="E1267" s="257">
        <f>F1267-5</f>
        <v>46344</v>
      </c>
      <c r="F1267" s="257">
        <f>F1266+7</f>
        <v>46349</v>
      </c>
      <c r="G1267" s="257">
        <v>44682</v>
      </c>
      <c r="H1267" s="271"/>
    </row>
    <row r="1268" spans="1:8">
      <c r="A1268" s="268"/>
      <c r="B1268" s="260" t="s">
        <v>1093</v>
      </c>
      <c r="C1268" s="259" t="s">
        <v>1092</v>
      </c>
      <c r="D1268" s="258"/>
      <c r="E1268" s="257">
        <f>F1268-5</f>
        <v>46351</v>
      </c>
      <c r="F1268" s="257">
        <f>F1267+7</f>
        <v>46356</v>
      </c>
      <c r="G1268" s="257">
        <v>44683</v>
      </c>
      <c r="H1268" s="287"/>
    </row>
    <row r="1269" spans="1:8" ht="16.5" customHeight="1">
      <c r="A1269" s="268"/>
      <c r="B1269" s="273"/>
      <c r="C1269" s="273"/>
      <c r="D1269" s="272"/>
      <c r="E1269" s="271"/>
      <c r="F1269" s="271"/>
      <c r="G1269" s="271"/>
      <c r="H1269" s="287"/>
    </row>
    <row r="1270" spans="1:8">
      <c r="A1270" s="268"/>
      <c r="B1270" s="297"/>
      <c r="C1270" s="297"/>
      <c r="D1270" s="288"/>
      <c r="E1270" s="286"/>
      <c r="F1270" s="287"/>
      <c r="G1270" s="287"/>
      <c r="H1270" s="287"/>
    </row>
    <row r="1271" spans="1:8">
      <c r="A1271" s="278" t="s">
        <v>1091</v>
      </c>
      <c r="C1271" s="289"/>
      <c r="D1271" s="288"/>
      <c r="E1271" s="286"/>
      <c r="F1271" s="296"/>
      <c r="G1271" s="296"/>
      <c r="H1271" s="287"/>
    </row>
    <row r="1272" spans="1:8">
      <c r="A1272" s="268"/>
      <c r="B1272" s="267" t="s">
        <v>4</v>
      </c>
      <c r="C1272" s="267" t="s">
        <v>5</v>
      </c>
      <c r="D1272" s="266" t="s">
        <v>6</v>
      </c>
      <c r="E1272" s="263" t="s">
        <v>361</v>
      </c>
      <c r="F1272" s="263" t="s">
        <v>361</v>
      </c>
      <c r="G1272" s="263" t="s">
        <v>1091</v>
      </c>
      <c r="H1272" s="295"/>
    </row>
    <row r="1273" spans="1:8">
      <c r="A1273" s="268"/>
      <c r="B1273" s="265"/>
      <c r="C1273" s="265"/>
      <c r="D1273" s="264"/>
      <c r="E1273" s="263" t="s">
        <v>1016</v>
      </c>
      <c r="F1273" s="263" t="s">
        <v>9</v>
      </c>
      <c r="G1273" s="263" t="s">
        <v>10</v>
      </c>
      <c r="H1273" s="294"/>
    </row>
    <row r="1274" spans="1:8">
      <c r="A1274" s="268"/>
      <c r="B1274" s="260" t="s">
        <v>1078</v>
      </c>
      <c r="C1274" s="259" t="s">
        <v>1077</v>
      </c>
      <c r="D1274" s="262" t="s">
        <v>1076</v>
      </c>
      <c r="E1274" s="257">
        <f>F1274-3</f>
        <v>46325</v>
      </c>
      <c r="F1274" s="257">
        <v>46328</v>
      </c>
      <c r="G1274" s="257">
        <f>F1274+25</f>
        <v>46353</v>
      </c>
      <c r="H1274" s="294"/>
    </row>
    <row r="1275" spans="1:8" ht="16.5" customHeight="1">
      <c r="A1275" s="268"/>
      <c r="B1275" s="260" t="s">
        <v>1075</v>
      </c>
      <c r="C1275" s="259" t="s">
        <v>1074</v>
      </c>
      <c r="D1275" s="261"/>
      <c r="E1275" s="257">
        <f>F1275-3</f>
        <v>46332</v>
      </c>
      <c r="F1275" s="257">
        <f>F1274+7</f>
        <v>46335</v>
      </c>
      <c r="G1275" s="257">
        <f>F1275+25</f>
        <v>46360</v>
      </c>
    </row>
    <row r="1276" spans="1:8">
      <c r="A1276" s="268"/>
      <c r="B1276" s="260" t="s">
        <v>1073</v>
      </c>
      <c r="C1276" s="259" t="s">
        <v>1072</v>
      </c>
      <c r="D1276" s="261"/>
      <c r="E1276" s="257">
        <f>F1276-3</f>
        <v>46339</v>
      </c>
      <c r="F1276" s="257">
        <f>F1275+7</f>
        <v>46342</v>
      </c>
      <c r="G1276" s="257">
        <f>F1276+25</f>
        <v>46367</v>
      </c>
    </row>
    <row r="1277" spans="1:8" ht="16.5" customHeight="1">
      <c r="A1277" s="268"/>
      <c r="B1277" s="259" t="s">
        <v>1071</v>
      </c>
      <c r="C1277" s="259" t="s">
        <v>1070</v>
      </c>
      <c r="D1277" s="261"/>
      <c r="E1277" s="257">
        <f>F1277-3</f>
        <v>46346</v>
      </c>
      <c r="F1277" s="257">
        <f>F1276+7</f>
        <v>46349</v>
      </c>
      <c r="G1277" s="257">
        <f>F1277+25</f>
        <v>46374</v>
      </c>
    </row>
    <row r="1278" spans="1:8" ht="16.5" customHeight="1">
      <c r="A1278" s="268"/>
      <c r="B1278" s="260" t="s">
        <v>1069</v>
      </c>
      <c r="C1278" s="259" t="s">
        <v>1068</v>
      </c>
      <c r="D1278" s="258"/>
      <c r="E1278" s="257">
        <f>F1278-3</f>
        <v>46353</v>
      </c>
      <c r="F1278" s="257">
        <f>F1277+7</f>
        <v>46356</v>
      </c>
      <c r="G1278" s="257">
        <f>F1278+25</f>
        <v>46381</v>
      </c>
    </row>
    <row r="1279" spans="1:8" ht="16.5" customHeight="1">
      <c r="A1279" s="268"/>
      <c r="B1279" s="273"/>
      <c r="C1279" s="291"/>
      <c r="D1279" s="272"/>
      <c r="E1279" s="271"/>
      <c r="F1279" s="271"/>
      <c r="G1279" s="271"/>
    </row>
    <row r="1280" spans="1:8" ht="16.5" customHeight="1">
      <c r="A1280" s="275" t="s">
        <v>1090</v>
      </c>
      <c r="B1280" s="273"/>
      <c r="C1280" s="273"/>
      <c r="D1280" s="272"/>
      <c r="E1280" s="271"/>
      <c r="F1280" s="271"/>
      <c r="G1280" s="271"/>
    </row>
    <row r="1281" spans="1:8">
      <c r="A1281" s="268"/>
      <c r="B1281" s="267" t="s">
        <v>4</v>
      </c>
      <c r="C1281" s="267" t="s">
        <v>5</v>
      </c>
      <c r="D1281" s="266" t="s">
        <v>6</v>
      </c>
      <c r="E1281" s="263" t="s">
        <v>361</v>
      </c>
      <c r="F1281" s="263" t="s">
        <v>361</v>
      </c>
      <c r="G1281" s="263" t="s">
        <v>1090</v>
      </c>
    </row>
    <row r="1282" spans="1:8">
      <c r="A1282" s="268"/>
      <c r="B1282" s="265"/>
      <c r="C1282" s="265"/>
      <c r="D1282" s="264"/>
      <c r="E1282" s="263" t="s">
        <v>1016</v>
      </c>
      <c r="F1282" s="263" t="s">
        <v>9</v>
      </c>
      <c r="G1282" s="263" t="s">
        <v>10</v>
      </c>
    </row>
    <row r="1283" spans="1:8">
      <c r="A1283" s="268"/>
      <c r="B1283" s="260" t="s">
        <v>1089</v>
      </c>
      <c r="C1283" s="259" t="s">
        <v>1088</v>
      </c>
      <c r="D1283" s="262" t="s">
        <v>1087</v>
      </c>
      <c r="E1283" s="257">
        <f>F1283-4</f>
        <v>46323</v>
      </c>
      <c r="F1283" s="257">
        <v>46327</v>
      </c>
      <c r="G1283" s="257">
        <f>F1283+16</f>
        <v>46343</v>
      </c>
    </row>
    <row r="1284" spans="1:8">
      <c r="A1284" s="278"/>
      <c r="B1284" s="260" t="s">
        <v>1086</v>
      </c>
      <c r="C1284" s="259" t="s">
        <v>1085</v>
      </c>
      <c r="D1284" s="261"/>
      <c r="E1284" s="257">
        <f>F1284-4</f>
        <v>46330</v>
      </c>
      <c r="F1284" s="257">
        <f>F1283+7</f>
        <v>46334</v>
      </c>
      <c r="G1284" s="257">
        <f>F1284+16</f>
        <v>46350</v>
      </c>
    </row>
    <row r="1285" spans="1:8" ht="16.5" customHeight="1">
      <c r="A1285" s="278"/>
      <c r="B1285" s="260" t="s">
        <v>1084</v>
      </c>
      <c r="C1285" s="259" t="s">
        <v>1083</v>
      </c>
      <c r="D1285" s="261"/>
      <c r="E1285" s="257">
        <f>F1285-4</f>
        <v>46337</v>
      </c>
      <c r="F1285" s="257">
        <f>F1284+7</f>
        <v>46341</v>
      </c>
      <c r="G1285" s="257">
        <f>F1285+16</f>
        <v>46357</v>
      </c>
    </row>
    <row r="1286" spans="1:8" ht="16.5" customHeight="1">
      <c r="A1286" s="278"/>
      <c r="B1286" s="259" t="s">
        <v>423</v>
      </c>
      <c r="C1286" s="259" t="s">
        <v>1082</v>
      </c>
      <c r="D1286" s="261"/>
      <c r="E1286" s="257">
        <f>F1286-4</f>
        <v>46344</v>
      </c>
      <c r="F1286" s="257">
        <f>F1285+7</f>
        <v>46348</v>
      </c>
      <c r="G1286" s="257">
        <f>F1286+16</f>
        <v>46364</v>
      </c>
    </row>
    <row r="1287" spans="1:8" ht="16.5" customHeight="1">
      <c r="A1287" s="278"/>
      <c r="B1287" s="260" t="s">
        <v>443</v>
      </c>
      <c r="C1287" s="259" t="s">
        <v>1081</v>
      </c>
      <c r="D1287" s="258"/>
      <c r="E1287" s="257">
        <f>F1287-4</f>
        <v>46351</v>
      </c>
      <c r="F1287" s="257">
        <f>F1286+7</f>
        <v>46355</v>
      </c>
      <c r="G1287" s="257">
        <f>F1287+16</f>
        <v>46371</v>
      </c>
    </row>
    <row r="1288" spans="1:8" ht="16.5" customHeight="1">
      <c r="A1288" s="278"/>
      <c r="B1288" s="293"/>
      <c r="C1288" s="273"/>
      <c r="D1288" s="272"/>
      <c r="E1288" s="271"/>
      <c r="F1288" s="271"/>
      <c r="G1288" s="271"/>
    </row>
    <row r="1289" spans="1:8">
      <c r="A1289" s="278"/>
      <c r="B1289" s="292"/>
      <c r="C1289" s="292"/>
      <c r="D1289" s="272"/>
      <c r="E1289" s="271"/>
      <c r="F1289" s="271"/>
      <c r="G1289" s="256"/>
    </row>
    <row r="1290" spans="1:8">
      <c r="A1290" s="278" t="s">
        <v>1079</v>
      </c>
      <c r="D1290" s="272"/>
      <c r="E1290" s="271"/>
      <c r="F1290" s="271"/>
      <c r="G1290" s="256"/>
      <c r="H1290" s="271"/>
    </row>
    <row r="1291" spans="1:8">
      <c r="A1291" s="278"/>
      <c r="B1291" s="267" t="s">
        <v>4</v>
      </c>
      <c r="C1291" s="267" t="s">
        <v>5</v>
      </c>
      <c r="D1291" s="266" t="s">
        <v>6</v>
      </c>
      <c r="E1291" s="263" t="s">
        <v>361</v>
      </c>
      <c r="F1291" s="263" t="s">
        <v>361</v>
      </c>
      <c r="G1291" s="263" t="s">
        <v>1080</v>
      </c>
      <c r="H1291" s="263" t="s">
        <v>1079</v>
      </c>
    </row>
    <row r="1292" spans="1:8">
      <c r="A1292" s="278"/>
      <c r="B1292" s="265"/>
      <c r="C1292" s="265"/>
      <c r="D1292" s="264"/>
      <c r="E1292" s="263" t="s">
        <v>1016</v>
      </c>
      <c r="F1292" s="263" t="s">
        <v>9</v>
      </c>
      <c r="G1292" s="263" t="s">
        <v>10</v>
      </c>
      <c r="H1292" s="263" t="s">
        <v>10</v>
      </c>
    </row>
    <row r="1293" spans="1:8">
      <c r="A1293" s="278"/>
      <c r="B1293" s="260" t="s">
        <v>1078</v>
      </c>
      <c r="C1293" s="259" t="s">
        <v>1077</v>
      </c>
      <c r="D1293" s="262" t="s">
        <v>1076</v>
      </c>
      <c r="E1293" s="257">
        <f>F1293-3</f>
        <v>46325</v>
      </c>
      <c r="F1293" s="257">
        <v>46328</v>
      </c>
      <c r="G1293" s="257">
        <f>F1293+14</f>
        <v>46342</v>
      </c>
      <c r="H1293" s="257" t="s">
        <v>1067</v>
      </c>
    </row>
    <row r="1294" spans="1:8" ht="16.5" customHeight="1">
      <c r="A1294" s="268"/>
      <c r="B1294" s="260" t="s">
        <v>1075</v>
      </c>
      <c r="C1294" s="259" t="s">
        <v>1074</v>
      </c>
      <c r="D1294" s="261"/>
      <c r="E1294" s="257">
        <f>F1294-3</f>
        <v>46332</v>
      </c>
      <c r="F1294" s="257">
        <f>F1293+7</f>
        <v>46335</v>
      </c>
      <c r="G1294" s="257">
        <f>F1294+14</f>
        <v>46349</v>
      </c>
      <c r="H1294" s="257" t="s">
        <v>1067</v>
      </c>
    </row>
    <row r="1295" spans="1:8">
      <c r="A1295" s="268"/>
      <c r="B1295" s="260" t="s">
        <v>1073</v>
      </c>
      <c r="C1295" s="259" t="s">
        <v>1072</v>
      </c>
      <c r="D1295" s="261"/>
      <c r="E1295" s="257">
        <f>F1295-3</f>
        <v>46339</v>
      </c>
      <c r="F1295" s="257">
        <f>F1294+7</f>
        <v>46342</v>
      </c>
      <c r="G1295" s="257">
        <f>F1295+14</f>
        <v>46356</v>
      </c>
      <c r="H1295" s="257" t="s">
        <v>1067</v>
      </c>
    </row>
    <row r="1296" spans="1:8">
      <c r="A1296" s="268"/>
      <c r="B1296" s="259" t="s">
        <v>1071</v>
      </c>
      <c r="C1296" s="259" t="s">
        <v>1070</v>
      </c>
      <c r="D1296" s="261"/>
      <c r="E1296" s="257">
        <f>F1296-3</f>
        <v>46346</v>
      </c>
      <c r="F1296" s="257">
        <f>F1295+7</f>
        <v>46349</v>
      </c>
      <c r="G1296" s="257">
        <f>F1296+14</f>
        <v>46363</v>
      </c>
      <c r="H1296" s="257" t="s">
        <v>1067</v>
      </c>
    </row>
    <row r="1297" spans="1:8">
      <c r="A1297" s="268"/>
      <c r="B1297" s="260" t="s">
        <v>1069</v>
      </c>
      <c r="C1297" s="259" t="s">
        <v>1068</v>
      </c>
      <c r="D1297" s="258"/>
      <c r="E1297" s="257">
        <f>F1297-3</f>
        <v>46353</v>
      </c>
      <c r="F1297" s="257">
        <f>F1296+7</f>
        <v>46356</v>
      </c>
      <c r="G1297" s="257">
        <f>F1297+14</f>
        <v>46370</v>
      </c>
      <c r="H1297" s="257" t="s">
        <v>1067</v>
      </c>
    </row>
    <row r="1298" spans="1:8">
      <c r="A1298" s="268"/>
      <c r="B1298" s="273"/>
      <c r="C1298" s="291"/>
      <c r="D1298" s="272"/>
      <c r="E1298" s="271"/>
      <c r="F1298" s="271"/>
      <c r="G1298" s="271"/>
    </row>
    <row r="1299" spans="1:8">
      <c r="A1299" s="275" t="s">
        <v>445</v>
      </c>
      <c r="B1299" s="290"/>
      <c r="C1299" s="289"/>
      <c r="D1299" s="288"/>
      <c r="E1299" s="286"/>
      <c r="F1299" s="287"/>
      <c r="G1299" s="286"/>
    </row>
    <row r="1300" spans="1:8">
      <c r="A1300" s="268"/>
      <c r="B1300" s="278"/>
      <c r="C1300" s="278"/>
      <c r="D1300" s="269"/>
      <c r="E1300" s="268"/>
      <c r="F1300" s="268"/>
      <c r="G1300" s="271"/>
      <c r="H1300" s="268"/>
    </row>
    <row r="1301" spans="1:8">
      <c r="A1301" s="268"/>
      <c r="B1301" s="267" t="s">
        <v>4</v>
      </c>
      <c r="C1301" s="267" t="s">
        <v>5</v>
      </c>
      <c r="D1301" s="266" t="s">
        <v>6</v>
      </c>
      <c r="E1301" s="263" t="s">
        <v>361</v>
      </c>
      <c r="F1301" s="263" t="s">
        <v>361</v>
      </c>
      <c r="G1301" s="263" t="s">
        <v>305</v>
      </c>
      <c r="H1301" s="263" t="s">
        <v>445</v>
      </c>
    </row>
    <row r="1302" spans="1:8" ht="16.5" customHeight="1">
      <c r="A1302" s="268"/>
      <c r="B1302" s="265"/>
      <c r="C1302" s="265"/>
      <c r="D1302" s="264"/>
      <c r="E1302" s="263" t="s">
        <v>1016</v>
      </c>
      <c r="F1302" s="263" t="s">
        <v>9</v>
      </c>
      <c r="G1302" s="263" t="s">
        <v>10</v>
      </c>
      <c r="H1302" s="263" t="s">
        <v>10</v>
      </c>
    </row>
    <row r="1303" spans="1:8">
      <c r="A1303" s="268"/>
      <c r="B1303" s="260" t="s">
        <v>1078</v>
      </c>
      <c r="C1303" s="259" t="s">
        <v>1077</v>
      </c>
      <c r="D1303" s="262" t="s">
        <v>1076</v>
      </c>
      <c r="E1303" s="257">
        <f>F1303-3</f>
        <v>46325</v>
      </c>
      <c r="F1303" s="257">
        <v>46328</v>
      </c>
      <c r="G1303" s="257">
        <f>F1303+14</f>
        <v>46342</v>
      </c>
      <c r="H1303" s="257" t="s">
        <v>1067</v>
      </c>
    </row>
    <row r="1304" spans="1:8">
      <c r="A1304" s="268"/>
      <c r="B1304" s="260" t="s">
        <v>1075</v>
      </c>
      <c r="C1304" s="259" t="s">
        <v>1074</v>
      </c>
      <c r="D1304" s="261"/>
      <c r="E1304" s="257">
        <f>F1304-3</f>
        <v>46332</v>
      </c>
      <c r="F1304" s="257">
        <f>F1303+7</f>
        <v>46335</v>
      </c>
      <c r="G1304" s="257">
        <f>F1304+14</f>
        <v>46349</v>
      </c>
      <c r="H1304" s="257" t="s">
        <v>1067</v>
      </c>
    </row>
    <row r="1305" spans="1:8">
      <c r="A1305" s="268"/>
      <c r="B1305" s="260" t="s">
        <v>1073</v>
      </c>
      <c r="C1305" s="259" t="s">
        <v>1072</v>
      </c>
      <c r="D1305" s="261"/>
      <c r="E1305" s="257">
        <f>F1305-3</f>
        <v>46339</v>
      </c>
      <c r="F1305" s="257">
        <f>F1304+7</f>
        <v>46342</v>
      </c>
      <c r="G1305" s="257">
        <f>F1305+14</f>
        <v>46356</v>
      </c>
      <c r="H1305" s="257" t="s">
        <v>1067</v>
      </c>
    </row>
    <row r="1306" spans="1:8">
      <c r="A1306" s="268"/>
      <c r="B1306" s="259" t="s">
        <v>1071</v>
      </c>
      <c r="C1306" s="259" t="s">
        <v>1070</v>
      </c>
      <c r="D1306" s="261"/>
      <c r="E1306" s="257">
        <f>F1306-3</f>
        <v>46346</v>
      </c>
      <c r="F1306" s="257">
        <f>F1305+7</f>
        <v>46349</v>
      </c>
      <c r="G1306" s="257">
        <f>F1306+14</f>
        <v>46363</v>
      </c>
      <c r="H1306" s="257" t="s">
        <v>1067</v>
      </c>
    </row>
    <row r="1307" spans="1:8">
      <c r="A1307" s="268"/>
      <c r="B1307" s="260" t="s">
        <v>1069</v>
      </c>
      <c r="C1307" s="259" t="s">
        <v>1068</v>
      </c>
      <c r="D1307" s="258"/>
      <c r="E1307" s="257">
        <f>F1307-3</f>
        <v>46353</v>
      </c>
      <c r="F1307" s="257">
        <f>F1306+7</f>
        <v>46356</v>
      </c>
      <c r="G1307" s="257">
        <f>F1307+14</f>
        <v>46370</v>
      </c>
      <c r="H1307" s="257" t="s">
        <v>1067</v>
      </c>
    </row>
    <row r="1308" spans="1:8">
      <c r="A1308" s="268"/>
      <c r="B1308" s="273"/>
      <c r="C1308" s="273"/>
      <c r="D1308" s="272"/>
      <c r="E1308" s="271"/>
      <c r="F1308" s="271"/>
      <c r="G1308" s="271"/>
      <c r="H1308" s="268"/>
    </row>
    <row r="1309" spans="1:8">
      <c r="A1309" s="275" t="s">
        <v>1066</v>
      </c>
      <c r="B1309" s="273"/>
      <c r="C1309" s="273"/>
      <c r="D1309" s="272"/>
      <c r="E1309" s="271"/>
      <c r="F1309" s="271"/>
      <c r="G1309" s="271"/>
      <c r="H1309" s="268"/>
    </row>
    <row r="1310" spans="1:8">
      <c r="A1310" s="268"/>
      <c r="B1310" s="267" t="s">
        <v>4</v>
      </c>
      <c r="C1310" s="267" t="s">
        <v>5</v>
      </c>
      <c r="D1310" s="266" t="s">
        <v>6</v>
      </c>
      <c r="E1310" s="263" t="s">
        <v>361</v>
      </c>
      <c r="F1310" s="263" t="s">
        <v>361</v>
      </c>
      <c r="G1310" s="263" t="s">
        <v>1066</v>
      </c>
      <c r="H1310" s="268"/>
    </row>
    <row r="1311" spans="1:8">
      <c r="A1311" s="268"/>
      <c r="B1311" s="265"/>
      <c r="C1311" s="265"/>
      <c r="D1311" s="264"/>
      <c r="E1311" s="263" t="s">
        <v>1016</v>
      </c>
      <c r="F1311" s="263" t="s">
        <v>9</v>
      </c>
      <c r="G1311" s="263" t="s">
        <v>10</v>
      </c>
      <c r="H1311" s="268"/>
    </row>
    <row r="1312" spans="1:8">
      <c r="A1312" s="268"/>
      <c r="B1312" s="260" t="s">
        <v>1064</v>
      </c>
      <c r="C1312" s="259" t="s">
        <v>1063</v>
      </c>
      <c r="D1312" s="262" t="s">
        <v>1062</v>
      </c>
      <c r="E1312" s="257">
        <f>F1312-4</f>
        <v>46325</v>
      </c>
      <c r="F1312" s="257">
        <v>46329</v>
      </c>
      <c r="G1312" s="257">
        <f>F1312+30</f>
        <v>46359</v>
      </c>
      <c r="H1312" s="268"/>
    </row>
    <row r="1313" spans="1:8">
      <c r="A1313" s="268"/>
      <c r="B1313" s="260" t="s">
        <v>1061</v>
      </c>
      <c r="C1313" s="259" t="s">
        <v>1060</v>
      </c>
      <c r="D1313" s="261"/>
      <c r="E1313" s="257">
        <f>F1313-4</f>
        <v>46332</v>
      </c>
      <c r="F1313" s="257">
        <f>F1312+7</f>
        <v>46336</v>
      </c>
      <c r="G1313" s="257">
        <f>F1313+30</f>
        <v>46366</v>
      </c>
      <c r="H1313" s="268"/>
    </row>
    <row r="1314" spans="1:8">
      <c r="A1314" s="268"/>
      <c r="B1314" s="260" t="s">
        <v>1059</v>
      </c>
      <c r="C1314" s="259" t="s">
        <v>1058</v>
      </c>
      <c r="D1314" s="261"/>
      <c r="E1314" s="257">
        <f>F1314-4</f>
        <v>46339</v>
      </c>
      <c r="F1314" s="257">
        <f>F1313+7</f>
        <v>46343</v>
      </c>
      <c r="G1314" s="257">
        <f>F1314+30</f>
        <v>46373</v>
      </c>
      <c r="H1314" s="268"/>
    </row>
    <row r="1315" spans="1:8">
      <c r="A1315" s="268"/>
      <c r="B1315" s="259" t="s">
        <v>1057</v>
      </c>
      <c r="C1315" s="259" t="s">
        <v>1056</v>
      </c>
      <c r="D1315" s="261"/>
      <c r="E1315" s="257">
        <f>F1315-4</f>
        <v>46346</v>
      </c>
      <c r="F1315" s="257">
        <f>F1314+7</f>
        <v>46350</v>
      </c>
      <c r="G1315" s="257">
        <f>F1315+30</f>
        <v>46380</v>
      </c>
      <c r="H1315" s="268"/>
    </row>
    <row r="1316" spans="1:8">
      <c r="A1316" s="268"/>
      <c r="B1316" s="260" t="s">
        <v>1055</v>
      </c>
      <c r="C1316" s="259" t="s">
        <v>1054</v>
      </c>
      <c r="D1316" s="258"/>
      <c r="E1316" s="257">
        <f>F1316-4</f>
        <v>46353</v>
      </c>
      <c r="F1316" s="257">
        <f>F1315+7</f>
        <v>46357</v>
      </c>
      <c r="G1316" s="257">
        <f>F1316+30</f>
        <v>46387</v>
      </c>
      <c r="H1316" s="268"/>
    </row>
    <row r="1317" spans="1:8">
      <c r="A1317" s="275" t="s">
        <v>1065</v>
      </c>
      <c r="D1317" s="269"/>
      <c r="E1317" s="268"/>
      <c r="F1317" s="268"/>
      <c r="G1317" s="268"/>
      <c r="H1317" s="268"/>
    </row>
    <row r="1318" spans="1:8">
      <c r="A1318" s="268"/>
      <c r="B1318" s="267" t="s">
        <v>4</v>
      </c>
      <c r="C1318" s="267" t="s">
        <v>5</v>
      </c>
      <c r="D1318" s="266" t="s">
        <v>6</v>
      </c>
      <c r="E1318" s="263" t="s">
        <v>361</v>
      </c>
      <c r="F1318" s="263" t="s">
        <v>361</v>
      </c>
      <c r="G1318" s="263" t="s">
        <v>439</v>
      </c>
      <c r="H1318" s="268"/>
    </row>
    <row r="1319" spans="1:8">
      <c r="A1319" s="268"/>
      <c r="B1319" s="265"/>
      <c r="C1319" s="265"/>
      <c r="D1319" s="264"/>
      <c r="E1319" s="263" t="s">
        <v>1016</v>
      </c>
      <c r="F1319" s="263" t="s">
        <v>9</v>
      </c>
      <c r="G1319" s="263" t="s">
        <v>10</v>
      </c>
      <c r="H1319" s="268"/>
    </row>
    <row r="1320" spans="1:8">
      <c r="A1320" s="268"/>
      <c r="B1320" s="260" t="s">
        <v>1064</v>
      </c>
      <c r="C1320" s="259" t="s">
        <v>1063</v>
      </c>
      <c r="D1320" s="262" t="s">
        <v>1062</v>
      </c>
      <c r="E1320" s="257">
        <f>F1320-4</f>
        <v>46325</v>
      </c>
      <c r="F1320" s="257">
        <v>46329</v>
      </c>
      <c r="G1320" s="257">
        <f>F1320+29</f>
        <v>46358</v>
      </c>
      <c r="H1320" s="268"/>
    </row>
    <row r="1321" spans="1:8">
      <c r="A1321" s="268"/>
      <c r="B1321" s="260" t="s">
        <v>1061</v>
      </c>
      <c r="C1321" s="259" t="s">
        <v>1060</v>
      </c>
      <c r="D1321" s="261"/>
      <c r="E1321" s="257">
        <f>F1321-4</f>
        <v>46332</v>
      </c>
      <c r="F1321" s="257">
        <f>F1320+7</f>
        <v>46336</v>
      </c>
      <c r="G1321" s="257">
        <f>F1321+29</f>
        <v>46365</v>
      </c>
      <c r="H1321" s="268"/>
    </row>
    <row r="1322" spans="1:8">
      <c r="A1322" s="268"/>
      <c r="B1322" s="260" t="s">
        <v>1059</v>
      </c>
      <c r="C1322" s="259" t="s">
        <v>1058</v>
      </c>
      <c r="D1322" s="261"/>
      <c r="E1322" s="257">
        <f>F1322-4</f>
        <v>46339</v>
      </c>
      <c r="F1322" s="257">
        <f>F1321+7</f>
        <v>46343</v>
      </c>
      <c r="G1322" s="257">
        <f>F1322+29</f>
        <v>46372</v>
      </c>
      <c r="H1322" s="268"/>
    </row>
    <row r="1323" spans="1:8">
      <c r="A1323" s="268"/>
      <c r="B1323" s="259" t="s">
        <v>1057</v>
      </c>
      <c r="C1323" s="259" t="s">
        <v>1056</v>
      </c>
      <c r="D1323" s="261"/>
      <c r="E1323" s="257">
        <f>F1323-4</f>
        <v>46346</v>
      </c>
      <c r="F1323" s="257">
        <f>F1322+7</f>
        <v>46350</v>
      </c>
      <c r="G1323" s="257">
        <f>F1323+29</f>
        <v>46379</v>
      </c>
      <c r="H1323" s="268"/>
    </row>
    <row r="1324" spans="1:8">
      <c r="A1324" s="268"/>
      <c r="B1324" s="260" t="s">
        <v>1055</v>
      </c>
      <c r="C1324" s="259" t="s">
        <v>1054</v>
      </c>
      <c r="D1324" s="258"/>
      <c r="E1324" s="257">
        <f>F1324-4</f>
        <v>46353</v>
      </c>
      <c r="F1324" s="257">
        <f>F1323+7</f>
        <v>46357</v>
      </c>
      <c r="G1324" s="257">
        <f>F1324+29</f>
        <v>46386</v>
      </c>
      <c r="H1324" s="268"/>
    </row>
    <row r="1325" spans="1:8">
      <c r="A1325" s="268"/>
      <c r="B1325" s="273"/>
      <c r="C1325" s="285"/>
      <c r="D1325" s="272"/>
      <c r="E1325" s="271"/>
      <c r="F1325" s="271"/>
      <c r="G1325" s="271"/>
      <c r="H1325" s="268"/>
    </row>
    <row r="1326" spans="1:8">
      <c r="A1326" s="268"/>
      <c r="B1326" s="267" t="s">
        <v>4</v>
      </c>
      <c r="C1326" s="267" t="s">
        <v>5</v>
      </c>
      <c r="D1326" s="266" t="s">
        <v>6</v>
      </c>
      <c r="E1326" s="263" t="s">
        <v>361</v>
      </c>
      <c r="F1326" s="263" t="s">
        <v>361</v>
      </c>
      <c r="G1326" s="263" t="s">
        <v>439</v>
      </c>
      <c r="H1326" s="268"/>
    </row>
    <row r="1327" spans="1:8">
      <c r="A1327" s="268"/>
      <c r="B1327" s="265"/>
      <c r="C1327" s="265"/>
      <c r="D1327" s="264"/>
      <c r="E1327" s="263" t="s">
        <v>1016</v>
      </c>
      <c r="F1327" s="263" t="s">
        <v>9</v>
      </c>
      <c r="G1327" s="263" t="s">
        <v>10</v>
      </c>
      <c r="H1327" s="268"/>
    </row>
    <row r="1328" spans="1:8">
      <c r="A1328" s="268"/>
      <c r="B1328" s="260" t="s">
        <v>1053</v>
      </c>
      <c r="C1328" s="259" t="s">
        <v>1052</v>
      </c>
      <c r="D1328" s="262" t="s">
        <v>1051</v>
      </c>
      <c r="E1328" s="257">
        <f>F1328-4</f>
        <v>46327</v>
      </c>
      <c r="F1328" s="257">
        <v>46331</v>
      </c>
      <c r="G1328" s="257">
        <f>F1328+25</f>
        <v>46356</v>
      </c>
      <c r="H1328" s="268"/>
    </row>
    <row r="1329" spans="1:8">
      <c r="A1329" s="268"/>
      <c r="B1329" s="260" t="s">
        <v>1050</v>
      </c>
      <c r="C1329" s="259" t="s">
        <v>437</v>
      </c>
      <c r="D1329" s="261"/>
      <c r="E1329" s="257">
        <f>F1329-4</f>
        <v>46334</v>
      </c>
      <c r="F1329" s="257">
        <f>F1328+7</f>
        <v>46338</v>
      </c>
      <c r="G1329" s="257">
        <f>F1329+25</f>
        <v>46363</v>
      </c>
      <c r="H1329" s="268"/>
    </row>
    <row r="1330" spans="1:8">
      <c r="A1330" s="268"/>
      <c r="B1330" s="260" t="s">
        <v>1049</v>
      </c>
      <c r="C1330" s="259" t="s">
        <v>1048</v>
      </c>
      <c r="D1330" s="261"/>
      <c r="E1330" s="257">
        <f>F1330-4</f>
        <v>46341</v>
      </c>
      <c r="F1330" s="257">
        <f>F1329+7</f>
        <v>46345</v>
      </c>
      <c r="G1330" s="257">
        <f>F1330+25</f>
        <v>46370</v>
      </c>
      <c r="H1330" s="268"/>
    </row>
    <row r="1331" spans="1:8">
      <c r="A1331" s="268"/>
      <c r="B1331" s="259" t="s">
        <v>1047</v>
      </c>
      <c r="C1331" s="259" t="s">
        <v>1046</v>
      </c>
      <c r="D1331" s="261"/>
      <c r="E1331" s="257">
        <f>F1331-4</f>
        <v>46348</v>
      </c>
      <c r="F1331" s="257">
        <f>F1330+7</f>
        <v>46352</v>
      </c>
      <c r="G1331" s="257">
        <f>F1331+25</f>
        <v>46377</v>
      </c>
      <c r="H1331" s="268"/>
    </row>
    <row r="1332" spans="1:8">
      <c r="A1332" s="268"/>
      <c r="B1332" s="259"/>
      <c r="C1332" s="259"/>
      <c r="D1332" s="258"/>
      <c r="E1332" s="257">
        <f>F1332-4</f>
        <v>46355</v>
      </c>
      <c r="F1332" s="257">
        <f>F1331+7</f>
        <v>46359</v>
      </c>
      <c r="G1332" s="257">
        <f>F1332+25</f>
        <v>46384</v>
      </c>
      <c r="H1332" s="268"/>
    </row>
    <row r="1333" spans="1:8">
      <c r="A1333" s="268"/>
      <c r="D1333" s="269"/>
      <c r="E1333" s="268"/>
      <c r="F1333" s="284"/>
      <c r="G1333" s="268"/>
      <c r="H1333" s="268"/>
    </row>
    <row r="1334" spans="1:8">
      <c r="A1334" s="268"/>
      <c r="B1334" s="267" t="s">
        <v>4</v>
      </c>
      <c r="C1334" s="267" t="s">
        <v>5</v>
      </c>
      <c r="D1334" s="266" t="s">
        <v>6</v>
      </c>
      <c r="E1334" s="263" t="s">
        <v>361</v>
      </c>
      <c r="F1334" s="263" t="s">
        <v>361</v>
      </c>
      <c r="G1334" s="263" t="s">
        <v>439</v>
      </c>
    </row>
    <row r="1335" spans="1:8">
      <c r="A1335" s="268"/>
      <c r="B1335" s="265"/>
      <c r="C1335" s="265"/>
      <c r="D1335" s="264"/>
      <c r="E1335" s="263" t="s">
        <v>1016</v>
      </c>
      <c r="F1335" s="263" t="s">
        <v>9</v>
      </c>
      <c r="G1335" s="263" t="s">
        <v>10</v>
      </c>
    </row>
    <row r="1336" spans="1:8">
      <c r="A1336" s="268"/>
      <c r="B1336" s="260" t="s">
        <v>321</v>
      </c>
      <c r="C1336" s="259" t="s">
        <v>322</v>
      </c>
      <c r="D1336" s="262" t="s">
        <v>1045</v>
      </c>
      <c r="E1336" s="257">
        <f>F1336-4</f>
        <v>46327</v>
      </c>
      <c r="F1336" s="257">
        <v>46331</v>
      </c>
      <c r="G1336" s="257">
        <f>F1336+26</f>
        <v>46357</v>
      </c>
    </row>
    <row r="1337" spans="1:8">
      <c r="A1337" s="268"/>
      <c r="B1337" s="283" t="s">
        <v>17</v>
      </c>
      <c r="C1337" s="282"/>
      <c r="D1337" s="261"/>
      <c r="E1337" s="281">
        <f>F1337-4</f>
        <v>46334</v>
      </c>
      <c r="F1337" s="281">
        <f>F1336+7</f>
        <v>46338</v>
      </c>
      <c r="G1337" s="281">
        <f>F1337+26</f>
        <v>46364</v>
      </c>
    </row>
    <row r="1338" spans="1:8">
      <c r="A1338" s="268"/>
      <c r="B1338" s="260" t="s">
        <v>1044</v>
      </c>
      <c r="C1338" s="259" t="s">
        <v>1040</v>
      </c>
      <c r="D1338" s="261"/>
      <c r="E1338" s="257">
        <f>F1338-4</f>
        <v>46341</v>
      </c>
      <c r="F1338" s="257">
        <f>F1337+7</f>
        <v>46345</v>
      </c>
      <c r="G1338" s="257">
        <f>F1338+26</f>
        <v>46371</v>
      </c>
    </row>
    <row r="1339" spans="1:8">
      <c r="A1339" s="268"/>
      <c r="B1339" s="259" t="s">
        <v>1043</v>
      </c>
      <c r="C1339" s="259" t="s">
        <v>1042</v>
      </c>
      <c r="D1339" s="261"/>
      <c r="E1339" s="257">
        <f>F1339-4</f>
        <v>46348</v>
      </c>
      <c r="F1339" s="257">
        <f>F1338+7</f>
        <v>46352</v>
      </c>
      <c r="G1339" s="257">
        <f>F1339+26</f>
        <v>46378</v>
      </c>
    </row>
    <row r="1340" spans="1:8">
      <c r="A1340" s="268"/>
      <c r="B1340" s="260" t="s">
        <v>1041</v>
      </c>
      <c r="C1340" s="259" t="s">
        <v>1040</v>
      </c>
      <c r="D1340" s="258"/>
      <c r="E1340" s="257">
        <f>F1340-4</f>
        <v>46355</v>
      </c>
      <c r="F1340" s="257">
        <f>F1339+7</f>
        <v>46359</v>
      </c>
      <c r="G1340" s="257">
        <f>F1340+26</f>
        <v>46385</v>
      </c>
    </row>
    <row r="1341" spans="1:8" ht="16.5" customHeight="1">
      <c r="A1341" s="268"/>
      <c r="B1341" s="280"/>
      <c r="C1341" s="279"/>
      <c r="D1341" s="272"/>
      <c r="E1341" s="271"/>
      <c r="F1341" s="271"/>
      <c r="G1341" s="271"/>
    </row>
    <row r="1342" spans="1:8">
      <c r="A1342" s="275" t="s">
        <v>324</v>
      </c>
      <c r="D1342" s="269"/>
      <c r="E1342" s="268"/>
      <c r="F1342" s="268"/>
      <c r="G1342" s="268"/>
    </row>
    <row r="1343" spans="1:8" ht="16.5" customHeight="1">
      <c r="A1343" s="268"/>
      <c r="B1343" s="267" t="s">
        <v>4</v>
      </c>
      <c r="C1343" s="267" t="s">
        <v>5</v>
      </c>
      <c r="D1343" s="266" t="s">
        <v>6</v>
      </c>
      <c r="E1343" s="263" t="s">
        <v>361</v>
      </c>
      <c r="F1343" s="263" t="s">
        <v>361</v>
      </c>
      <c r="G1343" s="263" t="s">
        <v>324</v>
      </c>
    </row>
    <row r="1344" spans="1:8" ht="16.5" customHeight="1">
      <c r="A1344" s="268"/>
      <c r="B1344" s="265"/>
      <c r="C1344" s="265"/>
      <c r="D1344" s="264"/>
      <c r="E1344" s="263" t="s">
        <v>1016</v>
      </c>
      <c r="F1344" s="263" t="s">
        <v>9</v>
      </c>
      <c r="G1344" s="263" t="s">
        <v>10</v>
      </c>
    </row>
    <row r="1345" spans="1:8">
      <c r="A1345" s="268"/>
      <c r="B1345" s="260" t="s">
        <v>1039</v>
      </c>
      <c r="C1345" s="259" t="s">
        <v>1038</v>
      </c>
      <c r="D1345" s="262" t="s">
        <v>1037</v>
      </c>
      <c r="E1345" s="257">
        <f>F1345-4</f>
        <v>46327</v>
      </c>
      <c r="F1345" s="257">
        <v>46331</v>
      </c>
      <c r="G1345" s="257">
        <f>F1345+36</f>
        <v>46367</v>
      </c>
    </row>
    <row r="1346" spans="1:8">
      <c r="A1346" s="268"/>
      <c r="B1346" s="260" t="s">
        <v>1036</v>
      </c>
      <c r="C1346" s="259" t="s">
        <v>1035</v>
      </c>
      <c r="D1346" s="261"/>
      <c r="E1346" s="257">
        <f>F1346-4</f>
        <v>46334</v>
      </c>
      <c r="F1346" s="257">
        <f>F1345+7</f>
        <v>46338</v>
      </c>
      <c r="G1346" s="257">
        <f>F1346+36</f>
        <v>46374</v>
      </c>
    </row>
    <row r="1347" spans="1:8">
      <c r="A1347" s="278"/>
      <c r="B1347" s="260" t="s">
        <v>1034</v>
      </c>
      <c r="C1347" s="259" t="s">
        <v>1033</v>
      </c>
      <c r="D1347" s="261"/>
      <c r="E1347" s="257">
        <f>F1347-4</f>
        <v>46341</v>
      </c>
      <c r="F1347" s="257">
        <f>F1346+7</f>
        <v>46345</v>
      </c>
      <c r="G1347" s="257">
        <f>F1347+36</f>
        <v>46381</v>
      </c>
    </row>
    <row r="1348" spans="1:8">
      <c r="A1348" s="278"/>
      <c r="B1348" s="259" t="s">
        <v>1032</v>
      </c>
      <c r="C1348" s="259" t="s">
        <v>1031</v>
      </c>
      <c r="D1348" s="261"/>
      <c r="E1348" s="257">
        <f>F1348-4</f>
        <v>46348</v>
      </c>
      <c r="F1348" s="257">
        <f>F1347+7</f>
        <v>46352</v>
      </c>
      <c r="G1348" s="257">
        <f>F1348+36</f>
        <v>46388</v>
      </c>
    </row>
    <row r="1349" spans="1:8">
      <c r="A1349" s="278"/>
      <c r="B1349" s="259" t="s">
        <v>349</v>
      </c>
      <c r="C1349" s="259" t="s">
        <v>1030</v>
      </c>
      <c r="D1349" s="258"/>
      <c r="E1349" s="257">
        <f>F1349-4</f>
        <v>46355</v>
      </c>
      <c r="F1349" s="257">
        <f>F1348+7</f>
        <v>46359</v>
      </c>
      <c r="G1349" s="257">
        <f>F1349+36</f>
        <v>46395</v>
      </c>
    </row>
    <row r="1350" spans="1:8">
      <c r="A1350" s="268"/>
      <c r="B1350" s="273"/>
      <c r="C1350" s="273"/>
      <c r="D1350" s="272"/>
      <c r="E1350" s="271"/>
      <c r="F1350" s="271"/>
      <c r="G1350" s="271"/>
    </row>
    <row r="1351" spans="1:8" ht="16.5" customHeight="1">
      <c r="A1351" s="275" t="s">
        <v>1029</v>
      </c>
      <c r="B1351" s="273"/>
      <c r="C1351" s="273"/>
      <c r="D1351" s="272"/>
      <c r="E1351" s="271"/>
      <c r="F1351" s="271"/>
      <c r="G1351" s="271"/>
    </row>
    <row r="1352" spans="1:8" ht="16.5" customHeight="1">
      <c r="A1352" s="268"/>
      <c r="B1352" s="267" t="s">
        <v>4</v>
      </c>
      <c r="C1352" s="267" t="s">
        <v>5</v>
      </c>
      <c r="D1352" s="266" t="s">
        <v>6</v>
      </c>
      <c r="E1352" s="263" t="s">
        <v>361</v>
      </c>
      <c r="F1352" s="263" t="s">
        <v>361</v>
      </c>
      <c r="G1352" s="263" t="s">
        <v>1029</v>
      </c>
    </row>
    <row r="1353" spans="1:8" ht="16.5" customHeight="1">
      <c r="A1353" s="268"/>
      <c r="B1353" s="265"/>
      <c r="C1353" s="265"/>
      <c r="D1353" s="264"/>
      <c r="E1353" s="263" t="s">
        <v>1016</v>
      </c>
      <c r="F1353" s="263" t="s">
        <v>9</v>
      </c>
      <c r="G1353" s="263" t="s">
        <v>10</v>
      </c>
    </row>
    <row r="1354" spans="1:8">
      <c r="A1354" s="268"/>
      <c r="B1354" s="260" t="s">
        <v>1028</v>
      </c>
      <c r="C1354" s="259" t="s">
        <v>460</v>
      </c>
      <c r="D1354" s="262" t="s">
        <v>1027</v>
      </c>
      <c r="E1354" s="257">
        <f>F1354-3</f>
        <v>46329</v>
      </c>
      <c r="F1354" s="257">
        <v>46332</v>
      </c>
      <c r="G1354" s="257">
        <f>F1354+39</f>
        <v>46371</v>
      </c>
    </row>
    <row r="1355" spans="1:8">
      <c r="A1355" s="268"/>
      <c r="B1355" s="260" t="s">
        <v>1026</v>
      </c>
      <c r="C1355" s="259" t="s">
        <v>1025</v>
      </c>
      <c r="D1355" s="261"/>
      <c r="E1355" s="257">
        <f>F1355-3</f>
        <v>46336</v>
      </c>
      <c r="F1355" s="257">
        <f>F1354+7</f>
        <v>46339</v>
      </c>
      <c r="G1355" s="257">
        <f>F1355+39</f>
        <v>46378</v>
      </c>
    </row>
    <row r="1356" spans="1:8">
      <c r="A1356" s="268"/>
      <c r="B1356" s="260" t="s">
        <v>1024</v>
      </c>
      <c r="C1356" s="259" t="s">
        <v>1023</v>
      </c>
      <c r="D1356" s="261"/>
      <c r="E1356" s="257">
        <f>F1356-3</f>
        <v>46343</v>
      </c>
      <c r="F1356" s="257">
        <f>F1355+7</f>
        <v>46346</v>
      </c>
      <c r="G1356" s="257">
        <f>F1356+39</f>
        <v>46385</v>
      </c>
      <c r="H1356" s="271"/>
    </row>
    <row r="1357" spans="1:8">
      <c r="A1357" s="268"/>
      <c r="B1357" s="259" t="s">
        <v>1022</v>
      </c>
      <c r="C1357" s="259" t="s">
        <v>1021</v>
      </c>
      <c r="D1357" s="261"/>
      <c r="E1357" s="257">
        <f>F1357-3</f>
        <v>46350</v>
      </c>
      <c r="F1357" s="257">
        <f>F1356+7</f>
        <v>46353</v>
      </c>
      <c r="G1357" s="257">
        <f>F1357+39</f>
        <v>46392</v>
      </c>
    </row>
    <row r="1358" spans="1:8">
      <c r="A1358" s="268"/>
      <c r="B1358" s="260" t="s">
        <v>103</v>
      </c>
      <c r="C1358" s="259" t="s">
        <v>103</v>
      </c>
      <c r="D1358" s="258"/>
      <c r="E1358" s="257">
        <f>F1358-3</f>
        <v>46357</v>
      </c>
      <c r="F1358" s="257">
        <f>F1357+7</f>
        <v>46360</v>
      </c>
      <c r="G1358" s="257">
        <f>F1358+39</f>
        <v>46399</v>
      </c>
    </row>
    <row r="1359" spans="1:8">
      <c r="A1359" s="268"/>
      <c r="B1359" s="273"/>
      <c r="C1359" s="273"/>
      <c r="D1359" s="272"/>
      <c r="E1359" s="271"/>
      <c r="F1359" s="271"/>
      <c r="G1359" s="271"/>
    </row>
    <row r="1360" spans="1:8">
      <c r="A1360" s="268"/>
      <c r="B1360" s="273"/>
      <c r="C1360" s="273"/>
      <c r="D1360" s="272"/>
      <c r="E1360" s="271"/>
      <c r="F1360" s="271"/>
      <c r="G1360" s="271"/>
    </row>
    <row r="1361" spans="1:8">
      <c r="A1361" s="277" t="s">
        <v>331</v>
      </c>
      <c r="B1361" s="277"/>
      <c r="C1361" s="277"/>
      <c r="D1361" s="276"/>
      <c r="E1361" s="276"/>
      <c r="F1361" s="276"/>
      <c r="G1361" s="276"/>
    </row>
    <row r="1362" spans="1:8">
      <c r="A1362" s="275" t="s">
        <v>1020</v>
      </c>
      <c r="D1362" s="269"/>
      <c r="E1362" s="268"/>
      <c r="F1362" s="268"/>
      <c r="G1362" s="268"/>
    </row>
    <row r="1363" spans="1:8">
      <c r="A1363" s="268"/>
      <c r="B1363" s="267" t="s">
        <v>4</v>
      </c>
      <c r="C1363" s="267" t="s">
        <v>5</v>
      </c>
      <c r="D1363" s="266" t="s">
        <v>6</v>
      </c>
      <c r="E1363" s="263" t="s">
        <v>361</v>
      </c>
      <c r="F1363" s="263" t="s">
        <v>361</v>
      </c>
      <c r="G1363" s="263" t="s">
        <v>1020</v>
      </c>
    </row>
    <row r="1364" spans="1:8">
      <c r="A1364" s="268"/>
      <c r="B1364" s="265"/>
      <c r="C1364" s="265"/>
      <c r="D1364" s="264"/>
      <c r="E1364" s="263" t="s">
        <v>1016</v>
      </c>
      <c r="F1364" s="257" t="s">
        <v>9</v>
      </c>
      <c r="G1364" s="263" t="s">
        <v>10</v>
      </c>
    </row>
    <row r="1365" spans="1:8">
      <c r="A1365" s="268"/>
      <c r="B1365" s="260" t="s">
        <v>1015</v>
      </c>
      <c r="C1365" s="259" t="s">
        <v>334</v>
      </c>
      <c r="D1365" s="262" t="s">
        <v>1014</v>
      </c>
      <c r="E1365" s="257">
        <f>F1365-3</f>
        <v>46324</v>
      </c>
      <c r="F1365" s="257">
        <v>46327</v>
      </c>
      <c r="G1365" s="257">
        <f>F1365+14</f>
        <v>46341</v>
      </c>
    </row>
    <row r="1366" spans="1:8">
      <c r="A1366" s="268"/>
      <c r="B1366" s="260" t="s">
        <v>335</v>
      </c>
      <c r="C1366" s="259" t="s">
        <v>334</v>
      </c>
      <c r="D1366" s="261"/>
      <c r="E1366" s="257">
        <f>F1366-3</f>
        <v>46331</v>
      </c>
      <c r="F1366" s="257">
        <f>7+F1365</f>
        <v>46334</v>
      </c>
      <c r="G1366" s="257">
        <f>F1366+14</f>
        <v>46348</v>
      </c>
    </row>
    <row r="1367" spans="1:8">
      <c r="A1367" s="268"/>
      <c r="B1367" s="259" t="s">
        <v>1013</v>
      </c>
      <c r="C1367" s="259" t="s">
        <v>334</v>
      </c>
      <c r="D1367" s="261"/>
      <c r="E1367" s="257">
        <f>F1367-3</f>
        <v>46338</v>
      </c>
      <c r="F1367" s="257">
        <f>7+F1366</f>
        <v>46341</v>
      </c>
      <c r="G1367" s="257">
        <f>F1367+14</f>
        <v>46355</v>
      </c>
    </row>
    <row r="1368" spans="1:8">
      <c r="A1368" s="268"/>
      <c r="B1368" s="260" t="s">
        <v>1012</v>
      </c>
      <c r="C1368" s="259" t="s">
        <v>334</v>
      </c>
      <c r="D1368" s="261"/>
      <c r="E1368" s="257">
        <f>F1368-3</f>
        <v>46345</v>
      </c>
      <c r="F1368" s="257">
        <f>7+F1367</f>
        <v>46348</v>
      </c>
      <c r="G1368" s="257">
        <f>F1368+14</f>
        <v>46362</v>
      </c>
    </row>
    <row r="1369" spans="1:8">
      <c r="A1369" s="268"/>
      <c r="B1369" s="260" t="s">
        <v>1011</v>
      </c>
      <c r="C1369" s="259" t="s">
        <v>1010</v>
      </c>
      <c r="D1369" s="258"/>
      <c r="E1369" s="257">
        <f>F1369-3</f>
        <v>46352</v>
      </c>
      <c r="F1369" s="257">
        <f>7+F1368</f>
        <v>46355</v>
      </c>
      <c r="G1369" s="257">
        <f>F1369+14</f>
        <v>46369</v>
      </c>
    </row>
    <row r="1370" spans="1:8">
      <c r="A1370" s="268"/>
      <c r="B1370" s="273"/>
      <c r="C1370" s="273"/>
      <c r="D1370" s="272"/>
      <c r="E1370" s="271"/>
      <c r="F1370" s="271" t="s">
        <v>103</v>
      </c>
      <c r="G1370" s="271"/>
    </row>
    <row r="1371" spans="1:8">
      <c r="A1371" s="275" t="s">
        <v>1019</v>
      </c>
      <c r="B1371" s="273"/>
      <c r="C1371" s="274"/>
      <c r="D1371" s="269"/>
      <c r="E1371" s="268"/>
      <c r="F1371" s="268"/>
      <c r="G1371" s="268"/>
    </row>
    <row r="1372" spans="1:8">
      <c r="B1372" s="273"/>
      <c r="C1372" s="273"/>
      <c r="D1372" s="272"/>
      <c r="E1372" s="271"/>
      <c r="F1372" s="271"/>
      <c r="G1372" s="271"/>
      <c r="H1372" s="271"/>
    </row>
    <row r="1373" spans="1:8">
      <c r="B1373" s="267" t="s">
        <v>4</v>
      </c>
      <c r="C1373" s="267" t="s">
        <v>5</v>
      </c>
      <c r="D1373" s="266" t="s">
        <v>6</v>
      </c>
      <c r="E1373" s="263" t="s">
        <v>361</v>
      </c>
      <c r="F1373" s="263" t="s">
        <v>361</v>
      </c>
      <c r="G1373" s="263" t="s">
        <v>1020</v>
      </c>
      <c r="H1373" s="263" t="s">
        <v>1019</v>
      </c>
    </row>
    <row r="1374" spans="1:8">
      <c r="B1374" s="265"/>
      <c r="C1374" s="265"/>
      <c r="D1374" s="264"/>
      <c r="E1374" s="263" t="s">
        <v>1016</v>
      </c>
      <c r="F1374" s="263" t="s">
        <v>9</v>
      </c>
      <c r="G1374" s="263" t="s">
        <v>10</v>
      </c>
      <c r="H1374" s="263" t="s">
        <v>10</v>
      </c>
    </row>
    <row r="1375" spans="1:8">
      <c r="B1375" s="260" t="s">
        <v>1015</v>
      </c>
      <c r="C1375" s="259" t="s">
        <v>334</v>
      </c>
      <c r="D1375" s="262" t="s">
        <v>1014</v>
      </c>
      <c r="E1375" s="257">
        <f>F1375-3</f>
        <v>46324</v>
      </c>
      <c r="F1375" s="257">
        <v>46327</v>
      </c>
      <c r="G1375" s="257">
        <f>F1375+14</f>
        <v>46341</v>
      </c>
      <c r="H1375" s="257" t="s">
        <v>1009</v>
      </c>
    </row>
    <row r="1376" spans="1:8">
      <c r="B1376" s="260" t="s">
        <v>335</v>
      </c>
      <c r="C1376" s="259" t="s">
        <v>334</v>
      </c>
      <c r="D1376" s="261"/>
      <c r="E1376" s="257">
        <f>F1376-3</f>
        <v>46331</v>
      </c>
      <c r="F1376" s="257">
        <f>7+F1375</f>
        <v>46334</v>
      </c>
      <c r="G1376" s="257">
        <f>F1376+14</f>
        <v>46348</v>
      </c>
      <c r="H1376" s="257" t="s">
        <v>1009</v>
      </c>
    </row>
    <row r="1377" spans="1:8">
      <c r="B1377" s="259" t="s">
        <v>1013</v>
      </c>
      <c r="C1377" s="259" t="s">
        <v>334</v>
      </c>
      <c r="D1377" s="261"/>
      <c r="E1377" s="257">
        <f>F1377-3</f>
        <v>46338</v>
      </c>
      <c r="F1377" s="257">
        <f>7+F1376</f>
        <v>46341</v>
      </c>
      <c r="G1377" s="257">
        <f>F1377+14</f>
        <v>46355</v>
      </c>
      <c r="H1377" s="257" t="s">
        <v>1009</v>
      </c>
    </row>
    <row r="1378" spans="1:8">
      <c r="B1378" s="260" t="s">
        <v>1012</v>
      </c>
      <c r="C1378" s="259" t="s">
        <v>334</v>
      </c>
      <c r="D1378" s="261"/>
      <c r="E1378" s="257">
        <f>F1378-3</f>
        <v>46345</v>
      </c>
      <c r="F1378" s="257">
        <f>7+F1377</f>
        <v>46348</v>
      </c>
      <c r="G1378" s="257">
        <f>F1378+14</f>
        <v>46362</v>
      </c>
      <c r="H1378" s="257" t="s">
        <v>1009</v>
      </c>
    </row>
    <row r="1379" spans="1:8">
      <c r="B1379" s="260" t="s">
        <v>1011</v>
      </c>
      <c r="C1379" s="259" t="s">
        <v>1010</v>
      </c>
      <c r="D1379" s="258"/>
      <c r="E1379" s="257">
        <f>F1379-3</f>
        <v>46352</v>
      </c>
      <c r="F1379" s="257">
        <f>7+F1378</f>
        <v>46355</v>
      </c>
      <c r="G1379" s="257">
        <f>F1379+14</f>
        <v>46369</v>
      </c>
      <c r="H1379" s="257" t="s">
        <v>1009</v>
      </c>
    </row>
    <row r="1380" spans="1:8">
      <c r="B1380" s="273"/>
      <c r="C1380" s="273"/>
      <c r="D1380" s="272"/>
      <c r="E1380" s="271"/>
      <c r="F1380" s="271"/>
      <c r="G1380" s="271"/>
    </row>
    <row r="1381" spans="1:8">
      <c r="A1381" s="270" t="s">
        <v>1017</v>
      </c>
      <c r="D1381" s="269"/>
      <c r="E1381" s="268"/>
      <c r="F1381" s="268"/>
      <c r="G1381" s="268"/>
    </row>
    <row r="1382" spans="1:8">
      <c r="D1382" s="269"/>
      <c r="E1382" s="268"/>
      <c r="F1382" s="268"/>
      <c r="G1382" s="268"/>
    </row>
    <row r="1383" spans="1:8">
      <c r="B1383" s="267" t="s">
        <v>4</v>
      </c>
      <c r="C1383" s="267" t="s">
        <v>5</v>
      </c>
      <c r="D1383" s="266" t="s">
        <v>6</v>
      </c>
      <c r="E1383" s="263" t="s">
        <v>361</v>
      </c>
      <c r="F1383" s="263" t="s">
        <v>361</v>
      </c>
      <c r="G1383" s="263" t="s">
        <v>1018</v>
      </c>
      <c r="H1383" s="263" t="s">
        <v>1017</v>
      </c>
    </row>
    <row r="1384" spans="1:8">
      <c r="B1384" s="265"/>
      <c r="C1384" s="265"/>
      <c r="D1384" s="264"/>
      <c r="E1384" s="263" t="s">
        <v>1016</v>
      </c>
      <c r="F1384" s="263" t="s">
        <v>9</v>
      </c>
      <c r="G1384" s="263" t="s">
        <v>10</v>
      </c>
      <c r="H1384" s="263" t="s">
        <v>10</v>
      </c>
    </row>
    <row r="1385" spans="1:8">
      <c r="B1385" s="260" t="s">
        <v>1015</v>
      </c>
      <c r="C1385" s="259" t="s">
        <v>334</v>
      </c>
      <c r="D1385" s="262" t="s">
        <v>1014</v>
      </c>
      <c r="E1385" s="257">
        <f>F1385-3</f>
        <v>46324</v>
      </c>
      <c r="F1385" s="257">
        <v>46327</v>
      </c>
      <c r="G1385" s="257">
        <f>F1385+14</f>
        <v>46341</v>
      </c>
      <c r="H1385" s="257" t="s">
        <v>1009</v>
      </c>
    </row>
    <row r="1386" spans="1:8">
      <c r="B1386" s="260" t="s">
        <v>335</v>
      </c>
      <c r="C1386" s="259" t="s">
        <v>334</v>
      </c>
      <c r="D1386" s="261"/>
      <c r="E1386" s="257">
        <f>F1386-3</f>
        <v>46331</v>
      </c>
      <c r="F1386" s="257">
        <f>7+F1385</f>
        <v>46334</v>
      </c>
      <c r="G1386" s="257">
        <f>F1386+14</f>
        <v>46348</v>
      </c>
      <c r="H1386" s="257" t="s">
        <v>1009</v>
      </c>
    </row>
    <row r="1387" spans="1:8">
      <c r="B1387" s="259" t="s">
        <v>1013</v>
      </c>
      <c r="C1387" s="259" t="s">
        <v>334</v>
      </c>
      <c r="D1387" s="261"/>
      <c r="E1387" s="257">
        <f>F1387-3</f>
        <v>46338</v>
      </c>
      <c r="F1387" s="257">
        <f>7+F1386</f>
        <v>46341</v>
      </c>
      <c r="G1387" s="257">
        <f>F1387+14</f>
        <v>46355</v>
      </c>
      <c r="H1387" s="257" t="s">
        <v>1009</v>
      </c>
    </row>
    <row r="1388" spans="1:8">
      <c r="B1388" s="260" t="s">
        <v>1012</v>
      </c>
      <c r="C1388" s="259" t="s">
        <v>334</v>
      </c>
      <c r="D1388" s="261"/>
      <c r="E1388" s="257">
        <f>F1388-3</f>
        <v>46345</v>
      </c>
      <c r="F1388" s="257">
        <f>7+F1387</f>
        <v>46348</v>
      </c>
      <c r="G1388" s="257">
        <f>F1388+14</f>
        <v>46362</v>
      </c>
      <c r="H1388" s="257" t="s">
        <v>1009</v>
      </c>
    </row>
    <row r="1389" spans="1:8">
      <c r="B1389" s="260" t="s">
        <v>1011</v>
      </c>
      <c r="C1389" s="259" t="s">
        <v>1010</v>
      </c>
      <c r="D1389" s="258"/>
      <c r="E1389" s="257">
        <f>F1389-3</f>
        <v>46352</v>
      </c>
      <c r="F1389" s="257">
        <f>7+F1388</f>
        <v>46355</v>
      </c>
      <c r="G1389" s="257">
        <f>F1389+14</f>
        <v>46369</v>
      </c>
      <c r="H1389" s="257" t="s">
        <v>1009</v>
      </c>
    </row>
  </sheetData>
  <mergeCells count="634">
    <mergeCell ref="B93:B94"/>
    <mergeCell ref="B102:B103"/>
    <mergeCell ref="B110:B111"/>
    <mergeCell ref="B119:B120"/>
    <mergeCell ref="B128:B129"/>
    <mergeCell ref="B41:B42"/>
    <mergeCell ref="B50:B51"/>
    <mergeCell ref="B58:B59"/>
    <mergeCell ref="B67:B68"/>
    <mergeCell ref="B76:B77"/>
    <mergeCell ref="B85:B86"/>
    <mergeCell ref="A1:G1"/>
    <mergeCell ref="J1:K1"/>
    <mergeCell ref="A2:B2"/>
    <mergeCell ref="A3:G3"/>
    <mergeCell ref="A136:B136"/>
    <mergeCell ref="A207:B207"/>
    <mergeCell ref="B6:B7"/>
    <mergeCell ref="B14:B15"/>
    <mergeCell ref="B24:B25"/>
    <mergeCell ref="B33:B34"/>
    <mergeCell ref="B783:B784"/>
    <mergeCell ref="B792:B793"/>
    <mergeCell ref="B802:B803"/>
    <mergeCell ref="B810:B811"/>
    <mergeCell ref="B819:B820"/>
    <mergeCell ref="B828:B829"/>
    <mergeCell ref="A897:B897"/>
    <mergeCell ref="A906:G906"/>
    <mergeCell ref="A942:B942"/>
    <mergeCell ref="A1135:B1135"/>
    <mergeCell ref="A1234:G1234"/>
    <mergeCell ref="B696:B697"/>
    <mergeCell ref="B705:B706"/>
    <mergeCell ref="B714:B715"/>
    <mergeCell ref="B727:B728"/>
    <mergeCell ref="B738:B739"/>
    <mergeCell ref="B199:B200"/>
    <mergeCell ref="B208:B209"/>
    <mergeCell ref="A668:G668"/>
    <mergeCell ref="A723:G723"/>
    <mergeCell ref="A773:B773"/>
    <mergeCell ref="A888:B888"/>
    <mergeCell ref="B747:B748"/>
    <mergeCell ref="B756:B757"/>
    <mergeCell ref="B765:B766"/>
    <mergeCell ref="B774:B775"/>
    <mergeCell ref="B271:B272"/>
    <mergeCell ref="B280:B281"/>
    <mergeCell ref="B288:B289"/>
    <mergeCell ref="B137:B138"/>
    <mergeCell ref="B146:B147"/>
    <mergeCell ref="B155:B156"/>
    <mergeCell ref="B164:B165"/>
    <mergeCell ref="B174:B175"/>
    <mergeCell ref="B182:B183"/>
    <mergeCell ref="B191:B192"/>
    <mergeCell ref="B218:B219"/>
    <mergeCell ref="B226:B227"/>
    <mergeCell ref="B235:B236"/>
    <mergeCell ref="B244:B245"/>
    <mergeCell ref="B253:B254"/>
    <mergeCell ref="B262:B263"/>
    <mergeCell ref="B447:B448"/>
    <mergeCell ref="B297:B298"/>
    <mergeCell ref="B306:B307"/>
    <mergeCell ref="B317:B318"/>
    <mergeCell ref="B325:B326"/>
    <mergeCell ref="B336:B337"/>
    <mergeCell ref="B346:B347"/>
    <mergeCell ref="B354:B355"/>
    <mergeCell ref="B362:B363"/>
    <mergeCell ref="B370:B371"/>
    <mergeCell ref="B519:B520"/>
    <mergeCell ref="B527:B528"/>
    <mergeCell ref="B379:B380"/>
    <mergeCell ref="B387:B388"/>
    <mergeCell ref="B395:B396"/>
    <mergeCell ref="B404:B405"/>
    <mergeCell ref="B412:B413"/>
    <mergeCell ref="B421:B422"/>
    <mergeCell ref="B430:B431"/>
    <mergeCell ref="B438:B439"/>
    <mergeCell ref="B589:B590"/>
    <mergeCell ref="B598:B599"/>
    <mergeCell ref="B606:B607"/>
    <mergeCell ref="B455:B456"/>
    <mergeCell ref="B465:B466"/>
    <mergeCell ref="B476:B477"/>
    <mergeCell ref="B484:B485"/>
    <mergeCell ref="B494:B495"/>
    <mergeCell ref="B502:B503"/>
    <mergeCell ref="B511:B512"/>
    <mergeCell ref="B537:B538"/>
    <mergeCell ref="B545:B546"/>
    <mergeCell ref="B553:B554"/>
    <mergeCell ref="B562:B563"/>
    <mergeCell ref="B570:B571"/>
    <mergeCell ref="B580:B581"/>
    <mergeCell ref="B908:B909"/>
    <mergeCell ref="B615:B616"/>
    <mergeCell ref="B624:B625"/>
    <mergeCell ref="B633:B634"/>
    <mergeCell ref="B642:B643"/>
    <mergeCell ref="B651:B652"/>
    <mergeCell ref="B660:B661"/>
    <mergeCell ref="B670:B671"/>
    <mergeCell ref="B678:B679"/>
    <mergeCell ref="B688:B689"/>
    <mergeCell ref="B976:B977"/>
    <mergeCell ref="B984:B985"/>
    <mergeCell ref="B836:B837"/>
    <mergeCell ref="B845:B846"/>
    <mergeCell ref="B854:B855"/>
    <mergeCell ref="B862:B863"/>
    <mergeCell ref="B871:B872"/>
    <mergeCell ref="B880:B881"/>
    <mergeCell ref="B889:B890"/>
    <mergeCell ref="B898:B899"/>
    <mergeCell ref="B1043:B1044"/>
    <mergeCell ref="B1055:B1056"/>
    <mergeCell ref="B1063:B1064"/>
    <mergeCell ref="B916:B917"/>
    <mergeCell ref="B925:B926"/>
    <mergeCell ref="B934:B935"/>
    <mergeCell ref="B943:B944"/>
    <mergeCell ref="B951:B952"/>
    <mergeCell ref="B959:B960"/>
    <mergeCell ref="B968:B969"/>
    <mergeCell ref="B993:B994"/>
    <mergeCell ref="B1001:B1002"/>
    <mergeCell ref="B1009:B1010"/>
    <mergeCell ref="B1019:B1020"/>
    <mergeCell ref="B1027:B1028"/>
    <mergeCell ref="B1035:B1036"/>
    <mergeCell ref="B1099:B1100"/>
    <mergeCell ref="B1109:B1110"/>
    <mergeCell ref="B1118:B1119"/>
    <mergeCell ref="B1127:B1128"/>
    <mergeCell ref="B1136:B1137"/>
    <mergeCell ref="B1145:B1146"/>
    <mergeCell ref="B1310:B1311"/>
    <mergeCell ref="B1318:B1319"/>
    <mergeCell ref="B1157:B1158"/>
    <mergeCell ref="B1165:B1166"/>
    <mergeCell ref="B1176:B1177"/>
    <mergeCell ref="B1186:B1187"/>
    <mergeCell ref="B1195:B1196"/>
    <mergeCell ref="B1205:B1206"/>
    <mergeCell ref="B1215:B1216"/>
    <mergeCell ref="B1224:B1225"/>
    <mergeCell ref="C128:C129"/>
    <mergeCell ref="C137:C138"/>
    <mergeCell ref="C146:C147"/>
    <mergeCell ref="B1245:B1246"/>
    <mergeCell ref="B1254:B1255"/>
    <mergeCell ref="B1262:B1263"/>
    <mergeCell ref="B1237:B1238"/>
    <mergeCell ref="B1072:B1073"/>
    <mergeCell ref="B1081:B1082"/>
    <mergeCell ref="B1090:B1091"/>
    <mergeCell ref="C76:C77"/>
    <mergeCell ref="C85:C86"/>
    <mergeCell ref="C93:C94"/>
    <mergeCell ref="C102:C103"/>
    <mergeCell ref="C110:C111"/>
    <mergeCell ref="C119:C120"/>
    <mergeCell ref="B1373:B1374"/>
    <mergeCell ref="B1383:B1384"/>
    <mergeCell ref="C6:C7"/>
    <mergeCell ref="C14:C15"/>
    <mergeCell ref="C24:C25"/>
    <mergeCell ref="C33:C34"/>
    <mergeCell ref="C41:C42"/>
    <mergeCell ref="C50:C51"/>
    <mergeCell ref="C58:C59"/>
    <mergeCell ref="C67:C68"/>
    <mergeCell ref="C226:C227"/>
    <mergeCell ref="B1326:B1327"/>
    <mergeCell ref="B1334:B1335"/>
    <mergeCell ref="B1343:B1344"/>
    <mergeCell ref="B1352:B1353"/>
    <mergeCell ref="B1363:B1364"/>
    <mergeCell ref="B1272:B1273"/>
    <mergeCell ref="B1281:B1282"/>
    <mergeCell ref="B1291:B1292"/>
    <mergeCell ref="B1301:B1302"/>
    <mergeCell ref="C297:C298"/>
    <mergeCell ref="C306:C307"/>
    <mergeCell ref="C155:C156"/>
    <mergeCell ref="C164:C165"/>
    <mergeCell ref="C174:C175"/>
    <mergeCell ref="C182:C183"/>
    <mergeCell ref="C191:C192"/>
    <mergeCell ref="C199:C200"/>
    <mergeCell ref="C208:C209"/>
    <mergeCell ref="C218:C219"/>
    <mergeCell ref="C370:C371"/>
    <mergeCell ref="C379:C380"/>
    <mergeCell ref="C387:C388"/>
    <mergeCell ref="C235:C236"/>
    <mergeCell ref="C244:C245"/>
    <mergeCell ref="C253:C254"/>
    <mergeCell ref="C262:C263"/>
    <mergeCell ref="C271:C272"/>
    <mergeCell ref="C280:C281"/>
    <mergeCell ref="C288:C289"/>
    <mergeCell ref="C317:C318"/>
    <mergeCell ref="C325:C326"/>
    <mergeCell ref="C336:C337"/>
    <mergeCell ref="C346:C347"/>
    <mergeCell ref="C354:C355"/>
    <mergeCell ref="C362:C363"/>
    <mergeCell ref="A335:C335"/>
    <mergeCell ref="A344:G344"/>
    <mergeCell ref="C545:C546"/>
    <mergeCell ref="C395:C396"/>
    <mergeCell ref="C404:C405"/>
    <mergeCell ref="C412:C413"/>
    <mergeCell ref="C421:C422"/>
    <mergeCell ref="C430:C431"/>
    <mergeCell ref="C438:C439"/>
    <mergeCell ref="C447:C448"/>
    <mergeCell ref="C455:C456"/>
    <mergeCell ref="C465:C466"/>
    <mergeCell ref="C615:C616"/>
    <mergeCell ref="C624:C625"/>
    <mergeCell ref="C476:C477"/>
    <mergeCell ref="C484:C485"/>
    <mergeCell ref="C494:C495"/>
    <mergeCell ref="C502:C503"/>
    <mergeCell ref="C511:C512"/>
    <mergeCell ref="C519:C520"/>
    <mergeCell ref="C527:C528"/>
    <mergeCell ref="C537:C538"/>
    <mergeCell ref="C688:C689"/>
    <mergeCell ref="C696:C697"/>
    <mergeCell ref="C705:C706"/>
    <mergeCell ref="C553:C554"/>
    <mergeCell ref="C562:C563"/>
    <mergeCell ref="C570:C571"/>
    <mergeCell ref="C580:C581"/>
    <mergeCell ref="C589:C590"/>
    <mergeCell ref="C598:C599"/>
    <mergeCell ref="C606:C607"/>
    <mergeCell ref="C633:C634"/>
    <mergeCell ref="C642:C643"/>
    <mergeCell ref="C651:C652"/>
    <mergeCell ref="C660:C661"/>
    <mergeCell ref="C670:C671"/>
    <mergeCell ref="C678:C679"/>
    <mergeCell ref="C871:C872"/>
    <mergeCell ref="C714:C715"/>
    <mergeCell ref="C727:C728"/>
    <mergeCell ref="C738:C739"/>
    <mergeCell ref="C747:C748"/>
    <mergeCell ref="C756:C757"/>
    <mergeCell ref="C765:C766"/>
    <mergeCell ref="C774:C775"/>
    <mergeCell ref="C783:C784"/>
    <mergeCell ref="C792:C793"/>
    <mergeCell ref="C943:C944"/>
    <mergeCell ref="C951:C952"/>
    <mergeCell ref="C802:C803"/>
    <mergeCell ref="C810:C811"/>
    <mergeCell ref="C819:C820"/>
    <mergeCell ref="C828:C829"/>
    <mergeCell ref="C836:C837"/>
    <mergeCell ref="C845:C846"/>
    <mergeCell ref="C854:C855"/>
    <mergeCell ref="C862:C863"/>
    <mergeCell ref="C1009:C1010"/>
    <mergeCell ref="C1019:C1020"/>
    <mergeCell ref="C1027:C1028"/>
    <mergeCell ref="C880:C881"/>
    <mergeCell ref="C889:C890"/>
    <mergeCell ref="C898:C899"/>
    <mergeCell ref="C908:C909"/>
    <mergeCell ref="C916:C917"/>
    <mergeCell ref="C925:C926"/>
    <mergeCell ref="C934:C935"/>
    <mergeCell ref="C1081:C1082"/>
    <mergeCell ref="C1090:C1091"/>
    <mergeCell ref="C1099:C1100"/>
    <mergeCell ref="C1109:C1110"/>
    <mergeCell ref="C959:C960"/>
    <mergeCell ref="C968:C969"/>
    <mergeCell ref="C976:C977"/>
    <mergeCell ref="C984:C985"/>
    <mergeCell ref="C993:C994"/>
    <mergeCell ref="C1001:C1002"/>
    <mergeCell ref="C1157:C1158"/>
    <mergeCell ref="C1165:C1166"/>
    <mergeCell ref="C1176:C1177"/>
    <mergeCell ref="C1186:C1187"/>
    <mergeCell ref="C1195:C1196"/>
    <mergeCell ref="C1035:C1036"/>
    <mergeCell ref="C1043:C1044"/>
    <mergeCell ref="C1055:C1056"/>
    <mergeCell ref="C1063:C1064"/>
    <mergeCell ref="C1072:C1073"/>
    <mergeCell ref="C1363:C1364"/>
    <mergeCell ref="C1205:C1206"/>
    <mergeCell ref="C1215:C1216"/>
    <mergeCell ref="C1224:C1225"/>
    <mergeCell ref="C1237:C1238"/>
    <mergeCell ref="C1245:C1246"/>
    <mergeCell ref="C1254:C1255"/>
    <mergeCell ref="C1262:C1263"/>
    <mergeCell ref="C1272:C1273"/>
    <mergeCell ref="C1281:C1282"/>
    <mergeCell ref="C1310:C1311"/>
    <mergeCell ref="C1318:C1319"/>
    <mergeCell ref="C1326:C1327"/>
    <mergeCell ref="C1334:C1335"/>
    <mergeCell ref="C1343:C1344"/>
    <mergeCell ref="C1352:C1353"/>
    <mergeCell ref="D85:D86"/>
    <mergeCell ref="D87:D91"/>
    <mergeCell ref="D93:D94"/>
    <mergeCell ref="D95:D99"/>
    <mergeCell ref="C1291:C1292"/>
    <mergeCell ref="C1301:C1302"/>
    <mergeCell ref="C1118:C1119"/>
    <mergeCell ref="C1127:C1128"/>
    <mergeCell ref="C1136:C1137"/>
    <mergeCell ref="C1145:C1146"/>
    <mergeCell ref="D58:D59"/>
    <mergeCell ref="D60:D64"/>
    <mergeCell ref="D67:D68"/>
    <mergeCell ref="D69:D73"/>
    <mergeCell ref="D76:D77"/>
    <mergeCell ref="D78:D82"/>
    <mergeCell ref="D33:D34"/>
    <mergeCell ref="D35:D39"/>
    <mergeCell ref="D41:D42"/>
    <mergeCell ref="D43:D47"/>
    <mergeCell ref="D50:D51"/>
    <mergeCell ref="D52:D56"/>
    <mergeCell ref="D130:D134"/>
    <mergeCell ref="D137:D138"/>
    <mergeCell ref="C1373:C1374"/>
    <mergeCell ref="C1383:C1384"/>
    <mergeCell ref="D6:D7"/>
    <mergeCell ref="D8:D12"/>
    <mergeCell ref="D14:D15"/>
    <mergeCell ref="D16:D20"/>
    <mergeCell ref="D24:D25"/>
    <mergeCell ref="D26:D30"/>
    <mergeCell ref="D166:D170"/>
    <mergeCell ref="D174:D175"/>
    <mergeCell ref="D176:D180"/>
    <mergeCell ref="D102:D103"/>
    <mergeCell ref="D104:D108"/>
    <mergeCell ref="D110:D111"/>
    <mergeCell ref="D112:D116"/>
    <mergeCell ref="D119:D120"/>
    <mergeCell ref="D121:D125"/>
    <mergeCell ref="D128:D129"/>
    <mergeCell ref="D139:D143"/>
    <mergeCell ref="D146:D147"/>
    <mergeCell ref="D148:D152"/>
    <mergeCell ref="D155:D156"/>
    <mergeCell ref="D157:D161"/>
    <mergeCell ref="D164:D165"/>
    <mergeCell ref="D255:D259"/>
    <mergeCell ref="D182:D183"/>
    <mergeCell ref="D184:D188"/>
    <mergeCell ref="D191:D192"/>
    <mergeCell ref="D193:D197"/>
    <mergeCell ref="D199:D200"/>
    <mergeCell ref="D201:D205"/>
    <mergeCell ref="D208:D209"/>
    <mergeCell ref="D210:D214"/>
    <mergeCell ref="D218:D219"/>
    <mergeCell ref="D290:D294"/>
    <mergeCell ref="D297:D298"/>
    <mergeCell ref="D220:D224"/>
    <mergeCell ref="D226:D227"/>
    <mergeCell ref="D228:D232"/>
    <mergeCell ref="D235:D236"/>
    <mergeCell ref="D237:D241"/>
    <mergeCell ref="D244:D245"/>
    <mergeCell ref="D246:D250"/>
    <mergeCell ref="D253:D254"/>
    <mergeCell ref="D327:D331"/>
    <mergeCell ref="D336:D337"/>
    <mergeCell ref="D338:D342"/>
    <mergeCell ref="D262:D263"/>
    <mergeCell ref="D264:D268"/>
    <mergeCell ref="D271:D272"/>
    <mergeCell ref="D273:D277"/>
    <mergeCell ref="D280:D281"/>
    <mergeCell ref="D282:D286"/>
    <mergeCell ref="D288:D289"/>
    <mergeCell ref="D299:D303"/>
    <mergeCell ref="D306:D307"/>
    <mergeCell ref="D308:D312"/>
    <mergeCell ref="D317:D318"/>
    <mergeCell ref="D319:D323"/>
    <mergeCell ref="D325:D326"/>
    <mergeCell ref="A315:G315"/>
    <mergeCell ref="D414:D418"/>
    <mergeCell ref="D346:D347"/>
    <mergeCell ref="D348:D352"/>
    <mergeCell ref="D354:D355"/>
    <mergeCell ref="D356:D360"/>
    <mergeCell ref="D362:D363"/>
    <mergeCell ref="D364:D368"/>
    <mergeCell ref="D370:D371"/>
    <mergeCell ref="D372:D376"/>
    <mergeCell ref="D379:D380"/>
    <mergeCell ref="D449:D453"/>
    <mergeCell ref="D455:D456"/>
    <mergeCell ref="D381:D385"/>
    <mergeCell ref="D387:D388"/>
    <mergeCell ref="D389:D393"/>
    <mergeCell ref="D395:D396"/>
    <mergeCell ref="D397:D401"/>
    <mergeCell ref="D404:D405"/>
    <mergeCell ref="D406:D410"/>
    <mergeCell ref="D412:D413"/>
    <mergeCell ref="D486:D490"/>
    <mergeCell ref="D494:D495"/>
    <mergeCell ref="D496:D500"/>
    <mergeCell ref="D421:D422"/>
    <mergeCell ref="D423:D427"/>
    <mergeCell ref="D430:D431"/>
    <mergeCell ref="D432:D436"/>
    <mergeCell ref="D438:D439"/>
    <mergeCell ref="D440:D444"/>
    <mergeCell ref="D447:D448"/>
    <mergeCell ref="D457:D461"/>
    <mergeCell ref="D465:D466"/>
    <mergeCell ref="D467:D471"/>
    <mergeCell ref="D476:D477"/>
    <mergeCell ref="D478:D482"/>
    <mergeCell ref="D484:D485"/>
    <mergeCell ref="D572:D576"/>
    <mergeCell ref="D502:D503"/>
    <mergeCell ref="D504:D508"/>
    <mergeCell ref="D511:D512"/>
    <mergeCell ref="D513:D517"/>
    <mergeCell ref="D519:D520"/>
    <mergeCell ref="D521:D525"/>
    <mergeCell ref="D527:D528"/>
    <mergeCell ref="D529:D533"/>
    <mergeCell ref="D537:D538"/>
    <mergeCell ref="D608:D612"/>
    <mergeCell ref="D615:D616"/>
    <mergeCell ref="D539:D543"/>
    <mergeCell ref="D545:D546"/>
    <mergeCell ref="D547:D551"/>
    <mergeCell ref="D553:D554"/>
    <mergeCell ref="D555:D559"/>
    <mergeCell ref="D562:D563"/>
    <mergeCell ref="D564:D568"/>
    <mergeCell ref="D570:D571"/>
    <mergeCell ref="D644:D648"/>
    <mergeCell ref="D651:D652"/>
    <mergeCell ref="D653:D657"/>
    <mergeCell ref="D580:D581"/>
    <mergeCell ref="D582:D586"/>
    <mergeCell ref="D589:D590"/>
    <mergeCell ref="D591:D595"/>
    <mergeCell ref="D598:D599"/>
    <mergeCell ref="D600:D604"/>
    <mergeCell ref="D606:D607"/>
    <mergeCell ref="D617:D621"/>
    <mergeCell ref="D624:D625"/>
    <mergeCell ref="D626:D630"/>
    <mergeCell ref="D633:D634"/>
    <mergeCell ref="D635:D639"/>
    <mergeCell ref="D642:D643"/>
    <mergeCell ref="D740:D744"/>
    <mergeCell ref="D660:D661"/>
    <mergeCell ref="D662:D666"/>
    <mergeCell ref="D670:D671"/>
    <mergeCell ref="D672:D676"/>
    <mergeCell ref="D678:D679"/>
    <mergeCell ref="D680:D684"/>
    <mergeCell ref="D688:D689"/>
    <mergeCell ref="D690:D694"/>
    <mergeCell ref="D696:D697"/>
    <mergeCell ref="D776:D780"/>
    <mergeCell ref="D783:D784"/>
    <mergeCell ref="D698:D702"/>
    <mergeCell ref="D705:D706"/>
    <mergeCell ref="D707:D711"/>
    <mergeCell ref="D714:D715"/>
    <mergeCell ref="D716:D720"/>
    <mergeCell ref="D727:D728"/>
    <mergeCell ref="D729:D733"/>
    <mergeCell ref="D738:D739"/>
    <mergeCell ref="D812:D816"/>
    <mergeCell ref="D819:D820"/>
    <mergeCell ref="D821:D825"/>
    <mergeCell ref="D747:D748"/>
    <mergeCell ref="D749:D753"/>
    <mergeCell ref="D756:D757"/>
    <mergeCell ref="D758:D762"/>
    <mergeCell ref="D765:D766"/>
    <mergeCell ref="D767:D771"/>
    <mergeCell ref="D774:D775"/>
    <mergeCell ref="D785:D789"/>
    <mergeCell ref="D792:D793"/>
    <mergeCell ref="D794:D798"/>
    <mergeCell ref="D802:D803"/>
    <mergeCell ref="D804:D808"/>
    <mergeCell ref="D810:D811"/>
    <mergeCell ref="D900:D904"/>
    <mergeCell ref="D828:D829"/>
    <mergeCell ref="D830:D834"/>
    <mergeCell ref="D836:D837"/>
    <mergeCell ref="D838:D842"/>
    <mergeCell ref="D845:D846"/>
    <mergeCell ref="D847:D851"/>
    <mergeCell ref="D854:D855"/>
    <mergeCell ref="D856:D860"/>
    <mergeCell ref="D862:D863"/>
    <mergeCell ref="D936:D940"/>
    <mergeCell ref="D943:D944"/>
    <mergeCell ref="D864:D868"/>
    <mergeCell ref="D871:D872"/>
    <mergeCell ref="D873:D877"/>
    <mergeCell ref="D880:D881"/>
    <mergeCell ref="D882:D886"/>
    <mergeCell ref="D889:D890"/>
    <mergeCell ref="D891:D895"/>
    <mergeCell ref="D898:D899"/>
    <mergeCell ref="D970:D974"/>
    <mergeCell ref="D976:D977"/>
    <mergeCell ref="D978:D982"/>
    <mergeCell ref="D908:D909"/>
    <mergeCell ref="D910:D914"/>
    <mergeCell ref="D916:D917"/>
    <mergeCell ref="D918:D922"/>
    <mergeCell ref="D925:D926"/>
    <mergeCell ref="D927:D931"/>
    <mergeCell ref="D934:D935"/>
    <mergeCell ref="D945:D949"/>
    <mergeCell ref="D951:D952"/>
    <mergeCell ref="D953:D957"/>
    <mergeCell ref="D959:D960"/>
    <mergeCell ref="D961:D965"/>
    <mergeCell ref="D968:D969"/>
    <mergeCell ref="D1057:D1061"/>
    <mergeCell ref="D984:D985"/>
    <mergeCell ref="D986:D990"/>
    <mergeCell ref="D993:D994"/>
    <mergeCell ref="D995:D999"/>
    <mergeCell ref="D1001:D1002"/>
    <mergeCell ref="D1003:D1007"/>
    <mergeCell ref="D1009:D1010"/>
    <mergeCell ref="D1011:D1015"/>
    <mergeCell ref="D1019:D1020"/>
    <mergeCell ref="D1092:D1096"/>
    <mergeCell ref="D1099:D1100"/>
    <mergeCell ref="D1021:D1025"/>
    <mergeCell ref="D1027:D1028"/>
    <mergeCell ref="D1029:D1033"/>
    <mergeCell ref="D1035:D1036"/>
    <mergeCell ref="D1037:D1041"/>
    <mergeCell ref="D1043:D1044"/>
    <mergeCell ref="D1045:D1049"/>
    <mergeCell ref="D1055:D1056"/>
    <mergeCell ref="D1129:D1133"/>
    <mergeCell ref="D1136:D1137"/>
    <mergeCell ref="D1138:D1142"/>
    <mergeCell ref="D1063:D1064"/>
    <mergeCell ref="D1065:D1069"/>
    <mergeCell ref="D1072:D1073"/>
    <mergeCell ref="D1074:D1078"/>
    <mergeCell ref="D1081:D1082"/>
    <mergeCell ref="D1083:D1087"/>
    <mergeCell ref="D1090:D1091"/>
    <mergeCell ref="D1101:D1105"/>
    <mergeCell ref="D1109:D1110"/>
    <mergeCell ref="D1111:D1115"/>
    <mergeCell ref="D1118:D1119"/>
    <mergeCell ref="D1120:D1124"/>
    <mergeCell ref="D1127:D1128"/>
    <mergeCell ref="D1226:D1230"/>
    <mergeCell ref="D1145:D1146"/>
    <mergeCell ref="D1147:D1151"/>
    <mergeCell ref="D1157:D1158"/>
    <mergeCell ref="D1159:D1163"/>
    <mergeCell ref="D1165:D1166"/>
    <mergeCell ref="D1167:D1171"/>
    <mergeCell ref="D1176:D1177"/>
    <mergeCell ref="D1178:D1182"/>
    <mergeCell ref="D1186:D1187"/>
    <mergeCell ref="D1264:D1268"/>
    <mergeCell ref="D1272:D1273"/>
    <mergeCell ref="D1188:D1192"/>
    <mergeCell ref="D1195:D1196"/>
    <mergeCell ref="D1197:D1201"/>
    <mergeCell ref="D1205:D1206"/>
    <mergeCell ref="D1207:D1211"/>
    <mergeCell ref="D1215:D1216"/>
    <mergeCell ref="D1217:D1221"/>
    <mergeCell ref="D1224:D1225"/>
    <mergeCell ref="D1303:D1307"/>
    <mergeCell ref="D1310:D1311"/>
    <mergeCell ref="D1312:D1316"/>
    <mergeCell ref="D1237:D1238"/>
    <mergeCell ref="D1239:D1243"/>
    <mergeCell ref="D1245:D1246"/>
    <mergeCell ref="D1247:D1251"/>
    <mergeCell ref="D1254:D1255"/>
    <mergeCell ref="D1256:D1260"/>
    <mergeCell ref="D1262:D1263"/>
    <mergeCell ref="D1274:D1278"/>
    <mergeCell ref="D1281:D1282"/>
    <mergeCell ref="D1283:D1287"/>
    <mergeCell ref="D1291:D1292"/>
    <mergeCell ref="D1293:D1297"/>
    <mergeCell ref="D1301:D1302"/>
    <mergeCell ref="D1385:D1389"/>
    <mergeCell ref="D1318:D1319"/>
    <mergeCell ref="D1320:D1324"/>
    <mergeCell ref="D1326:D1327"/>
    <mergeCell ref="D1328:D1332"/>
    <mergeCell ref="D1334:D1335"/>
    <mergeCell ref="D1336:D1340"/>
    <mergeCell ref="D1343:D1344"/>
    <mergeCell ref="D1345:D1349"/>
    <mergeCell ref="D1352:D1353"/>
    <mergeCell ref="D1354:D1358"/>
    <mergeCell ref="D1363:D1364"/>
    <mergeCell ref="D1365:D1369"/>
    <mergeCell ref="D1373:D1374"/>
    <mergeCell ref="D1375:D1379"/>
    <mergeCell ref="D1383:D1384"/>
  </mergeCells>
  <phoneticPr fontId="49" type="noConversion"/>
  <pageMargins left="0.69930555555555596" right="0.69930555555555596" top="0.75" bottom="0.75" header="0.3" footer="0.3"/>
  <pageSetup paperSize="9" orientation="portrait" horizontalDpi="200" verticalDpi="300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55"/>
  <sheetViews>
    <sheetView zoomScale="115" zoomScaleNormal="115" workbookViewId="0">
      <selection activeCell="H84" sqref="H83:H84"/>
    </sheetView>
  </sheetViews>
  <sheetFormatPr defaultRowHeight="12.75"/>
  <cols>
    <col min="1" max="1" width="18.125" style="411" customWidth="1"/>
    <col min="2" max="2" width="29" style="411" customWidth="1"/>
    <col min="3" max="3" width="15.125" style="411" customWidth="1"/>
    <col min="4" max="4" width="18.375" style="411" customWidth="1"/>
    <col min="5" max="5" width="16" style="411" customWidth="1"/>
    <col min="6" max="6" width="23.625" style="411" customWidth="1"/>
    <col min="7" max="7" width="22.75" style="411" customWidth="1"/>
    <col min="8" max="16384" width="9" style="411"/>
  </cols>
  <sheetData>
    <row r="1" spans="1:7" ht="51" customHeight="1">
      <c r="A1" s="531" t="s">
        <v>2013</v>
      </c>
      <c r="B1" s="531"/>
      <c r="C1" s="531"/>
      <c r="D1" s="531"/>
      <c r="E1" s="531"/>
      <c r="F1" s="531"/>
      <c r="G1" s="531"/>
    </row>
    <row r="2" spans="1:7" ht="18.75">
      <c r="A2" s="530" t="s">
        <v>1</v>
      </c>
      <c r="B2" s="529"/>
      <c r="C2" s="525"/>
      <c r="D2" s="525"/>
      <c r="E2" s="528" t="s">
        <v>1728</v>
      </c>
      <c r="F2" s="525"/>
      <c r="G2" s="527" t="s">
        <v>2012</v>
      </c>
    </row>
    <row r="3" spans="1:7">
      <c r="A3" s="526"/>
      <c r="B3" s="525"/>
      <c r="C3" s="525"/>
      <c r="D3" s="525"/>
      <c r="E3" s="525"/>
      <c r="F3" s="525"/>
      <c r="G3" s="525"/>
    </row>
    <row r="4" spans="1:7" ht="15.75">
      <c r="A4" s="524" t="s">
        <v>343</v>
      </c>
      <c r="B4" s="524"/>
      <c r="C4" s="524"/>
      <c r="D4" s="524"/>
      <c r="E4" s="524"/>
      <c r="F4" s="524"/>
      <c r="G4" s="524"/>
    </row>
    <row r="5" spans="1:7">
      <c r="A5" s="458"/>
      <c r="B5" s="523" t="s">
        <v>2011</v>
      </c>
      <c r="C5" s="471"/>
      <c r="D5" s="521"/>
      <c r="E5" s="522"/>
      <c r="F5" s="521"/>
      <c r="G5" s="520"/>
    </row>
    <row r="6" spans="1:7">
      <c r="B6" s="523"/>
      <c r="C6" s="471"/>
      <c r="D6" s="521"/>
      <c r="E6" s="522"/>
      <c r="F6" s="521"/>
      <c r="G6" s="520"/>
    </row>
    <row r="7" spans="1:7">
      <c r="A7" s="458" t="s">
        <v>2010</v>
      </c>
      <c r="B7" s="491" t="s">
        <v>2009</v>
      </c>
      <c r="C7" s="491" t="s">
        <v>2008</v>
      </c>
      <c r="D7" s="491" t="s">
        <v>2007</v>
      </c>
      <c r="E7" s="491" t="s">
        <v>1773</v>
      </c>
      <c r="F7" s="466" t="s">
        <v>2006</v>
      </c>
      <c r="G7" s="466" t="s">
        <v>2005</v>
      </c>
    </row>
    <row r="8" spans="1:7" ht="15.75" customHeight="1">
      <c r="A8" s="458" t="s">
        <v>1794</v>
      </c>
      <c r="B8" s="489"/>
      <c r="C8" s="489"/>
      <c r="D8" s="489"/>
      <c r="E8" s="489"/>
      <c r="F8" s="466" t="s">
        <v>2004</v>
      </c>
      <c r="G8" s="466" t="s">
        <v>2003</v>
      </c>
    </row>
    <row r="9" spans="1:7" ht="13.5" customHeight="1">
      <c r="A9" s="519"/>
      <c r="B9" s="511" t="s">
        <v>1998</v>
      </c>
      <c r="C9" s="511" t="s">
        <v>19</v>
      </c>
      <c r="D9" s="513" t="s">
        <v>1808</v>
      </c>
      <c r="E9" s="511">
        <v>46321</v>
      </c>
      <c r="F9" s="511">
        <v>46328</v>
      </c>
      <c r="G9" s="511">
        <v>46367</v>
      </c>
    </row>
    <row r="10" spans="1:7" ht="15.75" customHeight="1">
      <c r="A10" s="458"/>
      <c r="B10" s="511" t="s">
        <v>18</v>
      </c>
      <c r="C10" s="511" t="s">
        <v>1997</v>
      </c>
      <c r="D10" s="513" t="s">
        <v>1808</v>
      </c>
      <c r="E10" s="511">
        <v>46328</v>
      </c>
      <c r="F10" s="511">
        <v>46335</v>
      </c>
      <c r="G10" s="511">
        <v>46374</v>
      </c>
    </row>
    <row r="11" spans="1:7" ht="13.5" customHeight="1">
      <c r="A11" s="519"/>
      <c r="B11" s="511" t="s">
        <v>20</v>
      </c>
      <c r="C11" s="511" t="s">
        <v>1996</v>
      </c>
      <c r="D11" s="513" t="s">
        <v>1808</v>
      </c>
      <c r="E11" s="511">
        <v>46335</v>
      </c>
      <c r="F11" s="511">
        <v>46342</v>
      </c>
      <c r="G11" s="511">
        <v>46381</v>
      </c>
    </row>
    <row r="12" spans="1:7" ht="13.5" customHeight="1">
      <c r="A12" s="519"/>
      <c r="B12" s="511" t="s">
        <v>1995</v>
      </c>
      <c r="C12" s="511" t="s">
        <v>1994</v>
      </c>
      <c r="D12" s="513" t="s">
        <v>1809</v>
      </c>
      <c r="E12" s="511">
        <v>46342</v>
      </c>
      <c r="F12" s="511">
        <v>46349</v>
      </c>
      <c r="G12" s="511">
        <v>46388</v>
      </c>
    </row>
    <row r="13" spans="1:7" ht="13.5" customHeight="1">
      <c r="A13" s="519"/>
      <c r="B13" s="511" t="s">
        <v>1992</v>
      </c>
      <c r="C13" s="511" t="s">
        <v>1991</v>
      </c>
      <c r="D13" s="513" t="s">
        <v>1809</v>
      </c>
      <c r="E13" s="511">
        <v>46349</v>
      </c>
      <c r="F13" s="511">
        <v>46356</v>
      </c>
      <c r="G13" s="511">
        <v>46395</v>
      </c>
    </row>
    <row r="14" spans="1:7" ht="13.5" customHeight="1">
      <c r="A14" s="519"/>
      <c r="B14" s="511" t="s">
        <v>1990</v>
      </c>
      <c r="C14" s="511" t="s">
        <v>1989</v>
      </c>
      <c r="D14" s="513" t="s">
        <v>1808</v>
      </c>
      <c r="E14" s="511">
        <v>46356</v>
      </c>
      <c r="F14" s="511">
        <v>46363</v>
      </c>
      <c r="G14" s="511">
        <v>46402</v>
      </c>
    </row>
    <row r="16" spans="1:7" ht="12.75" customHeight="1">
      <c r="A16" s="517" t="s">
        <v>2002</v>
      </c>
      <c r="B16" s="468" t="s">
        <v>4</v>
      </c>
      <c r="C16" s="468" t="s">
        <v>5</v>
      </c>
      <c r="D16" s="492" t="s">
        <v>6</v>
      </c>
      <c r="E16" s="492" t="s">
        <v>1773</v>
      </c>
      <c r="F16" s="518" t="s">
        <v>344</v>
      </c>
      <c r="G16" s="518" t="s">
        <v>29</v>
      </c>
    </row>
    <row r="17" spans="1:7" ht="14.25" customHeight="1">
      <c r="A17" s="517" t="s">
        <v>1963</v>
      </c>
      <c r="B17" s="467"/>
      <c r="C17" s="467"/>
      <c r="D17" s="492"/>
      <c r="E17" s="492"/>
      <c r="F17" s="511" t="s">
        <v>9</v>
      </c>
      <c r="G17" s="511" t="s">
        <v>10</v>
      </c>
    </row>
    <row r="18" spans="1:7" ht="13.5" customHeight="1">
      <c r="A18" s="517"/>
      <c r="B18" s="511" t="s">
        <v>1985</v>
      </c>
      <c r="C18" s="511" t="s">
        <v>32</v>
      </c>
      <c r="D18" s="466" t="s">
        <v>1808</v>
      </c>
      <c r="E18" s="511">
        <v>46322</v>
      </c>
      <c r="F18" s="511">
        <v>46328</v>
      </c>
      <c r="G18" s="511">
        <v>46362</v>
      </c>
    </row>
    <row r="19" spans="1:7" ht="14.25" customHeight="1">
      <c r="A19" s="517"/>
      <c r="B19" s="511" t="s">
        <v>18</v>
      </c>
      <c r="C19" s="511" t="s">
        <v>1997</v>
      </c>
      <c r="D19" s="466" t="s">
        <v>1808</v>
      </c>
      <c r="E19" s="511">
        <v>46329</v>
      </c>
      <c r="F19" s="511">
        <v>46335</v>
      </c>
      <c r="G19" s="511">
        <v>46369</v>
      </c>
    </row>
    <row r="20" spans="1:7" ht="13.5" customHeight="1">
      <c r="A20" s="517"/>
      <c r="B20" s="511" t="s">
        <v>33</v>
      </c>
      <c r="C20" s="511" t="s">
        <v>34</v>
      </c>
      <c r="D20" s="466" t="s">
        <v>1808</v>
      </c>
      <c r="E20" s="511">
        <v>46336</v>
      </c>
      <c r="F20" s="511">
        <v>46342</v>
      </c>
      <c r="G20" s="511">
        <v>46376</v>
      </c>
    </row>
    <row r="21" spans="1:7" ht="13.5" customHeight="1">
      <c r="A21" s="517"/>
      <c r="B21" s="511" t="s">
        <v>1679</v>
      </c>
      <c r="C21" s="511" t="s">
        <v>1678</v>
      </c>
      <c r="D21" s="466" t="s">
        <v>1808</v>
      </c>
      <c r="E21" s="511">
        <v>46343</v>
      </c>
      <c r="F21" s="511">
        <v>46349</v>
      </c>
      <c r="G21" s="511">
        <v>46383</v>
      </c>
    </row>
    <row r="22" spans="1:7" ht="13.5" customHeight="1">
      <c r="A22" s="517"/>
      <c r="B22" s="511" t="s">
        <v>1677</v>
      </c>
      <c r="C22" s="511" t="s">
        <v>417</v>
      </c>
      <c r="D22" s="466" t="s">
        <v>1809</v>
      </c>
      <c r="E22" s="511">
        <v>46350</v>
      </c>
      <c r="F22" s="511">
        <v>46356</v>
      </c>
      <c r="G22" s="511">
        <v>46390</v>
      </c>
    </row>
    <row r="23" spans="1:7" ht="13.5" customHeight="1">
      <c r="A23" s="517"/>
      <c r="B23" s="511"/>
      <c r="C23" s="511"/>
      <c r="D23" s="466" t="s">
        <v>1808</v>
      </c>
      <c r="E23" s="511">
        <v>46357</v>
      </c>
      <c r="F23" s="511">
        <v>46363</v>
      </c>
      <c r="G23" s="511">
        <v>46397</v>
      </c>
    </row>
    <row r="24" spans="1:7" ht="12.75" customHeight="1"/>
    <row r="25" spans="1:7">
      <c r="A25" s="516" t="s">
        <v>2001</v>
      </c>
      <c r="B25" s="492" t="s">
        <v>4</v>
      </c>
      <c r="C25" s="468" t="s">
        <v>5</v>
      </c>
      <c r="D25" s="468" t="s">
        <v>6</v>
      </c>
      <c r="E25" s="468" t="s">
        <v>2000</v>
      </c>
      <c r="F25" s="466" t="s">
        <v>344</v>
      </c>
      <c r="G25" s="466" t="s">
        <v>1999</v>
      </c>
    </row>
    <row r="26" spans="1:7">
      <c r="A26" s="458" t="s">
        <v>1986</v>
      </c>
      <c r="B26" s="492"/>
      <c r="C26" s="467"/>
      <c r="D26" s="467"/>
      <c r="E26" s="467"/>
      <c r="F26" s="512" t="s">
        <v>9</v>
      </c>
      <c r="G26" s="512" t="s">
        <v>10</v>
      </c>
    </row>
    <row r="27" spans="1:7" ht="13.5" customHeight="1">
      <c r="B27" s="511" t="s">
        <v>1998</v>
      </c>
      <c r="C27" s="511" t="s">
        <v>19</v>
      </c>
      <c r="D27" s="513" t="s">
        <v>1830</v>
      </c>
      <c r="E27" s="512">
        <v>46321</v>
      </c>
      <c r="F27" s="512">
        <v>46327</v>
      </c>
      <c r="G27" s="512">
        <v>46364</v>
      </c>
    </row>
    <row r="28" spans="1:7" ht="13.5" customHeight="1">
      <c r="B28" s="511" t="s">
        <v>18</v>
      </c>
      <c r="C28" s="511" t="s">
        <v>1997</v>
      </c>
      <c r="D28" s="513" t="s">
        <v>1743</v>
      </c>
      <c r="E28" s="512">
        <v>46328</v>
      </c>
      <c r="F28" s="512">
        <v>46334</v>
      </c>
      <c r="G28" s="512">
        <v>46371</v>
      </c>
    </row>
    <row r="29" spans="1:7" ht="13.5" customHeight="1">
      <c r="B29" s="511" t="s">
        <v>20</v>
      </c>
      <c r="C29" s="511" t="s">
        <v>1996</v>
      </c>
      <c r="D29" s="513" t="s">
        <v>1743</v>
      </c>
      <c r="E29" s="512">
        <v>46335</v>
      </c>
      <c r="F29" s="512">
        <v>46341</v>
      </c>
      <c r="G29" s="512">
        <v>46378</v>
      </c>
    </row>
    <row r="30" spans="1:7" ht="13.5" customHeight="1">
      <c r="B30" s="511" t="s">
        <v>1995</v>
      </c>
      <c r="C30" s="511" t="s">
        <v>1994</v>
      </c>
      <c r="D30" s="513" t="s">
        <v>1993</v>
      </c>
      <c r="E30" s="512">
        <v>46342</v>
      </c>
      <c r="F30" s="512">
        <v>46348</v>
      </c>
      <c r="G30" s="512">
        <v>46385</v>
      </c>
    </row>
    <row r="31" spans="1:7" ht="13.5" customHeight="1">
      <c r="B31" s="511" t="s">
        <v>1992</v>
      </c>
      <c r="C31" s="511" t="s">
        <v>1991</v>
      </c>
      <c r="D31" s="513" t="s">
        <v>1743</v>
      </c>
      <c r="E31" s="512">
        <v>46349</v>
      </c>
      <c r="F31" s="512">
        <v>46355</v>
      </c>
      <c r="G31" s="512">
        <v>46392</v>
      </c>
    </row>
    <row r="32" spans="1:7" ht="13.5" customHeight="1">
      <c r="B32" s="511" t="s">
        <v>1990</v>
      </c>
      <c r="C32" s="511" t="s">
        <v>1989</v>
      </c>
      <c r="D32" s="513" t="s">
        <v>1743</v>
      </c>
      <c r="E32" s="512">
        <v>46356</v>
      </c>
      <c r="F32" s="512">
        <v>46362</v>
      </c>
      <c r="G32" s="512">
        <v>46399</v>
      </c>
    </row>
    <row r="33" spans="1:7" ht="13.5" customHeight="1">
      <c r="B33" s="470"/>
      <c r="C33" s="470"/>
      <c r="D33" s="488"/>
      <c r="E33" s="470"/>
      <c r="F33" s="470"/>
      <c r="G33" s="470"/>
    </row>
    <row r="34" spans="1:7" ht="13.5" customHeight="1">
      <c r="A34" s="515" t="s">
        <v>1988</v>
      </c>
      <c r="B34" s="492" t="s">
        <v>4</v>
      </c>
      <c r="C34" s="468" t="s">
        <v>5</v>
      </c>
      <c r="D34" s="468" t="s">
        <v>6</v>
      </c>
      <c r="E34" s="468" t="s">
        <v>1987</v>
      </c>
      <c r="F34" s="466" t="s">
        <v>344</v>
      </c>
      <c r="G34" s="466" t="s">
        <v>50</v>
      </c>
    </row>
    <row r="35" spans="1:7" ht="13.5" customHeight="1">
      <c r="A35" s="458" t="s">
        <v>1986</v>
      </c>
      <c r="B35" s="492"/>
      <c r="C35" s="467"/>
      <c r="D35" s="467"/>
      <c r="E35" s="467"/>
      <c r="F35" s="512" t="s">
        <v>9</v>
      </c>
      <c r="G35" s="512" t="s">
        <v>10</v>
      </c>
    </row>
    <row r="36" spans="1:7" ht="13.5" customHeight="1">
      <c r="B36" s="511" t="s">
        <v>1985</v>
      </c>
      <c r="C36" s="511" t="s">
        <v>32</v>
      </c>
      <c r="D36" s="513" t="s">
        <v>1743</v>
      </c>
      <c r="E36" s="512">
        <v>46321</v>
      </c>
      <c r="F36" s="512">
        <v>46327</v>
      </c>
      <c r="G36" s="512">
        <v>46372</v>
      </c>
    </row>
    <row r="37" spans="1:7" ht="13.5" customHeight="1">
      <c r="B37" s="514" t="s">
        <v>1729</v>
      </c>
      <c r="C37" s="511"/>
      <c r="D37" s="513" t="s">
        <v>1743</v>
      </c>
      <c r="E37" s="512">
        <v>46328</v>
      </c>
      <c r="F37" s="512">
        <v>46334</v>
      </c>
      <c r="G37" s="512">
        <v>46379</v>
      </c>
    </row>
    <row r="38" spans="1:7" ht="13.5" customHeight="1">
      <c r="B38" s="511" t="s">
        <v>33</v>
      </c>
      <c r="C38" s="511" t="s">
        <v>34</v>
      </c>
      <c r="D38" s="513" t="s">
        <v>1743</v>
      </c>
      <c r="E38" s="512">
        <v>46335</v>
      </c>
      <c r="F38" s="512">
        <v>46341</v>
      </c>
      <c r="G38" s="512">
        <v>46386</v>
      </c>
    </row>
    <row r="39" spans="1:7" ht="13.5" customHeight="1">
      <c r="B39" s="511" t="s">
        <v>1679</v>
      </c>
      <c r="C39" s="511" t="s">
        <v>1678</v>
      </c>
      <c r="D39" s="513" t="s">
        <v>1743</v>
      </c>
      <c r="E39" s="512">
        <v>46342</v>
      </c>
      <c r="F39" s="512">
        <v>46348</v>
      </c>
      <c r="G39" s="512">
        <v>46393</v>
      </c>
    </row>
    <row r="40" spans="1:7" ht="13.5" customHeight="1">
      <c r="B40" s="511" t="s">
        <v>1677</v>
      </c>
      <c r="C40" s="511" t="s">
        <v>417</v>
      </c>
      <c r="D40" s="513" t="s">
        <v>1743</v>
      </c>
      <c r="E40" s="512">
        <v>46349</v>
      </c>
      <c r="F40" s="512">
        <v>46355</v>
      </c>
      <c r="G40" s="512">
        <v>46400</v>
      </c>
    </row>
    <row r="41" spans="1:7" ht="13.5" customHeight="1">
      <c r="B41" s="511"/>
      <c r="C41" s="511"/>
      <c r="D41" s="513" t="s">
        <v>1743</v>
      </c>
      <c r="E41" s="512">
        <v>46356</v>
      </c>
      <c r="F41" s="512">
        <v>46362</v>
      </c>
      <c r="G41" s="512">
        <v>46407</v>
      </c>
    </row>
    <row r="42" spans="1:7" ht="13.5" customHeight="1">
      <c r="B42" s="470"/>
      <c r="C42" s="470"/>
      <c r="D42" s="488"/>
      <c r="E42" s="509"/>
      <c r="F42" s="470"/>
      <c r="G42" s="470"/>
    </row>
    <row r="43" spans="1:7" ht="13.5" customHeight="1">
      <c r="A43" s="458" t="s">
        <v>1984</v>
      </c>
      <c r="B43" s="492" t="s">
        <v>4</v>
      </c>
      <c r="C43" s="492" t="s">
        <v>5</v>
      </c>
      <c r="D43" s="492" t="s">
        <v>6</v>
      </c>
      <c r="E43" s="492" t="s">
        <v>1773</v>
      </c>
      <c r="F43" s="466" t="s">
        <v>344</v>
      </c>
      <c r="G43" s="466" t="s">
        <v>1983</v>
      </c>
    </row>
    <row r="44" spans="1:7" ht="13.5" customHeight="1">
      <c r="A44" s="458" t="s">
        <v>1982</v>
      </c>
      <c r="B44" s="492"/>
      <c r="C44" s="492"/>
      <c r="D44" s="492"/>
      <c r="E44" s="492"/>
      <c r="F44" s="512" t="s">
        <v>9</v>
      </c>
      <c r="G44" s="512" t="s">
        <v>10</v>
      </c>
    </row>
    <row r="45" spans="1:7" ht="13.5" customHeight="1">
      <c r="B45" s="512" t="s">
        <v>1981</v>
      </c>
      <c r="C45" s="512" t="s">
        <v>1980</v>
      </c>
      <c r="D45" s="466" t="s">
        <v>1803</v>
      </c>
      <c r="E45" s="511">
        <v>46325</v>
      </c>
      <c r="F45" s="512">
        <v>46333</v>
      </c>
      <c r="G45" s="512">
        <v>46356</v>
      </c>
    </row>
    <row r="46" spans="1:7" ht="13.5" customHeight="1">
      <c r="B46" s="512" t="s">
        <v>1979</v>
      </c>
      <c r="C46" s="512" t="s">
        <v>1978</v>
      </c>
      <c r="D46" s="466" t="s">
        <v>1803</v>
      </c>
      <c r="E46" s="511">
        <v>46332</v>
      </c>
      <c r="F46" s="512">
        <v>46340</v>
      </c>
      <c r="G46" s="512">
        <v>46363</v>
      </c>
    </row>
    <row r="47" spans="1:7" ht="13.5" customHeight="1">
      <c r="A47" s="458"/>
      <c r="B47" s="512" t="s">
        <v>1977</v>
      </c>
      <c r="C47" s="512" t="s">
        <v>1976</v>
      </c>
      <c r="D47" s="466" t="s">
        <v>1803</v>
      </c>
      <c r="E47" s="511">
        <v>46339</v>
      </c>
      <c r="F47" s="512">
        <v>46347</v>
      </c>
      <c r="G47" s="512">
        <v>46370</v>
      </c>
    </row>
    <row r="48" spans="1:7" ht="13.5" customHeight="1">
      <c r="A48" s="458"/>
      <c r="B48" s="512" t="s">
        <v>1975</v>
      </c>
      <c r="C48" s="512" t="s">
        <v>1974</v>
      </c>
      <c r="D48" s="466" t="s">
        <v>1803</v>
      </c>
      <c r="E48" s="511">
        <v>46346</v>
      </c>
      <c r="F48" s="512">
        <v>46354</v>
      </c>
      <c r="G48" s="512">
        <v>46377</v>
      </c>
    </row>
    <row r="49" spans="1:7" ht="13.5" customHeight="1">
      <c r="A49" s="458"/>
      <c r="B49" s="512"/>
      <c r="C49" s="512"/>
      <c r="D49" s="466" t="s">
        <v>1803</v>
      </c>
      <c r="E49" s="511">
        <v>46353</v>
      </c>
      <c r="F49" s="512">
        <v>46361</v>
      </c>
      <c r="G49" s="512">
        <v>46384</v>
      </c>
    </row>
    <row r="50" spans="1:7" ht="13.5" customHeight="1">
      <c r="A50" s="458"/>
      <c r="B50" s="470"/>
      <c r="C50" s="470"/>
      <c r="D50" s="488"/>
      <c r="E50" s="509"/>
      <c r="F50" s="470"/>
      <c r="G50" s="470"/>
    </row>
    <row r="51" spans="1:7" ht="13.5" customHeight="1">
      <c r="A51" s="458" t="s">
        <v>1973</v>
      </c>
      <c r="B51" s="492" t="s">
        <v>4</v>
      </c>
      <c r="C51" s="492" t="s">
        <v>5</v>
      </c>
      <c r="D51" s="492" t="s">
        <v>6</v>
      </c>
      <c r="E51" s="492" t="s">
        <v>1773</v>
      </c>
      <c r="F51" s="466" t="s">
        <v>344</v>
      </c>
      <c r="G51" s="466" t="s">
        <v>1972</v>
      </c>
    </row>
    <row r="52" spans="1:7" ht="13.5" customHeight="1">
      <c r="A52" s="458"/>
      <c r="B52" s="492"/>
      <c r="C52" s="492"/>
      <c r="D52" s="492"/>
      <c r="E52" s="492"/>
      <c r="F52" s="512" t="s">
        <v>9</v>
      </c>
      <c r="G52" s="512" t="s">
        <v>10</v>
      </c>
    </row>
    <row r="53" spans="1:7" ht="13.5" customHeight="1">
      <c r="A53" s="458"/>
      <c r="B53" s="512"/>
      <c r="C53" s="512"/>
      <c r="D53" s="466" t="s">
        <v>1971</v>
      </c>
      <c r="E53" s="511">
        <v>46324</v>
      </c>
      <c r="F53" s="512">
        <v>46332</v>
      </c>
      <c r="G53" s="512">
        <v>70</v>
      </c>
    </row>
    <row r="54" spans="1:7" ht="13.5" customHeight="1">
      <c r="A54" s="458"/>
      <c r="B54" s="512"/>
      <c r="C54" s="512"/>
      <c r="D54" s="466" t="s">
        <v>1943</v>
      </c>
      <c r="E54" s="511">
        <v>46331</v>
      </c>
      <c r="F54" s="512">
        <v>46339</v>
      </c>
      <c r="G54" s="512">
        <v>77</v>
      </c>
    </row>
    <row r="55" spans="1:7" ht="13.5" customHeight="1">
      <c r="A55" s="458"/>
      <c r="B55" s="512"/>
      <c r="C55" s="512"/>
      <c r="D55" s="466" t="s">
        <v>1943</v>
      </c>
      <c r="E55" s="511">
        <v>46338</v>
      </c>
      <c r="F55" s="512">
        <v>46346</v>
      </c>
      <c r="G55" s="512">
        <v>84</v>
      </c>
    </row>
    <row r="56" spans="1:7" ht="13.5" customHeight="1">
      <c r="A56" s="458"/>
      <c r="B56" s="512"/>
      <c r="C56" s="512"/>
      <c r="D56" s="466" t="s">
        <v>1943</v>
      </c>
      <c r="E56" s="511">
        <v>46345</v>
      </c>
      <c r="F56" s="512">
        <v>46353</v>
      </c>
      <c r="G56" s="512">
        <v>91</v>
      </c>
    </row>
    <row r="57" spans="1:7" ht="13.5" customHeight="1">
      <c r="A57" s="458"/>
      <c r="B57" s="512"/>
      <c r="C57" s="512"/>
      <c r="D57" s="466" t="s">
        <v>1943</v>
      </c>
      <c r="E57" s="511">
        <v>46352</v>
      </c>
      <c r="F57" s="512">
        <v>46360</v>
      </c>
      <c r="G57" s="512">
        <v>98</v>
      </c>
    </row>
    <row r="58" spans="1:7" ht="13.5" customHeight="1">
      <c r="B58" s="509"/>
      <c r="C58" s="509"/>
      <c r="D58" s="509"/>
      <c r="E58" s="509"/>
      <c r="F58" s="509"/>
      <c r="G58" s="509"/>
    </row>
    <row r="59" spans="1:7" ht="13.5" customHeight="1">
      <c r="A59" s="458" t="s">
        <v>1970</v>
      </c>
      <c r="B59" s="492" t="s">
        <v>4</v>
      </c>
      <c r="C59" s="492" t="s">
        <v>5</v>
      </c>
      <c r="D59" s="492" t="s">
        <v>6</v>
      </c>
      <c r="E59" s="492" t="s">
        <v>1773</v>
      </c>
      <c r="F59" s="466" t="s">
        <v>344</v>
      </c>
      <c r="G59" s="466" t="s">
        <v>346</v>
      </c>
    </row>
    <row r="60" spans="1:7" ht="13.5" customHeight="1">
      <c r="A60" s="458" t="s">
        <v>1828</v>
      </c>
      <c r="B60" s="492"/>
      <c r="C60" s="492"/>
      <c r="D60" s="492"/>
      <c r="E60" s="492"/>
      <c r="F60" s="466" t="s">
        <v>9</v>
      </c>
      <c r="G60" s="466" t="s">
        <v>10</v>
      </c>
    </row>
    <row r="61" spans="1:7" ht="13.5" customHeight="1">
      <c r="A61" s="458"/>
      <c r="B61" s="511" t="s">
        <v>1969</v>
      </c>
      <c r="C61" s="511" t="s">
        <v>1968</v>
      </c>
      <c r="D61" s="511" t="s">
        <v>1803</v>
      </c>
      <c r="E61" s="511">
        <v>46322</v>
      </c>
      <c r="F61" s="511">
        <v>46329</v>
      </c>
      <c r="G61" s="511">
        <v>46363</v>
      </c>
    </row>
    <row r="62" spans="1:7" ht="13.5" customHeight="1">
      <c r="A62" s="458"/>
      <c r="B62" s="511" t="s">
        <v>1664</v>
      </c>
      <c r="C62" s="511" t="s">
        <v>1663</v>
      </c>
      <c r="D62" s="511" t="s">
        <v>1803</v>
      </c>
      <c r="E62" s="511">
        <v>46329</v>
      </c>
      <c r="F62" s="511">
        <v>46336</v>
      </c>
      <c r="G62" s="511">
        <v>46370</v>
      </c>
    </row>
    <row r="63" spans="1:7" ht="13.5" customHeight="1">
      <c r="A63" s="458"/>
      <c r="B63" s="511" t="s">
        <v>1661</v>
      </c>
      <c r="C63" s="511" t="s">
        <v>1660</v>
      </c>
      <c r="D63" s="511" t="s">
        <v>1803</v>
      </c>
      <c r="E63" s="511">
        <v>46336</v>
      </c>
      <c r="F63" s="511">
        <v>46343</v>
      </c>
      <c r="G63" s="511">
        <v>46377</v>
      </c>
    </row>
    <row r="64" spans="1:7" ht="13.5" customHeight="1">
      <c r="A64" s="458"/>
      <c r="B64" s="511" t="s">
        <v>1659</v>
      </c>
      <c r="C64" s="511" t="s">
        <v>1658</v>
      </c>
      <c r="D64" s="511" t="s">
        <v>1966</v>
      </c>
      <c r="E64" s="511">
        <v>46343</v>
      </c>
      <c r="F64" s="511">
        <v>46350</v>
      </c>
      <c r="G64" s="511">
        <v>46384</v>
      </c>
    </row>
    <row r="65" spans="1:7" ht="13.5" customHeight="1">
      <c r="A65" s="458"/>
      <c r="B65" s="511" t="s">
        <v>1657</v>
      </c>
      <c r="C65" s="511" t="s">
        <v>1967</v>
      </c>
      <c r="D65" s="511" t="s">
        <v>1966</v>
      </c>
      <c r="E65" s="511">
        <v>46350</v>
      </c>
      <c r="F65" s="511">
        <v>46357</v>
      </c>
      <c r="G65" s="511">
        <v>46391</v>
      </c>
    </row>
    <row r="66" spans="1:7">
      <c r="A66" s="458"/>
      <c r="B66" s="511"/>
      <c r="C66" s="510"/>
      <c r="D66" s="488"/>
      <c r="E66" s="509"/>
      <c r="F66" s="509"/>
      <c r="G66" s="509"/>
    </row>
    <row r="67" spans="1:7" ht="15.75">
      <c r="A67" s="494" t="s">
        <v>1965</v>
      </c>
      <c r="B67" s="494"/>
      <c r="C67" s="508"/>
      <c r="D67" s="508"/>
      <c r="E67" s="508"/>
      <c r="F67" s="508"/>
      <c r="G67" s="508"/>
    </row>
    <row r="68" spans="1:7">
      <c r="A68" s="503" t="s">
        <v>1964</v>
      </c>
      <c r="B68" s="480" t="s">
        <v>4</v>
      </c>
      <c r="C68" s="480" t="s">
        <v>5</v>
      </c>
      <c r="D68" s="480" t="s">
        <v>1896</v>
      </c>
      <c r="E68" s="480" t="s">
        <v>1773</v>
      </c>
      <c r="F68" s="472" t="s">
        <v>344</v>
      </c>
      <c r="G68" s="472" t="s">
        <v>225</v>
      </c>
    </row>
    <row r="69" spans="1:7" ht="15" customHeight="1">
      <c r="A69" s="504" t="s">
        <v>1963</v>
      </c>
      <c r="B69" s="478"/>
      <c r="C69" s="478"/>
      <c r="D69" s="478"/>
      <c r="E69" s="478"/>
      <c r="F69" s="472" t="s">
        <v>1962</v>
      </c>
      <c r="G69" s="472" t="s">
        <v>1961</v>
      </c>
    </row>
    <row r="70" spans="1:7">
      <c r="A70" s="503"/>
      <c r="B70" s="465" t="s">
        <v>1956</v>
      </c>
      <c r="C70" s="465" t="s">
        <v>45</v>
      </c>
      <c r="D70" s="472" t="s">
        <v>1960</v>
      </c>
      <c r="E70" s="465">
        <v>46322</v>
      </c>
      <c r="F70" s="465">
        <v>46328</v>
      </c>
      <c r="G70" s="465">
        <v>46336</v>
      </c>
    </row>
    <row r="71" spans="1:7">
      <c r="A71" s="503"/>
      <c r="B71" s="465" t="s">
        <v>1959</v>
      </c>
      <c r="C71" s="465" t="s">
        <v>1337</v>
      </c>
      <c r="D71" s="472" t="s">
        <v>1954</v>
      </c>
      <c r="E71" s="465">
        <v>46329</v>
      </c>
      <c r="F71" s="465">
        <v>46335</v>
      </c>
      <c r="G71" s="465">
        <v>46343</v>
      </c>
    </row>
    <row r="72" spans="1:7">
      <c r="A72" s="503"/>
      <c r="B72" s="465" t="s">
        <v>1958</v>
      </c>
      <c r="C72" s="465" t="s">
        <v>1334</v>
      </c>
      <c r="D72" s="472" t="s">
        <v>1954</v>
      </c>
      <c r="E72" s="465">
        <v>46336</v>
      </c>
      <c r="F72" s="465">
        <v>46342</v>
      </c>
      <c r="G72" s="465">
        <v>46350</v>
      </c>
    </row>
    <row r="73" spans="1:7">
      <c r="A73" s="503"/>
      <c r="B73" s="465" t="s">
        <v>1957</v>
      </c>
      <c r="C73" s="465" t="s">
        <v>1332</v>
      </c>
      <c r="D73" s="472" t="s">
        <v>1954</v>
      </c>
      <c r="E73" s="465">
        <v>46343</v>
      </c>
      <c r="F73" s="465">
        <v>46349</v>
      </c>
      <c r="G73" s="465">
        <v>46357</v>
      </c>
    </row>
    <row r="74" spans="1:7">
      <c r="A74" s="503"/>
      <c r="B74" s="465" t="s">
        <v>1956</v>
      </c>
      <c r="C74" s="465" t="s">
        <v>1330</v>
      </c>
      <c r="D74" s="472" t="s">
        <v>1955</v>
      </c>
      <c r="E74" s="465">
        <v>46350</v>
      </c>
      <c r="F74" s="465">
        <v>46356</v>
      </c>
      <c r="G74" s="465">
        <v>46364</v>
      </c>
    </row>
    <row r="75" spans="1:7">
      <c r="A75" s="503"/>
      <c r="B75" s="465"/>
      <c r="C75" s="465"/>
      <c r="D75" s="472" t="s">
        <v>1954</v>
      </c>
      <c r="E75" s="465">
        <v>46357</v>
      </c>
      <c r="F75" s="465">
        <v>46363</v>
      </c>
      <c r="G75" s="465">
        <v>46371</v>
      </c>
    </row>
    <row r="76" spans="1:7">
      <c r="A76" s="503"/>
      <c r="B76" s="465"/>
      <c r="C76" s="465"/>
      <c r="D76" s="507"/>
      <c r="E76" s="500"/>
      <c r="F76" s="500"/>
      <c r="G76" s="500"/>
    </row>
    <row r="77" spans="1:7">
      <c r="A77" s="503" t="s">
        <v>1953</v>
      </c>
      <c r="B77" s="480" t="s">
        <v>4</v>
      </c>
      <c r="C77" s="480" t="s">
        <v>5</v>
      </c>
      <c r="D77" s="480" t="s">
        <v>1952</v>
      </c>
      <c r="E77" s="480" t="s">
        <v>1773</v>
      </c>
      <c r="F77" s="472" t="s">
        <v>344</v>
      </c>
      <c r="G77" s="472" t="s">
        <v>1951</v>
      </c>
    </row>
    <row r="78" spans="1:7">
      <c r="A78" s="503" t="s">
        <v>1887</v>
      </c>
      <c r="B78" s="478"/>
      <c r="C78" s="478"/>
      <c r="D78" s="478"/>
      <c r="E78" s="478"/>
      <c r="F78" s="472" t="s">
        <v>1950</v>
      </c>
      <c r="G78" s="472" t="s">
        <v>1949</v>
      </c>
    </row>
    <row r="79" spans="1:7">
      <c r="A79" s="503"/>
      <c r="B79" s="443" t="s">
        <v>1948</v>
      </c>
      <c r="C79" s="443" t="s">
        <v>1947</v>
      </c>
      <c r="D79" s="472" t="s">
        <v>1943</v>
      </c>
      <c r="E79" s="443">
        <v>46323</v>
      </c>
      <c r="F79" s="465">
        <v>46328</v>
      </c>
      <c r="G79" s="465">
        <v>46331</v>
      </c>
    </row>
    <row r="80" spans="1:7">
      <c r="A80" s="503"/>
      <c r="B80" s="443" t="s">
        <v>1892</v>
      </c>
      <c r="C80" s="443" t="s">
        <v>1946</v>
      </c>
      <c r="D80" s="472" t="s">
        <v>1943</v>
      </c>
      <c r="E80" s="443">
        <v>46330</v>
      </c>
      <c r="F80" s="465">
        <v>46335</v>
      </c>
      <c r="G80" s="465">
        <v>46338</v>
      </c>
    </row>
    <row r="81" spans="1:7">
      <c r="A81" s="503"/>
      <c r="B81" s="443" t="s">
        <v>1890</v>
      </c>
      <c r="C81" s="443" t="s">
        <v>1889</v>
      </c>
      <c r="D81" s="472" t="s">
        <v>1940</v>
      </c>
      <c r="E81" s="443">
        <v>46337</v>
      </c>
      <c r="F81" s="465">
        <v>46342</v>
      </c>
      <c r="G81" s="465">
        <v>46345</v>
      </c>
    </row>
    <row r="82" spans="1:7">
      <c r="A82" s="503"/>
      <c r="B82" s="443" t="s">
        <v>1945</v>
      </c>
      <c r="C82" s="443" t="s">
        <v>1944</v>
      </c>
      <c r="D82" s="472" t="s">
        <v>1943</v>
      </c>
      <c r="E82" s="443">
        <v>46344</v>
      </c>
      <c r="F82" s="465">
        <v>46349</v>
      </c>
      <c r="G82" s="465">
        <v>46352</v>
      </c>
    </row>
    <row r="83" spans="1:7">
      <c r="A83" s="503"/>
      <c r="B83" s="443" t="s">
        <v>1942</v>
      </c>
      <c r="C83" s="443" t="s">
        <v>1941</v>
      </c>
      <c r="D83" s="472" t="s">
        <v>1940</v>
      </c>
      <c r="E83" s="443">
        <v>46351</v>
      </c>
      <c r="F83" s="465">
        <v>46356</v>
      </c>
      <c r="G83" s="465">
        <v>46359</v>
      </c>
    </row>
    <row r="84" spans="1:7">
      <c r="A84" s="503"/>
      <c r="B84" s="443"/>
      <c r="C84" s="443"/>
      <c r="D84" s="472" t="s">
        <v>1940</v>
      </c>
      <c r="E84" s="443">
        <v>46358</v>
      </c>
      <c r="F84" s="465">
        <v>46363</v>
      </c>
      <c r="G84" s="465">
        <v>46366</v>
      </c>
    </row>
    <row r="85" spans="1:7">
      <c r="A85" s="477"/>
      <c r="B85" s="443"/>
      <c r="C85" s="443"/>
      <c r="D85" s="506"/>
      <c r="E85" s="505"/>
      <c r="F85" s="505"/>
      <c r="G85" s="505"/>
    </row>
    <row r="86" spans="1:7">
      <c r="A86" s="503" t="s">
        <v>1939</v>
      </c>
      <c r="B86" s="459" t="s">
        <v>4</v>
      </c>
      <c r="C86" s="459" t="s">
        <v>5</v>
      </c>
      <c r="D86" s="459" t="s">
        <v>6</v>
      </c>
      <c r="E86" s="459" t="s">
        <v>1773</v>
      </c>
      <c r="F86" s="447" t="s">
        <v>344</v>
      </c>
      <c r="G86" s="447" t="s">
        <v>1938</v>
      </c>
    </row>
    <row r="87" spans="1:7">
      <c r="A87" s="504" t="s">
        <v>1899</v>
      </c>
      <c r="B87" s="457"/>
      <c r="C87" s="457"/>
      <c r="D87" s="457"/>
      <c r="E87" s="457"/>
      <c r="F87" s="447" t="s">
        <v>9</v>
      </c>
      <c r="G87" s="447" t="s">
        <v>10</v>
      </c>
    </row>
    <row r="88" spans="1:7">
      <c r="A88" s="503" t="s">
        <v>103</v>
      </c>
      <c r="B88" s="465" t="s">
        <v>1937</v>
      </c>
      <c r="C88" s="465" t="s">
        <v>1936</v>
      </c>
      <c r="D88" s="472" t="s">
        <v>1928</v>
      </c>
      <c r="E88" s="465">
        <v>46324</v>
      </c>
      <c r="F88" s="465">
        <v>46330</v>
      </c>
      <c r="G88" s="465">
        <v>46335</v>
      </c>
    </row>
    <row r="89" spans="1:7">
      <c r="A89" s="503" t="s">
        <v>103</v>
      </c>
      <c r="B89" s="465" t="s">
        <v>1935</v>
      </c>
      <c r="C89" s="465" t="s">
        <v>1934</v>
      </c>
      <c r="D89" s="472" t="s">
        <v>1933</v>
      </c>
      <c r="E89" s="465">
        <v>46331</v>
      </c>
      <c r="F89" s="465">
        <v>46337</v>
      </c>
      <c r="G89" s="465">
        <v>46342</v>
      </c>
    </row>
    <row r="90" spans="1:7">
      <c r="A90" s="503" t="s">
        <v>103</v>
      </c>
      <c r="B90" s="465" t="s">
        <v>1932</v>
      </c>
      <c r="C90" s="465" t="s">
        <v>1931</v>
      </c>
      <c r="D90" s="472" t="s">
        <v>1928</v>
      </c>
      <c r="E90" s="465">
        <v>46338</v>
      </c>
      <c r="F90" s="465">
        <v>46344</v>
      </c>
      <c r="G90" s="465">
        <v>46349</v>
      </c>
    </row>
    <row r="91" spans="1:7">
      <c r="A91" s="503" t="s">
        <v>103</v>
      </c>
      <c r="B91" s="465" t="s">
        <v>1930</v>
      </c>
      <c r="C91" s="465" t="s">
        <v>1929</v>
      </c>
      <c r="D91" s="472" t="s">
        <v>1928</v>
      </c>
      <c r="E91" s="465">
        <v>46345</v>
      </c>
      <c r="F91" s="465">
        <v>46351</v>
      </c>
      <c r="G91" s="465">
        <v>46356</v>
      </c>
    </row>
    <row r="92" spans="1:7">
      <c r="A92" s="503" t="s">
        <v>103</v>
      </c>
      <c r="B92" s="465"/>
      <c r="C92" s="465"/>
      <c r="D92" s="472" t="s">
        <v>1928</v>
      </c>
      <c r="E92" s="465">
        <v>46352</v>
      </c>
      <c r="F92" s="465">
        <v>46358</v>
      </c>
      <c r="G92" s="465">
        <v>46363</v>
      </c>
    </row>
    <row r="93" spans="1:7">
      <c r="E93" s="500"/>
      <c r="F93" s="500"/>
      <c r="G93" s="500"/>
    </row>
    <row r="94" spans="1:7">
      <c r="A94" s="458" t="s">
        <v>1927</v>
      </c>
      <c r="B94" s="468" t="s">
        <v>4</v>
      </c>
      <c r="C94" s="468" t="s">
        <v>5</v>
      </c>
      <c r="D94" s="468" t="s">
        <v>6</v>
      </c>
      <c r="E94" s="468" t="s">
        <v>1773</v>
      </c>
      <c r="F94" s="466" t="s">
        <v>344</v>
      </c>
      <c r="G94" s="466" t="s">
        <v>1926</v>
      </c>
    </row>
    <row r="95" spans="1:7">
      <c r="A95" s="458" t="s">
        <v>1794</v>
      </c>
      <c r="B95" s="469"/>
      <c r="C95" s="467"/>
      <c r="D95" s="467"/>
      <c r="E95" s="467"/>
      <c r="F95" s="466" t="s">
        <v>9</v>
      </c>
      <c r="G95" s="466" t="s">
        <v>10</v>
      </c>
    </row>
    <row r="96" spans="1:7" ht="13.5" customHeight="1">
      <c r="B96" s="465" t="s">
        <v>1486</v>
      </c>
      <c r="C96" s="465" t="s">
        <v>1925</v>
      </c>
      <c r="D96" s="491" t="s">
        <v>1876</v>
      </c>
      <c r="E96" s="465">
        <v>46321</v>
      </c>
      <c r="F96" s="465">
        <v>46328</v>
      </c>
      <c r="G96" s="465">
        <v>46332</v>
      </c>
    </row>
    <row r="97" spans="1:7" ht="13.5" customHeight="1">
      <c r="B97" s="465" t="s">
        <v>1484</v>
      </c>
      <c r="C97" s="465" t="s">
        <v>1924</v>
      </c>
      <c r="D97" s="490"/>
      <c r="E97" s="465">
        <v>46328</v>
      </c>
      <c r="F97" s="465">
        <v>46335</v>
      </c>
      <c r="G97" s="465">
        <v>46339</v>
      </c>
    </row>
    <row r="98" spans="1:7" ht="13.5" customHeight="1">
      <c r="B98" s="465" t="s">
        <v>1923</v>
      </c>
      <c r="C98" s="465" t="s">
        <v>1922</v>
      </c>
      <c r="D98" s="490"/>
      <c r="E98" s="465">
        <v>46335</v>
      </c>
      <c r="F98" s="465">
        <v>46342</v>
      </c>
      <c r="G98" s="465">
        <v>46346</v>
      </c>
    </row>
    <row r="99" spans="1:7" ht="13.5" customHeight="1">
      <c r="B99" s="465" t="s">
        <v>1921</v>
      </c>
      <c r="C99" s="465" t="s">
        <v>1920</v>
      </c>
      <c r="D99" s="490"/>
      <c r="E99" s="465">
        <v>46342</v>
      </c>
      <c r="F99" s="465">
        <v>46349</v>
      </c>
      <c r="G99" s="465">
        <v>46353</v>
      </c>
    </row>
    <row r="100" spans="1:7" ht="13.5" customHeight="1">
      <c r="B100" s="465" t="s">
        <v>1919</v>
      </c>
      <c r="C100" s="465" t="s">
        <v>1918</v>
      </c>
      <c r="D100" s="490"/>
      <c r="E100" s="465">
        <v>46349</v>
      </c>
      <c r="F100" s="465">
        <v>46356</v>
      </c>
      <c r="G100" s="465">
        <v>46360</v>
      </c>
    </row>
    <row r="101" spans="1:7" ht="13.5" customHeight="1">
      <c r="B101" s="465"/>
      <c r="C101" s="465"/>
      <c r="D101" s="489"/>
      <c r="E101" s="465">
        <v>46356</v>
      </c>
      <c r="F101" s="465">
        <v>46363</v>
      </c>
      <c r="G101" s="465">
        <v>46367</v>
      </c>
    </row>
    <row r="102" spans="1:7" ht="13.5" customHeight="1">
      <c r="B102" s="498"/>
      <c r="C102" s="498"/>
      <c r="D102" s="502"/>
      <c r="E102" s="498"/>
      <c r="F102" s="498"/>
      <c r="G102" s="498"/>
    </row>
    <row r="103" spans="1:7" ht="13.5" customHeight="1">
      <c r="A103" s="458" t="s">
        <v>1917</v>
      </c>
      <c r="B103" s="481" t="s">
        <v>4</v>
      </c>
      <c r="C103" s="481" t="s">
        <v>5</v>
      </c>
      <c r="D103" s="481" t="s">
        <v>6</v>
      </c>
      <c r="E103" s="481" t="s">
        <v>1773</v>
      </c>
      <c r="F103" s="447" t="s">
        <v>344</v>
      </c>
      <c r="G103" s="447" t="s">
        <v>1916</v>
      </c>
    </row>
    <row r="104" spans="1:7" ht="13.5" customHeight="1">
      <c r="A104" s="458" t="s">
        <v>1899</v>
      </c>
      <c r="B104" s="481"/>
      <c r="C104" s="481"/>
      <c r="D104" s="481"/>
      <c r="E104" s="481"/>
      <c r="F104" s="447" t="s">
        <v>9</v>
      </c>
      <c r="G104" s="447" t="s">
        <v>10</v>
      </c>
    </row>
    <row r="105" spans="1:7" ht="13.5" customHeight="1">
      <c r="A105" s="458"/>
      <c r="B105" s="443" t="s">
        <v>1915</v>
      </c>
      <c r="C105" s="443" t="s">
        <v>1914</v>
      </c>
      <c r="D105" s="497" t="s">
        <v>1876</v>
      </c>
      <c r="E105" s="443">
        <v>46324</v>
      </c>
      <c r="F105" s="443">
        <v>46330</v>
      </c>
      <c r="G105" s="443">
        <v>46342</v>
      </c>
    </row>
    <row r="106" spans="1:7" ht="13.5" customHeight="1">
      <c r="A106" s="458"/>
      <c r="B106" s="443" t="s">
        <v>1886</v>
      </c>
      <c r="C106" s="443" t="s">
        <v>1913</v>
      </c>
      <c r="D106" s="497" t="s">
        <v>1874</v>
      </c>
      <c r="E106" s="443">
        <v>46331</v>
      </c>
      <c r="F106" s="443">
        <v>46337</v>
      </c>
      <c r="G106" s="443">
        <v>46349</v>
      </c>
    </row>
    <row r="107" spans="1:7" ht="13.5" customHeight="1">
      <c r="A107" s="458"/>
      <c r="B107" s="443" t="s">
        <v>1192</v>
      </c>
      <c r="C107" s="443" t="s">
        <v>1912</v>
      </c>
      <c r="D107" s="497" t="s">
        <v>1876</v>
      </c>
      <c r="E107" s="443">
        <v>46338</v>
      </c>
      <c r="F107" s="443">
        <v>46344</v>
      </c>
      <c r="G107" s="443">
        <v>46356</v>
      </c>
    </row>
    <row r="108" spans="1:7" ht="13.5" customHeight="1">
      <c r="A108" s="458"/>
      <c r="B108" s="443" t="s">
        <v>1189</v>
      </c>
      <c r="C108" s="443" t="s">
        <v>1911</v>
      </c>
      <c r="D108" s="497" t="s">
        <v>1876</v>
      </c>
      <c r="E108" s="443">
        <v>46345</v>
      </c>
      <c r="F108" s="443">
        <v>46351</v>
      </c>
      <c r="G108" s="443">
        <v>46363</v>
      </c>
    </row>
    <row r="109" spans="1:7" ht="13.5" customHeight="1">
      <c r="A109" s="458"/>
      <c r="B109" s="443"/>
      <c r="C109" s="443"/>
      <c r="D109" s="497" t="s">
        <v>1876</v>
      </c>
      <c r="E109" s="443">
        <v>46352</v>
      </c>
      <c r="F109" s="443">
        <v>46358</v>
      </c>
      <c r="G109" s="443">
        <v>46370</v>
      </c>
    </row>
    <row r="110" spans="1:7" ht="13.5" customHeight="1">
      <c r="B110" s="500"/>
      <c r="C110" s="500"/>
      <c r="D110" s="501"/>
      <c r="E110" s="500"/>
      <c r="F110" s="500"/>
      <c r="G110" s="500"/>
    </row>
    <row r="111" spans="1:7" ht="13.5" customHeight="1">
      <c r="A111" s="458" t="s">
        <v>1910</v>
      </c>
      <c r="B111" s="481" t="s">
        <v>4</v>
      </c>
      <c r="C111" s="481" t="s">
        <v>5</v>
      </c>
      <c r="D111" s="481" t="s">
        <v>6</v>
      </c>
      <c r="E111" s="481" t="s">
        <v>1773</v>
      </c>
      <c r="F111" s="447" t="s">
        <v>344</v>
      </c>
      <c r="G111" s="447" t="s">
        <v>1909</v>
      </c>
    </row>
    <row r="112" spans="1:7" ht="13.5" customHeight="1">
      <c r="A112" s="458" t="s">
        <v>1908</v>
      </c>
      <c r="B112" s="481"/>
      <c r="C112" s="481"/>
      <c r="D112" s="481"/>
      <c r="E112" s="481"/>
      <c r="F112" s="447" t="s">
        <v>9</v>
      </c>
      <c r="G112" s="447" t="s">
        <v>10</v>
      </c>
    </row>
    <row r="113" spans="1:7" ht="13.5" customHeight="1">
      <c r="A113" s="458"/>
      <c r="B113" s="443" t="s">
        <v>1902</v>
      </c>
      <c r="C113" s="443" t="s">
        <v>1907</v>
      </c>
      <c r="D113" s="497" t="s">
        <v>1755</v>
      </c>
      <c r="E113" s="443">
        <v>46322</v>
      </c>
      <c r="F113" s="443">
        <v>46330</v>
      </c>
      <c r="G113" s="443">
        <v>46336</v>
      </c>
    </row>
    <row r="114" spans="1:7" ht="13.5" customHeight="1">
      <c r="A114" s="458"/>
      <c r="B114" s="443" t="s">
        <v>1906</v>
      </c>
      <c r="C114" s="443" t="s">
        <v>1403</v>
      </c>
      <c r="D114" s="497" t="s">
        <v>1755</v>
      </c>
      <c r="E114" s="443">
        <v>46329</v>
      </c>
      <c r="F114" s="443">
        <v>46337</v>
      </c>
      <c r="G114" s="443">
        <v>46343</v>
      </c>
    </row>
    <row r="115" spans="1:7" ht="13.5" customHeight="1">
      <c r="A115" s="458" t="s">
        <v>1905</v>
      </c>
      <c r="B115" s="443" t="s">
        <v>1904</v>
      </c>
      <c r="C115" s="443" t="s">
        <v>1903</v>
      </c>
      <c r="D115" s="497" t="s">
        <v>1755</v>
      </c>
      <c r="E115" s="443">
        <v>46336</v>
      </c>
      <c r="F115" s="443">
        <v>46344</v>
      </c>
      <c r="G115" s="443">
        <v>46350</v>
      </c>
    </row>
    <row r="116" spans="1:7" ht="13.5" customHeight="1">
      <c r="A116" s="458"/>
      <c r="B116" s="443" t="s">
        <v>1902</v>
      </c>
      <c r="C116" s="443" t="s">
        <v>1901</v>
      </c>
      <c r="D116" s="497" t="s">
        <v>1751</v>
      </c>
      <c r="E116" s="443">
        <v>46343</v>
      </c>
      <c r="F116" s="443">
        <v>46351</v>
      </c>
      <c r="G116" s="443">
        <v>46357</v>
      </c>
    </row>
    <row r="117" spans="1:7" ht="13.5" customHeight="1">
      <c r="A117" s="458"/>
      <c r="B117" s="443"/>
      <c r="C117" s="443"/>
      <c r="D117" s="497" t="s">
        <v>1755</v>
      </c>
      <c r="E117" s="443">
        <v>46350</v>
      </c>
      <c r="F117" s="443">
        <v>46358</v>
      </c>
      <c r="G117" s="443">
        <v>46364</v>
      </c>
    </row>
    <row r="118" spans="1:7">
      <c r="A118" s="458"/>
      <c r="B118" s="458"/>
      <c r="C118" s="458"/>
      <c r="D118" s="458"/>
      <c r="E118" s="499"/>
      <c r="F118" s="499"/>
      <c r="G118" s="499"/>
    </row>
    <row r="119" spans="1:7">
      <c r="A119" s="458" t="s">
        <v>1900</v>
      </c>
      <c r="B119" s="420" t="s">
        <v>4</v>
      </c>
      <c r="C119" s="420" t="s">
        <v>5</v>
      </c>
      <c r="D119" s="459" t="s">
        <v>6</v>
      </c>
      <c r="E119" s="459" t="s">
        <v>1773</v>
      </c>
      <c r="F119" s="447" t="s">
        <v>344</v>
      </c>
      <c r="G119" s="447" t="s">
        <v>230</v>
      </c>
    </row>
    <row r="120" spans="1:7">
      <c r="A120" s="458" t="s">
        <v>1899</v>
      </c>
      <c r="B120" s="419"/>
      <c r="C120" s="419"/>
      <c r="D120" s="457"/>
      <c r="E120" s="457"/>
      <c r="F120" s="447" t="s">
        <v>9</v>
      </c>
      <c r="G120" s="447" t="s">
        <v>10</v>
      </c>
    </row>
    <row r="121" spans="1:7" ht="12.75" customHeight="1">
      <c r="A121" s="458"/>
      <c r="B121" s="443"/>
      <c r="C121" s="443"/>
      <c r="D121" s="497" t="s">
        <v>1755</v>
      </c>
      <c r="E121" s="443">
        <v>46324</v>
      </c>
      <c r="F121" s="443">
        <v>46330</v>
      </c>
      <c r="G121" s="443">
        <v>46344</v>
      </c>
    </row>
    <row r="122" spans="1:7" ht="13.5" customHeight="1">
      <c r="A122" s="458"/>
      <c r="B122" s="443"/>
      <c r="C122" s="443"/>
      <c r="D122" s="497" t="s">
        <v>1751</v>
      </c>
      <c r="E122" s="443">
        <v>46331</v>
      </c>
      <c r="F122" s="443">
        <v>46337</v>
      </c>
      <c r="G122" s="443">
        <v>46351</v>
      </c>
    </row>
    <row r="123" spans="1:7" ht="13.5" customHeight="1">
      <c r="A123" s="458"/>
      <c r="B123" s="443"/>
      <c r="C123" s="443"/>
      <c r="D123" s="497" t="s">
        <v>1755</v>
      </c>
      <c r="E123" s="443">
        <v>46338</v>
      </c>
      <c r="F123" s="443">
        <v>46344</v>
      </c>
      <c r="G123" s="443">
        <v>46358</v>
      </c>
    </row>
    <row r="124" spans="1:7" ht="13.5" customHeight="1">
      <c r="A124" s="458"/>
      <c r="B124" s="443"/>
      <c r="C124" s="443"/>
      <c r="D124" s="497" t="s">
        <v>1755</v>
      </c>
      <c r="E124" s="443">
        <v>46345</v>
      </c>
      <c r="F124" s="443">
        <v>46351</v>
      </c>
      <c r="G124" s="443">
        <v>46365</v>
      </c>
    </row>
    <row r="125" spans="1:7" ht="13.5" customHeight="1">
      <c r="A125" s="458"/>
      <c r="B125" s="443"/>
      <c r="C125" s="443"/>
      <c r="D125" s="497" t="s">
        <v>1755</v>
      </c>
      <c r="E125" s="443">
        <v>46352</v>
      </c>
      <c r="F125" s="443">
        <v>46358</v>
      </c>
      <c r="G125" s="443">
        <v>46372</v>
      </c>
    </row>
    <row r="127" spans="1:7">
      <c r="A127" s="458" t="s">
        <v>1881</v>
      </c>
      <c r="B127" s="420" t="s">
        <v>4</v>
      </c>
      <c r="C127" s="420" t="s">
        <v>5</v>
      </c>
      <c r="D127" s="459" t="s">
        <v>1896</v>
      </c>
      <c r="E127" s="459" t="s">
        <v>1773</v>
      </c>
      <c r="F127" s="447" t="s">
        <v>344</v>
      </c>
      <c r="G127" s="447" t="s">
        <v>1898</v>
      </c>
    </row>
    <row r="128" spans="1:7">
      <c r="A128" s="458"/>
      <c r="B128" s="419"/>
      <c r="C128" s="419"/>
      <c r="D128" s="457"/>
      <c r="E128" s="457"/>
      <c r="F128" s="447" t="s">
        <v>9</v>
      </c>
      <c r="G128" s="447" t="s">
        <v>10</v>
      </c>
    </row>
    <row r="129" spans="1:7" ht="13.5" customHeight="1">
      <c r="A129" s="458"/>
      <c r="B129" s="443"/>
      <c r="C129" s="443"/>
      <c r="D129" s="497" t="s">
        <v>1732</v>
      </c>
      <c r="E129" s="443">
        <v>46328</v>
      </c>
      <c r="F129" s="443">
        <v>46333</v>
      </c>
      <c r="G129" s="443">
        <v>46346</v>
      </c>
    </row>
    <row r="130" spans="1:7" ht="13.5" customHeight="1">
      <c r="A130" s="458"/>
      <c r="B130" s="443"/>
      <c r="C130" s="443"/>
      <c r="D130" s="497" t="s">
        <v>1874</v>
      </c>
      <c r="E130" s="443">
        <v>46335</v>
      </c>
      <c r="F130" s="443">
        <v>46340</v>
      </c>
      <c r="G130" s="443">
        <v>46353</v>
      </c>
    </row>
    <row r="131" spans="1:7" ht="13.5" customHeight="1">
      <c r="A131" s="458"/>
      <c r="B131" s="443"/>
      <c r="C131" s="443"/>
      <c r="D131" s="497" t="s">
        <v>1876</v>
      </c>
      <c r="E131" s="443">
        <v>46342</v>
      </c>
      <c r="F131" s="443">
        <v>46347</v>
      </c>
      <c r="G131" s="443">
        <v>46360</v>
      </c>
    </row>
    <row r="132" spans="1:7" ht="13.5" customHeight="1">
      <c r="A132" s="458"/>
      <c r="B132" s="443"/>
      <c r="C132" s="443"/>
      <c r="D132" s="497" t="s">
        <v>1874</v>
      </c>
      <c r="E132" s="443">
        <v>46349</v>
      </c>
      <c r="F132" s="443">
        <v>46354</v>
      </c>
      <c r="G132" s="443">
        <v>46367</v>
      </c>
    </row>
    <row r="133" spans="1:7" ht="13.5" customHeight="1">
      <c r="A133" s="458"/>
      <c r="B133" s="443"/>
      <c r="C133" s="443"/>
      <c r="D133" s="497" t="s">
        <v>1876</v>
      </c>
      <c r="E133" s="443">
        <v>46356</v>
      </c>
      <c r="F133" s="443">
        <v>46361</v>
      </c>
      <c r="G133" s="443">
        <v>46374</v>
      </c>
    </row>
    <row r="134" spans="1:7" ht="13.5" customHeight="1">
      <c r="A134" s="458"/>
      <c r="B134" s="498"/>
      <c r="C134" s="498"/>
      <c r="D134" s="498"/>
      <c r="E134" s="498"/>
      <c r="F134" s="498"/>
      <c r="G134" s="498"/>
    </row>
    <row r="135" spans="1:7" ht="13.5" customHeight="1">
      <c r="A135" s="458" t="s">
        <v>1897</v>
      </c>
      <c r="B135" s="420" t="s">
        <v>4</v>
      </c>
      <c r="C135" s="420" t="s">
        <v>5</v>
      </c>
      <c r="D135" s="459" t="s">
        <v>1896</v>
      </c>
      <c r="E135" s="459" t="s">
        <v>1773</v>
      </c>
      <c r="F135" s="447" t="s">
        <v>344</v>
      </c>
      <c r="G135" s="447" t="s">
        <v>1895</v>
      </c>
    </row>
    <row r="136" spans="1:7" ht="13.5" customHeight="1">
      <c r="A136" s="458" t="s">
        <v>1894</v>
      </c>
      <c r="B136" s="419"/>
      <c r="C136" s="419"/>
      <c r="D136" s="457"/>
      <c r="E136" s="457"/>
      <c r="F136" s="447" t="s">
        <v>9</v>
      </c>
      <c r="G136" s="447" t="s">
        <v>10</v>
      </c>
    </row>
    <row r="137" spans="1:7" ht="13.5" customHeight="1">
      <c r="A137" s="458"/>
      <c r="B137" s="443" t="s">
        <v>1145</v>
      </c>
      <c r="C137" s="443" t="s">
        <v>1893</v>
      </c>
      <c r="D137" s="497" t="s">
        <v>1876</v>
      </c>
      <c r="E137" s="443">
        <v>46322</v>
      </c>
      <c r="F137" s="443">
        <v>46328</v>
      </c>
      <c r="G137" s="443">
        <v>46335</v>
      </c>
    </row>
    <row r="138" spans="1:7" ht="13.5" customHeight="1">
      <c r="A138" s="458"/>
      <c r="B138" s="443" t="s">
        <v>1892</v>
      </c>
      <c r="C138" s="443" t="s">
        <v>1891</v>
      </c>
      <c r="D138" s="497" t="s">
        <v>1876</v>
      </c>
      <c r="E138" s="443">
        <v>46329</v>
      </c>
      <c r="F138" s="443">
        <v>46335</v>
      </c>
      <c r="G138" s="443">
        <v>46342</v>
      </c>
    </row>
    <row r="139" spans="1:7" ht="13.5" customHeight="1">
      <c r="A139" s="458"/>
      <c r="B139" s="443" t="s">
        <v>1890</v>
      </c>
      <c r="C139" s="443" t="s">
        <v>1889</v>
      </c>
      <c r="D139" s="497" t="s">
        <v>1876</v>
      </c>
      <c r="E139" s="443">
        <v>46336</v>
      </c>
      <c r="F139" s="443">
        <v>46342</v>
      </c>
      <c r="G139" s="443">
        <v>46349</v>
      </c>
    </row>
    <row r="140" spans="1:7" ht="13.5" customHeight="1">
      <c r="A140" s="458"/>
      <c r="B140" s="443" t="s">
        <v>1868</v>
      </c>
      <c r="C140" s="443" t="s">
        <v>1867</v>
      </c>
      <c r="D140" s="497" t="s">
        <v>1876</v>
      </c>
      <c r="E140" s="443">
        <v>46343</v>
      </c>
      <c r="F140" s="443">
        <v>46349</v>
      </c>
      <c r="G140" s="443">
        <v>46356</v>
      </c>
    </row>
    <row r="141" spans="1:7" ht="13.5" customHeight="1">
      <c r="A141" s="458"/>
      <c r="B141" s="443" t="s">
        <v>1178</v>
      </c>
      <c r="C141" s="443" t="s">
        <v>1875</v>
      </c>
      <c r="D141" s="497" t="s">
        <v>1876</v>
      </c>
      <c r="E141" s="443">
        <v>46350</v>
      </c>
      <c r="F141" s="443">
        <v>46356</v>
      </c>
      <c r="G141" s="443">
        <v>46363</v>
      </c>
    </row>
    <row r="142" spans="1:7" ht="13.5" customHeight="1">
      <c r="A142" s="458"/>
      <c r="B142" s="443"/>
      <c r="C142" s="443"/>
      <c r="D142" s="497" t="s">
        <v>1876</v>
      </c>
      <c r="E142" s="443">
        <v>46357</v>
      </c>
      <c r="F142" s="443">
        <v>46363</v>
      </c>
      <c r="G142" s="443">
        <v>46370</v>
      </c>
    </row>
    <row r="143" spans="1:7">
      <c r="B143" s="443"/>
      <c r="C143" s="443"/>
      <c r="F143" s="460"/>
      <c r="G143" s="460"/>
    </row>
    <row r="144" spans="1:7">
      <c r="A144" s="425" t="s">
        <v>1888</v>
      </c>
      <c r="B144" s="468" t="s">
        <v>4</v>
      </c>
      <c r="C144" s="468" t="s">
        <v>5</v>
      </c>
      <c r="D144" s="468" t="s">
        <v>6</v>
      </c>
      <c r="E144" s="468" t="s">
        <v>1773</v>
      </c>
      <c r="F144" s="466" t="s">
        <v>344</v>
      </c>
      <c r="G144" s="466" t="s">
        <v>420</v>
      </c>
    </row>
    <row r="145" spans="1:7">
      <c r="A145" s="458" t="s">
        <v>1887</v>
      </c>
      <c r="B145" s="467"/>
      <c r="C145" s="467"/>
      <c r="D145" s="467"/>
      <c r="E145" s="467"/>
      <c r="F145" s="466" t="s">
        <v>9</v>
      </c>
      <c r="G145" s="466" t="s">
        <v>10</v>
      </c>
    </row>
    <row r="146" spans="1:7" ht="12.75" customHeight="1">
      <c r="A146" s="458"/>
      <c r="B146" s="495" t="s">
        <v>1729</v>
      </c>
      <c r="C146" s="495"/>
      <c r="D146" s="496" t="s">
        <v>1883</v>
      </c>
      <c r="E146" s="495">
        <v>46323</v>
      </c>
      <c r="F146" s="495">
        <v>46328</v>
      </c>
      <c r="G146" s="495">
        <v>46338</v>
      </c>
    </row>
    <row r="147" spans="1:7" ht="12.75" customHeight="1">
      <c r="A147" s="458"/>
      <c r="B147" s="495" t="s">
        <v>1886</v>
      </c>
      <c r="C147" s="495" t="s">
        <v>1885</v>
      </c>
      <c r="D147" s="496" t="s">
        <v>1883</v>
      </c>
      <c r="E147" s="495">
        <v>46330</v>
      </c>
      <c r="F147" s="495">
        <v>46335</v>
      </c>
      <c r="G147" s="495">
        <v>46345</v>
      </c>
    </row>
    <row r="148" spans="1:7" ht="13.5" customHeight="1">
      <c r="A148" s="458"/>
      <c r="B148" s="495" t="s">
        <v>367</v>
      </c>
      <c r="C148" s="495" t="s">
        <v>1884</v>
      </c>
      <c r="D148" s="496" t="s">
        <v>1883</v>
      </c>
      <c r="E148" s="495">
        <v>46337</v>
      </c>
      <c r="F148" s="495">
        <v>46342</v>
      </c>
      <c r="G148" s="495">
        <v>46352</v>
      </c>
    </row>
    <row r="149" spans="1:7" ht="13.5" customHeight="1">
      <c r="A149" s="458"/>
      <c r="B149" s="495" t="s">
        <v>1878</v>
      </c>
      <c r="C149" s="495"/>
      <c r="D149" s="496" t="s">
        <v>1883</v>
      </c>
      <c r="E149" s="495">
        <v>46344</v>
      </c>
      <c r="F149" s="495">
        <v>46349</v>
      </c>
      <c r="G149" s="495">
        <v>46359</v>
      </c>
    </row>
    <row r="150" spans="1:7" ht="12.75" customHeight="1">
      <c r="A150" s="458"/>
      <c r="B150" s="495" t="s">
        <v>1189</v>
      </c>
      <c r="C150" s="495" t="s">
        <v>1188</v>
      </c>
      <c r="D150" s="496" t="s">
        <v>1883</v>
      </c>
      <c r="E150" s="495">
        <v>46351</v>
      </c>
      <c r="F150" s="495">
        <v>46356</v>
      </c>
      <c r="G150" s="495">
        <v>46366</v>
      </c>
    </row>
    <row r="151" spans="1:7" ht="12.75" customHeight="1">
      <c r="A151" s="458"/>
      <c r="B151" s="495"/>
      <c r="C151" s="495"/>
      <c r="D151" s="496" t="s">
        <v>1883</v>
      </c>
      <c r="E151" s="495">
        <v>46358</v>
      </c>
      <c r="F151" s="495">
        <v>46363</v>
      </c>
      <c r="G151" s="495">
        <v>46373</v>
      </c>
    </row>
    <row r="152" spans="1:7" ht="15.75">
      <c r="A152" s="494" t="s">
        <v>214</v>
      </c>
      <c r="B152" s="494"/>
      <c r="C152" s="494"/>
      <c r="D152" s="494"/>
      <c r="E152" s="494"/>
      <c r="F152" s="494"/>
      <c r="G152" s="494"/>
    </row>
    <row r="153" spans="1:7" ht="14.1" customHeight="1">
      <c r="A153" s="458" t="s">
        <v>1873</v>
      </c>
      <c r="B153" s="468" t="s">
        <v>4</v>
      </c>
      <c r="C153" s="468" t="s">
        <v>5</v>
      </c>
      <c r="D153" s="468" t="s">
        <v>6</v>
      </c>
      <c r="E153" s="468" t="s">
        <v>1773</v>
      </c>
      <c r="F153" s="466" t="s">
        <v>344</v>
      </c>
      <c r="G153" s="466" t="s">
        <v>1882</v>
      </c>
    </row>
    <row r="154" spans="1:7" ht="14.1" customHeight="1">
      <c r="A154" s="458" t="s">
        <v>1881</v>
      </c>
      <c r="B154" s="469"/>
      <c r="C154" s="467"/>
      <c r="D154" s="467"/>
      <c r="E154" s="467"/>
      <c r="F154" s="466" t="s">
        <v>9</v>
      </c>
      <c r="G154" s="466" t="s">
        <v>10</v>
      </c>
    </row>
    <row r="155" spans="1:7" ht="13.5" customHeight="1">
      <c r="A155" s="458"/>
      <c r="B155" s="495" t="s">
        <v>1880</v>
      </c>
      <c r="C155" s="495" t="s">
        <v>1879</v>
      </c>
      <c r="D155" s="495" t="s">
        <v>1876</v>
      </c>
      <c r="E155" s="495">
        <v>46328</v>
      </c>
      <c r="F155" s="495">
        <v>46333</v>
      </c>
      <c r="G155" s="495">
        <v>46348</v>
      </c>
    </row>
    <row r="156" spans="1:7" ht="13.5" customHeight="1">
      <c r="A156" s="458"/>
      <c r="B156" s="495" t="s">
        <v>1878</v>
      </c>
      <c r="C156" s="495"/>
      <c r="D156" s="495" t="s">
        <v>1876</v>
      </c>
      <c r="E156" s="495">
        <v>46335</v>
      </c>
      <c r="F156" s="495">
        <v>46340</v>
      </c>
      <c r="G156" s="495">
        <v>46355</v>
      </c>
    </row>
    <row r="157" spans="1:7" ht="13.5" customHeight="1">
      <c r="A157" s="458"/>
      <c r="B157" s="495" t="s">
        <v>1180</v>
      </c>
      <c r="C157" s="495" t="s">
        <v>1877</v>
      </c>
      <c r="D157" s="495" t="s">
        <v>1876</v>
      </c>
      <c r="E157" s="495">
        <v>46342</v>
      </c>
      <c r="F157" s="495">
        <v>46347</v>
      </c>
      <c r="G157" s="495">
        <v>46362</v>
      </c>
    </row>
    <row r="158" spans="1:7" ht="13.5" customHeight="1">
      <c r="A158" s="458"/>
      <c r="B158" s="495" t="s">
        <v>1178</v>
      </c>
      <c r="C158" s="495" t="s">
        <v>1875</v>
      </c>
      <c r="D158" s="495" t="s">
        <v>1874</v>
      </c>
      <c r="E158" s="495">
        <v>46349</v>
      </c>
      <c r="F158" s="495">
        <v>46354</v>
      </c>
      <c r="G158" s="495">
        <v>46369</v>
      </c>
    </row>
    <row r="159" spans="1:7" ht="13.5" customHeight="1">
      <c r="A159" s="458"/>
      <c r="B159" s="495"/>
      <c r="C159" s="495"/>
      <c r="D159" s="495" t="s">
        <v>1732</v>
      </c>
      <c r="E159" s="495">
        <v>46356</v>
      </c>
      <c r="F159" s="495">
        <v>46361</v>
      </c>
      <c r="G159" s="495">
        <v>46376</v>
      </c>
    </row>
    <row r="160" spans="1:7" ht="13.5" customHeight="1">
      <c r="A160" s="458"/>
      <c r="B160" s="460"/>
      <c r="C160" s="460"/>
      <c r="D160" s="460"/>
      <c r="E160" s="460"/>
      <c r="F160" s="460"/>
      <c r="G160" s="460"/>
    </row>
    <row r="161" spans="1:7" ht="13.5" customHeight="1">
      <c r="A161" s="458" t="s">
        <v>1873</v>
      </c>
      <c r="B161" s="468" t="s">
        <v>4</v>
      </c>
      <c r="C161" s="468" t="s">
        <v>5</v>
      </c>
      <c r="D161" s="468" t="s">
        <v>6</v>
      </c>
      <c r="E161" s="468" t="s">
        <v>1773</v>
      </c>
      <c r="F161" s="466" t="s">
        <v>344</v>
      </c>
      <c r="G161" s="466" t="s">
        <v>351</v>
      </c>
    </row>
    <row r="162" spans="1:7" ht="13.5" customHeight="1">
      <c r="A162" s="458" t="s">
        <v>1872</v>
      </c>
      <c r="B162" s="469"/>
      <c r="C162" s="467"/>
      <c r="D162" s="467"/>
      <c r="E162" s="467"/>
      <c r="F162" s="466" t="s">
        <v>9</v>
      </c>
      <c r="G162" s="466" t="s">
        <v>10</v>
      </c>
    </row>
    <row r="163" spans="1:7" ht="13.5" customHeight="1">
      <c r="A163" s="458"/>
      <c r="B163" s="495" t="s">
        <v>418</v>
      </c>
      <c r="C163" s="495" t="s">
        <v>1871</v>
      </c>
      <c r="D163" s="495" t="s">
        <v>350</v>
      </c>
      <c r="E163" s="495">
        <v>46323</v>
      </c>
      <c r="F163" s="495">
        <v>46329</v>
      </c>
      <c r="G163" s="495">
        <v>46344</v>
      </c>
    </row>
    <row r="164" spans="1:7" ht="13.5" customHeight="1">
      <c r="A164" s="458"/>
      <c r="B164" s="495" t="s">
        <v>1870</v>
      </c>
      <c r="C164" s="495" t="s">
        <v>1869</v>
      </c>
      <c r="D164" s="495" t="s">
        <v>350</v>
      </c>
      <c r="E164" s="495">
        <v>46330</v>
      </c>
      <c r="F164" s="495">
        <v>46336</v>
      </c>
      <c r="G164" s="495">
        <v>46351</v>
      </c>
    </row>
    <row r="165" spans="1:7" ht="13.5" customHeight="1">
      <c r="A165" s="458"/>
      <c r="B165" s="495" t="s">
        <v>1729</v>
      </c>
      <c r="C165" s="495"/>
      <c r="D165" s="495" t="s">
        <v>350</v>
      </c>
      <c r="E165" s="495">
        <v>46337</v>
      </c>
      <c r="F165" s="495">
        <v>46343</v>
      </c>
      <c r="G165" s="495">
        <v>46358</v>
      </c>
    </row>
    <row r="166" spans="1:7" ht="13.5" customHeight="1">
      <c r="A166" s="458"/>
      <c r="B166" s="495" t="s">
        <v>1868</v>
      </c>
      <c r="C166" s="495" t="s">
        <v>1867</v>
      </c>
      <c r="D166" s="495" t="s">
        <v>350</v>
      </c>
      <c r="E166" s="495">
        <v>46344</v>
      </c>
      <c r="F166" s="495">
        <v>46350</v>
      </c>
      <c r="G166" s="495">
        <v>46365</v>
      </c>
    </row>
    <row r="167" spans="1:7" ht="13.5" customHeight="1">
      <c r="A167" s="458"/>
      <c r="B167" s="495"/>
      <c r="C167" s="495"/>
      <c r="D167" s="495" t="s">
        <v>350</v>
      </c>
      <c r="E167" s="495">
        <v>46351</v>
      </c>
      <c r="F167" s="495">
        <v>46357</v>
      </c>
      <c r="G167" s="495">
        <v>46372</v>
      </c>
    </row>
    <row r="168" spans="1:7">
      <c r="A168" s="458"/>
      <c r="D168" s="460"/>
      <c r="E168" s="460"/>
      <c r="F168" s="460"/>
      <c r="G168" s="460"/>
    </row>
    <row r="169" spans="1:7" ht="15.75">
      <c r="A169" s="494" t="s">
        <v>248</v>
      </c>
      <c r="B169" s="494"/>
      <c r="C169" s="494"/>
      <c r="D169" s="494"/>
      <c r="E169" s="494"/>
      <c r="F169" s="494"/>
      <c r="G169" s="494"/>
    </row>
    <row r="170" spans="1:7">
      <c r="A170" s="458" t="s">
        <v>1866</v>
      </c>
      <c r="B170" s="468" t="s">
        <v>4</v>
      </c>
      <c r="C170" s="468" t="s">
        <v>5</v>
      </c>
      <c r="D170" s="468" t="s">
        <v>6</v>
      </c>
      <c r="E170" s="468" t="s">
        <v>1773</v>
      </c>
      <c r="F170" s="466" t="s">
        <v>344</v>
      </c>
      <c r="G170" s="466" t="s">
        <v>286</v>
      </c>
    </row>
    <row r="171" spans="1:7">
      <c r="A171" s="493" t="s">
        <v>1865</v>
      </c>
      <c r="B171" s="467"/>
      <c r="C171" s="467"/>
      <c r="D171" s="467"/>
      <c r="E171" s="467"/>
      <c r="F171" s="466" t="s">
        <v>9</v>
      </c>
      <c r="G171" s="466" t="s">
        <v>10</v>
      </c>
    </row>
    <row r="172" spans="1:7" ht="13.5" customHeight="1">
      <c r="A172" s="458"/>
      <c r="B172" s="465" t="s">
        <v>1827</v>
      </c>
      <c r="C172" s="465" t="s">
        <v>1826</v>
      </c>
      <c r="D172" s="466" t="s">
        <v>1808</v>
      </c>
      <c r="E172" s="465">
        <v>46322</v>
      </c>
      <c r="F172" s="465">
        <v>46329</v>
      </c>
      <c r="G172" s="465">
        <v>46356</v>
      </c>
    </row>
    <row r="173" spans="1:7" ht="13.5" customHeight="1">
      <c r="A173" s="458"/>
      <c r="B173" s="465" t="s">
        <v>1824</v>
      </c>
      <c r="C173" s="465" t="s">
        <v>1823</v>
      </c>
      <c r="D173" s="466" t="s">
        <v>1809</v>
      </c>
      <c r="E173" s="465">
        <v>46329</v>
      </c>
      <c r="F173" s="465">
        <v>46336</v>
      </c>
      <c r="G173" s="465">
        <v>46363</v>
      </c>
    </row>
    <row r="174" spans="1:7" ht="13.5" customHeight="1">
      <c r="A174" s="458"/>
      <c r="B174" s="465" t="s">
        <v>1822</v>
      </c>
      <c r="C174" s="465" t="s">
        <v>1821</v>
      </c>
      <c r="D174" s="466" t="s">
        <v>1809</v>
      </c>
      <c r="E174" s="465">
        <v>46336</v>
      </c>
      <c r="F174" s="465">
        <v>46343</v>
      </c>
      <c r="G174" s="465">
        <v>46370</v>
      </c>
    </row>
    <row r="175" spans="1:7" ht="13.5" customHeight="1">
      <c r="A175" s="458"/>
      <c r="B175" s="465" t="s">
        <v>1820</v>
      </c>
      <c r="C175" s="465" t="s">
        <v>1819</v>
      </c>
      <c r="D175" s="466" t="s">
        <v>1808</v>
      </c>
      <c r="E175" s="465">
        <v>46343</v>
      </c>
      <c r="F175" s="465">
        <v>46350</v>
      </c>
      <c r="G175" s="465">
        <v>46377</v>
      </c>
    </row>
    <row r="176" spans="1:7" ht="13.5" customHeight="1">
      <c r="A176" s="458"/>
      <c r="B176" s="465"/>
      <c r="C176" s="465"/>
      <c r="D176" s="466" t="s">
        <v>1808</v>
      </c>
      <c r="E176" s="465">
        <v>46350</v>
      </c>
      <c r="F176" s="465">
        <v>46357</v>
      </c>
      <c r="G176" s="465">
        <v>46384</v>
      </c>
    </row>
    <row r="178" spans="1:7">
      <c r="A178" s="458" t="s">
        <v>1864</v>
      </c>
      <c r="B178" s="492" t="s">
        <v>4</v>
      </c>
      <c r="C178" s="468" t="s">
        <v>5</v>
      </c>
      <c r="D178" s="468" t="s">
        <v>6</v>
      </c>
      <c r="E178" s="468" t="s">
        <v>1773</v>
      </c>
      <c r="F178" s="466" t="s">
        <v>344</v>
      </c>
      <c r="G178" s="466" t="s">
        <v>353</v>
      </c>
    </row>
    <row r="179" spans="1:7">
      <c r="A179" s="458" t="s">
        <v>1855</v>
      </c>
      <c r="B179" s="492"/>
      <c r="C179" s="467"/>
      <c r="D179" s="467"/>
      <c r="E179" s="467"/>
      <c r="F179" s="466" t="s">
        <v>9</v>
      </c>
      <c r="G179" s="466" t="s">
        <v>10</v>
      </c>
    </row>
    <row r="180" spans="1:7" ht="13.5" customHeight="1">
      <c r="A180" s="462"/>
      <c r="B180" s="487" t="s">
        <v>1854</v>
      </c>
      <c r="C180" s="487" t="s">
        <v>1853</v>
      </c>
      <c r="D180" s="491" t="s">
        <v>1863</v>
      </c>
      <c r="E180" s="487">
        <v>46323</v>
      </c>
      <c r="F180" s="487">
        <v>46330</v>
      </c>
      <c r="G180" s="487">
        <v>46365</v>
      </c>
    </row>
    <row r="181" spans="1:7" ht="13.5" customHeight="1">
      <c r="A181" s="458"/>
      <c r="B181" s="487" t="s">
        <v>1361</v>
      </c>
      <c r="C181" s="487" t="s">
        <v>1360</v>
      </c>
      <c r="D181" s="490"/>
      <c r="E181" s="487">
        <v>46330</v>
      </c>
      <c r="F181" s="487">
        <v>46337</v>
      </c>
      <c r="G181" s="487">
        <v>46372</v>
      </c>
    </row>
    <row r="182" spans="1:7" ht="13.5" customHeight="1">
      <c r="A182" s="458"/>
      <c r="B182" s="487" t="s">
        <v>1358</v>
      </c>
      <c r="C182" s="487" t="s">
        <v>1357</v>
      </c>
      <c r="D182" s="490"/>
      <c r="E182" s="487">
        <v>46337</v>
      </c>
      <c r="F182" s="487">
        <v>46344</v>
      </c>
      <c r="G182" s="487">
        <v>46379</v>
      </c>
    </row>
    <row r="183" spans="1:7" ht="13.5" customHeight="1">
      <c r="A183" s="458"/>
      <c r="B183" s="487" t="s">
        <v>1356</v>
      </c>
      <c r="C183" s="487" t="s">
        <v>352</v>
      </c>
      <c r="D183" s="490"/>
      <c r="E183" s="487">
        <v>46344</v>
      </c>
      <c r="F183" s="487">
        <v>46351</v>
      </c>
      <c r="G183" s="487">
        <v>46386</v>
      </c>
    </row>
    <row r="184" spans="1:7" ht="13.5" customHeight="1">
      <c r="A184" s="458"/>
      <c r="B184" s="487"/>
      <c r="C184" s="487"/>
      <c r="D184" s="489"/>
      <c r="E184" s="487">
        <v>46351</v>
      </c>
      <c r="F184" s="487">
        <v>46358</v>
      </c>
      <c r="G184" s="487">
        <v>46393</v>
      </c>
    </row>
    <row r="185" spans="1:7" ht="13.5" customHeight="1">
      <c r="A185" s="458"/>
      <c r="B185" s="486"/>
      <c r="C185" s="486"/>
      <c r="D185" s="488"/>
      <c r="E185" s="486"/>
      <c r="F185" s="486"/>
      <c r="G185" s="486"/>
    </row>
    <row r="186" spans="1:7" ht="13.5" customHeight="1">
      <c r="A186" s="458" t="s">
        <v>1845</v>
      </c>
      <c r="B186" s="492" t="s">
        <v>4</v>
      </c>
      <c r="C186" s="468" t="s">
        <v>5</v>
      </c>
      <c r="D186" s="468" t="s">
        <v>6</v>
      </c>
      <c r="E186" s="468" t="s">
        <v>1773</v>
      </c>
      <c r="F186" s="466" t="s">
        <v>344</v>
      </c>
      <c r="G186" s="466" t="s">
        <v>1862</v>
      </c>
    </row>
    <row r="187" spans="1:7" ht="13.5" customHeight="1">
      <c r="A187" s="458"/>
      <c r="B187" s="492"/>
      <c r="C187" s="467"/>
      <c r="D187" s="467"/>
      <c r="E187" s="467"/>
      <c r="F187" s="466" t="s">
        <v>9</v>
      </c>
      <c r="G187" s="466" t="s">
        <v>10</v>
      </c>
    </row>
    <row r="188" spans="1:7" ht="13.5" customHeight="1">
      <c r="A188" s="458"/>
      <c r="B188" s="487" t="s">
        <v>1844</v>
      </c>
      <c r="C188" s="487" t="s">
        <v>45</v>
      </c>
      <c r="D188" s="491" t="s">
        <v>1857</v>
      </c>
      <c r="E188" s="487">
        <v>46325</v>
      </c>
      <c r="F188" s="487">
        <v>46332</v>
      </c>
      <c r="G188" s="487">
        <v>46372</v>
      </c>
    </row>
    <row r="189" spans="1:7" ht="13.5" customHeight="1">
      <c r="A189" s="458"/>
      <c r="B189" s="487" t="s">
        <v>1843</v>
      </c>
      <c r="C189" s="487" t="s">
        <v>1337</v>
      </c>
      <c r="D189" s="490"/>
      <c r="E189" s="487">
        <v>46332</v>
      </c>
      <c r="F189" s="487">
        <v>46339</v>
      </c>
      <c r="G189" s="487">
        <v>46379</v>
      </c>
    </row>
    <row r="190" spans="1:7" ht="13.5" customHeight="1">
      <c r="A190" s="458"/>
      <c r="B190" s="487" t="s">
        <v>1842</v>
      </c>
      <c r="C190" s="487" t="s">
        <v>1334</v>
      </c>
      <c r="D190" s="490"/>
      <c r="E190" s="487">
        <v>46339</v>
      </c>
      <c r="F190" s="487">
        <v>46346</v>
      </c>
      <c r="G190" s="487">
        <v>46386</v>
      </c>
    </row>
    <row r="191" spans="1:7" ht="13.5" customHeight="1">
      <c r="A191" s="458"/>
      <c r="B191" s="487" t="s">
        <v>1850</v>
      </c>
      <c r="C191" s="487" t="s">
        <v>1849</v>
      </c>
      <c r="D191" s="490"/>
      <c r="E191" s="487">
        <v>46346</v>
      </c>
      <c r="F191" s="487">
        <v>46353</v>
      </c>
      <c r="G191" s="487">
        <v>46393</v>
      </c>
    </row>
    <row r="192" spans="1:7" ht="13.5" customHeight="1">
      <c r="A192" s="458"/>
      <c r="B192" s="487" t="s">
        <v>1848</v>
      </c>
      <c r="C192" s="487" t="s">
        <v>1330</v>
      </c>
      <c r="D192" s="489"/>
      <c r="E192" s="487">
        <v>46353</v>
      </c>
      <c r="F192" s="487">
        <v>46360</v>
      </c>
      <c r="G192" s="487">
        <v>46400</v>
      </c>
    </row>
    <row r="193" spans="1:7" ht="13.5" customHeight="1">
      <c r="B193" s="487"/>
      <c r="C193" s="487"/>
      <c r="D193" s="488"/>
      <c r="E193" s="486"/>
      <c r="F193" s="486"/>
      <c r="G193" s="486"/>
    </row>
    <row r="194" spans="1:7" ht="13.5" customHeight="1">
      <c r="A194" s="458" t="s">
        <v>1861</v>
      </c>
      <c r="B194" s="468" t="s">
        <v>4</v>
      </c>
      <c r="C194" s="468" t="s">
        <v>5</v>
      </c>
      <c r="D194" s="468" t="s">
        <v>6</v>
      </c>
      <c r="E194" s="468" t="s">
        <v>1773</v>
      </c>
      <c r="F194" s="466" t="s">
        <v>344</v>
      </c>
      <c r="G194" s="466" t="s">
        <v>257</v>
      </c>
    </row>
    <row r="195" spans="1:7" ht="13.5" customHeight="1">
      <c r="A195" s="458" t="s">
        <v>1860</v>
      </c>
      <c r="B195" s="467"/>
      <c r="C195" s="467"/>
      <c r="D195" s="467"/>
      <c r="E195" s="467"/>
      <c r="F195" s="466" t="s">
        <v>9</v>
      </c>
      <c r="G195" s="466" t="s">
        <v>10</v>
      </c>
    </row>
    <row r="196" spans="1:7" ht="13.5" customHeight="1">
      <c r="A196" s="458"/>
      <c r="B196" s="487" t="s">
        <v>1854</v>
      </c>
      <c r="C196" s="487" t="s">
        <v>1853</v>
      </c>
      <c r="D196" s="491" t="s">
        <v>1852</v>
      </c>
      <c r="E196" s="487">
        <v>46323</v>
      </c>
      <c r="F196" s="487">
        <v>46330</v>
      </c>
      <c r="G196" s="487">
        <v>46363</v>
      </c>
    </row>
    <row r="197" spans="1:7" ht="13.5" customHeight="1">
      <c r="A197" s="458"/>
      <c r="B197" s="487" t="s">
        <v>1361</v>
      </c>
      <c r="C197" s="487" t="s">
        <v>1360</v>
      </c>
      <c r="D197" s="490"/>
      <c r="E197" s="487">
        <v>46330</v>
      </c>
      <c r="F197" s="487">
        <v>46337</v>
      </c>
      <c r="G197" s="487">
        <v>46370</v>
      </c>
    </row>
    <row r="198" spans="1:7" ht="13.5" customHeight="1">
      <c r="A198" s="458"/>
      <c r="B198" s="487" t="s">
        <v>1358</v>
      </c>
      <c r="C198" s="487" t="s">
        <v>1357</v>
      </c>
      <c r="D198" s="490"/>
      <c r="E198" s="487">
        <v>46337</v>
      </c>
      <c r="F198" s="487">
        <v>46344</v>
      </c>
      <c r="G198" s="487">
        <v>46377</v>
      </c>
    </row>
    <row r="199" spans="1:7" ht="13.5" customHeight="1">
      <c r="A199" s="458"/>
      <c r="B199" s="487" t="s">
        <v>1356</v>
      </c>
      <c r="C199" s="487" t="s">
        <v>352</v>
      </c>
      <c r="D199" s="490"/>
      <c r="E199" s="487">
        <v>46344</v>
      </c>
      <c r="F199" s="487">
        <v>46351</v>
      </c>
      <c r="G199" s="487">
        <v>46384</v>
      </c>
    </row>
    <row r="200" spans="1:7" ht="13.5" customHeight="1">
      <c r="A200" s="458"/>
      <c r="B200" s="487"/>
      <c r="C200" s="487"/>
      <c r="D200" s="489"/>
      <c r="E200" s="487">
        <v>46351</v>
      </c>
      <c r="F200" s="487">
        <v>46358</v>
      </c>
      <c r="G200" s="487">
        <v>46391</v>
      </c>
    </row>
    <row r="201" spans="1:7" ht="13.5" customHeight="1">
      <c r="A201" s="458"/>
      <c r="B201" s="486"/>
      <c r="C201" s="486"/>
      <c r="D201" s="486"/>
      <c r="E201" s="486"/>
      <c r="F201" s="486"/>
      <c r="G201" s="486"/>
    </row>
    <row r="202" spans="1:7" ht="13.5" customHeight="1">
      <c r="A202" s="458" t="s">
        <v>1859</v>
      </c>
      <c r="B202" s="492" t="s">
        <v>4</v>
      </c>
      <c r="C202" s="468" t="s">
        <v>5</v>
      </c>
      <c r="D202" s="468" t="s">
        <v>6</v>
      </c>
      <c r="E202" s="468" t="s">
        <v>1773</v>
      </c>
      <c r="F202" s="466" t="s">
        <v>344</v>
      </c>
      <c r="G202" s="466" t="s">
        <v>1858</v>
      </c>
    </row>
    <row r="203" spans="1:7" ht="13.5" customHeight="1">
      <c r="A203" s="458"/>
      <c r="B203" s="492"/>
      <c r="C203" s="467"/>
      <c r="D203" s="467"/>
      <c r="E203" s="467"/>
      <c r="F203" s="466" t="s">
        <v>9</v>
      </c>
      <c r="G203" s="466" t="s">
        <v>10</v>
      </c>
    </row>
    <row r="204" spans="1:7" ht="13.5" customHeight="1">
      <c r="A204" s="458"/>
      <c r="B204" s="487" t="s">
        <v>1844</v>
      </c>
      <c r="C204" s="487" t="s">
        <v>45</v>
      </c>
      <c r="D204" s="491" t="s">
        <v>1857</v>
      </c>
      <c r="E204" s="487">
        <v>46325</v>
      </c>
      <c r="F204" s="487">
        <v>46332</v>
      </c>
      <c r="G204" s="487">
        <v>46366</v>
      </c>
    </row>
    <row r="205" spans="1:7" ht="13.5" customHeight="1">
      <c r="A205" s="458"/>
      <c r="B205" s="487" t="s">
        <v>1843</v>
      </c>
      <c r="C205" s="487" t="s">
        <v>1337</v>
      </c>
      <c r="D205" s="490"/>
      <c r="E205" s="487">
        <v>46332</v>
      </c>
      <c r="F205" s="487">
        <v>46339</v>
      </c>
      <c r="G205" s="487">
        <v>46373</v>
      </c>
    </row>
    <row r="206" spans="1:7" ht="13.5" customHeight="1">
      <c r="A206" s="458"/>
      <c r="B206" s="487" t="s">
        <v>1842</v>
      </c>
      <c r="C206" s="487" t="s">
        <v>1334</v>
      </c>
      <c r="D206" s="490"/>
      <c r="E206" s="487">
        <v>46339</v>
      </c>
      <c r="F206" s="487">
        <v>46346</v>
      </c>
      <c r="G206" s="487">
        <v>46380</v>
      </c>
    </row>
    <row r="207" spans="1:7" ht="13.5" customHeight="1">
      <c r="A207" s="458"/>
      <c r="B207" s="487" t="s">
        <v>1850</v>
      </c>
      <c r="C207" s="487" t="s">
        <v>1849</v>
      </c>
      <c r="D207" s="490"/>
      <c r="E207" s="487">
        <v>46346</v>
      </c>
      <c r="F207" s="487">
        <v>46353</v>
      </c>
      <c r="G207" s="487">
        <v>46387</v>
      </c>
    </row>
    <row r="208" spans="1:7" ht="13.5" customHeight="1">
      <c r="A208" s="458"/>
      <c r="B208" s="487" t="s">
        <v>1848</v>
      </c>
      <c r="C208" s="487" t="s">
        <v>1330</v>
      </c>
      <c r="D208" s="489"/>
      <c r="E208" s="487">
        <v>46353</v>
      </c>
      <c r="F208" s="487">
        <v>46360</v>
      </c>
      <c r="G208" s="487">
        <v>46394</v>
      </c>
    </row>
    <row r="209" spans="1:7" ht="13.5" customHeight="1">
      <c r="A209" s="486"/>
      <c r="B209" s="486"/>
      <c r="C209" s="486"/>
      <c r="D209" s="486"/>
      <c r="E209" s="486"/>
      <c r="F209" s="486"/>
      <c r="G209" s="486"/>
    </row>
    <row r="210" spans="1:7" ht="13.5" customHeight="1">
      <c r="A210" s="458" t="s">
        <v>1856</v>
      </c>
      <c r="B210" s="468" t="s">
        <v>4</v>
      </c>
      <c r="C210" s="468" t="s">
        <v>5</v>
      </c>
      <c r="D210" s="492" t="s">
        <v>6</v>
      </c>
      <c r="E210" s="468" t="s">
        <v>1773</v>
      </c>
      <c r="F210" s="466" t="s">
        <v>344</v>
      </c>
      <c r="G210" s="466" t="s">
        <v>249</v>
      </c>
    </row>
    <row r="211" spans="1:7" ht="13.5" customHeight="1">
      <c r="A211" s="458" t="s">
        <v>1855</v>
      </c>
      <c r="B211" s="467"/>
      <c r="C211" s="467"/>
      <c r="D211" s="492"/>
      <c r="E211" s="467"/>
      <c r="F211" s="466" t="s">
        <v>9</v>
      </c>
      <c r="G211" s="466" t="s">
        <v>10</v>
      </c>
    </row>
    <row r="212" spans="1:7" ht="13.5" customHeight="1">
      <c r="A212" s="462"/>
      <c r="B212" s="487" t="s">
        <v>1854</v>
      </c>
      <c r="C212" s="487" t="s">
        <v>1853</v>
      </c>
      <c r="D212" s="491" t="s">
        <v>1852</v>
      </c>
      <c r="E212" s="487">
        <v>46323</v>
      </c>
      <c r="F212" s="487">
        <v>46330</v>
      </c>
      <c r="G212" s="487">
        <v>46367</v>
      </c>
    </row>
    <row r="213" spans="1:7" ht="13.5" customHeight="1">
      <c r="A213" s="462"/>
      <c r="B213" s="487" t="s">
        <v>1361</v>
      </c>
      <c r="C213" s="487" t="s">
        <v>1360</v>
      </c>
      <c r="D213" s="490"/>
      <c r="E213" s="487">
        <v>46330</v>
      </c>
      <c r="F213" s="487">
        <v>46337</v>
      </c>
      <c r="G213" s="487">
        <v>46374</v>
      </c>
    </row>
    <row r="214" spans="1:7" ht="13.5" customHeight="1">
      <c r="A214" s="462"/>
      <c r="B214" s="487" t="s">
        <v>1358</v>
      </c>
      <c r="C214" s="487" t="s">
        <v>1357</v>
      </c>
      <c r="D214" s="490"/>
      <c r="E214" s="487">
        <v>46337</v>
      </c>
      <c r="F214" s="487">
        <v>46344</v>
      </c>
      <c r="G214" s="487">
        <v>46381</v>
      </c>
    </row>
    <row r="215" spans="1:7" ht="13.5" customHeight="1">
      <c r="A215" s="462"/>
      <c r="B215" s="487" t="s">
        <v>1356</v>
      </c>
      <c r="C215" s="487" t="s">
        <v>352</v>
      </c>
      <c r="D215" s="490"/>
      <c r="E215" s="487">
        <v>46344</v>
      </c>
      <c r="F215" s="487">
        <v>46351</v>
      </c>
      <c r="G215" s="487">
        <v>46388</v>
      </c>
    </row>
    <row r="216" spans="1:7" ht="13.5" customHeight="1">
      <c r="A216" s="462"/>
      <c r="B216" s="487"/>
      <c r="C216" s="487"/>
      <c r="D216" s="489"/>
      <c r="E216" s="487">
        <v>46351</v>
      </c>
      <c r="F216" s="487">
        <v>46358</v>
      </c>
      <c r="G216" s="487">
        <v>46395</v>
      </c>
    </row>
    <row r="217" spans="1:7" ht="13.5" customHeight="1">
      <c r="E217" s="486"/>
      <c r="F217" s="486"/>
      <c r="G217" s="486"/>
    </row>
    <row r="218" spans="1:7" ht="13.5" customHeight="1">
      <c r="A218" s="458" t="s">
        <v>1845</v>
      </c>
      <c r="B218" s="468" t="s">
        <v>4</v>
      </c>
      <c r="C218" s="468" t="s">
        <v>5</v>
      </c>
      <c r="D218" s="468" t="s">
        <v>6</v>
      </c>
      <c r="E218" s="468" t="s">
        <v>1773</v>
      </c>
      <c r="F218" s="466" t="s">
        <v>344</v>
      </c>
      <c r="G218" s="466" t="s">
        <v>1851</v>
      </c>
    </row>
    <row r="219" spans="1:7" ht="13.5" customHeight="1">
      <c r="A219" s="458"/>
      <c r="B219" s="467"/>
      <c r="C219" s="467"/>
      <c r="D219" s="467"/>
      <c r="E219" s="467"/>
      <c r="F219" s="466" t="s">
        <v>9</v>
      </c>
      <c r="G219" s="466" t="s">
        <v>10</v>
      </c>
    </row>
    <row r="220" spans="1:7" ht="13.5" customHeight="1">
      <c r="A220" s="458"/>
      <c r="B220" s="487" t="s">
        <v>1844</v>
      </c>
      <c r="C220" s="487" t="s">
        <v>45</v>
      </c>
      <c r="D220" s="466" t="s">
        <v>1840</v>
      </c>
      <c r="E220" s="487">
        <v>46325</v>
      </c>
      <c r="F220" s="487">
        <v>46332</v>
      </c>
      <c r="G220" s="487">
        <v>46369</v>
      </c>
    </row>
    <row r="221" spans="1:7" ht="13.5" customHeight="1">
      <c r="A221" s="458"/>
      <c r="B221" s="487" t="s">
        <v>1843</v>
      </c>
      <c r="C221" s="487" t="s">
        <v>1337</v>
      </c>
      <c r="D221" s="466" t="s">
        <v>1840</v>
      </c>
      <c r="E221" s="487">
        <v>46332</v>
      </c>
      <c r="F221" s="487">
        <v>46339</v>
      </c>
      <c r="G221" s="487">
        <v>46376</v>
      </c>
    </row>
    <row r="222" spans="1:7" ht="13.5" customHeight="1">
      <c r="A222" s="458"/>
      <c r="B222" s="487" t="s">
        <v>1842</v>
      </c>
      <c r="C222" s="487" t="s">
        <v>1334</v>
      </c>
      <c r="D222" s="466" t="s">
        <v>1840</v>
      </c>
      <c r="E222" s="487">
        <v>46339</v>
      </c>
      <c r="F222" s="487">
        <v>46346</v>
      </c>
      <c r="G222" s="487">
        <v>46383</v>
      </c>
    </row>
    <row r="223" spans="1:7" ht="13.5" customHeight="1">
      <c r="A223" s="458"/>
      <c r="B223" s="487" t="s">
        <v>1850</v>
      </c>
      <c r="C223" s="487" t="s">
        <v>1849</v>
      </c>
      <c r="D223" s="466" t="s">
        <v>1840</v>
      </c>
      <c r="E223" s="487">
        <v>46346</v>
      </c>
      <c r="F223" s="487">
        <v>46353</v>
      </c>
      <c r="G223" s="487">
        <v>46390</v>
      </c>
    </row>
    <row r="224" spans="1:7" ht="13.5" customHeight="1">
      <c r="A224" s="458"/>
      <c r="B224" s="487" t="s">
        <v>1848</v>
      </c>
      <c r="C224" s="487" t="s">
        <v>1330</v>
      </c>
      <c r="D224" s="466" t="s">
        <v>1840</v>
      </c>
      <c r="E224" s="487">
        <v>46353</v>
      </c>
      <c r="F224" s="487">
        <v>46360</v>
      </c>
      <c r="G224" s="487">
        <v>46397</v>
      </c>
    </row>
    <row r="225" spans="1:7" ht="13.5" customHeight="1">
      <c r="B225" s="486"/>
      <c r="C225" s="486"/>
      <c r="D225" s="488"/>
      <c r="E225" s="486"/>
      <c r="F225" s="486"/>
      <c r="G225" s="486"/>
    </row>
    <row r="226" spans="1:7" ht="13.5" customHeight="1">
      <c r="A226" s="458" t="s">
        <v>1847</v>
      </c>
      <c r="B226" s="468" t="s">
        <v>4</v>
      </c>
      <c r="C226" s="468" t="s">
        <v>5</v>
      </c>
      <c r="D226" s="468" t="s">
        <v>6</v>
      </c>
      <c r="E226" s="468" t="s">
        <v>1773</v>
      </c>
      <c r="F226" s="466" t="s">
        <v>344</v>
      </c>
      <c r="G226" s="466" t="s">
        <v>1846</v>
      </c>
    </row>
    <row r="227" spans="1:7" ht="13.5" customHeight="1">
      <c r="A227" s="458" t="s">
        <v>1845</v>
      </c>
      <c r="B227" s="467"/>
      <c r="C227" s="467"/>
      <c r="D227" s="467"/>
      <c r="E227" s="467"/>
      <c r="F227" s="466" t="s">
        <v>9</v>
      </c>
      <c r="G227" s="466" t="s">
        <v>10</v>
      </c>
    </row>
    <row r="228" spans="1:7" ht="13.5" customHeight="1">
      <c r="A228" s="458"/>
      <c r="B228" s="487" t="s">
        <v>1844</v>
      </c>
      <c r="C228" s="487" t="s">
        <v>45</v>
      </c>
      <c r="D228" s="466" t="s">
        <v>1839</v>
      </c>
      <c r="E228" s="487">
        <v>46325</v>
      </c>
      <c r="F228" s="487">
        <v>46332</v>
      </c>
      <c r="G228" s="487">
        <v>46369</v>
      </c>
    </row>
    <row r="229" spans="1:7" ht="13.5" customHeight="1">
      <c r="A229" s="458"/>
      <c r="B229" s="487" t="s">
        <v>1843</v>
      </c>
      <c r="C229" s="487" t="s">
        <v>1337</v>
      </c>
      <c r="D229" s="466" t="s">
        <v>1840</v>
      </c>
      <c r="E229" s="487">
        <v>46332</v>
      </c>
      <c r="F229" s="487">
        <v>46339</v>
      </c>
      <c r="G229" s="487">
        <v>46376</v>
      </c>
    </row>
    <row r="230" spans="1:7" ht="13.5" customHeight="1">
      <c r="A230" s="458"/>
      <c r="B230" s="487" t="s">
        <v>1842</v>
      </c>
      <c r="C230" s="487" t="s">
        <v>1334</v>
      </c>
      <c r="D230" s="466" t="s">
        <v>1840</v>
      </c>
      <c r="E230" s="487">
        <v>46339</v>
      </c>
      <c r="F230" s="487">
        <v>46346</v>
      </c>
      <c r="G230" s="487">
        <v>46383</v>
      </c>
    </row>
    <row r="231" spans="1:7" ht="13.5" customHeight="1">
      <c r="A231" s="458"/>
      <c r="B231" s="487" t="s">
        <v>1841</v>
      </c>
      <c r="C231" s="487" t="s">
        <v>1332</v>
      </c>
      <c r="D231" s="466" t="s">
        <v>1840</v>
      </c>
      <c r="E231" s="487">
        <v>46346</v>
      </c>
      <c r="F231" s="487">
        <v>46353</v>
      </c>
      <c r="G231" s="487">
        <v>46390</v>
      </c>
    </row>
    <row r="232" spans="1:7" ht="13.5" customHeight="1">
      <c r="A232" s="458"/>
      <c r="B232" s="487"/>
      <c r="C232" s="487"/>
      <c r="D232" s="466" t="s">
        <v>1839</v>
      </c>
      <c r="E232" s="487">
        <v>46353</v>
      </c>
      <c r="F232" s="487">
        <v>46360</v>
      </c>
      <c r="G232" s="487">
        <v>46397</v>
      </c>
    </row>
    <row r="233" spans="1:7" ht="13.5" customHeight="1">
      <c r="A233" s="458"/>
      <c r="B233" s="486"/>
      <c r="C233" s="486"/>
    </row>
    <row r="234" spans="1:7">
      <c r="A234" s="458" t="s">
        <v>1838</v>
      </c>
      <c r="B234" s="459" t="s">
        <v>4</v>
      </c>
      <c r="C234" s="459" t="s">
        <v>5</v>
      </c>
      <c r="D234" s="459" t="s">
        <v>6</v>
      </c>
      <c r="E234" s="459" t="s">
        <v>1773</v>
      </c>
      <c r="F234" s="447" t="s">
        <v>344</v>
      </c>
      <c r="G234" s="447" t="s">
        <v>276</v>
      </c>
    </row>
    <row r="235" spans="1:7">
      <c r="A235" s="458" t="s">
        <v>1837</v>
      </c>
      <c r="B235" s="457"/>
      <c r="C235" s="457"/>
      <c r="D235" s="457"/>
      <c r="E235" s="457"/>
      <c r="F235" s="485" t="s">
        <v>9</v>
      </c>
      <c r="G235" s="485" t="s">
        <v>10</v>
      </c>
    </row>
    <row r="236" spans="1:7" ht="13.5" customHeight="1">
      <c r="A236" s="458"/>
      <c r="B236" s="472" t="s">
        <v>1401</v>
      </c>
      <c r="C236" s="472" t="s">
        <v>1400</v>
      </c>
      <c r="D236" s="484" t="s">
        <v>1743</v>
      </c>
      <c r="E236" s="472">
        <v>46325</v>
      </c>
      <c r="F236" s="472">
        <v>46333</v>
      </c>
      <c r="G236" s="472">
        <v>46368</v>
      </c>
    </row>
    <row r="237" spans="1:7" ht="13.5" customHeight="1">
      <c r="A237" s="458"/>
      <c r="B237" s="472" t="s">
        <v>1399</v>
      </c>
      <c r="C237" s="472" t="s">
        <v>1398</v>
      </c>
      <c r="D237" s="484" t="s">
        <v>1743</v>
      </c>
      <c r="E237" s="472">
        <v>46332</v>
      </c>
      <c r="F237" s="472">
        <v>46340</v>
      </c>
      <c r="G237" s="472">
        <v>46375</v>
      </c>
    </row>
    <row r="238" spans="1:7" ht="13.5" customHeight="1">
      <c r="A238" s="458"/>
      <c r="B238" s="472" t="s">
        <v>1836</v>
      </c>
      <c r="C238" s="472" t="s">
        <v>1398</v>
      </c>
      <c r="D238" s="484" t="s">
        <v>1830</v>
      </c>
      <c r="E238" s="472">
        <v>46339</v>
      </c>
      <c r="F238" s="472">
        <v>46347</v>
      </c>
      <c r="G238" s="472">
        <v>46382</v>
      </c>
    </row>
    <row r="239" spans="1:7" ht="13.5" customHeight="1">
      <c r="A239" s="458"/>
      <c r="B239" s="472" t="s">
        <v>1396</v>
      </c>
      <c r="C239" s="472" t="s">
        <v>1083</v>
      </c>
      <c r="D239" s="484" t="s">
        <v>1743</v>
      </c>
      <c r="E239" s="472">
        <v>46346</v>
      </c>
      <c r="F239" s="472">
        <v>46354</v>
      </c>
      <c r="G239" s="472">
        <v>46389</v>
      </c>
    </row>
    <row r="240" spans="1:7" ht="13.5" customHeight="1">
      <c r="B240" s="472" t="s">
        <v>1835</v>
      </c>
      <c r="C240" s="472" t="s">
        <v>1114</v>
      </c>
      <c r="D240" s="484" t="s">
        <v>1743</v>
      </c>
      <c r="E240" s="472">
        <v>46353</v>
      </c>
      <c r="F240" s="472">
        <v>46361</v>
      </c>
      <c r="G240" s="472">
        <v>46396</v>
      </c>
    </row>
    <row r="242" spans="1:7" s="483" customFormat="1">
      <c r="A242" s="458" t="s">
        <v>1834</v>
      </c>
      <c r="B242" s="481" t="s">
        <v>4</v>
      </c>
      <c r="C242" s="481" t="s">
        <v>5</v>
      </c>
      <c r="D242" s="481" t="s">
        <v>6</v>
      </c>
      <c r="E242" s="481" t="s">
        <v>1773</v>
      </c>
      <c r="F242" s="447" t="s">
        <v>344</v>
      </c>
      <c r="G242" s="447" t="s">
        <v>270</v>
      </c>
    </row>
    <row r="243" spans="1:7">
      <c r="A243" s="482" t="s">
        <v>1833</v>
      </c>
      <c r="B243" s="481"/>
      <c r="C243" s="481"/>
      <c r="D243" s="481"/>
      <c r="E243" s="481"/>
      <c r="F243" s="447" t="s">
        <v>9</v>
      </c>
      <c r="G243" s="447" t="s">
        <v>10</v>
      </c>
    </row>
    <row r="244" spans="1:7" ht="13.5" customHeight="1">
      <c r="B244" s="465" t="s">
        <v>1827</v>
      </c>
      <c r="C244" s="465" t="s">
        <v>1826</v>
      </c>
      <c r="D244" s="480" t="s">
        <v>1830</v>
      </c>
      <c r="E244" s="472">
        <v>46294</v>
      </c>
      <c r="F244" s="472">
        <v>46301</v>
      </c>
      <c r="G244" s="443">
        <v>46337</v>
      </c>
    </row>
    <row r="245" spans="1:7" ht="13.5" customHeight="1">
      <c r="B245" s="465" t="s">
        <v>1824</v>
      </c>
      <c r="C245" s="465" t="s">
        <v>1823</v>
      </c>
      <c r="D245" s="479"/>
      <c r="E245" s="472">
        <v>46301</v>
      </c>
      <c r="F245" s="472">
        <v>46308</v>
      </c>
      <c r="G245" s="443">
        <v>46344</v>
      </c>
    </row>
    <row r="246" spans="1:7" ht="13.5" customHeight="1">
      <c r="B246" s="465" t="s">
        <v>1822</v>
      </c>
      <c r="C246" s="465" t="s">
        <v>1821</v>
      </c>
      <c r="D246" s="479"/>
      <c r="E246" s="472">
        <v>46308</v>
      </c>
      <c r="F246" s="472">
        <v>46315</v>
      </c>
      <c r="G246" s="443">
        <v>46351</v>
      </c>
    </row>
    <row r="247" spans="1:7" ht="13.5" customHeight="1">
      <c r="B247" s="465" t="s">
        <v>1820</v>
      </c>
      <c r="C247" s="465" t="s">
        <v>1819</v>
      </c>
      <c r="D247" s="479"/>
      <c r="E247" s="472">
        <v>46315</v>
      </c>
      <c r="F247" s="472">
        <v>46322</v>
      </c>
      <c r="G247" s="443">
        <v>46358</v>
      </c>
    </row>
    <row r="248" spans="1:7" ht="13.5" customHeight="1">
      <c r="B248" s="465"/>
      <c r="C248" s="465"/>
      <c r="D248" s="478"/>
      <c r="E248" s="472">
        <v>46322</v>
      </c>
      <c r="F248" s="472">
        <v>46329</v>
      </c>
      <c r="G248" s="443">
        <v>46365</v>
      </c>
    </row>
    <row r="249" spans="1:7">
      <c r="A249" s="458"/>
      <c r="B249" s="458"/>
      <c r="C249" s="475"/>
      <c r="D249" s="471"/>
      <c r="E249" s="471"/>
      <c r="F249" s="471"/>
      <c r="G249" s="471"/>
    </row>
    <row r="250" spans="1:7">
      <c r="A250" s="477" t="s">
        <v>1832</v>
      </c>
      <c r="B250" s="452" t="s">
        <v>4</v>
      </c>
      <c r="C250" s="452" t="s">
        <v>5</v>
      </c>
      <c r="D250" s="459" t="s">
        <v>6</v>
      </c>
      <c r="E250" s="459" t="s">
        <v>1773</v>
      </c>
      <c r="F250" s="447" t="s">
        <v>344</v>
      </c>
      <c r="G250" s="447" t="s">
        <v>1832</v>
      </c>
    </row>
    <row r="251" spans="1:7">
      <c r="A251" s="476" t="s">
        <v>1831</v>
      </c>
      <c r="B251" s="449"/>
      <c r="C251" s="449"/>
      <c r="D251" s="457"/>
      <c r="E251" s="457"/>
      <c r="F251" s="447" t="s">
        <v>9</v>
      </c>
      <c r="G251" s="447" t="s">
        <v>10</v>
      </c>
    </row>
    <row r="252" spans="1:7" s="412" customFormat="1" ht="13.5" customHeight="1">
      <c r="A252" s="473"/>
      <c r="B252" s="465" t="s">
        <v>1827</v>
      </c>
      <c r="C252" s="465" t="s">
        <v>1826</v>
      </c>
      <c r="D252" s="428" t="s">
        <v>1830</v>
      </c>
      <c r="E252" s="439">
        <v>46322</v>
      </c>
      <c r="F252" s="439">
        <v>46329</v>
      </c>
      <c r="G252" s="439">
        <v>46370</v>
      </c>
    </row>
    <row r="253" spans="1:7" s="412" customFormat="1" ht="13.5" customHeight="1">
      <c r="A253" s="473"/>
      <c r="B253" s="465" t="s">
        <v>1824</v>
      </c>
      <c r="C253" s="465" t="s">
        <v>1823</v>
      </c>
      <c r="D253" s="426"/>
      <c r="E253" s="439">
        <v>46329</v>
      </c>
      <c r="F253" s="439">
        <v>46336</v>
      </c>
      <c r="G253" s="439">
        <v>46377</v>
      </c>
    </row>
    <row r="254" spans="1:7" s="412" customFormat="1" ht="13.5" customHeight="1">
      <c r="A254" s="473"/>
      <c r="B254" s="465" t="s">
        <v>1822</v>
      </c>
      <c r="C254" s="465" t="s">
        <v>1821</v>
      </c>
      <c r="D254" s="426"/>
      <c r="E254" s="439">
        <v>46336</v>
      </c>
      <c r="F254" s="439">
        <v>46343</v>
      </c>
      <c r="G254" s="439">
        <v>46384</v>
      </c>
    </row>
    <row r="255" spans="1:7" s="412" customFormat="1" ht="13.5" customHeight="1">
      <c r="A255" s="473"/>
      <c r="B255" s="465" t="s">
        <v>1820</v>
      </c>
      <c r="C255" s="465" t="s">
        <v>1819</v>
      </c>
      <c r="D255" s="426"/>
      <c r="E255" s="439">
        <v>46343</v>
      </c>
      <c r="F255" s="439">
        <v>46350</v>
      </c>
      <c r="G255" s="439">
        <v>46391</v>
      </c>
    </row>
    <row r="256" spans="1:7" s="412" customFormat="1" ht="13.5" customHeight="1">
      <c r="A256" s="473"/>
      <c r="B256" s="465"/>
      <c r="C256" s="465"/>
      <c r="D256" s="424"/>
      <c r="E256" s="439">
        <v>46350</v>
      </c>
      <c r="F256" s="439">
        <v>46357</v>
      </c>
      <c r="G256" s="439">
        <v>46398</v>
      </c>
    </row>
    <row r="257" spans="1:7" s="412" customFormat="1" ht="13.5" customHeight="1">
      <c r="A257" s="473"/>
      <c r="B257" s="458"/>
      <c r="C257" s="475"/>
    </row>
    <row r="258" spans="1:7" s="412" customFormat="1" ht="13.5" customHeight="1">
      <c r="A258" s="473" t="s">
        <v>1829</v>
      </c>
      <c r="B258" s="452" t="s">
        <v>4</v>
      </c>
      <c r="C258" s="452" t="s">
        <v>5</v>
      </c>
      <c r="D258" s="459" t="s">
        <v>6</v>
      </c>
      <c r="E258" s="459" t="s">
        <v>1773</v>
      </c>
      <c r="F258" s="447" t="s">
        <v>344</v>
      </c>
      <c r="G258" s="447" t="s">
        <v>1829</v>
      </c>
    </row>
    <row r="259" spans="1:7" s="412" customFormat="1" ht="13.5" customHeight="1">
      <c r="A259" s="473" t="s">
        <v>1828</v>
      </c>
      <c r="B259" s="449"/>
      <c r="C259" s="449"/>
      <c r="D259" s="457"/>
      <c r="E259" s="457"/>
      <c r="F259" s="447" t="s">
        <v>9</v>
      </c>
      <c r="G259" s="447" t="s">
        <v>10</v>
      </c>
    </row>
    <row r="260" spans="1:7" s="412" customFormat="1" ht="13.5" customHeight="1">
      <c r="A260" s="473"/>
      <c r="B260" s="465" t="s">
        <v>1827</v>
      </c>
      <c r="C260" s="465" t="s">
        <v>1826</v>
      </c>
      <c r="D260" s="459" t="s">
        <v>1825</v>
      </c>
      <c r="E260" s="472">
        <v>46322</v>
      </c>
      <c r="F260" s="472">
        <v>46329</v>
      </c>
      <c r="G260" s="439">
        <v>46359</v>
      </c>
    </row>
    <row r="261" spans="1:7" s="412" customFormat="1" ht="13.5" customHeight="1">
      <c r="A261" s="473"/>
      <c r="B261" s="465" t="s">
        <v>1824</v>
      </c>
      <c r="C261" s="465" t="s">
        <v>1823</v>
      </c>
      <c r="D261" s="474"/>
      <c r="E261" s="472">
        <v>46329</v>
      </c>
      <c r="F261" s="472">
        <v>46336</v>
      </c>
      <c r="G261" s="439">
        <v>46366</v>
      </c>
    </row>
    <row r="262" spans="1:7" s="412" customFormat="1" ht="13.5" customHeight="1">
      <c r="A262" s="473"/>
      <c r="B262" s="465" t="s">
        <v>1822</v>
      </c>
      <c r="C262" s="465" t="s">
        <v>1821</v>
      </c>
      <c r="D262" s="474"/>
      <c r="E262" s="472">
        <v>46336</v>
      </c>
      <c r="F262" s="472">
        <v>46343</v>
      </c>
      <c r="G262" s="439">
        <v>46373</v>
      </c>
    </row>
    <row r="263" spans="1:7" s="412" customFormat="1" ht="13.5" customHeight="1">
      <c r="A263" s="473"/>
      <c r="B263" s="465" t="s">
        <v>1820</v>
      </c>
      <c r="C263" s="465" t="s">
        <v>1819</v>
      </c>
      <c r="D263" s="474"/>
      <c r="E263" s="472">
        <v>46343</v>
      </c>
      <c r="F263" s="472">
        <v>46350</v>
      </c>
      <c r="G263" s="439">
        <v>46380</v>
      </c>
    </row>
    <row r="264" spans="1:7" s="412" customFormat="1" ht="13.5" customHeight="1">
      <c r="A264" s="473"/>
      <c r="B264" s="465"/>
      <c r="C264" s="465"/>
      <c r="D264" s="457"/>
      <c r="E264" s="472">
        <v>46350</v>
      </c>
      <c r="F264" s="472">
        <v>46357</v>
      </c>
      <c r="G264" s="439">
        <v>46387</v>
      </c>
    </row>
    <row r="265" spans="1:7">
      <c r="B265" s="471"/>
      <c r="C265" s="471"/>
      <c r="D265" s="471"/>
      <c r="E265" s="471"/>
      <c r="F265" s="470"/>
      <c r="G265" s="470"/>
    </row>
    <row r="266" spans="1:7">
      <c r="A266" s="458" t="s">
        <v>1818</v>
      </c>
      <c r="B266" s="468" t="s">
        <v>4</v>
      </c>
      <c r="C266" s="468" t="s">
        <v>5</v>
      </c>
      <c r="D266" s="468" t="s">
        <v>6</v>
      </c>
      <c r="E266" s="468" t="s">
        <v>1773</v>
      </c>
      <c r="F266" s="466" t="s">
        <v>344</v>
      </c>
      <c r="G266" s="466" t="s">
        <v>355</v>
      </c>
    </row>
    <row r="267" spans="1:7">
      <c r="A267" s="458" t="s">
        <v>1817</v>
      </c>
      <c r="B267" s="469"/>
      <c r="C267" s="469"/>
      <c r="D267" s="467"/>
      <c r="E267" s="467"/>
      <c r="F267" s="466" t="s">
        <v>9</v>
      </c>
      <c r="G267" s="466" t="s">
        <v>10</v>
      </c>
    </row>
    <row r="268" spans="1:7" ht="13.5" customHeight="1">
      <c r="A268" s="411" t="s">
        <v>103</v>
      </c>
      <c r="B268" s="465" t="s">
        <v>1745</v>
      </c>
      <c r="C268" s="465" t="s">
        <v>1816</v>
      </c>
      <c r="D268" s="465" t="s">
        <v>1808</v>
      </c>
      <c r="E268" s="465">
        <v>46324</v>
      </c>
      <c r="F268" s="465">
        <v>46331</v>
      </c>
      <c r="G268" s="465">
        <v>46357</v>
      </c>
    </row>
    <row r="269" spans="1:7" ht="13.5" customHeight="1">
      <c r="A269" s="411" t="s">
        <v>103</v>
      </c>
      <c r="B269" s="465" t="s">
        <v>1815</v>
      </c>
      <c r="C269" s="465" t="s">
        <v>1814</v>
      </c>
      <c r="D269" s="465" t="s">
        <v>1808</v>
      </c>
      <c r="E269" s="465">
        <v>46331</v>
      </c>
      <c r="F269" s="465">
        <v>46338</v>
      </c>
      <c r="G269" s="465">
        <v>46364</v>
      </c>
    </row>
    <row r="270" spans="1:7" ht="13.5" customHeight="1">
      <c r="A270" s="411" t="s">
        <v>103</v>
      </c>
      <c r="B270" s="465" t="s">
        <v>1813</v>
      </c>
      <c r="C270" s="465" t="s">
        <v>1812</v>
      </c>
      <c r="D270" s="465" t="s">
        <v>1808</v>
      </c>
      <c r="E270" s="465">
        <v>46338</v>
      </c>
      <c r="F270" s="465">
        <v>46345</v>
      </c>
      <c r="G270" s="465">
        <v>46371</v>
      </c>
    </row>
    <row r="271" spans="1:7" ht="13.5" customHeight="1">
      <c r="A271" s="411" t="s">
        <v>103</v>
      </c>
      <c r="B271" s="465" t="s">
        <v>1811</v>
      </c>
      <c r="C271" s="465" t="s">
        <v>1810</v>
      </c>
      <c r="D271" s="465" t="s">
        <v>1809</v>
      </c>
      <c r="E271" s="465">
        <v>46345</v>
      </c>
      <c r="F271" s="465">
        <v>46352</v>
      </c>
      <c r="G271" s="465">
        <v>46378</v>
      </c>
    </row>
    <row r="272" spans="1:7" ht="13.5" customHeight="1">
      <c r="A272" s="411" t="s">
        <v>103</v>
      </c>
      <c r="B272" s="465"/>
      <c r="C272" s="465"/>
      <c r="D272" s="465" t="s">
        <v>1808</v>
      </c>
      <c r="E272" s="465">
        <v>46352</v>
      </c>
      <c r="F272" s="465">
        <v>46359</v>
      </c>
      <c r="G272" s="465">
        <v>46385</v>
      </c>
    </row>
    <row r="273" spans="1:7" ht="13.5" customHeight="1">
      <c r="B273" s="465"/>
      <c r="C273" s="465"/>
    </row>
    <row r="274" spans="1:7" ht="13.5" customHeight="1">
      <c r="A274" s="458" t="s">
        <v>1807</v>
      </c>
      <c r="B274" s="468" t="s">
        <v>4</v>
      </c>
      <c r="C274" s="468" t="s">
        <v>5</v>
      </c>
      <c r="D274" s="468" t="s">
        <v>6</v>
      </c>
      <c r="E274" s="468" t="s">
        <v>1773</v>
      </c>
      <c r="F274" s="466" t="s">
        <v>344</v>
      </c>
      <c r="G274" s="466" t="s">
        <v>1807</v>
      </c>
    </row>
    <row r="275" spans="1:7" ht="13.5" customHeight="1">
      <c r="A275" s="458" t="s">
        <v>1806</v>
      </c>
      <c r="B275" s="467"/>
      <c r="C275" s="467"/>
      <c r="D275" s="467"/>
      <c r="E275" s="467"/>
      <c r="F275" s="466" t="s">
        <v>9</v>
      </c>
      <c r="G275" s="466" t="s">
        <v>10</v>
      </c>
    </row>
    <row r="276" spans="1:7" ht="13.5" customHeight="1">
      <c r="B276" s="465" t="s">
        <v>1805</v>
      </c>
      <c r="C276" s="465" t="s">
        <v>1804</v>
      </c>
      <c r="D276" s="456" t="s">
        <v>1803</v>
      </c>
      <c r="E276" s="465">
        <v>46322</v>
      </c>
      <c r="F276" s="465">
        <v>46328</v>
      </c>
      <c r="G276" s="465">
        <v>46372</v>
      </c>
    </row>
    <row r="277" spans="1:7" ht="13.5" customHeight="1">
      <c r="B277" s="465" t="s">
        <v>1802</v>
      </c>
      <c r="C277" s="465" t="s">
        <v>1801</v>
      </c>
      <c r="D277" s="455"/>
      <c r="E277" s="465">
        <v>46329</v>
      </c>
      <c r="F277" s="465">
        <v>46335</v>
      </c>
      <c r="G277" s="465">
        <v>46379</v>
      </c>
    </row>
    <row r="278" spans="1:7" ht="13.5" customHeight="1">
      <c r="B278" s="465" t="s">
        <v>1800</v>
      </c>
      <c r="C278" s="465" t="s">
        <v>1799</v>
      </c>
      <c r="D278" s="455"/>
      <c r="E278" s="465">
        <v>46336</v>
      </c>
      <c r="F278" s="465">
        <v>46342</v>
      </c>
      <c r="G278" s="465">
        <v>46386</v>
      </c>
    </row>
    <row r="279" spans="1:7" ht="13.5" customHeight="1">
      <c r="B279" s="465" t="s">
        <v>1798</v>
      </c>
      <c r="C279" s="465" t="s">
        <v>1797</v>
      </c>
      <c r="D279" s="455"/>
      <c r="E279" s="465">
        <v>46343</v>
      </c>
      <c r="F279" s="465">
        <v>46349</v>
      </c>
      <c r="G279" s="465">
        <v>46393</v>
      </c>
    </row>
    <row r="280" spans="1:7" ht="13.5" customHeight="1">
      <c r="B280" s="465" t="s">
        <v>1796</v>
      </c>
      <c r="C280" s="465" t="s">
        <v>1795</v>
      </c>
      <c r="D280" s="455"/>
      <c r="E280" s="465">
        <v>46350</v>
      </c>
      <c r="F280" s="465">
        <v>46356</v>
      </c>
      <c r="G280" s="465">
        <v>46400</v>
      </c>
    </row>
    <row r="281" spans="1:7" ht="13.5" customHeight="1">
      <c r="B281" s="465"/>
      <c r="C281" s="465"/>
      <c r="D281" s="454"/>
      <c r="E281" s="465">
        <v>46357</v>
      </c>
      <c r="F281" s="465">
        <v>46363</v>
      </c>
      <c r="G281" s="465">
        <v>46407</v>
      </c>
    </row>
    <row r="282" spans="1:7" ht="13.5" customHeight="1">
      <c r="B282" s="465"/>
      <c r="C282" s="465"/>
    </row>
    <row r="283" spans="1:7">
      <c r="A283" s="458" t="s">
        <v>1784</v>
      </c>
      <c r="B283" s="459" t="s">
        <v>4</v>
      </c>
      <c r="C283" s="459" t="s">
        <v>5</v>
      </c>
      <c r="D283" s="459" t="s">
        <v>6</v>
      </c>
      <c r="E283" s="459" t="s">
        <v>1773</v>
      </c>
      <c r="F283" s="447" t="s">
        <v>344</v>
      </c>
      <c r="G283" s="447" t="s">
        <v>305</v>
      </c>
    </row>
    <row r="284" spans="1:7">
      <c r="A284" s="411" t="s">
        <v>1794</v>
      </c>
      <c r="B284" s="457"/>
      <c r="C284" s="457"/>
      <c r="D284" s="457"/>
      <c r="E284" s="457"/>
      <c r="F284" s="447" t="s">
        <v>9</v>
      </c>
      <c r="G284" s="447" t="s">
        <v>10</v>
      </c>
    </row>
    <row r="285" spans="1:7" ht="12.75" customHeight="1">
      <c r="A285" s="462"/>
      <c r="B285" s="443" t="s">
        <v>1729</v>
      </c>
      <c r="C285" s="443"/>
      <c r="D285" s="464" t="s">
        <v>1793</v>
      </c>
      <c r="E285" s="443">
        <v>46321</v>
      </c>
      <c r="F285" s="443">
        <v>46327</v>
      </c>
      <c r="G285" s="443">
        <v>46342</v>
      </c>
    </row>
    <row r="286" spans="1:7" ht="12.75" customHeight="1">
      <c r="A286" s="462"/>
      <c r="B286" s="443" t="s">
        <v>1792</v>
      </c>
      <c r="C286" s="443" t="s">
        <v>1791</v>
      </c>
      <c r="D286" s="463"/>
      <c r="E286" s="443">
        <v>46328</v>
      </c>
      <c r="F286" s="443">
        <v>46334</v>
      </c>
      <c r="G286" s="443">
        <v>46349</v>
      </c>
    </row>
    <row r="287" spans="1:7" ht="12.75" customHeight="1">
      <c r="A287" s="462"/>
      <c r="B287" s="443" t="s">
        <v>1790</v>
      </c>
      <c r="C287" s="443" t="s">
        <v>1789</v>
      </c>
      <c r="D287" s="463"/>
      <c r="E287" s="443">
        <v>46335</v>
      </c>
      <c r="F287" s="443">
        <v>46341</v>
      </c>
      <c r="G287" s="443">
        <v>46356</v>
      </c>
    </row>
    <row r="288" spans="1:7" ht="12.75" customHeight="1">
      <c r="A288" s="462"/>
      <c r="B288" s="443" t="s">
        <v>1788</v>
      </c>
      <c r="C288" s="443" t="s">
        <v>1787</v>
      </c>
      <c r="D288" s="463"/>
      <c r="E288" s="443">
        <v>46342</v>
      </c>
      <c r="F288" s="443">
        <v>46348</v>
      </c>
      <c r="G288" s="443">
        <v>46363</v>
      </c>
    </row>
    <row r="289" spans="1:7" ht="12.75" customHeight="1">
      <c r="A289" s="462"/>
      <c r="B289" s="443" t="s">
        <v>1786</v>
      </c>
      <c r="C289" s="443" t="s">
        <v>1785</v>
      </c>
      <c r="D289" s="463"/>
      <c r="E289" s="443">
        <v>46349</v>
      </c>
      <c r="F289" s="443">
        <v>46355</v>
      </c>
      <c r="G289" s="443">
        <v>46370</v>
      </c>
    </row>
    <row r="290" spans="1:7" ht="12.75" customHeight="1">
      <c r="A290" s="462"/>
      <c r="B290" s="443"/>
      <c r="C290" s="443"/>
      <c r="D290" s="461"/>
      <c r="E290" s="443">
        <v>46356</v>
      </c>
      <c r="F290" s="443">
        <v>46362</v>
      </c>
      <c r="G290" s="443">
        <v>46377</v>
      </c>
    </row>
    <row r="291" spans="1:7">
      <c r="A291" s="458"/>
      <c r="E291" s="460"/>
    </row>
    <row r="292" spans="1:7" ht="12.75" customHeight="1">
      <c r="A292" s="458" t="s">
        <v>1784</v>
      </c>
      <c r="B292" s="459" t="s">
        <v>4</v>
      </c>
      <c r="C292" s="459" t="s">
        <v>5</v>
      </c>
      <c r="D292" s="459" t="s">
        <v>6</v>
      </c>
      <c r="E292" s="459" t="s">
        <v>1773</v>
      </c>
      <c r="F292" s="447" t="s">
        <v>344</v>
      </c>
      <c r="G292" s="447" t="s">
        <v>305</v>
      </c>
    </row>
    <row r="293" spans="1:7" ht="12.75" customHeight="1">
      <c r="A293" s="458" t="s">
        <v>1783</v>
      </c>
      <c r="B293" s="457"/>
      <c r="C293" s="457"/>
      <c r="D293" s="457"/>
      <c r="E293" s="457"/>
      <c r="F293" s="447" t="s">
        <v>9</v>
      </c>
      <c r="G293" s="447" t="s">
        <v>10</v>
      </c>
    </row>
    <row r="294" spans="1:7" ht="12.75" customHeight="1">
      <c r="B294" s="443" t="s">
        <v>1782</v>
      </c>
      <c r="C294" s="443" t="s">
        <v>459</v>
      </c>
      <c r="D294" s="456" t="s">
        <v>1781</v>
      </c>
      <c r="E294" s="443">
        <v>46322</v>
      </c>
      <c r="F294" s="443">
        <v>46328</v>
      </c>
      <c r="G294" s="443">
        <v>46343</v>
      </c>
    </row>
    <row r="295" spans="1:7" ht="12.75" customHeight="1">
      <c r="B295" s="443" t="s">
        <v>1780</v>
      </c>
      <c r="C295" s="443" t="s">
        <v>1315</v>
      </c>
      <c r="D295" s="455"/>
      <c r="E295" s="443">
        <v>46329</v>
      </c>
      <c r="F295" s="443">
        <v>46335</v>
      </c>
      <c r="G295" s="443">
        <v>46350</v>
      </c>
    </row>
    <row r="296" spans="1:7" ht="13.5" customHeight="1">
      <c r="B296" s="443" t="s">
        <v>1779</v>
      </c>
      <c r="C296" s="443" t="s">
        <v>442</v>
      </c>
      <c r="D296" s="455"/>
      <c r="E296" s="443">
        <v>46336</v>
      </c>
      <c r="F296" s="443">
        <v>46342</v>
      </c>
      <c r="G296" s="443">
        <v>46357</v>
      </c>
    </row>
    <row r="297" spans="1:7" ht="13.5" customHeight="1">
      <c r="B297" s="443" t="s">
        <v>1778</v>
      </c>
      <c r="C297" s="443" t="s">
        <v>1777</v>
      </c>
      <c r="D297" s="455"/>
      <c r="E297" s="443">
        <v>46343</v>
      </c>
      <c r="F297" s="443">
        <v>46349</v>
      </c>
      <c r="G297" s="443">
        <v>46364</v>
      </c>
    </row>
    <row r="298" spans="1:7" ht="12.75" customHeight="1">
      <c r="B298" s="443" t="s">
        <v>1776</v>
      </c>
      <c r="C298" s="443" t="s">
        <v>1775</v>
      </c>
      <c r="D298" s="455"/>
      <c r="E298" s="443">
        <v>46350</v>
      </c>
      <c r="F298" s="443">
        <v>46356</v>
      </c>
      <c r="G298" s="443">
        <v>46371</v>
      </c>
    </row>
    <row r="299" spans="1:7" ht="12.75" customHeight="1">
      <c r="B299" s="443"/>
      <c r="C299" s="443"/>
      <c r="D299" s="454"/>
      <c r="E299" s="443">
        <v>46357</v>
      </c>
      <c r="F299" s="443">
        <v>46363</v>
      </c>
      <c r="G299" s="443">
        <v>46378</v>
      </c>
    </row>
    <row r="300" spans="1:7" ht="12.75" customHeight="1">
      <c r="B300" s="432"/>
      <c r="C300" s="432"/>
    </row>
    <row r="301" spans="1:7">
      <c r="A301" s="451" t="s">
        <v>1774</v>
      </c>
      <c r="B301" s="453" t="s">
        <v>4</v>
      </c>
      <c r="C301" s="453" t="s">
        <v>5</v>
      </c>
      <c r="D301" s="453" t="s">
        <v>6</v>
      </c>
      <c r="E301" s="452" t="s">
        <v>1773</v>
      </c>
      <c r="F301" s="443" t="s">
        <v>344</v>
      </c>
      <c r="G301" s="443" t="s">
        <v>305</v>
      </c>
    </row>
    <row r="302" spans="1:7" ht="12" customHeight="1">
      <c r="A302" s="451"/>
      <c r="B302" s="450"/>
      <c r="C302" s="450"/>
      <c r="D302" s="450"/>
      <c r="E302" s="449"/>
      <c r="F302" s="448" t="s">
        <v>9</v>
      </c>
      <c r="G302" s="447" t="s">
        <v>10</v>
      </c>
    </row>
    <row r="303" spans="1:7" ht="13.5" customHeight="1">
      <c r="B303" s="443" t="s">
        <v>1772</v>
      </c>
      <c r="C303" s="443" t="s">
        <v>1771</v>
      </c>
      <c r="D303" s="446" t="s">
        <v>1743</v>
      </c>
      <c r="E303" s="443">
        <v>46325</v>
      </c>
      <c r="F303" s="443">
        <v>46332</v>
      </c>
      <c r="G303" s="443">
        <v>46347</v>
      </c>
    </row>
    <row r="304" spans="1:7" ht="13.5" customHeight="1">
      <c r="B304" s="443" t="s">
        <v>1770</v>
      </c>
      <c r="C304" s="443" t="s">
        <v>1769</v>
      </c>
      <c r="D304" s="445"/>
      <c r="E304" s="443">
        <v>46332</v>
      </c>
      <c r="F304" s="443">
        <v>46339</v>
      </c>
      <c r="G304" s="443">
        <v>46354</v>
      </c>
    </row>
    <row r="305" spans="1:7" ht="13.5" customHeight="1">
      <c r="B305" s="443" t="s">
        <v>1768</v>
      </c>
      <c r="C305" s="443" t="s">
        <v>1767</v>
      </c>
      <c r="D305" s="445"/>
      <c r="E305" s="443">
        <v>46339</v>
      </c>
      <c r="F305" s="443">
        <v>46346</v>
      </c>
      <c r="G305" s="443">
        <v>46361</v>
      </c>
    </row>
    <row r="306" spans="1:7" ht="13.5" customHeight="1">
      <c r="B306" s="443" t="s">
        <v>1766</v>
      </c>
      <c r="C306" s="443" t="s">
        <v>1765</v>
      </c>
      <c r="D306" s="445"/>
      <c r="E306" s="443">
        <v>46346</v>
      </c>
      <c r="F306" s="443">
        <v>46353</v>
      </c>
      <c r="G306" s="443">
        <v>46368</v>
      </c>
    </row>
    <row r="307" spans="1:7" ht="13.5" customHeight="1">
      <c r="B307" s="443"/>
      <c r="C307" s="443"/>
      <c r="D307" s="444"/>
      <c r="E307" s="443">
        <v>46353</v>
      </c>
      <c r="F307" s="443">
        <v>46360</v>
      </c>
      <c r="G307" s="443">
        <v>46375</v>
      </c>
    </row>
    <row r="308" spans="1:7" s="412" customFormat="1" ht="12.75" customHeight="1">
      <c r="B308" s="431"/>
    </row>
    <row r="309" spans="1:7" s="412" customFormat="1" ht="12.75" customHeight="1">
      <c r="A309" s="425" t="s">
        <v>1764</v>
      </c>
      <c r="B309" s="436" t="s">
        <v>4</v>
      </c>
      <c r="C309" s="436" t="s">
        <v>5</v>
      </c>
      <c r="D309" s="436" t="s">
        <v>6</v>
      </c>
      <c r="E309" s="436" t="s">
        <v>1722</v>
      </c>
      <c r="F309" s="437" t="s">
        <v>344</v>
      </c>
      <c r="G309" s="437" t="s">
        <v>1763</v>
      </c>
    </row>
    <row r="310" spans="1:7" s="412" customFormat="1" ht="12.75" customHeight="1">
      <c r="A310" s="425" t="s">
        <v>1753</v>
      </c>
      <c r="B310" s="434"/>
      <c r="C310" s="434"/>
      <c r="D310" s="434"/>
      <c r="E310" s="434"/>
      <c r="F310" s="437" t="s">
        <v>9</v>
      </c>
      <c r="G310" s="437" t="s">
        <v>10</v>
      </c>
    </row>
    <row r="311" spans="1:7" s="412" customFormat="1" ht="12.75" customHeight="1">
      <c r="A311" s="425"/>
      <c r="B311" s="433" t="s">
        <v>1729</v>
      </c>
      <c r="C311" s="433"/>
      <c r="D311" s="442" t="s">
        <v>1755</v>
      </c>
      <c r="E311" s="433">
        <v>46322</v>
      </c>
      <c r="F311" s="433">
        <v>46329</v>
      </c>
      <c r="G311" s="433">
        <v>46349</v>
      </c>
    </row>
    <row r="312" spans="1:7" s="412" customFormat="1" ht="12.75" customHeight="1">
      <c r="A312" s="425"/>
      <c r="B312" s="433" t="s">
        <v>1762</v>
      </c>
      <c r="C312" s="433" t="s">
        <v>1761</v>
      </c>
      <c r="D312" s="441"/>
      <c r="E312" s="433">
        <v>46329</v>
      </c>
      <c r="F312" s="433">
        <v>46336</v>
      </c>
      <c r="G312" s="433">
        <v>46356</v>
      </c>
    </row>
    <row r="313" spans="1:7" s="412" customFormat="1" ht="12.75" customHeight="1">
      <c r="A313" s="425"/>
      <c r="B313" s="433" t="s">
        <v>1760</v>
      </c>
      <c r="C313" s="433" t="s">
        <v>1759</v>
      </c>
      <c r="D313" s="441"/>
      <c r="E313" s="433">
        <v>46336</v>
      </c>
      <c r="F313" s="433">
        <v>46343</v>
      </c>
      <c r="G313" s="433">
        <v>46363</v>
      </c>
    </row>
    <row r="314" spans="1:7" s="412" customFormat="1" ht="12.75" customHeight="1">
      <c r="A314" s="425"/>
      <c r="B314" s="433" t="s">
        <v>1758</v>
      </c>
      <c r="C314" s="433" t="s">
        <v>441</v>
      </c>
      <c r="D314" s="441"/>
      <c r="E314" s="433">
        <v>46343</v>
      </c>
      <c r="F314" s="433">
        <v>46350</v>
      </c>
      <c r="G314" s="433">
        <v>46370</v>
      </c>
    </row>
    <row r="315" spans="1:7" s="412" customFormat="1" ht="12.75" customHeight="1">
      <c r="A315" s="425"/>
      <c r="B315" s="433"/>
      <c r="C315" s="433"/>
      <c r="D315" s="440"/>
      <c r="E315" s="433">
        <v>46350</v>
      </c>
      <c r="F315" s="433">
        <v>46357</v>
      </c>
      <c r="G315" s="433">
        <v>46377</v>
      </c>
    </row>
    <row r="316" spans="1:7" s="412" customFormat="1" ht="12.75" customHeight="1">
      <c r="A316" s="431"/>
      <c r="B316" s="439"/>
      <c r="C316" s="439"/>
    </row>
    <row r="317" spans="1:7" s="412" customFormat="1" ht="12.75" customHeight="1">
      <c r="A317" s="425" t="s">
        <v>1757</v>
      </c>
      <c r="B317" s="436" t="s">
        <v>4</v>
      </c>
      <c r="C317" s="436" t="s">
        <v>5</v>
      </c>
      <c r="D317" s="436" t="s">
        <v>6</v>
      </c>
      <c r="E317" s="436" t="s">
        <v>1722</v>
      </c>
      <c r="F317" s="437" t="s">
        <v>344</v>
      </c>
      <c r="G317" s="437" t="s">
        <v>1756</v>
      </c>
    </row>
    <row r="318" spans="1:7" s="412" customFormat="1" ht="12.75" customHeight="1">
      <c r="A318" s="425" t="s">
        <v>1753</v>
      </c>
      <c r="B318" s="434"/>
      <c r="C318" s="434"/>
      <c r="D318" s="434"/>
      <c r="E318" s="434"/>
      <c r="F318" s="437" t="s">
        <v>9</v>
      </c>
      <c r="G318" s="437" t="s">
        <v>10</v>
      </c>
    </row>
    <row r="319" spans="1:7" s="412" customFormat="1" ht="12.75" customHeight="1">
      <c r="A319" s="425"/>
      <c r="B319" s="433" t="s">
        <v>1752</v>
      </c>
      <c r="C319" s="433" t="s">
        <v>428</v>
      </c>
      <c r="D319" s="436" t="s">
        <v>1755</v>
      </c>
      <c r="E319" s="433">
        <v>46322</v>
      </c>
      <c r="F319" s="433">
        <v>46329</v>
      </c>
      <c r="G319" s="433">
        <v>46357</v>
      </c>
    </row>
    <row r="320" spans="1:7" s="412" customFormat="1" ht="12.75" customHeight="1">
      <c r="A320" s="425"/>
      <c r="B320" s="433" t="s">
        <v>1750</v>
      </c>
      <c r="C320" s="433" t="s">
        <v>1749</v>
      </c>
      <c r="D320" s="435"/>
      <c r="E320" s="433">
        <v>46329</v>
      </c>
      <c r="F320" s="433">
        <v>46336</v>
      </c>
      <c r="G320" s="433">
        <v>46364</v>
      </c>
    </row>
    <row r="321" spans="1:7" s="412" customFormat="1" ht="12.75" customHeight="1">
      <c r="A321" s="425"/>
      <c r="B321" s="433" t="s">
        <v>1729</v>
      </c>
      <c r="C321" s="433"/>
      <c r="D321" s="435"/>
      <c r="E321" s="433">
        <v>46336</v>
      </c>
      <c r="F321" s="433">
        <v>46343</v>
      </c>
      <c r="G321" s="433">
        <v>46371</v>
      </c>
    </row>
    <row r="322" spans="1:7" s="412" customFormat="1" ht="12.75" customHeight="1">
      <c r="A322" s="425"/>
      <c r="B322" s="433" t="s">
        <v>1748</v>
      </c>
      <c r="C322" s="433" t="s">
        <v>1747</v>
      </c>
      <c r="D322" s="435"/>
      <c r="E322" s="433">
        <v>46343</v>
      </c>
      <c r="F322" s="433">
        <v>46350</v>
      </c>
      <c r="G322" s="433">
        <v>46378</v>
      </c>
    </row>
    <row r="323" spans="1:7" s="412" customFormat="1" ht="12.75" customHeight="1">
      <c r="A323" s="425"/>
      <c r="B323" s="433"/>
      <c r="C323" s="433"/>
      <c r="D323" s="434"/>
      <c r="E323" s="433">
        <v>46350</v>
      </c>
      <c r="F323" s="433">
        <v>46357</v>
      </c>
      <c r="G323" s="433">
        <v>46385</v>
      </c>
    </row>
    <row r="324" spans="1:7" s="412" customFormat="1" ht="12.75" customHeight="1">
      <c r="A324" s="425"/>
      <c r="B324" s="432"/>
      <c r="C324" s="432"/>
      <c r="D324" s="438"/>
      <c r="E324" s="431"/>
      <c r="F324" s="431"/>
      <c r="G324" s="431"/>
    </row>
    <row r="325" spans="1:7" s="412" customFormat="1" ht="12.75" customHeight="1">
      <c r="A325" s="425" t="s">
        <v>1754</v>
      </c>
      <c r="B325" s="436" t="s">
        <v>4</v>
      </c>
      <c r="C325" s="436" t="s">
        <v>5</v>
      </c>
      <c r="D325" s="436" t="s">
        <v>6</v>
      </c>
      <c r="E325" s="436" t="s">
        <v>1722</v>
      </c>
      <c r="F325" s="437" t="s">
        <v>344</v>
      </c>
      <c r="G325" s="437" t="s">
        <v>1754</v>
      </c>
    </row>
    <row r="326" spans="1:7" s="412" customFormat="1" ht="12.75" customHeight="1">
      <c r="A326" s="425" t="s">
        <v>1753</v>
      </c>
      <c r="B326" s="434"/>
      <c r="C326" s="434"/>
      <c r="D326" s="434"/>
      <c r="E326" s="434"/>
      <c r="F326" s="437" t="s">
        <v>9</v>
      </c>
      <c r="G326" s="437" t="s">
        <v>10</v>
      </c>
    </row>
    <row r="327" spans="1:7" s="412" customFormat="1" ht="12.75" customHeight="1">
      <c r="A327" s="425"/>
      <c r="B327" s="433" t="s">
        <v>1752</v>
      </c>
      <c r="C327" s="433" t="s">
        <v>428</v>
      </c>
      <c r="D327" s="436" t="s">
        <v>1751</v>
      </c>
      <c r="E327" s="433">
        <v>46322</v>
      </c>
      <c r="F327" s="433">
        <v>46329</v>
      </c>
      <c r="G327" s="433">
        <v>46347</v>
      </c>
    </row>
    <row r="328" spans="1:7" s="412" customFormat="1" ht="12.75" customHeight="1">
      <c r="A328" s="425"/>
      <c r="B328" s="433" t="s">
        <v>1750</v>
      </c>
      <c r="C328" s="433" t="s">
        <v>1749</v>
      </c>
      <c r="D328" s="435"/>
      <c r="E328" s="433">
        <v>46329</v>
      </c>
      <c r="F328" s="433">
        <v>46336</v>
      </c>
      <c r="G328" s="433">
        <v>46354</v>
      </c>
    </row>
    <row r="329" spans="1:7" s="412" customFormat="1" ht="12.75" customHeight="1">
      <c r="A329" s="425"/>
      <c r="B329" s="433" t="s">
        <v>1729</v>
      </c>
      <c r="C329" s="433"/>
      <c r="D329" s="435"/>
      <c r="E329" s="433">
        <v>46336</v>
      </c>
      <c r="F329" s="433">
        <v>46343</v>
      </c>
      <c r="G329" s="433">
        <v>46361</v>
      </c>
    </row>
    <row r="330" spans="1:7" s="412" customFormat="1" ht="12.75" customHeight="1">
      <c r="A330" s="425"/>
      <c r="B330" s="433" t="s">
        <v>1748</v>
      </c>
      <c r="C330" s="433" t="s">
        <v>1747</v>
      </c>
      <c r="D330" s="435"/>
      <c r="E330" s="433">
        <v>46343</v>
      </c>
      <c r="F330" s="433">
        <v>46350</v>
      </c>
      <c r="G330" s="433">
        <v>46368</v>
      </c>
    </row>
    <row r="331" spans="1:7" s="412" customFormat="1" ht="12.75" customHeight="1">
      <c r="A331" s="425"/>
      <c r="B331" s="433"/>
      <c r="C331" s="433"/>
      <c r="D331" s="434"/>
      <c r="E331" s="433">
        <v>46350</v>
      </c>
      <c r="F331" s="433">
        <v>46357</v>
      </c>
      <c r="G331" s="433">
        <v>46375</v>
      </c>
    </row>
    <row r="332" spans="1:7" s="412" customFormat="1" ht="12.75" customHeight="1">
      <c r="A332" s="425"/>
      <c r="B332" s="432"/>
      <c r="C332" s="432"/>
      <c r="D332" s="425"/>
      <c r="E332" s="431"/>
      <c r="F332" s="431"/>
      <c r="G332" s="431"/>
    </row>
    <row r="333" spans="1:7" s="412" customFormat="1" ht="12.75" customHeight="1">
      <c r="A333" s="425" t="s">
        <v>1736</v>
      </c>
      <c r="B333" s="420" t="s">
        <v>4</v>
      </c>
      <c r="C333" s="420" t="s">
        <v>5</v>
      </c>
      <c r="D333" s="418" t="s">
        <v>6</v>
      </c>
      <c r="E333" s="418" t="s">
        <v>1722</v>
      </c>
      <c r="F333" s="417" t="s">
        <v>344</v>
      </c>
      <c r="G333" s="417" t="s">
        <v>319</v>
      </c>
    </row>
    <row r="334" spans="1:7" s="412" customFormat="1" ht="12.75" customHeight="1">
      <c r="A334" s="425" t="s">
        <v>1746</v>
      </c>
      <c r="B334" s="419"/>
      <c r="C334" s="419"/>
      <c r="D334" s="418"/>
      <c r="E334" s="418"/>
      <c r="F334" s="417" t="s">
        <v>9</v>
      </c>
      <c r="G334" s="417" t="s">
        <v>10</v>
      </c>
    </row>
    <row r="335" spans="1:7" s="412" customFormat="1" ht="12.75" customHeight="1">
      <c r="A335" s="425"/>
      <c r="B335" s="423" t="s">
        <v>1745</v>
      </c>
      <c r="C335" s="423" t="s">
        <v>1744</v>
      </c>
      <c r="D335" s="428" t="s">
        <v>1743</v>
      </c>
      <c r="E335" s="423">
        <v>46323</v>
      </c>
      <c r="F335" s="423">
        <v>46330</v>
      </c>
      <c r="G335" s="423">
        <v>46361</v>
      </c>
    </row>
    <row r="336" spans="1:7" s="412" customFormat="1" ht="12.75" customHeight="1">
      <c r="A336" s="425"/>
      <c r="B336" s="423" t="s">
        <v>1742</v>
      </c>
      <c r="C336" s="423" t="s">
        <v>1741</v>
      </c>
      <c r="D336" s="426"/>
      <c r="E336" s="423">
        <v>46330</v>
      </c>
      <c r="F336" s="423">
        <v>46337</v>
      </c>
      <c r="G336" s="423">
        <v>46368</v>
      </c>
    </row>
    <row r="337" spans="1:7" s="412" customFormat="1" ht="12.75" customHeight="1">
      <c r="A337" s="425"/>
      <c r="B337" s="423" t="s">
        <v>1740</v>
      </c>
      <c r="C337" s="423" t="s">
        <v>1739</v>
      </c>
      <c r="D337" s="426"/>
      <c r="E337" s="423">
        <v>46337</v>
      </c>
      <c r="F337" s="423">
        <v>46344</v>
      </c>
      <c r="G337" s="423">
        <v>46375</v>
      </c>
    </row>
    <row r="338" spans="1:7" s="412" customFormat="1" ht="12.75" customHeight="1">
      <c r="A338" s="425"/>
      <c r="B338" s="423" t="s">
        <v>1738</v>
      </c>
      <c r="C338" s="423" t="s">
        <v>1737</v>
      </c>
      <c r="D338" s="426"/>
      <c r="E338" s="423">
        <v>46344</v>
      </c>
      <c r="F338" s="423">
        <v>46351</v>
      </c>
      <c r="G338" s="423">
        <v>46382</v>
      </c>
    </row>
    <row r="339" spans="1:7" s="412" customFormat="1" ht="12.75" customHeight="1">
      <c r="A339" s="425"/>
      <c r="B339" s="423"/>
      <c r="C339" s="423"/>
      <c r="D339" s="424"/>
      <c r="E339" s="423">
        <v>46351</v>
      </c>
      <c r="F339" s="423">
        <v>46358</v>
      </c>
      <c r="G339" s="423">
        <v>46389</v>
      </c>
    </row>
    <row r="340" spans="1:7" s="412" customFormat="1" ht="12.75" customHeight="1">
      <c r="A340" s="425"/>
      <c r="B340" s="429"/>
      <c r="C340" s="429"/>
      <c r="D340" s="430"/>
      <c r="E340" s="429"/>
      <c r="F340" s="429"/>
      <c r="G340" s="429"/>
    </row>
    <row r="341" spans="1:7" s="412" customFormat="1" ht="12.75" customHeight="1">
      <c r="A341" s="425" t="s">
        <v>1736</v>
      </c>
      <c r="B341" s="420" t="s">
        <v>4</v>
      </c>
      <c r="C341" s="420" t="s">
        <v>5</v>
      </c>
      <c r="D341" s="418" t="s">
        <v>6</v>
      </c>
      <c r="E341" s="418" t="s">
        <v>1722</v>
      </c>
      <c r="F341" s="417" t="s">
        <v>344</v>
      </c>
      <c r="G341" s="417" t="s">
        <v>1736</v>
      </c>
    </row>
    <row r="342" spans="1:7" s="412" customFormat="1" ht="12.75" customHeight="1">
      <c r="A342" s="425" t="s">
        <v>1735</v>
      </c>
      <c r="B342" s="419"/>
      <c r="C342" s="419"/>
      <c r="D342" s="418"/>
      <c r="E342" s="418"/>
      <c r="F342" s="417" t="s">
        <v>9</v>
      </c>
      <c r="G342" s="417" t="s">
        <v>10</v>
      </c>
    </row>
    <row r="343" spans="1:7" s="412" customFormat="1" ht="12.75" customHeight="1">
      <c r="A343" s="425"/>
      <c r="B343" s="423" t="s">
        <v>1734</v>
      </c>
      <c r="C343" s="423" t="s">
        <v>1733</v>
      </c>
      <c r="D343" s="428" t="s">
        <v>1732</v>
      </c>
      <c r="E343" s="423">
        <v>46323</v>
      </c>
      <c r="F343" s="423">
        <v>46330</v>
      </c>
      <c r="G343" s="423">
        <v>46361</v>
      </c>
    </row>
    <row r="344" spans="1:7" s="412" customFormat="1" ht="12.75" customHeight="1">
      <c r="B344" s="423" t="s">
        <v>1731</v>
      </c>
      <c r="C344" s="423" t="s">
        <v>1730</v>
      </c>
      <c r="D344" s="426"/>
      <c r="E344" s="423">
        <v>46330</v>
      </c>
      <c r="F344" s="423">
        <v>46337</v>
      </c>
      <c r="G344" s="423">
        <v>46368</v>
      </c>
    </row>
    <row r="345" spans="1:7" s="412" customFormat="1" ht="12.75" customHeight="1">
      <c r="B345" s="427" t="s">
        <v>1729</v>
      </c>
      <c r="C345" s="423" t="s">
        <v>1728</v>
      </c>
      <c r="D345" s="426"/>
      <c r="E345" s="423">
        <v>46337</v>
      </c>
      <c r="F345" s="423">
        <v>46344</v>
      </c>
      <c r="G345" s="423">
        <v>46375</v>
      </c>
    </row>
    <row r="346" spans="1:7" s="412" customFormat="1" ht="12.75" customHeight="1">
      <c r="A346" s="425"/>
      <c r="B346" s="423" t="s">
        <v>1727</v>
      </c>
      <c r="C346" s="423" t="s">
        <v>1726</v>
      </c>
      <c r="D346" s="426"/>
      <c r="E346" s="423">
        <v>46344</v>
      </c>
      <c r="F346" s="423">
        <v>46351</v>
      </c>
      <c r="G346" s="423">
        <v>46382</v>
      </c>
    </row>
    <row r="347" spans="1:7" s="412" customFormat="1" ht="12.75" customHeight="1">
      <c r="A347" s="425"/>
      <c r="B347" s="423" t="s">
        <v>1725</v>
      </c>
      <c r="C347" s="423" t="s">
        <v>1724</v>
      </c>
      <c r="D347" s="424"/>
      <c r="E347" s="423">
        <v>46351</v>
      </c>
      <c r="F347" s="423">
        <v>46358</v>
      </c>
      <c r="G347" s="423">
        <v>46389</v>
      </c>
    </row>
    <row r="348" spans="1:7" s="412" customFormat="1">
      <c r="C348" s="422"/>
      <c r="D348" s="422"/>
      <c r="E348" s="422"/>
      <c r="G348" s="421"/>
    </row>
    <row r="349" spans="1:7" s="412" customFormat="1">
      <c r="A349" s="412" t="s">
        <v>1723</v>
      </c>
      <c r="B349" s="420" t="s">
        <v>4</v>
      </c>
      <c r="C349" s="418" t="s">
        <v>5</v>
      </c>
      <c r="D349" s="418" t="s">
        <v>6</v>
      </c>
      <c r="E349" s="418" t="s">
        <v>1722</v>
      </c>
      <c r="F349" s="417" t="s">
        <v>344</v>
      </c>
      <c r="G349" s="417" t="s">
        <v>324</v>
      </c>
    </row>
    <row r="350" spans="1:7" s="412" customFormat="1">
      <c r="A350" s="412" t="s">
        <v>1721</v>
      </c>
      <c r="B350" s="419"/>
      <c r="C350" s="418"/>
      <c r="D350" s="418"/>
      <c r="E350" s="418"/>
      <c r="F350" s="417" t="s">
        <v>9</v>
      </c>
      <c r="G350" s="417" t="s">
        <v>10</v>
      </c>
    </row>
    <row r="351" spans="1:7" s="412" customFormat="1" ht="13.5" customHeight="1">
      <c r="B351" s="413" t="s">
        <v>1720</v>
      </c>
      <c r="C351" s="413" t="s">
        <v>1719</v>
      </c>
      <c r="D351" s="416" t="s">
        <v>1718</v>
      </c>
      <c r="E351" s="413">
        <v>46323</v>
      </c>
      <c r="F351" s="413">
        <v>46331</v>
      </c>
      <c r="G351" s="413">
        <v>46373</v>
      </c>
    </row>
    <row r="352" spans="1:7" s="412" customFormat="1" ht="13.5" customHeight="1">
      <c r="B352" s="413" t="s">
        <v>1717</v>
      </c>
      <c r="C352" s="413" t="s">
        <v>1716</v>
      </c>
      <c r="D352" s="415"/>
      <c r="E352" s="413">
        <v>46330</v>
      </c>
      <c r="F352" s="413">
        <v>46338</v>
      </c>
      <c r="G352" s="413">
        <v>46380</v>
      </c>
    </row>
    <row r="353" spans="2:7" s="412" customFormat="1" ht="13.5" customHeight="1">
      <c r="B353" s="413" t="s">
        <v>1715</v>
      </c>
      <c r="C353" s="413" t="s">
        <v>1714</v>
      </c>
      <c r="D353" s="415"/>
      <c r="E353" s="413">
        <v>46337</v>
      </c>
      <c r="F353" s="413">
        <v>46345</v>
      </c>
      <c r="G353" s="413">
        <v>46387</v>
      </c>
    </row>
    <row r="354" spans="2:7" s="412" customFormat="1" ht="13.5" customHeight="1">
      <c r="B354" s="413" t="s">
        <v>1713</v>
      </c>
      <c r="C354" s="413" t="s">
        <v>1712</v>
      </c>
      <c r="D354" s="415"/>
      <c r="E354" s="413">
        <v>46344</v>
      </c>
      <c r="F354" s="413">
        <v>46352</v>
      </c>
      <c r="G354" s="413">
        <v>46394</v>
      </c>
    </row>
    <row r="355" spans="2:7" s="412" customFormat="1" ht="13.5" customHeight="1">
      <c r="B355" s="413" t="s">
        <v>1711</v>
      </c>
      <c r="C355" s="413" t="s">
        <v>1710</v>
      </c>
      <c r="D355" s="414"/>
      <c r="E355" s="413">
        <v>46351</v>
      </c>
      <c r="F355" s="413">
        <v>46359</v>
      </c>
      <c r="G355" s="413">
        <v>46401</v>
      </c>
    </row>
  </sheetData>
  <mergeCells count="189">
    <mergeCell ref="D274:D275"/>
    <mergeCell ref="E234:E235"/>
    <mergeCell ref="E186:E187"/>
    <mergeCell ref="E250:E251"/>
    <mergeCell ref="E266:E267"/>
    <mergeCell ref="E258:E259"/>
    <mergeCell ref="E349:E350"/>
    <mergeCell ref="E325:E326"/>
    <mergeCell ref="D96:D101"/>
    <mergeCell ref="D180:D184"/>
    <mergeCell ref="D188:D192"/>
    <mergeCell ref="D196:D200"/>
    <mergeCell ref="D204:D208"/>
    <mergeCell ref="D212:D216"/>
    <mergeCell ref="B226:B227"/>
    <mergeCell ref="C226:C227"/>
    <mergeCell ref="D226:D227"/>
    <mergeCell ref="E226:E227"/>
    <mergeCell ref="D218:D219"/>
    <mergeCell ref="E242:E243"/>
    <mergeCell ref="C144:C145"/>
    <mergeCell ref="E170:E171"/>
    <mergeCell ref="E178:E179"/>
    <mergeCell ref="B210:B211"/>
    <mergeCell ref="E218:E219"/>
    <mergeCell ref="D210:D211"/>
    <mergeCell ref="B218:B219"/>
    <mergeCell ref="D170:D171"/>
    <mergeCell ref="D194:D195"/>
    <mergeCell ref="D202:D203"/>
    <mergeCell ref="E51:E52"/>
    <mergeCell ref="E210:E211"/>
    <mergeCell ref="E127:E128"/>
    <mergeCell ref="E161:E162"/>
    <mergeCell ref="E194:E195"/>
    <mergeCell ref="D119:D120"/>
    <mergeCell ref="E111:E112"/>
    <mergeCell ref="E202:E203"/>
    <mergeCell ref="D135:D136"/>
    <mergeCell ref="D144:D145"/>
    <mergeCell ref="E341:E342"/>
    <mergeCell ref="E333:E334"/>
    <mergeCell ref="E317:E318"/>
    <mergeCell ref="E309:E310"/>
    <mergeCell ref="B274:B275"/>
    <mergeCell ref="D292:D293"/>
    <mergeCell ref="B333:B334"/>
    <mergeCell ref="E301:E302"/>
    <mergeCell ref="E292:E293"/>
    <mergeCell ref="D276:D281"/>
    <mergeCell ref="B119:B120"/>
    <mergeCell ref="C161:C162"/>
    <mergeCell ref="D127:D128"/>
    <mergeCell ref="D111:D112"/>
    <mergeCell ref="C218:C219"/>
    <mergeCell ref="C194:C195"/>
    <mergeCell ref="C186:C187"/>
    <mergeCell ref="C135:C136"/>
    <mergeCell ref="C170:C171"/>
    <mergeCell ref="C178:C179"/>
    <mergeCell ref="B144:B145"/>
    <mergeCell ref="B202:B203"/>
    <mergeCell ref="B153:B154"/>
    <mergeCell ref="B186:B187"/>
    <mergeCell ref="B194:B195"/>
    <mergeCell ref="B135:B136"/>
    <mergeCell ref="D16:D17"/>
    <mergeCell ref="E16:E17"/>
    <mergeCell ref="B16:B17"/>
    <mergeCell ref="C16:C17"/>
    <mergeCell ref="D186:D187"/>
    <mergeCell ref="B103:B104"/>
    <mergeCell ref="B94:B95"/>
    <mergeCell ref="B111:B112"/>
    <mergeCell ref="B127:B128"/>
    <mergeCell ref="B178:B179"/>
    <mergeCell ref="A1:G1"/>
    <mergeCell ref="A4:G4"/>
    <mergeCell ref="B7:B8"/>
    <mergeCell ref="E7:E8"/>
    <mergeCell ref="C7:C8"/>
    <mergeCell ref="D7:D8"/>
    <mergeCell ref="B25:B26"/>
    <mergeCell ref="B77:B78"/>
    <mergeCell ref="C77:C78"/>
    <mergeCell ref="D77:D78"/>
    <mergeCell ref="E77:E78"/>
    <mergeCell ref="D34:D35"/>
    <mergeCell ref="E34:E35"/>
    <mergeCell ref="B34:B35"/>
    <mergeCell ref="C34:C35"/>
    <mergeCell ref="B51:B52"/>
    <mergeCell ref="B349:B350"/>
    <mergeCell ref="C292:C293"/>
    <mergeCell ref="B43:B44"/>
    <mergeCell ref="C43:C44"/>
    <mergeCell ref="D43:D44"/>
    <mergeCell ref="E43:E44"/>
    <mergeCell ref="E283:E284"/>
    <mergeCell ref="E274:E275"/>
    <mergeCell ref="B161:B162"/>
    <mergeCell ref="B170:B171"/>
    <mergeCell ref="B59:B60"/>
    <mergeCell ref="C59:C60"/>
    <mergeCell ref="E68:E69"/>
    <mergeCell ref="E59:E60"/>
    <mergeCell ref="B86:B87"/>
    <mergeCell ref="B68:B69"/>
    <mergeCell ref="E144:E145"/>
    <mergeCell ref="E153:E154"/>
    <mergeCell ref="C119:C120"/>
    <mergeCell ref="C127:C128"/>
    <mergeCell ref="C153:C154"/>
    <mergeCell ref="D25:D26"/>
    <mergeCell ref="C25:C26"/>
    <mergeCell ref="E25:E26"/>
    <mergeCell ref="C51:C52"/>
    <mergeCell ref="D51:D52"/>
    <mergeCell ref="D178:D179"/>
    <mergeCell ref="E119:E120"/>
    <mergeCell ref="D94:D95"/>
    <mergeCell ref="E103:E104"/>
    <mergeCell ref="C103:C104"/>
    <mergeCell ref="D103:D104"/>
    <mergeCell ref="E135:E136"/>
    <mergeCell ref="C111:C112"/>
    <mergeCell ref="D153:D154"/>
    <mergeCell ref="D161:D162"/>
    <mergeCell ref="E86:E87"/>
    <mergeCell ref="D59:D60"/>
    <mergeCell ref="C68:C69"/>
    <mergeCell ref="E94:E95"/>
    <mergeCell ref="C94:C95"/>
    <mergeCell ref="D68:D69"/>
    <mergeCell ref="C86:C87"/>
    <mergeCell ref="D86:D87"/>
    <mergeCell ref="D234:D235"/>
    <mergeCell ref="C258:C259"/>
    <mergeCell ref="D258:D259"/>
    <mergeCell ref="D244:D248"/>
    <mergeCell ref="B234:B235"/>
    <mergeCell ref="C234:C235"/>
    <mergeCell ref="D252:D256"/>
    <mergeCell ref="B242:B243"/>
    <mergeCell ref="B266:B267"/>
    <mergeCell ref="C250:C251"/>
    <mergeCell ref="B250:B251"/>
    <mergeCell ref="B258:B259"/>
    <mergeCell ref="C266:C267"/>
    <mergeCell ref="B317:B318"/>
    <mergeCell ref="D283:D284"/>
    <mergeCell ref="C325:C326"/>
    <mergeCell ref="D325:D326"/>
    <mergeCell ref="B301:B302"/>
    <mergeCell ref="C349:C350"/>
    <mergeCell ref="C301:C302"/>
    <mergeCell ref="B292:B293"/>
    <mergeCell ref="D285:D290"/>
    <mergeCell ref="D294:D299"/>
    <mergeCell ref="B283:B284"/>
    <mergeCell ref="C309:C310"/>
    <mergeCell ref="B325:B326"/>
    <mergeCell ref="D349:D350"/>
    <mergeCell ref="B309:B310"/>
    <mergeCell ref="D333:D334"/>
    <mergeCell ref="D309:D310"/>
    <mergeCell ref="B341:B342"/>
    <mergeCell ref="C341:C342"/>
    <mergeCell ref="C317:C318"/>
    <mergeCell ref="C210:C211"/>
    <mergeCell ref="C202:C203"/>
    <mergeCell ref="D303:D307"/>
    <mergeCell ref="D311:D315"/>
    <mergeCell ref="D319:D323"/>
    <mergeCell ref="D327:D331"/>
    <mergeCell ref="C283:C284"/>
    <mergeCell ref="D301:D302"/>
    <mergeCell ref="D317:D318"/>
    <mergeCell ref="D250:D251"/>
    <mergeCell ref="D343:D347"/>
    <mergeCell ref="D351:D355"/>
    <mergeCell ref="C274:C275"/>
    <mergeCell ref="D266:D267"/>
    <mergeCell ref="D341:D342"/>
    <mergeCell ref="C242:C243"/>
    <mergeCell ref="D242:D243"/>
    <mergeCell ref="D335:D339"/>
    <mergeCell ref="C333:C334"/>
    <mergeCell ref="D260:D264"/>
  </mergeCells>
  <phoneticPr fontId="49" type="noConversion"/>
  <hyperlinks>
    <hyperlink ref="B228" r:id="rId1" display="https://www.maersk.com.cn/schedules/vesselSchedules?vesselCode=I1E&amp;fromDate=2026-11-01"/>
    <hyperlink ref="B229" r:id="rId2" display="https://www.maersk.com.cn/schedules/vesselSchedules?vesselCode=L2W&amp;fromDate=2026-11-01"/>
    <hyperlink ref="B230" r:id="rId3" display="https://www.maersk.com.cn/schedules/vesselSchedules?vesselCode=L2X&amp;fromDate=2026-11-01"/>
    <hyperlink ref="B231" r:id="rId4" display="https://www.maersk.com.cn/schedules/vesselSchedules?vesselCode=0KZ&amp;fromDate=2026-11-01"/>
    <hyperlink ref="B188" r:id="rId5" display="https://www.maersk.com.cn/schedules/vesselSchedules?vesselCode=I1E&amp;fromDate=2026-11-01"/>
    <hyperlink ref="B189" r:id="rId6" display="https://www.maersk.com.cn/schedules/vesselSchedules?vesselCode=L2W&amp;fromDate=2026-11-01"/>
    <hyperlink ref="B190" r:id="rId7" display="https://www.maersk.com.cn/schedules/vesselSchedules?vesselCode=L2X&amp;fromDate=2026-11-01"/>
    <hyperlink ref="B192" r:id="rId8" display="https://www.maersk.com.cn/schedules/vesselSchedules?vesselCode=H7B&amp;fromDate=2026-11-29"/>
    <hyperlink ref="B191" r:id="rId9" display="https://www.maersk.com.cn/schedules/vesselSchedules?vesselCode=H7L&amp;fromDate=2026-10-13"/>
    <hyperlink ref="B204" r:id="rId10" display="https://www.maersk.com.cn/schedules/vesselSchedules?vesselCode=I1E&amp;fromDate=2026-11-01"/>
    <hyperlink ref="B205" r:id="rId11" display="https://www.maersk.com.cn/schedules/vesselSchedules?vesselCode=L2W&amp;fromDate=2026-11-01"/>
    <hyperlink ref="B206" r:id="rId12" display="https://www.maersk.com.cn/schedules/vesselSchedules?vesselCode=L2X&amp;fromDate=2026-11-01"/>
    <hyperlink ref="B208" r:id="rId13" display="https://www.maersk.com.cn/schedules/vesselSchedules?vesselCode=H7B&amp;fromDate=2026-11-29"/>
    <hyperlink ref="B207" r:id="rId14" display="https://www.maersk.com.cn/schedules/vesselSchedules?vesselCode=H7L&amp;fromDate=2026-10-13"/>
    <hyperlink ref="B220" r:id="rId15" display="https://www.maersk.com.cn/schedules/vesselSchedules?vesselCode=I1E&amp;fromDate=2026-11-01"/>
    <hyperlink ref="B221" r:id="rId16" display="https://www.maersk.com.cn/schedules/vesselSchedules?vesselCode=L2W&amp;fromDate=2026-11-01"/>
    <hyperlink ref="B222" r:id="rId17" display="https://www.maersk.com.cn/schedules/vesselSchedules?vesselCode=L2X&amp;fromDate=2026-11-01"/>
    <hyperlink ref="B224" r:id="rId18" display="https://www.maersk.com.cn/schedules/vesselSchedules?vesselCode=H7B&amp;fromDate=2026-11-29"/>
    <hyperlink ref="B223" r:id="rId19" display="https://www.maersk.com.cn/schedules/vesselSchedules?vesselCode=H7L&amp;fromDate=2026-10-13"/>
    <hyperlink ref="B137" r:id="rId20" location="/schedule?portname=XIN%20WEN%20ZHOU" display="https://cn.wanhai.com/cec/ - /schedule?portname=XIN%20WEN%20ZHOU"/>
    <hyperlink ref="B138" r:id="rId21" location="/schedule?portname=WAN%20HAI%20328" display="https://cn.wanhai.com/cec/ - /schedule?portname=WAN%20HAI%20328"/>
    <hyperlink ref="B139" r:id="rId22" location="/schedule?portname=WAN%20HAI%20361" display="https://cn.wanhai.com/cec/ - /schedule?portname=WAN%20HAI%20361"/>
    <hyperlink ref="B140" r:id="rId23" location="/schedule?portname=PORT%20KELANG%20EXPRESS" display="https://cn.wanhai.com/cec/ - /schedule?portname=PORT%20KELANG%20EXPRESS"/>
    <hyperlink ref="B141" r:id="rId24" location="/schedule?portname=SM%20INCHEON" display="https://cn.wanhai.com/cec/ - /schedule?portname=SM%20INCHEON"/>
    <hyperlink ref="B155" r:id="rId25" location="/schedule?portname=WAN%20HAI%20517" display="https://cn.wanhai.com/cec/ - /schedule?portname=WAN%20HAI%20517"/>
    <hyperlink ref="B163" r:id="rId26" location="/schedule?portname=WAN%20HAI%20507" display="https://cn.wanhai.com/cec/ - /schedule?portname=WAN%20HAI%20507"/>
    <hyperlink ref="B164" r:id="rId27" location="/schedule?portname=SEASPAN%20BRISBANE" display="https://cn.wanhai.com/cec/ - /schedule?portname=SEASPAN%20BRISBANE"/>
    <hyperlink ref="B157" r:id="rId28" location="/schedule?portname=INTERASIA%20ACCELERATE" display="https://cn.wanhai.com/cec/ - /schedule?portname=INTERASIA%20ACCELERATE"/>
    <hyperlink ref="B166" r:id="rId29" location="/schedule?portname=PORT%20KELANG%20EXPRESS" display="https://cn.wanhai.com/cec/ - /schedule?portname=PORT%20KELANG%20EXPRESS"/>
    <hyperlink ref="B158" r:id="rId30" location="/schedule?portname=SM%20INCHEON" display="https://cn.wanhai.com/cec/ - /schedule?portname=SM%20INCHEON"/>
    <hyperlink ref="B294" r:id="rId31" display="https://www.one-line.com/one-ecom/schedule/vessel-schedule?vslEngNmParam=HMM+GARAM+%28HRGT%29&amp;vslCdParam=HRGT&amp;f_cmd="/>
    <hyperlink ref="C294" r:id="rId32" display="https://www.one-line.com/one-ecom/schedule/vessel-schedule?vslEngNmParam=HMM+GARAM+%28HRGT%29&amp;vslCdParam=HRGT&amp;f_cmd="/>
    <hyperlink ref="B295" r:id="rId33" display="https://www.one-line.com/one-ecom/schedule/vessel-schedule?vslEngNmParam=ONE+HOUSTON+%28OHST%29&amp;vslCdParam=OHST&amp;f_cmd="/>
    <hyperlink ref="C295" r:id="rId34" display="https://www.one-line.com/one-ecom/schedule/vessel-schedule?vslEngNmParam=ONE+HOUSTON+%28OHST%29&amp;vslCdParam=OHST&amp;f_cmd="/>
    <hyperlink ref="B296" r:id="rId35" display="https://www.one-line.com/one-ecom/schedule/vessel-schedule?vslEngNmParam=YM+UPWARD+%28YUPT%29&amp;vslCdParam=YUPT&amp;f_cmd="/>
    <hyperlink ref="C296" r:id="rId36" display="https://www.one-line.com/one-ecom/schedule/vessel-schedule?vslEngNmParam=YM+UPWARD+%28YUPT%29&amp;vslCdParam=YUPT&amp;f_cmd="/>
    <hyperlink ref="B297" r:id="rId37" display="https://www.one-line.com/one-ecom/schedule/vessel-schedule?vslEngNmParam=ONE+FOCUS+%28OFOT%29&amp;vslCdParam=OFOT&amp;f_cmd="/>
    <hyperlink ref="C297" r:id="rId38" display="https://www.one-line.com/one-ecom/schedule/vessel-schedule?vslEngNmParam=ONE+FOCUS+%28OFOT%29&amp;vslCdParam=OFOT&amp;f_cmd="/>
    <hyperlink ref="B298" r:id="rId39" display="https://www.one-line.com/one-ecom/schedule/vessel-schedule?vslEngNmParam=ONE+COLUMBA+%28OCBT%29&amp;vslCdParam=OCBT&amp;f_cmd="/>
    <hyperlink ref="C298" r:id="rId40" display="https://www.one-line.com/one-ecom/schedule/vessel-schedule?vslEngNmParam=ONE+COLUMBA+%28OCBT%29&amp;vslCdParam=OCBT&amp;f_cmd="/>
    <hyperlink ref="B105" r:id="rId41" location="/schedule?portname=WAN%20HAI%20326" display="https://cn.wanhai.com/cec/ - /schedule?portname=WAN%20HAI%20326"/>
    <hyperlink ref="B106" r:id="rId42" location="/schedule?portname=COSCO%20NEW%20YORK" display="https://cn.wanhai.com/cec/ - /schedule?portname=COSCO%20NEW%20YORK"/>
    <hyperlink ref="B108" r:id="rId43" location="/schedule?portname=XIN%20FU%20ZHOU" display="https://cn.wanhai.com/cec/ - /schedule?portname=XIN%20FU%20ZHOU"/>
    <hyperlink ref="B107" r:id="rId44" location="/schedule?portname=WAN%20HAI%20516" display="https://cn.wanhai.com/cec/ - /schedule?portname=WAN%20HAI%20516"/>
    <hyperlink ref="B96" r:id="rId45" location="/schedule?portname=INTERASIA%20PURSUIT" display="https://cn.wanhai.com/cec/ - /schedule?portname=INTERASIA%20PURSUIT"/>
    <hyperlink ref="B97" r:id="rId46" location="/schedule?portname=WAN%20HAI%20296" display="https://cn.wanhai.com/cec/ - /schedule?portname=WAN%20HAI%20296"/>
    <hyperlink ref="B98" r:id="rId47" location="/schedule?portname=WAN%20HAI%20290" display="https://cn.wanhai.com/cec/ - /schedule?portname=WAN%20HAI%20290"/>
    <hyperlink ref="B99" r:id="rId48" location="/schedule?portname=WAN%20HAI%20377" display="https://cn.wanhai.com/cec/ - /schedule?portname=WAN%20HAI%20377"/>
    <hyperlink ref="B100" r:id="rId49" location="/schedule?portname=BUDGET%20VESSEL-%20JOIN" display="https://cn.wanhai.com/cec/ - /schedule?portname=BUDGET%20VESSEL-%20JOIN"/>
    <hyperlink ref="B88" r:id="rId50" location="/schedule?portname=WAN%20HAI%20277" display="https://cn.wanhai.com/cec/ - /schedule?portname=WAN%20HAI%20277"/>
    <hyperlink ref="B89" r:id="rId51" location="/schedule?portname=WAN%20HAI%20172" display="https://cn.wanhai.com/cec/ - /schedule?portname=WAN%20HAI%20172"/>
    <hyperlink ref="B90" r:id="rId52" location="/schedule?portname=WAN%20HAI%20276" display="https://cn.wanhai.com/cec/ - /schedule?portname=WAN%20HAI%20276"/>
    <hyperlink ref="B91" r:id="rId53" location="/schedule?portname=WAN%20HAI%20278" display="https://cn.wanhai.com/cec/ - /schedule?portname=WAN%20HAI%20278"/>
    <hyperlink ref="B79" r:id="rId54" location="/schedule?portname=WAN%20HAI%20329" display="https://cn.wanhai.com/cec/ - /schedule?portname=WAN%20HAI%20329"/>
    <hyperlink ref="B80" r:id="rId55" location="/schedule?portname=WAN%20HAI%20328" display="https://cn.wanhai.com/cec/ - /schedule?portname=WAN%20HAI%20328"/>
    <hyperlink ref="B81" r:id="rId56" location="/schedule?portname=WAN%20HAI%20361" display="https://cn.wanhai.com/cec/ - /schedule?portname=WAN%20HAI%20361"/>
    <hyperlink ref="B82" r:id="rId57" location="/schedule?portname=WAN%20HAI%20A05" display="https://cn.wanhai.com/cec/ - /schedule?portname=WAN%20HAI%20A05"/>
    <hyperlink ref="B83" r:id="rId58" location="/schedule?portname=WAN%20HAI%20293" display="https://cn.wanhai.com/cec/ - /schedule?portname=WAN%20HAI%20293"/>
    <hyperlink ref="B70" r:id="rId59" display="https://www.maersk.com.cn/schedules/vesselSchedules?vesselCode=ER8&amp;fromDate=2026-11-01"/>
    <hyperlink ref="B71" r:id="rId60" display="https://www.maersk.com.cn/schedules/vesselSchedules?vesselCode=EO7&amp;fromDate=2026-11-01"/>
    <hyperlink ref="B72" r:id="rId61" display="https://www.maersk.com.cn/schedules/vesselSchedules?vesselCode=EQ9&amp;fromDate=2026-11-01"/>
    <hyperlink ref="B73" r:id="rId62" display="https://www.maersk.com.cn/schedules/vesselSchedules?vesselCode=ER7&amp;fromDate=2026-11-01"/>
    <hyperlink ref="B74" r:id="rId63" display="https://www.maersk.com.cn/schedules/vesselSchedules?vesselCode=ER8&amp;fromDate=2026-11-29"/>
  </hyperlinks>
  <pageMargins left="0.69930555555555596" right="0.69930555555555596" top="0.75" bottom="0.75" header="0.3" footer="0.3"/>
  <pageSetup paperSize="9" orientation="portrait" horizontalDpi="200" verticalDpi="300" r:id="rId64"/>
  <drawing r:id="rId65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D906"/>
  <sheetViews>
    <sheetView zoomScale="110" zoomScaleNormal="110" workbookViewId="0">
      <selection activeCell="B12" sqref="B12:C12"/>
    </sheetView>
  </sheetViews>
  <sheetFormatPr defaultRowHeight="15.75"/>
  <cols>
    <col min="1" max="1" width="4.375" style="535" customWidth="1"/>
    <col min="2" max="2" width="43.875" style="534" customWidth="1"/>
    <col min="3" max="3" width="15.125" style="533" customWidth="1"/>
    <col min="4" max="4" width="13.75" style="532" bestFit="1" customWidth="1"/>
    <col min="5" max="5" width="14.875" style="532" customWidth="1"/>
    <col min="6" max="6" width="13.125" style="532" customWidth="1"/>
    <col min="7" max="7" width="21.375" style="532" bestFit="1" customWidth="1"/>
    <col min="8" max="8" width="23.25" style="532" customWidth="1"/>
    <col min="9" max="16384" width="9" style="532"/>
  </cols>
  <sheetData>
    <row r="1" spans="1:8" ht="67.5" customHeight="1">
      <c r="A1" s="932" t="s">
        <v>2653</v>
      </c>
      <c r="B1" s="933"/>
      <c r="C1" s="932"/>
      <c r="D1" s="932"/>
      <c r="E1" s="932"/>
      <c r="F1" s="933"/>
      <c r="G1" s="932"/>
    </row>
    <row r="2" spans="1:8" ht="33.75" customHeight="1">
      <c r="A2" s="931" t="s">
        <v>1</v>
      </c>
      <c r="B2" s="930"/>
      <c r="C2" s="929"/>
      <c r="D2" s="928"/>
      <c r="E2" s="928"/>
      <c r="F2" s="928"/>
      <c r="G2" s="927">
        <v>46327</v>
      </c>
    </row>
    <row r="3" spans="1:8" s="533" customFormat="1" ht="21.75" customHeight="1">
      <c r="A3" s="926"/>
      <c r="B3" s="925"/>
      <c r="C3" s="924"/>
      <c r="D3" s="924"/>
      <c r="E3" s="924"/>
      <c r="F3" s="924"/>
      <c r="G3" s="924"/>
      <c r="H3" s="532"/>
    </row>
    <row r="4" spans="1:8" s="533" customFormat="1" ht="15" customHeight="1">
      <c r="A4" s="923" t="s">
        <v>343</v>
      </c>
      <c r="B4" s="923"/>
      <c r="C4" s="923"/>
      <c r="D4" s="923"/>
      <c r="E4" s="923"/>
      <c r="F4" s="923"/>
      <c r="G4" s="923"/>
    </row>
    <row r="5" spans="1:8" s="636" customFormat="1" ht="15" customHeight="1">
      <c r="A5" s="922" t="s">
        <v>2652</v>
      </c>
      <c r="B5" s="922"/>
      <c r="C5" s="921"/>
      <c r="D5" s="920"/>
      <c r="E5" s="920"/>
      <c r="F5" s="919"/>
      <c r="G5" s="919"/>
    </row>
    <row r="6" spans="1:8" s="543" customFormat="1" ht="15" customHeight="1">
      <c r="A6" s="871"/>
      <c r="B6" s="579" t="s">
        <v>2215</v>
      </c>
      <c r="C6" s="578"/>
      <c r="D6" s="877" t="s">
        <v>2651</v>
      </c>
      <c r="E6" s="875" t="s">
        <v>2025</v>
      </c>
      <c r="F6" s="876" t="s">
        <v>456</v>
      </c>
      <c r="G6" s="875" t="s">
        <v>56</v>
      </c>
    </row>
    <row r="7" spans="1:8" s="543" customFormat="1" ht="15" customHeight="1">
      <c r="A7" s="871"/>
      <c r="B7" s="576"/>
      <c r="C7" s="575"/>
      <c r="D7" s="877"/>
      <c r="E7" s="875" t="s">
        <v>2024</v>
      </c>
      <c r="F7" s="876" t="s">
        <v>9</v>
      </c>
      <c r="G7" s="875" t="s">
        <v>10</v>
      </c>
    </row>
    <row r="8" spans="1:8" s="543" customFormat="1" ht="15" customHeight="1">
      <c r="A8" s="871"/>
      <c r="B8" s="549" t="s">
        <v>2292</v>
      </c>
      <c r="C8" s="548"/>
      <c r="D8" s="840" t="s">
        <v>2650</v>
      </c>
      <c r="E8" s="918">
        <f>F8-6</f>
        <v>46326</v>
      </c>
      <c r="F8" s="872">
        <v>46332</v>
      </c>
      <c r="G8" s="553">
        <f>F8+40</f>
        <v>46372</v>
      </c>
    </row>
    <row r="9" spans="1:8" s="543" customFormat="1" ht="15" customHeight="1">
      <c r="A9" s="871"/>
      <c r="B9" s="549" t="s">
        <v>2603</v>
      </c>
      <c r="C9" s="548"/>
      <c r="D9" s="839"/>
      <c r="E9" s="918">
        <f>F9-6</f>
        <v>46333</v>
      </c>
      <c r="F9" s="553">
        <f>F8+7</f>
        <v>46339</v>
      </c>
      <c r="G9" s="553">
        <f>F9+40</f>
        <v>46379</v>
      </c>
    </row>
    <row r="10" spans="1:8" s="543" customFormat="1" ht="15" customHeight="1">
      <c r="A10" s="871"/>
      <c r="B10" s="587" t="s">
        <v>2602</v>
      </c>
      <c r="C10" s="586"/>
      <c r="D10" s="839"/>
      <c r="E10" s="918">
        <f>F10-6</f>
        <v>46340</v>
      </c>
      <c r="F10" s="553">
        <f>F9+7</f>
        <v>46346</v>
      </c>
      <c r="G10" s="553">
        <f>F10+40</f>
        <v>46386</v>
      </c>
    </row>
    <row r="11" spans="1:8" s="543" customFormat="1" ht="15" customHeight="1">
      <c r="A11" s="871"/>
      <c r="B11" s="587" t="s">
        <v>2601</v>
      </c>
      <c r="C11" s="586"/>
      <c r="D11" s="839"/>
      <c r="E11" s="918">
        <f>F11-6</f>
        <v>46347</v>
      </c>
      <c r="F11" s="553">
        <f>F10+7</f>
        <v>46353</v>
      </c>
      <c r="G11" s="553">
        <f>F11+40</f>
        <v>46393</v>
      </c>
    </row>
    <row r="12" spans="1:8" s="543" customFormat="1" ht="15" customHeight="1">
      <c r="A12" s="871"/>
      <c r="B12" s="587" t="s">
        <v>2600</v>
      </c>
      <c r="C12" s="586"/>
      <c r="D12" s="838"/>
      <c r="E12" s="918">
        <f>F12-6</f>
        <v>46354</v>
      </c>
      <c r="F12" s="553">
        <f>F11+7</f>
        <v>46360</v>
      </c>
      <c r="G12" s="553">
        <f>F12+40</f>
        <v>46400</v>
      </c>
    </row>
    <row r="13" spans="1:8" s="562" customFormat="1" ht="15" customHeight="1">
      <c r="A13" s="881" t="s">
        <v>2648</v>
      </c>
      <c r="B13" s="881"/>
      <c r="C13" s="898"/>
      <c r="D13" s="898"/>
      <c r="E13" s="879"/>
      <c r="F13" s="878"/>
      <c r="G13" s="878"/>
    </row>
    <row r="14" spans="1:8" s="543" customFormat="1" ht="15" customHeight="1">
      <c r="A14" s="871"/>
      <c r="B14" s="579" t="s">
        <v>2215</v>
      </c>
      <c r="C14" s="578"/>
      <c r="D14" s="877" t="s">
        <v>455</v>
      </c>
      <c r="E14" s="875" t="s">
        <v>2025</v>
      </c>
      <c r="F14" s="876" t="s">
        <v>456</v>
      </c>
      <c r="G14" s="875" t="s">
        <v>2649</v>
      </c>
    </row>
    <row r="15" spans="1:8" s="543" customFormat="1" ht="15" customHeight="1">
      <c r="A15" s="871"/>
      <c r="B15" s="576"/>
      <c r="C15" s="575"/>
      <c r="D15" s="877"/>
      <c r="E15" s="875" t="s">
        <v>2024</v>
      </c>
      <c r="F15" s="876" t="s">
        <v>9</v>
      </c>
      <c r="G15" s="875" t="s">
        <v>10</v>
      </c>
    </row>
    <row r="16" spans="1:8" s="543" customFormat="1" ht="15" customHeight="1">
      <c r="A16" s="871"/>
      <c r="B16" s="549" t="s">
        <v>2292</v>
      </c>
      <c r="C16" s="548"/>
      <c r="D16" s="791" t="s">
        <v>383</v>
      </c>
      <c r="E16" s="893">
        <f>F16-6</f>
        <v>46326</v>
      </c>
      <c r="F16" s="872">
        <v>46332</v>
      </c>
      <c r="G16" s="892">
        <f>F16+45</f>
        <v>46377</v>
      </c>
    </row>
    <row r="17" spans="1:7" s="543" customFormat="1" ht="15" customHeight="1">
      <c r="A17" s="871"/>
      <c r="B17" s="549" t="s">
        <v>2603</v>
      </c>
      <c r="C17" s="548"/>
      <c r="D17" s="791"/>
      <c r="E17" s="893">
        <f>F17-6</f>
        <v>46333</v>
      </c>
      <c r="F17" s="892">
        <f>F16+7</f>
        <v>46339</v>
      </c>
      <c r="G17" s="892">
        <f>F17+45</f>
        <v>46384</v>
      </c>
    </row>
    <row r="18" spans="1:7" s="543" customFormat="1" ht="15" customHeight="1">
      <c r="A18" s="871"/>
      <c r="B18" s="587" t="s">
        <v>2602</v>
      </c>
      <c r="C18" s="586"/>
      <c r="D18" s="791"/>
      <c r="E18" s="893">
        <f>F18-6</f>
        <v>46340</v>
      </c>
      <c r="F18" s="892">
        <f>F17+7</f>
        <v>46346</v>
      </c>
      <c r="G18" s="892">
        <f>F18+45</f>
        <v>46391</v>
      </c>
    </row>
    <row r="19" spans="1:7" s="809" customFormat="1" ht="15" customHeight="1">
      <c r="A19" s="871"/>
      <c r="B19" s="587" t="s">
        <v>2601</v>
      </c>
      <c r="C19" s="586"/>
      <c r="D19" s="791"/>
      <c r="E19" s="893">
        <f>F19-6</f>
        <v>46347</v>
      </c>
      <c r="F19" s="892">
        <f>F18+7</f>
        <v>46353</v>
      </c>
      <c r="G19" s="892">
        <f>F19+45</f>
        <v>46398</v>
      </c>
    </row>
    <row r="20" spans="1:7" s="809" customFormat="1" ht="15" customHeight="1">
      <c r="A20" s="871"/>
      <c r="B20" s="587" t="s">
        <v>2600</v>
      </c>
      <c r="C20" s="586"/>
      <c r="D20" s="791"/>
      <c r="E20" s="893">
        <f>F20-6</f>
        <v>46354</v>
      </c>
      <c r="F20" s="892">
        <f>F19+7</f>
        <v>46360</v>
      </c>
      <c r="G20" s="892">
        <f>F20+45</f>
        <v>46405</v>
      </c>
    </row>
    <row r="21" spans="1:7" s="543" customFormat="1" ht="15" hidden="1" customHeight="1">
      <c r="A21" s="871"/>
      <c r="B21" s="886" t="s">
        <v>4</v>
      </c>
      <c r="C21" s="883" t="s">
        <v>2547</v>
      </c>
      <c r="D21" s="883" t="s">
        <v>455</v>
      </c>
      <c r="E21" s="901" t="s">
        <v>2025</v>
      </c>
      <c r="F21" s="917" t="s">
        <v>456</v>
      </c>
      <c r="G21" s="901" t="s">
        <v>2648</v>
      </c>
    </row>
    <row r="22" spans="1:7" s="543" customFormat="1" ht="15" hidden="1" customHeight="1">
      <c r="A22" s="871"/>
      <c r="B22" s="889"/>
      <c r="C22" s="877"/>
      <c r="D22" s="877"/>
      <c r="E22" s="875" t="s">
        <v>2024</v>
      </c>
      <c r="F22" s="876" t="s">
        <v>9</v>
      </c>
      <c r="G22" s="875" t="s">
        <v>10</v>
      </c>
    </row>
    <row r="23" spans="1:7" s="543" customFormat="1" ht="15" hidden="1" customHeight="1">
      <c r="A23" s="871"/>
      <c r="B23" s="619" t="s">
        <v>2270</v>
      </c>
      <c r="C23" s="619" t="s">
        <v>2046</v>
      </c>
      <c r="D23" s="791" t="s">
        <v>2220</v>
      </c>
      <c r="E23" s="893">
        <f>F23-5</f>
        <v>43950</v>
      </c>
      <c r="F23" s="553">
        <v>43955</v>
      </c>
      <c r="G23" s="892">
        <f>F23+35</f>
        <v>43990</v>
      </c>
    </row>
    <row r="24" spans="1:7" s="543" customFormat="1" ht="15" hidden="1" customHeight="1">
      <c r="A24" s="871"/>
      <c r="B24" s="619" t="s">
        <v>2647</v>
      </c>
      <c r="C24" s="619" t="s">
        <v>2592</v>
      </c>
      <c r="D24" s="791"/>
      <c r="E24" s="893">
        <f>F24-5</f>
        <v>43957</v>
      </c>
      <c r="F24" s="892">
        <f>F23+7</f>
        <v>43962</v>
      </c>
      <c r="G24" s="892">
        <f>F24+35</f>
        <v>43997</v>
      </c>
    </row>
    <row r="25" spans="1:7" s="543" customFormat="1" ht="15" hidden="1" customHeight="1">
      <c r="A25" s="871"/>
      <c r="B25" s="619" t="s">
        <v>2270</v>
      </c>
      <c r="C25" s="619" t="s">
        <v>2046</v>
      </c>
      <c r="D25" s="791"/>
      <c r="E25" s="893">
        <f>F25-5</f>
        <v>43964</v>
      </c>
      <c r="F25" s="892">
        <f>F24+7</f>
        <v>43969</v>
      </c>
      <c r="G25" s="892">
        <f>F25+35</f>
        <v>44004</v>
      </c>
    </row>
    <row r="26" spans="1:7" s="916" customFormat="1" ht="15" hidden="1" customHeight="1">
      <c r="A26" s="871"/>
      <c r="B26" s="619" t="s">
        <v>2646</v>
      </c>
      <c r="C26" s="888" t="s">
        <v>2592</v>
      </c>
      <c r="D26" s="791"/>
      <c r="E26" s="893">
        <f>F26-5</f>
        <v>43971</v>
      </c>
      <c r="F26" s="892">
        <f>F25+7</f>
        <v>43976</v>
      </c>
      <c r="G26" s="892">
        <f>F26+35</f>
        <v>44011</v>
      </c>
    </row>
    <row r="27" spans="1:7" s="534" customFormat="1" ht="15" customHeight="1">
      <c r="A27" s="881" t="s">
        <v>2645</v>
      </c>
      <c r="B27" s="881"/>
      <c r="C27" s="898"/>
      <c r="D27" s="879"/>
      <c r="E27" s="879"/>
      <c r="F27" s="878"/>
      <c r="G27" s="878"/>
    </row>
    <row r="28" spans="1:7" s="543" customFormat="1" ht="15" customHeight="1">
      <c r="A28" s="871"/>
      <c r="B28" s="579" t="s">
        <v>2215</v>
      </c>
      <c r="C28" s="578"/>
      <c r="D28" s="884" t="s">
        <v>455</v>
      </c>
      <c r="E28" s="875" t="s">
        <v>2025</v>
      </c>
      <c r="F28" s="876" t="s">
        <v>456</v>
      </c>
      <c r="G28" s="896" t="s">
        <v>2645</v>
      </c>
    </row>
    <row r="29" spans="1:7" s="543" customFormat="1" ht="15" customHeight="1">
      <c r="A29" s="871"/>
      <c r="B29" s="576"/>
      <c r="C29" s="575"/>
      <c r="D29" s="883"/>
      <c r="E29" s="875" t="s">
        <v>2024</v>
      </c>
      <c r="F29" s="894" t="s">
        <v>9</v>
      </c>
      <c r="G29" s="875" t="s">
        <v>10</v>
      </c>
    </row>
    <row r="30" spans="1:7" s="543" customFormat="1" ht="15" customHeight="1">
      <c r="A30" s="871"/>
      <c r="B30" s="549" t="s">
        <v>2292</v>
      </c>
      <c r="C30" s="548"/>
      <c r="D30" s="791" t="s">
        <v>2644</v>
      </c>
      <c r="E30" s="893">
        <f>F30-6</f>
        <v>46326</v>
      </c>
      <c r="F30" s="872">
        <v>46332</v>
      </c>
      <c r="G30" s="892">
        <f>F30+42</f>
        <v>46374</v>
      </c>
    </row>
    <row r="31" spans="1:7" s="543" customFormat="1" ht="15" customHeight="1">
      <c r="A31" s="871"/>
      <c r="B31" s="549" t="s">
        <v>2603</v>
      </c>
      <c r="C31" s="548"/>
      <c r="D31" s="791"/>
      <c r="E31" s="893">
        <f>F31-6</f>
        <v>46333</v>
      </c>
      <c r="F31" s="892">
        <f>F30+7</f>
        <v>46339</v>
      </c>
      <c r="G31" s="892">
        <f>F31+42</f>
        <v>46381</v>
      </c>
    </row>
    <row r="32" spans="1:7" s="543" customFormat="1" ht="15" customHeight="1">
      <c r="A32" s="871"/>
      <c r="B32" s="587" t="s">
        <v>2602</v>
      </c>
      <c r="C32" s="586"/>
      <c r="D32" s="791"/>
      <c r="E32" s="893">
        <f>F32-6</f>
        <v>46340</v>
      </c>
      <c r="F32" s="892">
        <f>F31+7</f>
        <v>46346</v>
      </c>
      <c r="G32" s="892">
        <f>F32+42</f>
        <v>46388</v>
      </c>
    </row>
    <row r="33" spans="1:7" s="543" customFormat="1" ht="15.95" customHeight="1">
      <c r="A33" s="871"/>
      <c r="B33" s="587" t="s">
        <v>2601</v>
      </c>
      <c r="C33" s="586"/>
      <c r="D33" s="791"/>
      <c r="E33" s="893">
        <f>F33-6</f>
        <v>46347</v>
      </c>
      <c r="F33" s="892">
        <f>F32+7</f>
        <v>46353</v>
      </c>
      <c r="G33" s="892">
        <f>F33+42</f>
        <v>46395</v>
      </c>
    </row>
    <row r="34" spans="1:7" s="543" customFormat="1" ht="15" customHeight="1">
      <c r="A34" s="871"/>
      <c r="B34" s="587" t="s">
        <v>2600</v>
      </c>
      <c r="C34" s="586"/>
      <c r="D34" s="791"/>
      <c r="E34" s="893">
        <f>F34-6</f>
        <v>46354</v>
      </c>
      <c r="F34" s="892">
        <f>F33+7</f>
        <v>46360</v>
      </c>
      <c r="G34" s="892">
        <f>F34+42</f>
        <v>46402</v>
      </c>
    </row>
    <row r="35" spans="1:7" s="562" customFormat="1" ht="15" customHeight="1">
      <c r="A35" s="881" t="s">
        <v>2643</v>
      </c>
      <c r="B35" s="881"/>
      <c r="C35" s="898"/>
      <c r="D35" s="879"/>
      <c r="E35" s="879"/>
      <c r="F35" s="878"/>
      <c r="G35" s="878"/>
    </row>
    <row r="36" spans="1:7" s="543" customFormat="1" ht="15" customHeight="1">
      <c r="A36" s="871"/>
      <c r="B36" s="579" t="s">
        <v>2215</v>
      </c>
      <c r="C36" s="578"/>
      <c r="D36" s="884" t="s">
        <v>455</v>
      </c>
      <c r="E36" s="875" t="s">
        <v>2025</v>
      </c>
      <c r="F36" s="876" t="s">
        <v>456</v>
      </c>
      <c r="G36" s="896" t="s">
        <v>36</v>
      </c>
    </row>
    <row r="37" spans="1:7" s="543" customFormat="1" ht="15" customHeight="1">
      <c r="A37" s="871"/>
      <c r="B37" s="576"/>
      <c r="C37" s="575"/>
      <c r="D37" s="895"/>
      <c r="E37" s="875" t="s">
        <v>2024</v>
      </c>
      <c r="F37" s="894" t="s">
        <v>9</v>
      </c>
      <c r="G37" s="875" t="s">
        <v>10</v>
      </c>
    </row>
    <row r="38" spans="1:7" s="543" customFormat="1" ht="15" customHeight="1">
      <c r="A38" s="871"/>
      <c r="B38" s="549" t="s">
        <v>2292</v>
      </c>
      <c r="C38" s="548"/>
      <c r="D38" s="840" t="s">
        <v>383</v>
      </c>
      <c r="E38" s="893">
        <f>F38-6</f>
        <v>46326</v>
      </c>
      <c r="F38" s="872">
        <v>46332</v>
      </c>
      <c r="G38" s="892">
        <f>F38+41</f>
        <v>46373</v>
      </c>
    </row>
    <row r="39" spans="1:7" s="543" customFormat="1" ht="14.25" customHeight="1">
      <c r="A39" s="871"/>
      <c r="B39" s="549" t="s">
        <v>2603</v>
      </c>
      <c r="C39" s="548"/>
      <c r="D39" s="839"/>
      <c r="E39" s="893">
        <f>F39-6</f>
        <v>46333</v>
      </c>
      <c r="F39" s="892">
        <f>F38+7</f>
        <v>46339</v>
      </c>
      <c r="G39" s="892">
        <f>F39+41</f>
        <v>46380</v>
      </c>
    </row>
    <row r="40" spans="1:7" s="543" customFormat="1" ht="15" customHeight="1">
      <c r="A40" s="871"/>
      <c r="B40" s="587" t="s">
        <v>2602</v>
      </c>
      <c r="C40" s="586"/>
      <c r="D40" s="839"/>
      <c r="E40" s="893">
        <f>F40-6</f>
        <v>46340</v>
      </c>
      <c r="F40" s="892">
        <f>F39+7</f>
        <v>46346</v>
      </c>
      <c r="G40" s="892">
        <f>F40+41</f>
        <v>46387</v>
      </c>
    </row>
    <row r="41" spans="1:7" s="543" customFormat="1" ht="15" customHeight="1">
      <c r="A41" s="871"/>
      <c r="B41" s="587" t="s">
        <v>2601</v>
      </c>
      <c r="C41" s="586"/>
      <c r="D41" s="839"/>
      <c r="E41" s="893">
        <f>F41-6</f>
        <v>46347</v>
      </c>
      <c r="F41" s="892">
        <f>F40+7</f>
        <v>46353</v>
      </c>
      <c r="G41" s="892">
        <f>F41+41</f>
        <v>46394</v>
      </c>
    </row>
    <row r="42" spans="1:7" s="543" customFormat="1" ht="15" customHeight="1">
      <c r="A42" s="871"/>
      <c r="B42" s="587" t="s">
        <v>2600</v>
      </c>
      <c r="C42" s="586"/>
      <c r="D42" s="838"/>
      <c r="E42" s="893">
        <f>F42-6</f>
        <v>46354</v>
      </c>
      <c r="F42" s="892">
        <f>F41+7</f>
        <v>46360</v>
      </c>
      <c r="G42" s="892">
        <f>F42+41</f>
        <v>46401</v>
      </c>
    </row>
    <row r="43" spans="1:7" s="562" customFormat="1" ht="14.1" customHeight="1">
      <c r="A43" s="881" t="s">
        <v>2642</v>
      </c>
      <c r="B43" s="881"/>
      <c r="C43" s="898"/>
      <c r="D43" s="898"/>
      <c r="E43" s="879"/>
      <c r="F43" s="878"/>
      <c r="G43" s="878"/>
    </row>
    <row r="44" spans="1:7" s="543" customFormat="1" ht="15" customHeight="1">
      <c r="A44" s="871"/>
      <c r="B44" s="579" t="s">
        <v>2215</v>
      </c>
      <c r="C44" s="578"/>
      <c r="D44" s="877" t="s">
        <v>455</v>
      </c>
      <c r="E44" s="875" t="s">
        <v>2025</v>
      </c>
      <c r="F44" s="876" t="s">
        <v>456</v>
      </c>
      <c r="G44" s="875" t="s">
        <v>57</v>
      </c>
    </row>
    <row r="45" spans="1:7" s="543" customFormat="1" ht="15" customHeight="1">
      <c r="A45" s="871"/>
      <c r="B45" s="576"/>
      <c r="C45" s="575"/>
      <c r="D45" s="877"/>
      <c r="E45" s="875" t="s">
        <v>2024</v>
      </c>
      <c r="F45" s="876" t="s">
        <v>9</v>
      </c>
      <c r="G45" s="875" t="s">
        <v>10</v>
      </c>
    </row>
    <row r="46" spans="1:7" s="543" customFormat="1" ht="15" customHeight="1">
      <c r="A46" s="871"/>
      <c r="B46" s="549" t="s">
        <v>2292</v>
      </c>
      <c r="C46" s="548"/>
      <c r="D46" s="840" t="s">
        <v>1751</v>
      </c>
      <c r="E46" s="893">
        <f>F46-6</f>
        <v>46326</v>
      </c>
      <c r="F46" s="872">
        <v>46332</v>
      </c>
      <c r="G46" s="892">
        <f>F46+42</f>
        <v>46374</v>
      </c>
    </row>
    <row r="47" spans="1:7" s="543" customFormat="1" ht="15" customHeight="1">
      <c r="A47" s="871"/>
      <c r="B47" s="549" t="s">
        <v>2603</v>
      </c>
      <c r="C47" s="548"/>
      <c r="D47" s="839"/>
      <c r="E47" s="893">
        <f>F47-6</f>
        <v>46333</v>
      </c>
      <c r="F47" s="892">
        <f>F46+7</f>
        <v>46339</v>
      </c>
      <c r="G47" s="892">
        <f>F47+42</f>
        <v>46381</v>
      </c>
    </row>
    <row r="48" spans="1:7" s="543" customFormat="1" ht="15" customHeight="1">
      <c r="A48" s="871"/>
      <c r="B48" s="587" t="s">
        <v>2602</v>
      </c>
      <c r="C48" s="586"/>
      <c r="D48" s="839"/>
      <c r="E48" s="893">
        <f>F48-6</f>
        <v>46340</v>
      </c>
      <c r="F48" s="892">
        <f>F47+7</f>
        <v>46346</v>
      </c>
      <c r="G48" s="892">
        <f>F48+42</f>
        <v>46388</v>
      </c>
    </row>
    <row r="49" spans="1:56" s="916" customFormat="1" ht="15" customHeight="1">
      <c r="A49" s="871"/>
      <c r="B49" s="587" t="s">
        <v>2601</v>
      </c>
      <c r="C49" s="586"/>
      <c r="D49" s="839"/>
      <c r="E49" s="893">
        <f>F49-6</f>
        <v>46347</v>
      </c>
      <c r="F49" s="892">
        <f>F48+7</f>
        <v>46353</v>
      </c>
      <c r="G49" s="892">
        <f>F49+42</f>
        <v>46395</v>
      </c>
      <c r="H49" s="543"/>
      <c r="I49" s="543"/>
      <c r="J49" s="543"/>
      <c r="K49" s="543"/>
      <c r="L49" s="543"/>
      <c r="M49" s="543"/>
      <c r="N49" s="543"/>
      <c r="O49" s="543"/>
      <c r="P49" s="543"/>
      <c r="Q49" s="543"/>
      <c r="R49" s="543"/>
      <c r="S49" s="543"/>
      <c r="T49" s="543"/>
      <c r="U49" s="543"/>
      <c r="V49" s="543"/>
      <c r="W49" s="543"/>
      <c r="X49" s="543"/>
      <c r="Y49" s="543"/>
      <c r="Z49" s="543"/>
      <c r="AA49" s="543"/>
      <c r="AB49" s="543"/>
      <c r="AC49" s="543"/>
      <c r="AD49" s="543"/>
      <c r="AE49" s="543"/>
      <c r="AF49" s="543"/>
      <c r="AG49" s="543"/>
      <c r="AH49" s="543"/>
      <c r="AI49" s="543"/>
      <c r="AJ49" s="543"/>
      <c r="AK49" s="543"/>
      <c r="AL49" s="543"/>
      <c r="AM49" s="543"/>
      <c r="AN49" s="543"/>
      <c r="AO49" s="543"/>
      <c r="AP49" s="543"/>
      <c r="AQ49" s="543"/>
      <c r="AR49" s="543"/>
      <c r="AS49" s="543"/>
      <c r="AT49" s="543"/>
      <c r="AU49" s="543"/>
      <c r="AV49" s="543"/>
      <c r="AW49" s="543"/>
      <c r="AX49" s="543"/>
      <c r="AY49" s="543"/>
      <c r="AZ49" s="543"/>
      <c r="BA49" s="543"/>
      <c r="BB49" s="543"/>
      <c r="BC49" s="543"/>
      <c r="BD49" s="543"/>
    </row>
    <row r="50" spans="1:56" s="809" customFormat="1" ht="15" customHeight="1">
      <c r="A50" s="871"/>
      <c r="B50" s="587" t="s">
        <v>2600</v>
      </c>
      <c r="C50" s="586"/>
      <c r="D50" s="838"/>
      <c r="E50" s="893">
        <f>F50-6</f>
        <v>46354</v>
      </c>
      <c r="F50" s="892">
        <f>F49+7</f>
        <v>46360</v>
      </c>
      <c r="G50" s="892">
        <f>F50+42</f>
        <v>46402</v>
      </c>
      <c r="H50" s="543"/>
      <c r="J50" s="543"/>
    </row>
    <row r="51" spans="1:56" s="562" customFormat="1" ht="15" customHeight="1">
      <c r="A51" s="881" t="s">
        <v>2010</v>
      </c>
      <c r="B51" s="881"/>
      <c r="C51" s="879"/>
      <c r="D51" s="878"/>
      <c r="E51" s="878"/>
      <c r="F51" s="878"/>
      <c r="G51" s="915"/>
      <c r="J51" s="543"/>
    </row>
    <row r="52" spans="1:56" s="543" customFormat="1" ht="15" customHeight="1">
      <c r="A52" s="913"/>
      <c r="B52" s="579" t="s">
        <v>2215</v>
      </c>
      <c r="C52" s="578"/>
      <c r="D52" s="877" t="s">
        <v>455</v>
      </c>
      <c r="E52" s="875" t="s">
        <v>2025</v>
      </c>
      <c r="F52" s="876" t="s">
        <v>456</v>
      </c>
      <c r="G52" s="875" t="s">
        <v>3</v>
      </c>
    </row>
    <row r="53" spans="1:56" s="543" customFormat="1" ht="15" customHeight="1">
      <c r="A53" s="913"/>
      <c r="B53" s="576"/>
      <c r="C53" s="575"/>
      <c r="D53" s="877"/>
      <c r="E53" s="875" t="s">
        <v>2024</v>
      </c>
      <c r="F53" s="876" t="s">
        <v>9</v>
      </c>
      <c r="G53" s="875" t="s">
        <v>10</v>
      </c>
    </row>
    <row r="54" spans="1:56" s="543" customFormat="1" ht="15" customHeight="1">
      <c r="A54" s="871"/>
      <c r="B54" s="549" t="s">
        <v>2292</v>
      </c>
      <c r="C54" s="548"/>
      <c r="D54" s="840" t="s">
        <v>421</v>
      </c>
      <c r="E54" s="893">
        <f>F54-6</f>
        <v>46326</v>
      </c>
      <c r="F54" s="872">
        <v>46332</v>
      </c>
      <c r="G54" s="892">
        <f>F54+37</f>
        <v>46369</v>
      </c>
    </row>
    <row r="55" spans="1:56" s="543" customFormat="1" ht="15" customHeight="1">
      <c r="A55" s="871"/>
      <c r="B55" s="549" t="s">
        <v>2603</v>
      </c>
      <c r="C55" s="548"/>
      <c r="D55" s="839"/>
      <c r="E55" s="893">
        <f>F55-6</f>
        <v>46333</v>
      </c>
      <c r="F55" s="892">
        <f>F54+7</f>
        <v>46339</v>
      </c>
      <c r="G55" s="892">
        <f>F55+37</f>
        <v>46376</v>
      </c>
    </row>
    <row r="56" spans="1:56" s="543" customFormat="1" ht="15" customHeight="1">
      <c r="A56" s="871"/>
      <c r="B56" s="587" t="s">
        <v>2602</v>
      </c>
      <c r="C56" s="586"/>
      <c r="D56" s="839"/>
      <c r="E56" s="893">
        <f>F56-6</f>
        <v>46340</v>
      </c>
      <c r="F56" s="892">
        <f>F55+7</f>
        <v>46346</v>
      </c>
      <c r="G56" s="892">
        <f>F56+37</f>
        <v>46383</v>
      </c>
    </row>
    <row r="57" spans="1:56" s="543" customFormat="1" ht="14.25" customHeight="1">
      <c r="A57" s="871"/>
      <c r="B57" s="587" t="s">
        <v>2601</v>
      </c>
      <c r="C57" s="586"/>
      <c r="D57" s="839"/>
      <c r="E57" s="893">
        <f>F57-6</f>
        <v>46347</v>
      </c>
      <c r="F57" s="892">
        <f>F56+7</f>
        <v>46353</v>
      </c>
      <c r="G57" s="892">
        <f>F57+37</f>
        <v>46390</v>
      </c>
    </row>
    <row r="58" spans="1:56" s="543" customFormat="1" ht="14.25" customHeight="1">
      <c r="A58" s="871"/>
      <c r="B58" s="587" t="s">
        <v>2600</v>
      </c>
      <c r="C58" s="586"/>
      <c r="D58" s="838"/>
      <c r="E58" s="893">
        <f>F58-6</f>
        <v>46354</v>
      </c>
      <c r="F58" s="892">
        <f>F57+7</f>
        <v>46360</v>
      </c>
      <c r="G58" s="892">
        <f>F58+37</f>
        <v>46397</v>
      </c>
    </row>
    <row r="59" spans="1:56" s="562" customFormat="1" ht="15">
      <c r="A59" s="881" t="s">
        <v>2641</v>
      </c>
      <c r="B59" s="881"/>
      <c r="C59" s="898"/>
      <c r="D59" s="879"/>
      <c r="E59" s="879"/>
      <c r="F59" s="878"/>
      <c r="G59" s="878"/>
    </row>
    <row r="60" spans="1:56" s="543" customFormat="1" ht="15" hidden="1" customHeight="1">
      <c r="A60" s="913"/>
      <c r="B60" s="914" t="s">
        <v>4</v>
      </c>
      <c r="C60" s="877" t="s">
        <v>5</v>
      </c>
      <c r="D60" s="877" t="s">
        <v>455</v>
      </c>
      <c r="E60" s="875" t="s">
        <v>2025</v>
      </c>
      <c r="F60" s="876" t="s">
        <v>456</v>
      </c>
      <c r="G60" s="875" t="s">
        <v>29</v>
      </c>
    </row>
    <row r="61" spans="1:56" s="543" customFormat="1" ht="15" hidden="1" customHeight="1">
      <c r="A61" s="913"/>
      <c r="B61" s="914"/>
      <c r="C61" s="877"/>
      <c r="D61" s="877"/>
      <c r="E61" s="875" t="s">
        <v>2024</v>
      </c>
      <c r="F61" s="876" t="s">
        <v>9</v>
      </c>
      <c r="G61" s="875" t="s">
        <v>10</v>
      </c>
    </row>
    <row r="62" spans="1:56" s="543" customFormat="1" ht="15" hidden="1" customHeight="1">
      <c r="A62" s="871"/>
      <c r="B62" s="619" t="s">
        <v>2640</v>
      </c>
      <c r="C62" s="619" t="s">
        <v>2636</v>
      </c>
      <c r="D62" s="840" t="s">
        <v>2639</v>
      </c>
      <c r="E62" s="893">
        <f>F62-5</f>
        <v>43554</v>
      </c>
      <c r="F62" s="553">
        <v>43559</v>
      </c>
      <c r="G62" s="892">
        <f>F62+33</f>
        <v>43592</v>
      </c>
    </row>
    <row r="63" spans="1:56" s="543" customFormat="1" ht="15" hidden="1" customHeight="1">
      <c r="A63" s="871"/>
      <c r="B63" s="619" t="s">
        <v>2638</v>
      </c>
      <c r="C63" s="619" t="s">
        <v>2637</v>
      </c>
      <c r="D63" s="839"/>
      <c r="E63" s="893">
        <f>F63-5</f>
        <v>43561</v>
      </c>
      <c r="F63" s="892">
        <f>F62+7</f>
        <v>43566</v>
      </c>
      <c r="G63" s="892">
        <f>F63+33</f>
        <v>43599</v>
      </c>
    </row>
    <row r="64" spans="1:56" s="543" customFormat="1" ht="15" hidden="1" customHeight="1">
      <c r="A64" s="871"/>
      <c r="B64" s="606" t="s">
        <v>2611</v>
      </c>
      <c r="C64" s="619" t="s">
        <v>2636</v>
      </c>
      <c r="D64" s="839"/>
      <c r="E64" s="893">
        <f>F64-5</f>
        <v>43568</v>
      </c>
      <c r="F64" s="892">
        <f>F63+7</f>
        <v>43573</v>
      </c>
      <c r="G64" s="892">
        <f>F64+33</f>
        <v>43606</v>
      </c>
    </row>
    <row r="65" spans="1:7" s="543" customFormat="1" ht="14.25" hidden="1" customHeight="1">
      <c r="A65" s="871"/>
      <c r="B65" s="619" t="s">
        <v>2609</v>
      </c>
      <c r="C65" s="888" t="s">
        <v>2635</v>
      </c>
      <c r="D65" s="839"/>
      <c r="E65" s="893">
        <f>F65-5</f>
        <v>43575</v>
      </c>
      <c r="F65" s="892">
        <f>F64+7</f>
        <v>43580</v>
      </c>
      <c r="G65" s="892">
        <f>F65+33</f>
        <v>43613</v>
      </c>
    </row>
    <row r="66" spans="1:7" s="543" customFormat="1" ht="14.25" hidden="1" customHeight="1">
      <c r="A66" s="871"/>
      <c r="B66" s="619" t="s">
        <v>2608</v>
      </c>
      <c r="C66" s="888" t="s">
        <v>2634</v>
      </c>
      <c r="D66" s="838"/>
      <c r="E66" s="893">
        <f>F66-5</f>
        <v>43582</v>
      </c>
      <c r="F66" s="892">
        <f>F65+7</f>
        <v>43587</v>
      </c>
      <c r="G66" s="892">
        <f>F66+33</f>
        <v>43620</v>
      </c>
    </row>
    <row r="67" spans="1:7" s="543" customFormat="1" ht="15" hidden="1" customHeight="1">
      <c r="A67" s="913"/>
      <c r="B67" s="891" t="s">
        <v>4</v>
      </c>
      <c r="C67" s="877" t="s">
        <v>5</v>
      </c>
      <c r="D67" s="877" t="s">
        <v>455</v>
      </c>
      <c r="E67" s="875" t="s">
        <v>2025</v>
      </c>
      <c r="F67" s="876" t="s">
        <v>456</v>
      </c>
      <c r="G67" s="875" t="s">
        <v>29</v>
      </c>
    </row>
    <row r="68" spans="1:7" s="543" customFormat="1" ht="15" hidden="1" customHeight="1">
      <c r="A68" s="913"/>
      <c r="B68" s="891"/>
      <c r="C68" s="877"/>
      <c r="D68" s="877"/>
      <c r="E68" s="875" t="s">
        <v>2024</v>
      </c>
      <c r="F68" s="876" t="s">
        <v>9</v>
      </c>
      <c r="G68" s="875" t="s">
        <v>10</v>
      </c>
    </row>
    <row r="69" spans="1:7" s="543" customFormat="1" ht="15" hidden="1" customHeight="1">
      <c r="A69" s="871"/>
      <c r="B69" s="619"/>
      <c r="C69" s="619"/>
      <c r="D69" s="840" t="s">
        <v>381</v>
      </c>
      <c r="E69" s="893">
        <f>F69-5</f>
        <v>44256</v>
      </c>
      <c r="F69" s="553">
        <v>44261</v>
      </c>
      <c r="G69" s="892">
        <f>F69+35</f>
        <v>44296</v>
      </c>
    </row>
    <row r="70" spans="1:7" s="543" customFormat="1" ht="15" hidden="1" customHeight="1">
      <c r="A70" s="871"/>
      <c r="B70" s="619"/>
      <c r="C70" s="619"/>
      <c r="D70" s="839"/>
      <c r="E70" s="893">
        <f>F70-5</f>
        <v>44263</v>
      </c>
      <c r="F70" s="892">
        <f>F69+7</f>
        <v>44268</v>
      </c>
      <c r="G70" s="892">
        <f>F70+35</f>
        <v>44303</v>
      </c>
    </row>
    <row r="71" spans="1:7" s="543" customFormat="1" ht="15" hidden="1" customHeight="1">
      <c r="A71" s="871"/>
      <c r="B71" s="619"/>
      <c r="C71" s="619"/>
      <c r="D71" s="839"/>
      <c r="E71" s="893">
        <f>F71-5</f>
        <v>44270</v>
      </c>
      <c r="F71" s="892">
        <f>F70+7</f>
        <v>44275</v>
      </c>
      <c r="G71" s="892">
        <f>F71+35</f>
        <v>44310</v>
      </c>
    </row>
    <row r="72" spans="1:7" s="543" customFormat="1" ht="14.25" hidden="1" customHeight="1">
      <c r="A72" s="871"/>
      <c r="B72" s="602"/>
      <c r="C72" s="619"/>
      <c r="D72" s="839"/>
      <c r="E72" s="893">
        <f>F72-5</f>
        <v>44277</v>
      </c>
      <c r="F72" s="892">
        <f>F71+7</f>
        <v>44282</v>
      </c>
      <c r="G72" s="892">
        <f>F72+35</f>
        <v>44317</v>
      </c>
    </row>
    <row r="73" spans="1:7" s="543" customFormat="1" ht="14.25" hidden="1" customHeight="1">
      <c r="A73" s="871"/>
      <c r="B73" s="602"/>
      <c r="C73" s="619"/>
      <c r="D73" s="838"/>
      <c r="E73" s="893">
        <f>F73-5</f>
        <v>44284</v>
      </c>
      <c r="F73" s="892">
        <f>F72+7</f>
        <v>44289</v>
      </c>
      <c r="G73" s="892">
        <f>F73+35</f>
        <v>44324</v>
      </c>
    </row>
    <row r="74" spans="1:7" s="543" customFormat="1" ht="15" customHeight="1">
      <c r="A74" s="913"/>
      <c r="B74" s="579" t="s">
        <v>2215</v>
      </c>
      <c r="C74" s="578"/>
      <c r="D74" s="877" t="s">
        <v>455</v>
      </c>
      <c r="E74" s="875" t="s">
        <v>2025</v>
      </c>
      <c r="F74" s="876" t="s">
        <v>456</v>
      </c>
      <c r="G74" s="875" t="s">
        <v>29</v>
      </c>
    </row>
    <row r="75" spans="1:7" s="543" customFormat="1" ht="15" customHeight="1">
      <c r="A75" s="913"/>
      <c r="B75" s="576"/>
      <c r="C75" s="575"/>
      <c r="D75" s="877"/>
      <c r="E75" s="875" t="s">
        <v>2024</v>
      </c>
      <c r="F75" s="876" t="s">
        <v>9</v>
      </c>
      <c r="G75" s="875" t="s">
        <v>10</v>
      </c>
    </row>
    <row r="76" spans="1:7" s="543" customFormat="1" ht="15" customHeight="1">
      <c r="A76" s="871"/>
      <c r="B76" s="549" t="s">
        <v>2619</v>
      </c>
      <c r="C76" s="548"/>
      <c r="D76" s="840" t="s">
        <v>1751</v>
      </c>
      <c r="E76" s="893">
        <f>F76-5</f>
        <v>46327</v>
      </c>
      <c r="F76" s="872">
        <v>46332</v>
      </c>
      <c r="G76" s="892">
        <f>F76+35</f>
        <v>46367</v>
      </c>
    </row>
    <row r="77" spans="1:7" s="543" customFormat="1" ht="15" customHeight="1">
      <c r="A77" s="871"/>
      <c r="B77" s="549" t="s">
        <v>2618</v>
      </c>
      <c r="C77" s="548"/>
      <c r="D77" s="839"/>
      <c r="E77" s="893">
        <f>F77-5</f>
        <v>46334</v>
      </c>
      <c r="F77" s="892">
        <f>F76+7</f>
        <v>46339</v>
      </c>
      <c r="G77" s="892">
        <f>F77+35</f>
        <v>46374</v>
      </c>
    </row>
    <row r="78" spans="1:7" s="543" customFormat="1" ht="15" customHeight="1">
      <c r="A78" s="871"/>
      <c r="B78" s="549" t="s">
        <v>2617</v>
      </c>
      <c r="C78" s="548"/>
      <c r="D78" s="839"/>
      <c r="E78" s="893">
        <f>F78-5</f>
        <v>46341</v>
      </c>
      <c r="F78" s="892">
        <f>F77+7</f>
        <v>46346</v>
      </c>
      <c r="G78" s="892">
        <f>F78+35</f>
        <v>46381</v>
      </c>
    </row>
    <row r="79" spans="1:7" s="543" customFormat="1" ht="14.25" customHeight="1">
      <c r="A79" s="871"/>
      <c r="B79" s="549" t="s">
        <v>2270</v>
      </c>
      <c r="C79" s="548"/>
      <c r="D79" s="839"/>
      <c r="E79" s="893">
        <f>F79-5</f>
        <v>46348</v>
      </c>
      <c r="F79" s="892">
        <f>F78+7</f>
        <v>46353</v>
      </c>
      <c r="G79" s="892">
        <f>F79+35</f>
        <v>46388</v>
      </c>
    </row>
    <row r="80" spans="1:7" s="543" customFormat="1" ht="14.25" customHeight="1">
      <c r="A80" s="871"/>
      <c r="B80" s="587" t="s">
        <v>2616</v>
      </c>
      <c r="C80" s="586"/>
      <c r="D80" s="838"/>
      <c r="E80" s="893">
        <f>F80-5</f>
        <v>46355</v>
      </c>
      <c r="F80" s="892">
        <f>F79+7</f>
        <v>46360</v>
      </c>
      <c r="G80" s="892">
        <f>F80+35</f>
        <v>46395</v>
      </c>
    </row>
    <row r="81" spans="1:7" s="562" customFormat="1" ht="15" customHeight="1">
      <c r="A81" s="881" t="s">
        <v>2633</v>
      </c>
      <c r="B81" s="881"/>
      <c r="C81" s="898"/>
      <c r="D81" s="879"/>
      <c r="E81" s="879"/>
      <c r="F81" s="878"/>
      <c r="G81" s="912"/>
    </row>
    <row r="82" spans="1:7" s="543" customFormat="1" ht="15" hidden="1" customHeight="1">
      <c r="A82" s="871"/>
      <c r="B82" s="889" t="s">
        <v>4</v>
      </c>
      <c r="C82" s="884" t="s">
        <v>5</v>
      </c>
      <c r="D82" s="877" t="s">
        <v>455</v>
      </c>
      <c r="E82" s="875" t="s">
        <v>2025</v>
      </c>
      <c r="F82" s="876" t="s">
        <v>456</v>
      </c>
      <c r="G82" s="875" t="s">
        <v>2620</v>
      </c>
    </row>
    <row r="83" spans="1:7" s="543" customFormat="1" ht="15" hidden="1" customHeight="1">
      <c r="A83" s="871"/>
      <c r="B83" s="889"/>
      <c r="C83" s="883"/>
      <c r="D83" s="877"/>
      <c r="E83" s="875" t="s">
        <v>2024</v>
      </c>
      <c r="F83" s="876" t="s">
        <v>9</v>
      </c>
      <c r="G83" s="875" t="s">
        <v>10</v>
      </c>
    </row>
    <row r="84" spans="1:7" s="543" customFormat="1" ht="15" hidden="1" customHeight="1">
      <c r="A84" s="871"/>
      <c r="B84" s="619" t="s">
        <v>2632</v>
      </c>
      <c r="C84" s="619" t="s">
        <v>2336</v>
      </c>
      <c r="D84" s="791" t="s">
        <v>1839</v>
      </c>
      <c r="E84" s="909">
        <f>F84-5</f>
        <v>43710</v>
      </c>
      <c r="F84" s="642">
        <v>43715</v>
      </c>
      <c r="G84" s="642">
        <f>F84+48</f>
        <v>43763</v>
      </c>
    </row>
    <row r="85" spans="1:7" s="543" customFormat="1" ht="15" hidden="1" customHeight="1">
      <c r="A85" s="871"/>
      <c r="B85" s="619" t="s">
        <v>2631</v>
      </c>
      <c r="C85" s="619" t="s">
        <v>2334</v>
      </c>
      <c r="D85" s="791"/>
      <c r="E85" s="909">
        <f>F85-5</f>
        <v>43717</v>
      </c>
      <c r="F85" s="642">
        <f>F84+7</f>
        <v>43722</v>
      </c>
      <c r="G85" s="642">
        <f>F85+48</f>
        <v>43770</v>
      </c>
    </row>
    <row r="86" spans="1:7" s="543" customFormat="1" ht="15" hidden="1" customHeight="1">
      <c r="A86" s="871"/>
      <c r="B86" s="619" t="s">
        <v>2630</v>
      </c>
      <c r="C86" s="619" t="s">
        <v>2629</v>
      </c>
      <c r="D86" s="791"/>
      <c r="E86" s="909">
        <f>F86-5</f>
        <v>43724</v>
      </c>
      <c r="F86" s="642">
        <f>F85+7</f>
        <v>43729</v>
      </c>
      <c r="G86" s="642">
        <f>F86+48</f>
        <v>43777</v>
      </c>
    </row>
    <row r="87" spans="1:7" s="543" customFormat="1" ht="15" hidden="1" customHeight="1">
      <c r="A87" s="871"/>
      <c r="B87" s="619" t="s">
        <v>2628</v>
      </c>
      <c r="C87" s="619" t="s">
        <v>2627</v>
      </c>
      <c r="D87" s="791"/>
      <c r="E87" s="909">
        <f>F87-5</f>
        <v>43731</v>
      </c>
      <c r="F87" s="642">
        <f>F86+7</f>
        <v>43736</v>
      </c>
      <c r="G87" s="642">
        <f>F87+48</f>
        <v>43784</v>
      </c>
    </row>
    <row r="88" spans="1:7" s="543" customFormat="1" ht="15" hidden="1" customHeight="1">
      <c r="A88" s="871"/>
      <c r="B88" s="606" t="s">
        <v>2046</v>
      </c>
      <c r="C88" s="606" t="s">
        <v>2046</v>
      </c>
      <c r="D88" s="791"/>
      <c r="E88" s="909">
        <f>F88-5</f>
        <v>43738</v>
      </c>
      <c r="F88" s="642">
        <f>F87+7</f>
        <v>43743</v>
      </c>
      <c r="G88" s="642">
        <f>F88+48</f>
        <v>43791</v>
      </c>
    </row>
    <row r="89" spans="1:7" s="543" customFormat="1" ht="15" hidden="1" customHeight="1">
      <c r="A89" s="871"/>
      <c r="B89" s="911" t="s">
        <v>2209</v>
      </c>
      <c r="C89" s="884" t="s">
        <v>5</v>
      </c>
      <c r="D89" s="877" t="s">
        <v>455</v>
      </c>
      <c r="E89" s="875" t="s">
        <v>2025</v>
      </c>
      <c r="F89" s="876" t="s">
        <v>456</v>
      </c>
      <c r="G89" s="875" t="s">
        <v>2620</v>
      </c>
    </row>
    <row r="90" spans="1:7" s="543" customFormat="1" ht="15" hidden="1" customHeight="1">
      <c r="A90" s="871"/>
      <c r="B90" s="910"/>
      <c r="C90" s="883"/>
      <c r="D90" s="877"/>
      <c r="E90" s="875" t="s">
        <v>2024</v>
      </c>
      <c r="F90" s="876" t="s">
        <v>9</v>
      </c>
      <c r="G90" s="875" t="s">
        <v>10</v>
      </c>
    </row>
    <row r="91" spans="1:7" s="543" customFormat="1" ht="15" hidden="1" customHeight="1">
      <c r="A91" s="871"/>
      <c r="B91" s="606" t="s">
        <v>2626</v>
      </c>
      <c r="C91" s="602" t="s">
        <v>2610</v>
      </c>
      <c r="D91" s="791" t="s">
        <v>2220</v>
      </c>
      <c r="E91" s="909">
        <f>F91-5</f>
        <v>43556</v>
      </c>
      <c r="F91" s="642">
        <v>43561</v>
      </c>
      <c r="G91" s="642">
        <f>F91+44</f>
        <v>43605</v>
      </c>
    </row>
    <row r="92" spans="1:7" s="543" customFormat="1" ht="15" hidden="1" customHeight="1">
      <c r="A92" s="871"/>
      <c r="B92" s="606" t="s">
        <v>2625</v>
      </c>
      <c r="C92" s="602" t="s">
        <v>2604</v>
      </c>
      <c r="D92" s="791"/>
      <c r="E92" s="909">
        <f>F92-5</f>
        <v>43563</v>
      </c>
      <c r="F92" s="642">
        <f>F91+7</f>
        <v>43568</v>
      </c>
      <c r="G92" s="642">
        <f>F92+44</f>
        <v>43612</v>
      </c>
    </row>
    <row r="93" spans="1:7" s="543" customFormat="1" ht="15" hidden="1" customHeight="1">
      <c r="A93" s="871"/>
      <c r="B93" s="606" t="s">
        <v>2624</v>
      </c>
      <c r="C93" s="602" t="s">
        <v>13</v>
      </c>
      <c r="D93" s="791"/>
      <c r="E93" s="909">
        <f>F93-5</f>
        <v>43570</v>
      </c>
      <c r="F93" s="642">
        <f>F92+7</f>
        <v>43575</v>
      </c>
      <c r="G93" s="642">
        <f>F93+44</f>
        <v>43619</v>
      </c>
    </row>
    <row r="94" spans="1:7" s="543" customFormat="1" ht="15" hidden="1" customHeight="1">
      <c r="A94" s="871"/>
      <c r="B94" s="606" t="s">
        <v>2623</v>
      </c>
      <c r="C94" s="739" t="s">
        <v>13</v>
      </c>
      <c r="D94" s="791"/>
      <c r="E94" s="909">
        <f>F94-5</f>
        <v>43577</v>
      </c>
      <c r="F94" s="642">
        <f>F93+7</f>
        <v>43582</v>
      </c>
      <c r="G94" s="642">
        <f>F94+44</f>
        <v>43626</v>
      </c>
    </row>
    <row r="95" spans="1:7" s="543" customFormat="1" ht="15" hidden="1" customHeight="1">
      <c r="A95" s="871"/>
      <c r="B95" s="606" t="s">
        <v>2622</v>
      </c>
      <c r="C95" s="602" t="s">
        <v>2621</v>
      </c>
      <c r="D95" s="791"/>
      <c r="E95" s="909">
        <f>F95-5</f>
        <v>43584</v>
      </c>
      <c r="F95" s="642">
        <f>F94+7</f>
        <v>43589</v>
      </c>
      <c r="G95" s="642">
        <f>F95+44</f>
        <v>43633</v>
      </c>
    </row>
    <row r="96" spans="1:7" s="543" customFormat="1" ht="15" customHeight="1">
      <c r="A96" s="871"/>
      <c r="B96" s="579" t="s">
        <v>2215</v>
      </c>
      <c r="C96" s="578"/>
      <c r="D96" s="877" t="s">
        <v>455</v>
      </c>
      <c r="E96" s="875" t="s">
        <v>2025</v>
      </c>
      <c r="F96" s="876" t="s">
        <v>456</v>
      </c>
      <c r="G96" s="875" t="s">
        <v>2620</v>
      </c>
    </row>
    <row r="97" spans="1:7" s="543" customFormat="1" ht="15" customHeight="1">
      <c r="A97" s="871"/>
      <c r="B97" s="576"/>
      <c r="C97" s="575"/>
      <c r="D97" s="877"/>
      <c r="E97" s="875" t="s">
        <v>2024</v>
      </c>
      <c r="F97" s="876" t="s">
        <v>9</v>
      </c>
      <c r="G97" s="875" t="s">
        <v>10</v>
      </c>
    </row>
    <row r="98" spans="1:7" s="543" customFormat="1" ht="15" customHeight="1">
      <c r="A98" s="871"/>
      <c r="B98" s="549" t="s">
        <v>2619</v>
      </c>
      <c r="C98" s="548"/>
      <c r="D98" s="791" t="s">
        <v>2313</v>
      </c>
      <c r="E98" s="909">
        <f>F98-7</f>
        <v>46325</v>
      </c>
      <c r="F98" s="872">
        <v>46332</v>
      </c>
      <c r="G98" s="642">
        <f>F98+41</f>
        <v>46373</v>
      </c>
    </row>
    <row r="99" spans="1:7" s="543" customFormat="1" ht="15" customHeight="1">
      <c r="A99" s="871"/>
      <c r="B99" s="549" t="s">
        <v>2618</v>
      </c>
      <c r="C99" s="548"/>
      <c r="D99" s="791"/>
      <c r="E99" s="909">
        <f>F99-7</f>
        <v>46332</v>
      </c>
      <c r="F99" s="642">
        <f>F98+7</f>
        <v>46339</v>
      </c>
      <c r="G99" s="642">
        <f>F99+41</f>
        <v>46380</v>
      </c>
    </row>
    <row r="100" spans="1:7" s="543" customFormat="1" ht="15" customHeight="1">
      <c r="A100" s="871"/>
      <c r="B100" s="549" t="s">
        <v>2617</v>
      </c>
      <c r="C100" s="548"/>
      <c r="D100" s="791"/>
      <c r="E100" s="909">
        <f>F100-7</f>
        <v>46339</v>
      </c>
      <c r="F100" s="642">
        <f>F99+7</f>
        <v>46346</v>
      </c>
      <c r="G100" s="642">
        <f>F100+41</f>
        <v>46387</v>
      </c>
    </row>
    <row r="101" spans="1:7" s="543" customFormat="1" ht="15" customHeight="1">
      <c r="A101" s="871"/>
      <c r="B101" s="549" t="s">
        <v>2270</v>
      </c>
      <c r="C101" s="548"/>
      <c r="D101" s="791"/>
      <c r="E101" s="909">
        <f>F101-7</f>
        <v>46346</v>
      </c>
      <c r="F101" s="642">
        <f>F100+7</f>
        <v>46353</v>
      </c>
      <c r="G101" s="642">
        <f>F101+41</f>
        <v>46394</v>
      </c>
    </row>
    <row r="102" spans="1:7" s="543" customFormat="1" ht="15" customHeight="1">
      <c r="A102" s="871"/>
      <c r="B102" s="587" t="s">
        <v>2616</v>
      </c>
      <c r="C102" s="586"/>
      <c r="D102" s="791"/>
      <c r="E102" s="909">
        <f>F102-7</f>
        <v>46353</v>
      </c>
      <c r="F102" s="642">
        <f>F101+7</f>
        <v>46360</v>
      </c>
      <c r="G102" s="642">
        <f>F102+41</f>
        <v>46401</v>
      </c>
    </row>
    <row r="103" spans="1:7" s="562" customFormat="1" ht="15.95" hidden="1" customHeight="1">
      <c r="A103" s="881" t="s">
        <v>2615</v>
      </c>
      <c r="B103" s="881"/>
      <c r="C103" s="880"/>
      <c r="F103" s="879"/>
    </row>
    <row r="104" spans="1:7" s="543" customFormat="1" ht="15" hidden="1" customHeight="1">
      <c r="A104" s="871"/>
      <c r="B104" s="631" t="s">
        <v>2209</v>
      </c>
      <c r="C104" s="884" t="s">
        <v>5</v>
      </c>
      <c r="D104" s="884" t="s">
        <v>455</v>
      </c>
      <c r="E104" s="875" t="s">
        <v>2025</v>
      </c>
      <c r="F104" s="876" t="s">
        <v>456</v>
      </c>
      <c r="G104" s="875" t="s">
        <v>46</v>
      </c>
    </row>
    <row r="105" spans="1:7" s="543" customFormat="1" ht="15" hidden="1" customHeight="1">
      <c r="A105" s="871"/>
      <c r="B105" s="631"/>
      <c r="C105" s="883"/>
      <c r="D105" s="883"/>
      <c r="E105" s="875" t="s">
        <v>2024</v>
      </c>
      <c r="F105" s="908" t="s">
        <v>9</v>
      </c>
      <c r="G105" s="896" t="s">
        <v>10</v>
      </c>
    </row>
    <row r="106" spans="1:7" s="543" customFormat="1" ht="15" hidden="1" customHeight="1">
      <c r="A106" s="900"/>
      <c r="B106" s="907"/>
      <c r="C106" s="907"/>
      <c r="D106" s="882" t="s">
        <v>1809</v>
      </c>
      <c r="E106" s="905">
        <f>F106-6</f>
        <v>45105</v>
      </c>
      <c r="F106" s="642">
        <v>45111</v>
      </c>
      <c r="G106" s="598">
        <f>F106+33</f>
        <v>45144</v>
      </c>
    </row>
    <row r="107" spans="1:7" s="543" customFormat="1" ht="15" hidden="1" customHeight="1">
      <c r="A107" s="900"/>
      <c r="B107" s="907"/>
      <c r="C107" s="907"/>
      <c r="D107" s="882"/>
      <c r="E107" s="905">
        <f>F107-6</f>
        <v>45112</v>
      </c>
      <c r="F107" s="598">
        <f>F106+7</f>
        <v>45118</v>
      </c>
      <c r="G107" s="598">
        <f>F107+33</f>
        <v>45151</v>
      </c>
    </row>
    <row r="108" spans="1:7" s="543" customFormat="1" ht="15" hidden="1" customHeight="1">
      <c r="A108" s="900"/>
      <c r="B108" s="907"/>
      <c r="C108" s="906"/>
      <c r="D108" s="882"/>
      <c r="E108" s="905">
        <f>F108-6</f>
        <v>45119</v>
      </c>
      <c r="F108" s="598">
        <f>F107+7</f>
        <v>45125</v>
      </c>
      <c r="G108" s="598">
        <f>F108+33</f>
        <v>45158</v>
      </c>
    </row>
    <row r="109" spans="1:7" s="543" customFormat="1" ht="15" hidden="1" customHeight="1">
      <c r="A109" s="900"/>
      <c r="B109" s="907"/>
      <c r="C109" s="907"/>
      <c r="D109" s="882"/>
      <c r="E109" s="905">
        <f>F109-6</f>
        <v>45126</v>
      </c>
      <c r="F109" s="598">
        <f>F108+7</f>
        <v>45132</v>
      </c>
      <c r="G109" s="598">
        <f>F109+33</f>
        <v>45165</v>
      </c>
    </row>
    <row r="110" spans="1:7" s="543" customFormat="1" ht="15" hidden="1" customHeight="1">
      <c r="A110" s="900"/>
      <c r="B110" s="907"/>
      <c r="C110" s="906"/>
      <c r="D110" s="882"/>
      <c r="E110" s="905">
        <f>F110-6</f>
        <v>45133</v>
      </c>
      <c r="F110" s="598">
        <f>F109+7</f>
        <v>45139</v>
      </c>
      <c r="G110" s="598">
        <f>F110+33</f>
        <v>45172</v>
      </c>
    </row>
    <row r="111" spans="1:7" s="562" customFormat="1" ht="15" customHeight="1">
      <c r="A111" s="904" t="s">
        <v>2614</v>
      </c>
      <c r="B111" s="904"/>
      <c r="C111" s="903"/>
      <c r="D111" s="879"/>
      <c r="E111" s="879"/>
      <c r="F111" s="878"/>
      <c r="G111" s="902"/>
    </row>
    <row r="112" spans="1:7" s="543" customFormat="1" ht="15" customHeight="1">
      <c r="A112" s="900"/>
      <c r="B112" s="579" t="s">
        <v>2215</v>
      </c>
      <c r="C112" s="578"/>
      <c r="D112" s="877" t="s">
        <v>455</v>
      </c>
      <c r="E112" s="875" t="s">
        <v>2025</v>
      </c>
      <c r="F112" s="876" t="s">
        <v>456</v>
      </c>
      <c r="G112" s="875" t="s">
        <v>2613</v>
      </c>
    </row>
    <row r="113" spans="1:11" s="543" customFormat="1" ht="15" customHeight="1">
      <c r="A113" s="900"/>
      <c r="B113" s="576"/>
      <c r="C113" s="575"/>
      <c r="D113" s="877"/>
      <c r="E113" s="875" t="s">
        <v>2024</v>
      </c>
      <c r="F113" s="876" t="s">
        <v>9</v>
      </c>
      <c r="G113" s="901" t="s">
        <v>10</v>
      </c>
    </row>
    <row r="114" spans="1:11" s="543" customFormat="1" ht="15" customHeight="1">
      <c r="A114" s="900"/>
      <c r="B114" s="549" t="s">
        <v>2407</v>
      </c>
      <c r="C114" s="548"/>
      <c r="D114" s="899" t="s">
        <v>2406</v>
      </c>
      <c r="E114" s="659">
        <f>F114-7</f>
        <v>46324</v>
      </c>
      <c r="F114" s="642">
        <v>46331</v>
      </c>
      <c r="G114" s="642">
        <f>F114+40</f>
        <v>46371</v>
      </c>
    </row>
    <row r="115" spans="1:11" s="543" customFormat="1" ht="15" customHeight="1">
      <c r="A115" s="900"/>
      <c r="B115" s="549" t="s">
        <v>2405</v>
      </c>
      <c r="C115" s="548"/>
      <c r="D115" s="899"/>
      <c r="E115" s="659">
        <f>F115-7</f>
        <v>46331</v>
      </c>
      <c r="F115" s="642">
        <f>F114+7</f>
        <v>46338</v>
      </c>
      <c r="G115" s="642">
        <f>F115+40</f>
        <v>46378</v>
      </c>
    </row>
    <row r="116" spans="1:11" s="543" customFormat="1" ht="15" customHeight="1">
      <c r="A116" s="900"/>
      <c r="B116" s="587" t="s">
        <v>2612</v>
      </c>
      <c r="C116" s="586"/>
      <c r="D116" s="899"/>
      <c r="E116" s="659">
        <f>F116-7</f>
        <v>46338</v>
      </c>
      <c r="F116" s="642">
        <f>F115+7</f>
        <v>46345</v>
      </c>
      <c r="G116" s="642">
        <f>F116+40</f>
        <v>46385</v>
      </c>
    </row>
    <row r="117" spans="1:11" s="543" customFormat="1" ht="15" customHeight="1">
      <c r="A117" s="900"/>
      <c r="B117" s="587" t="s">
        <v>2403</v>
      </c>
      <c r="C117" s="586"/>
      <c r="D117" s="899"/>
      <c r="E117" s="659">
        <f>F117-7</f>
        <v>46345</v>
      </c>
      <c r="F117" s="642">
        <f>F116+7</f>
        <v>46352</v>
      </c>
      <c r="G117" s="642">
        <f>F117+40</f>
        <v>46392</v>
      </c>
    </row>
    <row r="118" spans="1:11" s="543" customFormat="1" ht="15" customHeight="1">
      <c r="A118" s="900"/>
      <c r="B118" s="587" t="s">
        <v>2402</v>
      </c>
      <c r="C118" s="586"/>
      <c r="D118" s="899"/>
      <c r="E118" s="659">
        <f>F118-7</f>
        <v>46352</v>
      </c>
      <c r="F118" s="642">
        <f>F117+7</f>
        <v>46359</v>
      </c>
      <c r="G118" s="642">
        <f>F118+40</f>
        <v>46399</v>
      </c>
    </row>
    <row r="119" spans="1:11" s="562" customFormat="1" ht="17.25" customHeight="1">
      <c r="A119" s="881" t="s">
        <v>1988</v>
      </c>
      <c r="B119" s="881"/>
      <c r="C119" s="898"/>
      <c r="D119" s="879"/>
      <c r="E119" s="879"/>
      <c r="F119" s="878"/>
      <c r="G119" s="878"/>
      <c r="H119" s="824"/>
    </row>
    <row r="120" spans="1:11" s="543" customFormat="1" ht="15" hidden="1" customHeight="1">
      <c r="A120" s="871"/>
      <c r="B120" s="890" t="s">
        <v>2209</v>
      </c>
      <c r="C120" s="884" t="s">
        <v>2547</v>
      </c>
      <c r="D120" s="884" t="s">
        <v>455</v>
      </c>
      <c r="E120" s="896" t="s">
        <v>2025</v>
      </c>
      <c r="F120" s="876" t="s">
        <v>456</v>
      </c>
      <c r="G120" s="896" t="s">
        <v>50</v>
      </c>
      <c r="H120" s="869"/>
    </row>
    <row r="121" spans="1:11" s="543" customFormat="1" ht="15" hidden="1" customHeight="1">
      <c r="A121" s="871"/>
      <c r="B121" s="897"/>
      <c r="C121" s="883"/>
      <c r="D121" s="895"/>
      <c r="E121" s="875" t="s">
        <v>2024</v>
      </c>
      <c r="F121" s="894" t="s">
        <v>9</v>
      </c>
      <c r="G121" s="875" t="s">
        <v>10</v>
      </c>
      <c r="H121" s="809"/>
    </row>
    <row r="122" spans="1:11" s="543" customFormat="1" ht="15" hidden="1" customHeight="1">
      <c r="A122" s="871"/>
      <c r="B122" s="619" t="s">
        <v>2611</v>
      </c>
      <c r="C122" s="619" t="s">
        <v>2610</v>
      </c>
      <c r="D122" s="791" t="s">
        <v>383</v>
      </c>
      <c r="E122" s="893">
        <f>F122-5</f>
        <v>43799</v>
      </c>
      <c r="F122" s="553">
        <v>43804</v>
      </c>
      <c r="G122" s="892">
        <f>F122+40</f>
        <v>43844</v>
      </c>
    </row>
    <row r="123" spans="1:11" s="543" customFormat="1" ht="15" hidden="1" customHeight="1">
      <c r="A123" s="871"/>
      <c r="B123" s="619" t="s">
        <v>2609</v>
      </c>
      <c r="C123" s="619" t="s">
        <v>2606</v>
      </c>
      <c r="D123" s="791"/>
      <c r="E123" s="893">
        <f>F123-5</f>
        <v>43806</v>
      </c>
      <c r="F123" s="892">
        <f>F122+7</f>
        <v>43811</v>
      </c>
      <c r="G123" s="892">
        <f>F123+40</f>
        <v>43851</v>
      </c>
    </row>
    <row r="124" spans="1:11" s="543" customFormat="1" ht="15" hidden="1" customHeight="1">
      <c r="A124" s="871"/>
      <c r="B124" s="619" t="s">
        <v>2608</v>
      </c>
      <c r="C124" s="619" t="s">
        <v>2604</v>
      </c>
      <c r="D124" s="791"/>
      <c r="E124" s="893">
        <f>F124-5</f>
        <v>43813</v>
      </c>
      <c r="F124" s="892">
        <f>F123+7</f>
        <v>43818</v>
      </c>
      <c r="G124" s="892">
        <f>F124+40</f>
        <v>43858</v>
      </c>
    </row>
    <row r="125" spans="1:11" s="543" customFormat="1" ht="15" hidden="1">
      <c r="A125" s="871"/>
      <c r="B125" s="619" t="s">
        <v>2607</v>
      </c>
      <c r="C125" s="888" t="s">
        <v>2606</v>
      </c>
      <c r="D125" s="791"/>
      <c r="E125" s="893">
        <f>F125-5</f>
        <v>43820</v>
      </c>
      <c r="F125" s="892">
        <f>F124+7</f>
        <v>43825</v>
      </c>
      <c r="G125" s="892">
        <f>F125+40</f>
        <v>43865</v>
      </c>
      <c r="H125" s="809"/>
      <c r="I125" s="809"/>
      <c r="J125" s="809"/>
      <c r="K125" s="809"/>
    </row>
    <row r="126" spans="1:11" s="543" customFormat="1" ht="15" hidden="1">
      <c r="A126" s="871"/>
      <c r="B126" s="619" t="s">
        <v>2605</v>
      </c>
      <c r="C126" s="888" t="s">
        <v>2604</v>
      </c>
      <c r="D126" s="791"/>
      <c r="E126" s="893">
        <f>F126-5</f>
        <v>43827</v>
      </c>
      <c r="F126" s="892">
        <f>F125+7</f>
        <v>43832</v>
      </c>
      <c r="G126" s="892">
        <f>F126+40</f>
        <v>43872</v>
      </c>
      <c r="H126" s="809"/>
      <c r="I126" s="809"/>
      <c r="J126" s="809"/>
      <c r="K126" s="809"/>
    </row>
    <row r="127" spans="1:11" s="543" customFormat="1" ht="15" customHeight="1">
      <c r="A127" s="871"/>
      <c r="B127" s="579" t="s">
        <v>2215</v>
      </c>
      <c r="C127" s="578"/>
      <c r="D127" s="884" t="s">
        <v>455</v>
      </c>
      <c r="E127" s="896" t="s">
        <v>2025</v>
      </c>
      <c r="F127" s="876" t="s">
        <v>456</v>
      </c>
      <c r="G127" s="896" t="s">
        <v>50</v>
      </c>
      <c r="H127" s="869"/>
    </row>
    <row r="128" spans="1:11" s="543" customFormat="1" ht="15" customHeight="1">
      <c r="A128" s="871"/>
      <c r="B128" s="576"/>
      <c r="C128" s="575"/>
      <c r="D128" s="895"/>
      <c r="E128" s="875" t="s">
        <v>2024</v>
      </c>
      <c r="F128" s="894" t="s">
        <v>9</v>
      </c>
      <c r="G128" s="875" t="s">
        <v>10</v>
      </c>
      <c r="H128" s="809"/>
    </row>
    <row r="129" spans="1:11" s="543" customFormat="1" ht="15" customHeight="1">
      <c r="A129" s="871"/>
      <c r="B129" s="549" t="s">
        <v>2292</v>
      </c>
      <c r="C129" s="548"/>
      <c r="D129" s="791" t="s">
        <v>1751</v>
      </c>
      <c r="E129" s="893">
        <f>F129-6</f>
        <v>46326</v>
      </c>
      <c r="F129" s="872">
        <v>46332</v>
      </c>
      <c r="G129" s="892">
        <f>F129+40</f>
        <v>46372</v>
      </c>
    </row>
    <row r="130" spans="1:11" s="543" customFormat="1" ht="15" customHeight="1">
      <c r="A130" s="871"/>
      <c r="B130" s="549" t="s">
        <v>2603</v>
      </c>
      <c r="C130" s="548"/>
      <c r="D130" s="791"/>
      <c r="E130" s="893">
        <f>F130-6</f>
        <v>46333</v>
      </c>
      <c r="F130" s="892">
        <f>F129+7</f>
        <v>46339</v>
      </c>
      <c r="G130" s="892">
        <f>F130+40</f>
        <v>46379</v>
      </c>
    </row>
    <row r="131" spans="1:11" s="543" customFormat="1" ht="15" customHeight="1">
      <c r="A131" s="871"/>
      <c r="B131" s="587" t="s">
        <v>2602</v>
      </c>
      <c r="C131" s="586"/>
      <c r="D131" s="791"/>
      <c r="E131" s="893">
        <f>F131-6</f>
        <v>46340</v>
      </c>
      <c r="F131" s="892">
        <f>F130+7</f>
        <v>46346</v>
      </c>
      <c r="G131" s="892">
        <f>F131+40</f>
        <v>46386</v>
      </c>
    </row>
    <row r="132" spans="1:11" s="543" customFormat="1" ht="15">
      <c r="A132" s="871"/>
      <c r="B132" s="587" t="s">
        <v>2601</v>
      </c>
      <c r="C132" s="586"/>
      <c r="D132" s="791"/>
      <c r="E132" s="893">
        <f>F132-6</f>
        <v>46347</v>
      </c>
      <c r="F132" s="892">
        <f>F131+7</f>
        <v>46353</v>
      </c>
      <c r="G132" s="892">
        <f>F132+40</f>
        <v>46393</v>
      </c>
      <c r="H132" s="809"/>
      <c r="I132" s="809"/>
      <c r="J132" s="809"/>
      <c r="K132" s="809"/>
    </row>
    <row r="133" spans="1:11" s="543" customFormat="1" ht="15">
      <c r="A133" s="871"/>
      <c r="B133" s="587" t="s">
        <v>2600</v>
      </c>
      <c r="C133" s="586"/>
      <c r="D133" s="791"/>
      <c r="E133" s="893">
        <f>F133-6</f>
        <v>46354</v>
      </c>
      <c r="F133" s="892">
        <f>F132+7</f>
        <v>46360</v>
      </c>
      <c r="G133" s="892">
        <f>F133+40</f>
        <v>46400</v>
      </c>
      <c r="H133" s="809"/>
      <c r="I133" s="809"/>
      <c r="J133" s="809"/>
      <c r="K133" s="809"/>
    </row>
    <row r="134" spans="1:11" s="543" customFormat="1" ht="15" hidden="1" customHeight="1">
      <c r="A134" s="871"/>
      <c r="B134" s="890" t="s">
        <v>4</v>
      </c>
      <c r="C134" s="884" t="s">
        <v>5</v>
      </c>
      <c r="D134" s="884" t="s">
        <v>455</v>
      </c>
      <c r="E134" s="896" t="s">
        <v>2025</v>
      </c>
      <c r="F134" s="876" t="s">
        <v>456</v>
      </c>
      <c r="G134" s="896" t="s">
        <v>50</v>
      </c>
      <c r="H134" s="869"/>
    </row>
    <row r="135" spans="1:11" s="543" customFormat="1" ht="15" hidden="1" customHeight="1">
      <c r="A135" s="871"/>
      <c r="B135" s="897"/>
      <c r="C135" s="883"/>
      <c r="D135" s="883"/>
      <c r="E135" s="875" t="s">
        <v>2024</v>
      </c>
      <c r="F135" s="894" t="s">
        <v>9</v>
      </c>
      <c r="G135" s="875" t="s">
        <v>10</v>
      </c>
      <c r="H135" s="809"/>
    </row>
    <row r="136" spans="1:11" s="543" customFormat="1" ht="15" hidden="1" customHeight="1">
      <c r="A136" s="871"/>
      <c r="B136" s="619" t="s">
        <v>2599</v>
      </c>
      <c r="C136" s="619" t="s">
        <v>2598</v>
      </c>
      <c r="D136" s="840" t="s">
        <v>1839</v>
      </c>
      <c r="E136" s="893">
        <f>F136-5</f>
        <v>43800</v>
      </c>
      <c r="F136" s="553">
        <v>43805</v>
      </c>
      <c r="G136" s="892">
        <f>F136+42</f>
        <v>43847</v>
      </c>
    </row>
    <row r="137" spans="1:11" s="543" customFormat="1" ht="15" hidden="1" customHeight="1">
      <c r="A137" s="871"/>
      <c r="B137" s="619" t="s">
        <v>2563</v>
      </c>
      <c r="C137" s="619" t="s">
        <v>2597</v>
      </c>
      <c r="D137" s="839"/>
      <c r="E137" s="893">
        <f>F137-5</f>
        <v>43807</v>
      </c>
      <c r="F137" s="892">
        <f>F136+7</f>
        <v>43812</v>
      </c>
      <c r="G137" s="892">
        <f>F137+42</f>
        <v>43854</v>
      </c>
    </row>
    <row r="138" spans="1:11" s="543" customFormat="1" ht="15" hidden="1" customHeight="1">
      <c r="A138" s="871"/>
      <c r="B138" s="619" t="s">
        <v>2596</v>
      </c>
      <c r="C138" s="619" t="s">
        <v>2595</v>
      </c>
      <c r="D138" s="839"/>
      <c r="E138" s="893">
        <f>F138-5</f>
        <v>43814</v>
      </c>
      <c r="F138" s="892">
        <f>F137+7</f>
        <v>43819</v>
      </c>
      <c r="G138" s="892">
        <f>F138+42</f>
        <v>43861</v>
      </c>
    </row>
    <row r="139" spans="1:11" s="543" customFormat="1" ht="15" hidden="1">
      <c r="A139" s="871"/>
      <c r="B139" s="619" t="s">
        <v>2594</v>
      </c>
      <c r="C139" s="619" t="s">
        <v>2593</v>
      </c>
      <c r="D139" s="839"/>
      <c r="E139" s="893">
        <f>F139-5</f>
        <v>43821</v>
      </c>
      <c r="F139" s="892">
        <f>F138+7</f>
        <v>43826</v>
      </c>
      <c r="G139" s="892">
        <f>F139+42</f>
        <v>43868</v>
      </c>
      <c r="H139" s="809"/>
      <c r="I139" s="809"/>
      <c r="J139" s="809"/>
      <c r="K139" s="809"/>
    </row>
    <row r="140" spans="1:11" s="543" customFormat="1" ht="15" hidden="1">
      <c r="A140" s="871"/>
      <c r="B140" s="619" t="s">
        <v>2557</v>
      </c>
      <c r="C140" s="619" t="s">
        <v>2592</v>
      </c>
      <c r="D140" s="838"/>
      <c r="E140" s="893">
        <f>F140-5</f>
        <v>43828</v>
      </c>
      <c r="F140" s="892">
        <f>F139+7</f>
        <v>43833</v>
      </c>
      <c r="G140" s="892">
        <f>F140+42</f>
        <v>43875</v>
      </c>
      <c r="H140" s="809"/>
      <c r="I140" s="809"/>
      <c r="J140" s="809"/>
      <c r="K140" s="809"/>
    </row>
    <row r="141" spans="1:11" s="543" customFormat="1" ht="15" hidden="1" customHeight="1">
      <c r="A141" s="871"/>
      <c r="B141" s="678" t="s">
        <v>2209</v>
      </c>
      <c r="C141" s="884" t="s">
        <v>2547</v>
      </c>
      <c r="D141" s="884" t="s">
        <v>455</v>
      </c>
      <c r="E141" s="896" t="s">
        <v>2025</v>
      </c>
      <c r="F141" s="876" t="s">
        <v>456</v>
      </c>
      <c r="G141" s="896" t="s">
        <v>50</v>
      </c>
      <c r="H141" s="869"/>
    </row>
    <row r="142" spans="1:11" s="543" customFormat="1" ht="15" hidden="1" customHeight="1">
      <c r="A142" s="871"/>
      <c r="B142" s="678"/>
      <c r="C142" s="883"/>
      <c r="D142" s="895"/>
      <c r="E142" s="875" t="s">
        <v>2024</v>
      </c>
      <c r="F142" s="894" t="s">
        <v>9</v>
      </c>
      <c r="G142" s="875" t="s">
        <v>10</v>
      </c>
      <c r="H142" s="809"/>
    </row>
    <row r="143" spans="1:11" s="543" customFormat="1" ht="15" hidden="1" customHeight="1">
      <c r="A143" s="871"/>
      <c r="B143" s="619" t="s">
        <v>2591</v>
      </c>
      <c r="C143" s="619" t="s">
        <v>2590</v>
      </c>
      <c r="D143" s="791" t="s">
        <v>1839</v>
      </c>
      <c r="E143" s="893">
        <f>F143-7</f>
        <v>45291</v>
      </c>
      <c r="F143" s="553">
        <v>45298</v>
      </c>
      <c r="G143" s="892">
        <f>F143+47</f>
        <v>45345</v>
      </c>
    </row>
    <row r="144" spans="1:11" s="543" customFormat="1" ht="15" hidden="1" customHeight="1">
      <c r="A144" s="871"/>
      <c r="B144" s="619" t="s">
        <v>2589</v>
      </c>
      <c r="C144" s="619" t="s">
        <v>2588</v>
      </c>
      <c r="D144" s="791"/>
      <c r="E144" s="893">
        <f>F144-7</f>
        <v>45298</v>
      </c>
      <c r="F144" s="892">
        <f>F143+7</f>
        <v>45305</v>
      </c>
      <c r="G144" s="892">
        <f>F144+47</f>
        <v>45352</v>
      </c>
    </row>
    <row r="145" spans="1:11" s="543" customFormat="1" ht="15" hidden="1" customHeight="1">
      <c r="A145" s="871"/>
      <c r="B145" s="619" t="s">
        <v>2587</v>
      </c>
      <c r="C145" s="619" t="s">
        <v>2586</v>
      </c>
      <c r="D145" s="791"/>
      <c r="E145" s="893">
        <f>F145-7</f>
        <v>45305</v>
      </c>
      <c r="F145" s="892">
        <f>F144+7</f>
        <v>45312</v>
      </c>
      <c r="G145" s="892">
        <f>F145+47</f>
        <v>45359</v>
      </c>
    </row>
    <row r="146" spans="1:11" s="543" customFormat="1" ht="15" hidden="1">
      <c r="A146" s="871"/>
      <c r="B146" s="619" t="s">
        <v>2585</v>
      </c>
      <c r="C146" s="619" t="s">
        <v>2584</v>
      </c>
      <c r="D146" s="791"/>
      <c r="E146" s="893">
        <f>F146-7</f>
        <v>45312</v>
      </c>
      <c r="F146" s="892">
        <f>F145+7</f>
        <v>45319</v>
      </c>
      <c r="G146" s="892">
        <f>F146+47</f>
        <v>45366</v>
      </c>
      <c r="H146" s="809"/>
      <c r="I146" s="809"/>
      <c r="J146" s="809"/>
      <c r="K146" s="809"/>
    </row>
    <row r="147" spans="1:11" s="543" customFormat="1" ht="15" hidden="1">
      <c r="A147" s="871"/>
      <c r="B147" s="619" t="s">
        <v>2583</v>
      </c>
      <c r="C147" s="619" t="s">
        <v>2582</v>
      </c>
      <c r="D147" s="791"/>
      <c r="E147" s="893">
        <f>F147-7</f>
        <v>45319</v>
      </c>
      <c r="F147" s="892">
        <f>F146+7</f>
        <v>45326</v>
      </c>
      <c r="G147" s="892">
        <f>F147+47</f>
        <v>45373</v>
      </c>
      <c r="H147" s="809"/>
      <c r="I147" s="809"/>
      <c r="J147" s="809"/>
      <c r="K147" s="809"/>
    </row>
    <row r="148" spans="1:11" s="562" customFormat="1" ht="15">
      <c r="A148" s="881" t="s">
        <v>2581</v>
      </c>
      <c r="B148" s="881"/>
      <c r="C148" s="619"/>
      <c r="D148" s="879"/>
      <c r="E148" s="879"/>
      <c r="F148" s="878"/>
      <c r="G148" s="878"/>
      <c r="H148" s="824"/>
      <c r="I148" s="824"/>
      <c r="J148" s="824"/>
      <c r="K148" s="824"/>
    </row>
    <row r="149" spans="1:11" s="543" customFormat="1" ht="15">
      <c r="A149" s="871"/>
      <c r="B149" s="579" t="s">
        <v>2215</v>
      </c>
      <c r="C149" s="578"/>
      <c r="D149" s="877" t="s">
        <v>455</v>
      </c>
      <c r="E149" s="875" t="s">
        <v>2025</v>
      </c>
      <c r="F149" s="876" t="s">
        <v>456</v>
      </c>
      <c r="G149" s="875" t="s">
        <v>2573</v>
      </c>
      <c r="H149" s="809"/>
      <c r="I149" s="809"/>
      <c r="J149" s="809"/>
      <c r="K149" s="809"/>
    </row>
    <row r="150" spans="1:11" s="543" customFormat="1" ht="15">
      <c r="A150" s="871"/>
      <c r="B150" s="576"/>
      <c r="C150" s="575"/>
      <c r="D150" s="877"/>
      <c r="E150" s="875" t="s">
        <v>2024</v>
      </c>
      <c r="F150" s="876" t="s">
        <v>9</v>
      </c>
      <c r="G150" s="875" t="s">
        <v>10</v>
      </c>
      <c r="H150" s="874"/>
      <c r="I150" s="809"/>
      <c r="J150" s="809"/>
      <c r="K150" s="809"/>
    </row>
    <row r="151" spans="1:11" s="543" customFormat="1" ht="15">
      <c r="A151" s="871"/>
      <c r="B151" s="587" t="s">
        <v>2554</v>
      </c>
      <c r="C151" s="586"/>
      <c r="D151" s="873" t="s">
        <v>2248</v>
      </c>
      <c r="E151" s="659">
        <f>F151-8</f>
        <v>46325</v>
      </c>
      <c r="F151" s="872">
        <v>46333</v>
      </c>
      <c r="G151" s="642">
        <f>F151+31</f>
        <v>46364</v>
      </c>
      <c r="H151" s="809"/>
      <c r="I151" s="809"/>
      <c r="J151" s="809"/>
      <c r="K151" s="809"/>
    </row>
    <row r="152" spans="1:11" s="543" customFormat="1" ht="15">
      <c r="A152" s="871"/>
      <c r="B152" s="549" t="s">
        <v>2553</v>
      </c>
      <c r="C152" s="548"/>
      <c r="D152" s="870"/>
      <c r="E152" s="659">
        <f>F152-8</f>
        <v>46332</v>
      </c>
      <c r="F152" s="642">
        <f>F151+7</f>
        <v>46340</v>
      </c>
      <c r="G152" s="642">
        <f>F152+31</f>
        <v>46371</v>
      </c>
      <c r="H152" s="809"/>
      <c r="I152" s="809"/>
      <c r="J152" s="809"/>
      <c r="K152" s="809"/>
    </row>
    <row r="153" spans="1:11" s="543" customFormat="1" ht="15">
      <c r="A153" s="871"/>
      <c r="B153" s="549" t="s">
        <v>2552</v>
      </c>
      <c r="C153" s="548"/>
      <c r="D153" s="870"/>
      <c r="E153" s="659">
        <f>F153-8</f>
        <v>46339</v>
      </c>
      <c r="F153" s="642">
        <f>F152+7</f>
        <v>46347</v>
      </c>
      <c r="G153" s="642">
        <f>F153+31</f>
        <v>46378</v>
      </c>
      <c r="H153" s="809"/>
      <c r="I153" s="809"/>
      <c r="J153" s="809"/>
      <c r="K153" s="809"/>
    </row>
    <row r="154" spans="1:11" s="533" customFormat="1">
      <c r="A154" s="686"/>
      <c r="B154" s="587" t="s">
        <v>2551</v>
      </c>
      <c r="C154" s="586"/>
      <c r="D154" s="870"/>
      <c r="E154" s="659">
        <f>F154-8</f>
        <v>46346</v>
      </c>
      <c r="F154" s="642">
        <f>F153+7</f>
        <v>46354</v>
      </c>
      <c r="G154" s="642">
        <f>F154+31</f>
        <v>46385</v>
      </c>
      <c r="H154" s="869"/>
      <c r="I154" s="825"/>
      <c r="J154" s="825"/>
      <c r="K154" s="825"/>
    </row>
    <row r="155" spans="1:11">
      <c r="B155" s="587" t="s">
        <v>2550</v>
      </c>
      <c r="C155" s="586"/>
      <c r="D155" s="868"/>
      <c r="E155" s="659">
        <f>F155-8</f>
        <v>46353</v>
      </c>
      <c r="F155" s="642">
        <f>F154+7</f>
        <v>46361</v>
      </c>
      <c r="G155" s="642">
        <f>F155+31</f>
        <v>46392</v>
      </c>
    </row>
    <row r="156" spans="1:11" s="543" customFormat="1" ht="15" hidden="1">
      <c r="A156" s="871"/>
      <c r="B156" s="891" t="s">
        <v>4</v>
      </c>
      <c r="C156" s="877" t="s">
        <v>5</v>
      </c>
      <c r="D156" s="877" t="s">
        <v>455</v>
      </c>
      <c r="E156" s="875" t="s">
        <v>2025</v>
      </c>
      <c r="F156" s="876" t="s">
        <v>456</v>
      </c>
      <c r="G156" s="875" t="s">
        <v>2573</v>
      </c>
      <c r="H156" s="809"/>
      <c r="I156" s="809"/>
      <c r="J156" s="809"/>
      <c r="K156" s="809"/>
    </row>
    <row r="157" spans="1:11" s="543" customFormat="1" ht="15" hidden="1">
      <c r="A157" s="871"/>
      <c r="B157" s="890"/>
      <c r="C157" s="884"/>
      <c r="D157" s="877"/>
      <c r="E157" s="875" t="s">
        <v>2024</v>
      </c>
      <c r="F157" s="876" t="s">
        <v>9</v>
      </c>
      <c r="G157" s="875" t="s">
        <v>10</v>
      </c>
      <c r="H157" s="874"/>
      <c r="I157" s="809"/>
      <c r="J157" s="809"/>
      <c r="K157" s="809"/>
    </row>
    <row r="158" spans="1:11" s="543" customFormat="1" ht="15" hidden="1">
      <c r="A158" s="871"/>
      <c r="B158" s="614" t="s">
        <v>2580</v>
      </c>
      <c r="C158" s="614" t="s">
        <v>2579</v>
      </c>
      <c r="D158" s="873" t="s">
        <v>2452</v>
      </c>
      <c r="E158" s="659">
        <f>F158-7</f>
        <v>44286</v>
      </c>
      <c r="F158" s="885">
        <v>44293</v>
      </c>
      <c r="G158" s="642">
        <f>F158+35</f>
        <v>44328</v>
      </c>
      <c r="H158" s="809"/>
      <c r="I158" s="809"/>
      <c r="J158" s="809"/>
      <c r="K158" s="809"/>
    </row>
    <row r="159" spans="1:11" s="543" customFormat="1" ht="15" hidden="1">
      <c r="A159" s="871"/>
      <c r="B159" s="614" t="s">
        <v>2578</v>
      </c>
      <c r="C159" s="888" t="s">
        <v>2574</v>
      </c>
      <c r="D159" s="870"/>
      <c r="E159" s="659">
        <f>F159-7</f>
        <v>44293</v>
      </c>
      <c r="F159" s="642">
        <f>F158+7</f>
        <v>44300</v>
      </c>
      <c r="G159" s="642">
        <f>F159+35</f>
        <v>44335</v>
      </c>
      <c r="H159" s="809"/>
      <c r="I159" s="809"/>
      <c r="J159" s="809"/>
      <c r="K159" s="809"/>
    </row>
    <row r="160" spans="1:11" s="543" customFormat="1" ht="15" hidden="1">
      <c r="A160" s="871"/>
      <c r="B160" s="614" t="s">
        <v>2270</v>
      </c>
      <c r="C160" s="888" t="s">
        <v>2046</v>
      </c>
      <c r="D160" s="870"/>
      <c r="E160" s="659">
        <f>F160-7</f>
        <v>44300</v>
      </c>
      <c r="F160" s="642">
        <f>F159+7</f>
        <v>44307</v>
      </c>
      <c r="G160" s="642">
        <f>F160+35</f>
        <v>44342</v>
      </c>
      <c r="H160" s="809"/>
      <c r="I160" s="809"/>
      <c r="J160" s="809"/>
      <c r="K160" s="809"/>
    </row>
    <row r="161" spans="1:11" s="533" customFormat="1" hidden="1">
      <c r="A161" s="686"/>
      <c r="B161" s="614" t="s">
        <v>2577</v>
      </c>
      <c r="C161" s="888" t="s">
        <v>2576</v>
      </c>
      <c r="D161" s="870"/>
      <c r="E161" s="659">
        <f>F161-7</f>
        <v>44307</v>
      </c>
      <c r="F161" s="642">
        <f>F160+7</f>
        <v>44314</v>
      </c>
      <c r="G161" s="642">
        <f>F161+35</f>
        <v>44349</v>
      </c>
      <c r="H161" s="869"/>
      <c r="I161" s="825"/>
      <c r="J161" s="825"/>
      <c r="K161" s="825"/>
    </row>
    <row r="162" spans="1:11" hidden="1">
      <c r="B162" s="614" t="s">
        <v>2575</v>
      </c>
      <c r="C162" s="888" t="s">
        <v>2574</v>
      </c>
      <c r="D162" s="868"/>
      <c r="E162" s="659">
        <f>F162-7</f>
        <v>44314</v>
      </c>
      <c r="F162" s="642">
        <f>F161+7</f>
        <v>44321</v>
      </c>
      <c r="G162" s="642">
        <f>F162+35</f>
        <v>44356</v>
      </c>
    </row>
    <row r="163" spans="1:11" s="543" customFormat="1" ht="15" hidden="1">
      <c r="A163" s="871"/>
      <c r="B163" s="889" t="s">
        <v>4</v>
      </c>
      <c r="C163" s="877" t="s">
        <v>5</v>
      </c>
      <c r="D163" s="877" t="s">
        <v>455</v>
      </c>
      <c r="E163" s="875" t="s">
        <v>2025</v>
      </c>
      <c r="F163" s="876" t="s">
        <v>456</v>
      </c>
      <c r="G163" s="875" t="s">
        <v>2573</v>
      </c>
      <c r="H163" s="809"/>
      <c r="I163" s="809"/>
      <c r="J163" s="809"/>
      <c r="K163" s="809"/>
    </row>
    <row r="164" spans="1:11" s="543" customFormat="1" ht="15" hidden="1">
      <c r="A164" s="871"/>
      <c r="B164" s="887"/>
      <c r="C164" s="884"/>
      <c r="D164" s="877"/>
      <c r="E164" s="875" t="s">
        <v>2024</v>
      </c>
      <c r="F164" s="876" t="s">
        <v>9</v>
      </c>
      <c r="G164" s="875" t="s">
        <v>10</v>
      </c>
      <c r="H164" s="874"/>
      <c r="I164" s="809"/>
      <c r="J164" s="809"/>
      <c r="K164" s="809"/>
    </row>
    <row r="165" spans="1:11" s="543" customFormat="1" ht="15" hidden="1">
      <c r="A165" s="871"/>
      <c r="B165" s="614" t="s">
        <v>2572</v>
      </c>
      <c r="C165" s="888" t="s">
        <v>2571</v>
      </c>
      <c r="D165" s="873" t="s">
        <v>2313</v>
      </c>
      <c r="E165" s="659">
        <f>F165-5</f>
        <v>43832</v>
      </c>
      <c r="F165" s="885">
        <v>43837</v>
      </c>
      <c r="G165" s="642">
        <f>F165+33</f>
        <v>43870</v>
      </c>
      <c r="H165" s="809"/>
      <c r="I165" s="809"/>
      <c r="J165" s="809"/>
      <c r="K165" s="809"/>
    </row>
    <row r="166" spans="1:11" s="543" customFormat="1" ht="15" hidden="1">
      <c r="A166" s="871"/>
      <c r="B166" s="614" t="s">
        <v>2570</v>
      </c>
      <c r="C166" s="888" t="s">
        <v>2569</v>
      </c>
      <c r="D166" s="870"/>
      <c r="E166" s="659">
        <f>F166-5</f>
        <v>43839</v>
      </c>
      <c r="F166" s="642">
        <f>F165+7</f>
        <v>43844</v>
      </c>
      <c r="G166" s="642">
        <f>F166+33</f>
        <v>43877</v>
      </c>
      <c r="H166" s="809"/>
      <c r="I166" s="809"/>
      <c r="J166" s="809"/>
      <c r="K166" s="809"/>
    </row>
    <row r="167" spans="1:11" s="543" customFormat="1" ht="15" hidden="1">
      <c r="A167" s="871"/>
      <c r="B167" s="614" t="s">
        <v>2046</v>
      </c>
      <c r="C167" s="888" t="s">
        <v>2046</v>
      </c>
      <c r="D167" s="870"/>
      <c r="E167" s="659">
        <f>F167-5</f>
        <v>43846</v>
      </c>
      <c r="F167" s="642">
        <f>F166+7</f>
        <v>43851</v>
      </c>
      <c r="G167" s="642">
        <f>F167+33</f>
        <v>43884</v>
      </c>
      <c r="H167" s="809"/>
      <c r="I167" s="809"/>
      <c r="J167" s="809"/>
      <c r="K167" s="809"/>
    </row>
    <row r="168" spans="1:11" s="533" customFormat="1" hidden="1">
      <c r="A168" s="686"/>
      <c r="B168" s="614" t="s">
        <v>2568</v>
      </c>
      <c r="C168" s="888" t="s">
        <v>2567</v>
      </c>
      <c r="D168" s="870"/>
      <c r="E168" s="659">
        <f>F168-5</f>
        <v>43853</v>
      </c>
      <c r="F168" s="642">
        <f>F167+7</f>
        <v>43858</v>
      </c>
      <c r="G168" s="642">
        <f>F168+33</f>
        <v>43891</v>
      </c>
      <c r="H168" s="869"/>
      <c r="I168" s="825"/>
      <c r="J168" s="825"/>
      <c r="K168" s="825"/>
    </row>
    <row r="169" spans="1:11" hidden="1">
      <c r="B169" s="614" t="s">
        <v>2046</v>
      </c>
      <c r="C169" s="888" t="s">
        <v>2046</v>
      </c>
      <c r="D169" s="868"/>
      <c r="E169" s="659">
        <f>F169-5</f>
        <v>43860</v>
      </c>
      <c r="F169" s="642">
        <f>F168+7</f>
        <v>43865</v>
      </c>
      <c r="G169" s="642">
        <f>F169+33</f>
        <v>43898</v>
      </c>
    </row>
    <row r="170" spans="1:11" s="562" customFormat="1" ht="14.1" customHeight="1">
      <c r="A170" s="881" t="s">
        <v>2566</v>
      </c>
      <c r="B170" s="881"/>
      <c r="C170" s="880"/>
      <c r="D170" s="879"/>
      <c r="E170" s="879"/>
      <c r="F170" s="878"/>
      <c r="G170" s="878"/>
      <c r="H170" s="824"/>
      <c r="I170" s="824"/>
      <c r="J170" s="824"/>
      <c r="K170" s="824"/>
    </row>
    <row r="171" spans="1:11" s="543" customFormat="1" ht="15" hidden="1">
      <c r="A171" s="871"/>
      <c r="B171" s="887" t="s">
        <v>4</v>
      </c>
      <c r="C171" s="884" t="s">
        <v>2547</v>
      </c>
      <c r="D171" s="884" t="s">
        <v>455</v>
      </c>
      <c r="E171" s="875" t="s">
        <v>2025</v>
      </c>
      <c r="F171" s="876" t="s">
        <v>456</v>
      </c>
      <c r="G171" s="875" t="s">
        <v>464</v>
      </c>
      <c r="H171" s="809"/>
      <c r="I171" s="809"/>
      <c r="J171" s="809"/>
      <c r="K171" s="809"/>
    </row>
    <row r="172" spans="1:11" s="543" customFormat="1" ht="15" hidden="1">
      <c r="A172" s="871"/>
      <c r="B172" s="886"/>
      <c r="C172" s="883"/>
      <c r="D172" s="883"/>
      <c r="E172" s="875" t="s">
        <v>2024</v>
      </c>
      <c r="F172" s="876" t="s">
        <v>9</v>
      </c>
      <c r="G172" s="875" t="s">
        <v>10</v>
      </c>
      <c r="H172" s="874"/>
      <c r="I172" s="809"/>
      <c r="J172" s="809"/>
      <c r="K172" s="809"/>
    </row>
    <row r="173" spans="1:11" s="543" customFormat="1" ht="15" hidden="1">
      <c r="A173" s="871"/>
      <c r="B173" s="614" t="s">
        <v>2565</v>
      </c>
      <c r="C173" s="614" t="s">
        <v>2564</v>
      </c>
      <c r="D173" s="873" t="s">
        <v>381</v>
      </c>
      <c r="E173" s="659">
        <f>F173-7</f>
        <v>44071</v>
      </c>
      <c r="F173" s="885">
        <v>44078</v>
      </c>
      <c r="G173" s="642">
        <f>F173+34</f>
        <v>44112</v>
      </c>
      <c r="H173" s="809"/>
      <c r="I173" s="809"/>
      <c r="J173" s="809"/>
      <c r="K173" s="809"/>
    </row>
    <row r="174" spans="1:11" s="543" customFormat="1" ht="15" hidden="1">
      <c r="A174" s="871"/>
      <c r="B174" s="614" t="s">
        <v>2563</v>
      </c>
      <c r="C174" s="614" t="s">
        <v>2562</v>
      </c>
      <c r="D174" s="870"/>
      <c r="E174" s="659">
        <f>F174-7</f>
        <v>44078</v>
      </c>
      <c r="F174" s="642">
        <f>F173+7</f>
        <v>44085</v>
      </c>
      <c r="G174" s="642">
        <f>F174+34</f>
        <v>44119</v>
      </c>
      <c r="H174" s="809"/>
      <c r="I174" s="809"/>
      <c r="J174" s="809"/>
      <c r="K174" s="809"/>
    </row>
    <row r="175" spans="1:11" s="543" customFormat="1" ht="15" hidden="1">
      <c r="A175" s="871"/>
      <c r="B175" s="614" t="s">
        <v>2561</v>
      </c>
      <c r="C175" s="614" t="s">
        <v>2560</v>
      </c>
      <c r="D175" s="870"/>
      <c r="E175" s="659">
        <f>F175-7</f>
        <v>44085</v>
      </c>
      <c r="F175" s="642">
        <f>F174+7</f>
        <v>44092</v>
      </c>
      <c r="G175" s="642">
        <f>F175+34</f>
        <v>44126</v>
      </c>
      <c r="H175" s="809"/>
      <c r="I175" s="809"/>
      <c r="J175" s="809"/>
      <c r="K175" s="809"/>
    </row>
    <row r="176" spans="1:11" s="533" customFormat="1" hidden="1">
      <c r="A176" s="686"/>
      <c r="B176" s="614" t="s">
        <v>2559</v>
      </c>
      <c r="C176" s="614" t="s">
        <v>2558</v>
      </c>
      <c r="D176" s="870"/>
      <c r="E176" s="659">
        <f>F176-7</f>
        <v>44092</v>
      </c>
      <c r="F176" s="642">
        <f>F175+7</f>
        <v>44099</v>
      </c>
      <c r="G176" s="642">
        <f>F176+34</f>
        <v>44133</v>
      </c>
      <c r="H176" s="869"/>
      <c r="I176" s="825"/>
      <c r="J176" s="825"/>
      <c r="K176" s="825"/>
    </row>
    <row r="177" spans="1:11" hidden="1">
      <c r="B177" s="614" t="s">
        <v>2557</v>
      </c>
      <c r="C177" s="614" t="s">
        <v>2556</v>
      </c>
      <c r="D177" s="868"/>
      <c r="E177" s="659">
        <f>F177-7</f>
        <v>44099</v>
      </c>
      <c r="F177" s="642">
        <f>F176+7</f>
        <v>44106</v>
      </c>
      <c r="G177" s="642">
        <f>F177+34</f>
        <v>44140</v>
      </c>
    </row>
    <row r="178" spans="1:11" s="543" customFormat="1" ht="15">
      <c r="A178" s="871"/>
      <c r="B178" s="579" t="s">
        <v>2215</v>
      </c>
      <c r="C178" s="578"/>
      <c r="D178" s="884" t="s">
        <v>455</v>
      </c>
      <c r="E178" s="875" t="s">
        <v>2025</v>
      </c>
      <c r="F178" s="876" t="s">
        <v>456</v>
      </c>
      <c r="G178" s="875" t="s">
        <v>464</v>
      </c>
      <c r="H178" s="809"/>
      <c r="I178" s="809"/>
      <c r="J178" s="809"/>
      <c r="K178" s="809"/>
    </row>
    <row r="179" spans="1:11" s="543" customFormat="1" ht="15">
      <c r="A179" s="871"/>
      <c r="B179" s="576"/>
      <c r="C179" s="575"/>
      <c r="D179" s="883"/>
      <c r="E179" s="875" t="s">
        <v>2024</v>
      </c>
      <c r="F179" s="876" t="s">
        <v>9</v>
      </c>
      <c r="G179" s="875" t="s">
        <v>10</v>
      </c>
      <c r="H179" s="874"/>
      <c r="I179" s="809"/>
      <c r="J179" s="809"/>
      <c r="K179" s="809"/>
    </row>
    <row r="180" spans="1:11" s="543" customFormat="1" ht="15.75" customHeight="1">
      <c r="A180" s="871"/>
      <c r="B180" s="587" t="s">
        <v>2554</v>
      </c>
      <c r="C180" s="586"/>
      <c r="D180" s="882" t="s">
        <v>2220</v>
      </c>
      <c r="E180" s="659">
        <f>F180-7</f>
        <v>46326</v>
      </c>
      <c r="F180" s="872">
        <v>46333</v>
      </c>
      <c r="G180" s="642">
        <f>F180+34</f>
        <v>46367</v>
      </c>
      <c r="H180" s="809"/>
      <c r="I180" s="809"/>
      <c r="J180" s="809"/>
      <c r="K180" s="809"/>
    </row>
    <row r="181" spans="1:11" s="543" customFormat="1" ht="15">
      <c r="A181" s="871"/>
      <c r="B181" s="549" t="s">
        <v>2553</v>
      </c>
      <c r="C181" s="548"/>
      <c r="D181" s="882"/>
      <c r="E181" s="659">
        <f>F181-7</f>
        <v>46333</v>
      </c>
      <c r="F181" s="642">
        <f>F180+7</f>
        <v>46340</v>
      </c>
      <c r="G181" s="642">
        <f>F181+34</f>
        <v>46374</v>
      </c>
      <c r="H181" s="809"/>
      <c r="I181" s="809"/>
      <c r="J181" s="809"/>
      <c r="K181" s="809"/>
    </row>
    <row r="182" spans="1:11" s="543" customFormat="1" ht="15">
      <c r="A182" s="871"/>
      <c r="B182" s="549" t="s">
        <v>2552</v>
      </c>
      <c r="C182" s="548"/>
      <c r="D182" s="882"/>
      <c r="E182" s="659">
        <f>F182-7</f>
        <v>46340</v>
      </c>
      <c r="F182" s="642">
        <f>F181+7</f>
        <v>46347</v>
      </c>
      <c r="G182" s="642">
        <f>F182+34</f>
        <v>46381</v>
      </c>
      <c r="H182" s="809"/>
      <c r="I182" s="809"/>
      <c r="J182" s="809"/>
      <c r="K182" s="809"/>
    </row>
    <row r="183" spans="1:11" s="533" customFormat="1">
      <c r="A183" s="686"/>
      <c r="B183" s="587" t="s">
        <v>2551</v>
      </c>
      <c r="C183" s="586"/>
      <c r="D183" s="882"/>
      <c r="E183" s="659">
        <f>F183-7</f>
        <v>46347</v>
      </c>
      <c r="F183" s="642">
        <f>F182+7</f>
        <v>46354</v>
      </c>
      <c r="G183" s="642">
        <f>F183+34</f>
        <v>46388</v>
      </c>
      <c r="H183" s="869"/>
      <c r="I183" s="825"/>
      <c r="J183" s="825"/>
      <c r="K183" s="825"/>
    </row>
    <row r="184" spans="1:11">
      <c r="B184" s="587" t="s">
        <v>2550</v>
      </c>
      <c r="C184" s="586"/>
      <c r="D184" s="882"/>
      <c r="E184" s="659">
        <f>F184-7</f>
        <v>46354</v>
      </c>
      <c r="F184" s="642">
        <f>F183+7</f>
        <v>46361</v>
      </c>
      <c r="G184" s="642">
        <f>F184+34</f>
        <v>46395</v>
      </c>
    </row>
    <row r="185" spans="1:11" s="562" customFormat="1" ht="14.1" customHeight="1">
      <c r="A185" s="881" t="s">
        <v>2555</v>
      </c>
      <c r="B185" s="881"/>
      <c r="C185" s="880"/>
      <c r="D185" s="879"/>
      <c r="E185" s="879"/>
      <c r="F185" s="878"/>
      <c r="G185" s="878"/>
      <c r="I185" s="824"/>
      <c r="J185" s="824"/>
      <c r="K185" s="824"/>
    </row>
    <row r="186" spans="1:11" s="543" customFormat="1" ht="15">
      <c r="A186" s="871"/>
      <c r="B186" s="579" t="s">
        <v>2215</v>
      </c>
      <c r="C186" s="578"/>
      <c r="D186" s="877" t="s">
        <v>455</v>
      </c>
      <c r="E186" s="875" t="s">
        <v>2025</v>
      </c>
      <c r="F186" s="876" t="s">
        <v>456</v>
      </c>
      <c r="G186" s="875" t="s">
        <v>346</v>
      </c>
      <c r="H186" s="824"/>
      <c r="I186" s="809"/>
      <c r="J186" s="809"/>
      <c r="K186" s="809"/>
    </row>
    <row r="187" spans="1:11" s="543" customFormat="1" ht="15">
      <c r="A187" s="871"/>
      <c r="B187" s="576"/>
      <c r="C187" s="575"/>
      <c r="D187" s="877"/>
      <c r="E187" s="875" t="s">
        <v>2024</v>
      </c>
      <c r="F187" s="876" t="s">
        <v>9</v>
      </c>
      <c r="G187" s="875" t="s">
        <v>10</v>
      </c>
      <c r="H187" s="874"/>
      <c r="I187" s="809"/>
      <c r="J187" s="809"/>
      <c r="K187" s="809"/>
    </row>
    <row r="188" spans="1:11" s="543" customFormat="1" ht="15">
      <c r="A188" s="871"/>
      <c r="B188" s="587" t="s">
        <v>2554</v>
      </c>
      <c r="C188" s="586"/>
      <c r="D188" s="873" t="s">
        <v>2220</v>
      </c>
      <c r="E188" s="659">
        <f>F188-6</f>
        <v>46327</v>
      </c>
      <c r="F188" s="872">
        <v>46333</v>
      </c>
      <c r="G188" s="642">
        <f>F188+36</f>
        <v>46369</v>
      </c>
      <c r="H188" s="809"/>
      <c r="I188" s="809"/>
      <c r="J188" s="809"/>
      <c r="K188" s="809"/>
    </row>
    <row r="189" spans="1:11" s="543" customFormat="1" ht="15">
      <c r="A189" s="871"/>
      <c r="B189" s="549" t="s">
        <v>2553</v>
      </c>
      <c r="C189" s="548"/>
      <c r="D189" s="870"/>
      <c r="E189" s="659">
        <f>F189-6</f>
        <v>46334</v>
      </c>
      <c r="F189" s="642">
        <f>F188+7</f>
        <v>46340</v>
      </c>
      <c r="G189" s="642">
        <f>F189+36</f>
        <v>46376</v>
      </c>
      <c r="H189" s="809"/>
      <c r="I189" s="809"/>
      <c r="J189" s="809"/>
      <c r="K189" s="809"/>
    </row>
    <row r="190" spans="1:11" s="543" customFormat="1" ht="15" customHeight="1">
      <c r="A190" s="871"/>
      <c r="B190" s="549" t="s">
        <v>2552</v>
      </c>
      <c r="C190" s="548"/>
      <c r="D190" s="870"/>
      <c r="E190" s="659">
        <f>F190-6</f>
        <v>46341</v>
      </c>
      <c r="F190" s="642">
        <f>F189+7</f>
        <v>46347</v>
      </c>
      <c r="G190" s="642">
        <f>F190+36</f>
        <v>46383</v>
      </c>
      <c r="H190" s="809"/>
      <c r="I190" s="809"/>
      <c r="J190" s="809"/>
      <c r="K190" s="809"/>
    </row>
    <row r="191" spans="1:11" s="533" customFormat="1">
      <c r="A191" s="686"/>
      <c r="B191" s="587" t="s">
        <v>2551</v>
      </c>
      <c r="C191" s="586"/>
      <c r="D191" s="870"/>
      <c r="E191" s="659">
        <f>F191-6</f>
        <v>46348</v>
      </c>
      <c r="F191" s="642">
        <f>F190+7</f>
        <v>46354</v>
      </c>
      <c r="G191" s="642">
        <f>F191+36</f>
        <v>46390</v>
      </c>
      <c r="H191" s="869"/>
      <c r="I191" s="825"/>
      <c r="J191" s="825"/>
      <c r="K191" s="825"/>
    </row>
    <row r="192" spans="1:11">
      <c r="B192" s="587" t="s">
        <v>2550</v>
      </c>
      <c r="C192" s="586"/>
      <c r="D192" s="868"/>
      <c r="E192" s="659">
        <f>F192-6</f>
        <v>46355</v>
      </c>
      <c r="F192" s="642">
        <f>F191+7</f>
        <v>46361</v>
      </c>
      <c r="G192" s="642">
        <f>F192+36</f>
        <v>46397</v>
      </c>
    </row>
    <row r="193" spans="1:11" s="533" customFormat="1" ht="15">
      <c r="A193" s="781" t="s">
        <v>2549</v>
      </c>
      <c r="B193" s="781"/>
      <c r="C193" s="781"/>
      <c r="D193" s="781"/>
      <c r="E193" s="781"/>
      <c r="F193" s="781"/>
      <c r="G193" s="781"/>
    </row>
    <row r="194" spans="1:11" s="562" customFormat="1" ht="15">
      <c r="A194" s="716" t="s">
        <v>2548</v>
      </c>
      <c r="B194" s="716"/>
      <c r="C194" s="801"/>
      <c r="F194" s="801"/>
      <c r="G194" s="801"/>
      <c r="H194" s="824"/>
      <c r="I194" s="824"/>
      <c r="J194" s="824"/>
      <c r="K194" s="824"/>
    </row>
    <row r="195" spans="1:11" s="543" customFormat="1" ht="15" hidden="1" customHeight="1">
      <c r="A195" s="702"/>
      <c r="B195" s="867" t="s">
        <v>2209</v>
      </c>
      <c r="C195" s="718" t="s">
        <v>2547</v>
      </c>
      <c r="D195" s="718" t="s">
        <v>455</v>
      </c>
      <c r="E195" s="602" t="s">
        <v>2025</v>
      </c>
      <c r="F195" s="602" t="s">
        <v>456</v>
      </c>
      <c r="G195" s="602" t="s">
        <v>2538</v>
      </c>
      <c r="H195" s="858"/>
      <c r="I195" s="809"/>
      <c r="J195" s="809"/>
      <c r="K195" s="809"/>
    </row>
    <row r="196" spans="1:11" s="543" customFormat="1" ht="15" hidden="1" customHeight="1">
      <c r="A196" s="702"/>
      <c r="B196" s="867"/>
      <c r="C196" s="860"/>
      <c r="D196" s="860"/>
      <c r="E196" s="726" t="s">
        <v>2024</v>
      </c>
      <c r="F196" s="726" t="s">
        <v>9</v>
      </c>
      <c r="G196" s="726" t="s">
        <v>10</v>
      </c>
      <c r="H196" s="858"/>
      <c r="I196" s="809"/>
      <c r="J196" s="809"/>
      <c r="K196" s="809"/>
    </row>
    <row r="197" spans="1:11" s="543" customFormat="1" ht="15" hidden="1" customHeight="1">
      <c r="A197" s="702"/>
      <c r="B197" s="778" t="s">
        <v>916</v>
      </c>
      <c r="C197" s="778" t="s">
        <v>916</v>
      </c>
      <c r="D197" s="717" t="s">
        <v>2220</v>
      </c>
      <c r="E197" s="598">
        <f>F197-4</f>
        <v>44984</v>
      </c>
      <c r="F197" s="642">
        <v>44988</v>
      </c>
      <c r="G197" s="642">
        <f>F197+34</f>
        <v>45022</v>
      </c>
      <c r="H197" s="858"/>
      <c r="I197" s="809"/>
      <c r="J197" s="809"/>
      <c r="K197" s="809"/>
    </row>
    <row r="198" spans="1:11" s="543" customFormat="1" ht="15" hidden="1" customHeight="1">
      <c r="A198" s="702"/>
      <c r="B198" s="778" t="s">
        <v>2546</v>
      </c>
      <c r="C198" s="850" t="s">
        <v>2545</v>
      </c>
      <c r="D198" s="695"/>
      <c r="E198" s="598">
        <f>F198-4</f>
        <v>44991</v>
      </c>
      <c r="F198" s="642">
        <f>F197+7</f>
        <v>44995</v>
      </c>
      <c r="G198" s="642">
        <f>F198+34</f>
        <v>45029</v>
      </c>
      <c r="H198" s="858"/>
      <c r="I198" s="809"/>
      <c r="J198" s="809"/>
      <c r="K198" s="809"/>
    </row>
    <row r="199" spans="1:11" s="543" customFormat="1" ht="15" hidden="1" customHeight="1">
      <c r="A199" s="702"/>
      <c r="B199" s="778" t="s">
        <v>2029</v>
      </c>
      <c r="C199" s="778" t="s">
        <v>2029</v>
      </c>
      <c r="D199" s="695"/>
      <c r="E199" s="598">
        <f>F199-4</f>
        <v>44998</v>
      </c>
      <c r="F199" s="642">
        <f>F198+7</f>
        <v>45002</v>
      </c>
      <c r="G199" s="642">
        <f>F199+34</f>
        <v>45036</v>
      </c>
      <c r="H199" s="858"/>
      <c r="I199" s="809"/>
      <c r="J199" s="809"/>
      <c r="K199" s="809"/>
    </row>
    <row r="200" spans="1:11" s="543" customFormat="1" ht="15" hidden="1" customHeight="1">
      <c r="A200" s="702"/>
      <c r="B200" s="778" t="s">
        <v>2544</v>
      </c>
      <c r="C200" s="778" t="s">
        <v>2543</v>
      </c>
      <c r="D200" s="695"/>
      <c r="E200" s="598">
        <f>F200-4</f>
        <v>45005</v>
      </c>
      <c r="F200" s="642">
        <f>F199+7</f>
        <v>45009</v>
      </c>
      <c r="G200" s="642">
        <f>F200+34</f>
        <v>45043</v>
      </c>
      <c r="H200" s="858"/>
      <c r="I200" s="809"/>
      <c r="J200" s="809"/>
      <c r="K200" s="809"/>
    </row>
    <row r="201" spans="1:11" s="543" customFormat="1" ht="15" hidden="1" customHeight="1">
      <c r="A201" s="702"/>
      <c r="B201" s="851" t="s">
        <v>916</v>
      </c>
      <c r="C201" s="850" t="s">
        <v>2029</v>
      </c>
      <c r="D201" s="694"/>
      <c r="E201" s="598">
        <f>F201-4</f>
        <v>45012</v>
      </c>
      <c r="F201" s="642">
        <f>F200+7</f>
        <v>45016</v>
      </c>
      <c r="G201" s="642">
        <f>F201+34</f>
        <v>45050</v>
      </c>
      <c r="H201" s="858"/>
      <c r="I201" s="809"/>
      <c r="J201" s="809"/>
      <c r="K201" s="809"/>
    </row>
    <row r="202" spans="1:11" s="543" customFormat="1" ht="15" hidden="1" customHeight="1">
      <c r="A202" s="702"/>
      <c r="B202" s="788" t="s">
        <v>4</v>
      </c>
      <c r="C202" s="718" t="s">
        <v>5</v>
      </c>
      <c r="D202" s="718" t="s">
        <v>455</v>
      </c>
      <c r="E202" s="602" t="s">
        <v>2025</v>
      </c>
      <c r="F202" s="602" t="s">
        <v>456</v>
      </c>
      <c r="G202" s="602" t="s">
        <v>2538</v>
      </c>
      <c r="H202" s="858"/>
      <c r="I202" s="809"/>
      <c r="J202" s="809"/>
      <c r="K202" s="809"/>
    </row>
    <row r="203" spans="1:11" s="543" customFormat="1" ht="15" hidden="1" customHeight="1">
      <c r="A203" s="702"/>
      <c r="B203" s="846"/>
      <c r="C203" s="860"/>
      <c r="D203" s="860"/>
      <c r="E203" s="726" t="s">
        <v>2024</v>
      </c>
      <c r="F203" s="726" t="s">
        <v>9</v>
      </c>
      <c r="G203" s="726" t="s">
        <v>10</v>
      </c>
      <c r="H203" s="858"/>
      <c r="I203" s="809"/>
      <c r="J203" s="809"/>
      <c r="K203" s="809"/>
    </row>
    <row r="204" spans="1:11" s="543" customFormat="1" ht="15" hidden="1" customHeight="1">
      <c r="A204" s="702"/>
      <c r="B204" s="778"/>
      <c r="C204" s="850"/>
      <c r="D204" s="633" t="s">
        <v>421</v>
      </c>
      <c r="E204" s="866">
        <f>F204-5</f>
        <v>43768</v>
      </c>
      <c r="F204" s="842">
        <v>43773</v>
      </c>
      <c r="G204" s="842">
        <f>F204+34</f>
        <v>43807</v>
      </c>
      <c r="H204" s="858"/>
      <c r="I204" s="809"/>
      <c r="J204" s="809"/>
      <c r="K204" s="809"/>
    </row>
    <row r="205" spans="1:11" s="543" customFormat="1" ht="15" hidden="1" customHeight="1">
      <c r="A205" s="702"/>
      <c r="B205" s="778"/>
      <c r="C205" s="850"/>
      <c r="D205" s="633"/>
      <c r="E205" s="866">
        <f>F205-5</f>
        <v>43775</v>
      </c>
      <c r="F205" s="842">
        <f>F204+7</f>
        <v>43780</v>
      </c>
      <c r="G205" s="842">
        <f>F205+34</f>
        <v>43814</v>
      </c>
      <c r="H205" s="858"/>
      <c r="I205" s="809"/>
      <c r="J205" s="809"/>
      <c r="K205" s="809"/>
    </row>
    <row r="206" spans="1:11" s="543" customFormat="1" ht="15" hidden="1" customHeight="1">
      <c r="A206" s="702"/>
      <c r="B206" s="778"/>
      <c r="C206" s="850"/>
      <c r="D206" s="633"/>
      <c r="E206" s="866">
        <f>F206-5</f>
        <v>43782</v>
      </c>
      <c r="F206" s="842">
        <f>F205+7</f>
        <v>43787</v>
      </c>
      <c r="G206" s="842">
        <f>F206+34</f>
        <v>43821</v>
      </c>
      <c r="H206" s="858"/>
      <c r="I206" s="809"/>
      <c r="J206" s="809"/>
      <c r="K206" s="809"/>
    </row>
    <row r="207" spans="1:11" s="543" customFormat="1" ht="15" hidden="1" customHeight="1">
      <c r="A207" s="702"/>
      <c r="B207" s="778"/>
      <c r="C207" s="850"/>
      <c r="D207" s="633"/>
      <c r="E207" s="866">
        <f>F207-5</f>
        <v>43789</v>
      </c>
      <c r="F207" s="842">
        <f>F206+7</f>
        <v>43794</v>
      </c>
      <c r="G207" s="842">
        <f>F207+34</f>
        <v>43828</v>
      </c>
      <c r="H207" s="858"/>
      <c r="I207" s="809"/>
      <c r="J207" s="809"/>
      <c r="K207" s="809"/>
    </row>
    <row r="208" spans="1:11" s="543" customFormat="1" ht="18" hidden="1" customHeight="1">
      <c r="A208" s="686"/>
      <c r="B208" s="778"/>
      <c r="C208" s="850"/>
      <c r="D208" s="633"/>
      <c r="E208" s="866">
        <f>F208-5</f>
        <v>43796</v>
      </c>
      <c r="F208" s="842">
        <f>F207+7</f>
        <v>43801</v>
      </c>
      <c r="G208" s="842">
        <f>F208+34</f>
        <v>43835</v>
      </c>
      <c r="H208" s="858"/>
      <c r="I208" s="809"/>
      <c r="J208" s="809"/>
      <c r="K208" s="809"/>
    </row>
    <row r="209" spans="1:11" s="543" customFormat="1" ht="15" customHeight="1">
      <c r="A209" s="702"/>
      <c r="B209" s="579" t="s">
        <v>2215</v>
      </c>
      <c r="C209" s="578"/>
      <c r="D209" s="718" t="s">
        <v>455</v>
      </c>
      <c r="E209" s="602" t="s">
        <v>2025</v>
      </c>
      <c r="F209" s="602" t="s">
        <v>456</v>
      </c>
      <c r="G209" s="602" t="s">
        <v>2538</v>
      </c>
      <c r="H209" s="858"/>
      <c r="I209" s="809"/>
      <c r="J209" s="809"/>
      <c r="K209" s="809"/>
    </row>
    <row r="210" spans="1:11" s="543" customFormat="1" ht="15" customHeight="1">
      <c r="A210" s="702"/>
      <c r="B210" s="576"/>
      <c r="C210" s="575"/>
      <c r="D210" s="860"/>
      <c r="E210" s="726" t="s">
        <v>2024</v>
      </c>
      <c r="F210" s="726" t="s">
        <v>9</v>
      </c>
      <c r="G210" s="726" t="s">
        <v>10</v>
      </c>
      <c r="H210" s="858"/>
      <c r="I210" s="809"/>
      <c r="J210" s="809"/>
      <c r="K210" s="809"/>
    </row>
    <row r="211" spans="1:11" s="543" customFormat="1" ht="15" customHeight="1">
      <c r="A211" s="702"/>
      <c r="B211" s="587" t="s">
        <v>2292</v>
      </c>
      <c r="C211" s="586"/>
      <c r="D211" s="633" t="s">
        <v>1809</v>
      </c>
      <c r="E211" s="866">
        <f>F211-5</f>
        <v>46328</v>
      </c>
      <c r="F211" s="842">
        <v>46333</v>
      </c>
      <c r="G211" s="842">
        <f>F211+32</f>
        <v>46365</v>
      </c>
      <c r="H211" s="858"/>
      <c r="I211" s="809"/>
      <c r="J211" s="809"/>
      <c r="K211" s="809"/>
    </row>
    <row r="212" spans="1:11" s="543" customFormat="1" ht="15" customHeight="1">
      <c r="A212" s="702"/>
      <c r="B212" s="587" t="s">
        <v>2542</v>
      </c>
      <c r="C212" s="586"/>
      <c r="D212" s="633"/>
      <c r="E212" s="866">
        <f>F212-5</f>
        <v>46335</v>
      </c>
      <c r="F212" s="842">
        <f>F211+7</f>
        <v>46340</v>
      </c>
      <c r="G212" s="842">
        <f>F212+32</f>
        <v>46372</v>
      </c>
      <c r="H212" s="858"/>
      <c r="I212" s="809"/>
      <c r="J212" s="809"/>
      <c r="K212" s="809"/>
    </row>
    <row r="213" spans="1:11" s="543" customFormat="1" ht="15" customHeight="1">
      <c r="A213" s="702"/>
      <c r="B213" s="587" t="s">
        <v>2541</v>
      </c>
      <c r="C213" s="586"/>
      <c r="D213" s="633"/>
      <c r="E213" s="866">
        <f>F213-5</f>
        <v>46342</v>
      </c>
      <c r="F213" s="842">
        <f>F212+7</f>
        <v>46347</v>
      </c>
      <c r="G213" s="842">
        <f>F213+32</f>
        <v>46379</v>
      </c>
      <c r="H213" s="858"/>
      <c r="I213" s="809"/>
      <c r="J213" s="809"/>
      <c r="K213" s="809"/>
    </row>
    <row r="214" spans="1:11" s="543" customFormat="1" ht="15" customHeight="1">
      <c r="A214" s="702"/>
      <c r="B214" s="587" t="s">
        <v>2540</v>
      </c>
      <c r="C214" s="586"/>
      <c r="D214" s="633"/>
      <c r="E214" s="866">
        <f>F214-5</f>
        <v>46349</v>
      </c>
      <c r="F214" s="842">
        <f>F213+7</f>
        <v>46354</v>
      </c>
      <c r="G214" s="842">
        <f>F214+32</f>
        <v>46386</v>
      </c>
      <c r="H214" s="858"/>
      <c r="I214" s="809"/>
      <c r="J214" s="809"/>
      <c r="K214" s="809"/>
    </row>
    <row r="215" spans="1:11" s="543" customFormat="1" ht="18" customHeight="1">
      <c r="A215" s="686"/>
      <c r="B215" s="587" t="s">
        <v>2539</v>
      </c>
      <c r="C215" s="586"/>
      <c r="D215" s="633"/>
      <c r="E215" s="866">
        <f>F215-5</f>
        <v>46356</v>
      </c>
      <c r="F215" s="842">
        <f>F214+7</f>
        <v>46361</v>
      </c>
      <c r="G215" s="842">
        <f>F215+32</f>
        <v>46393</v>
      </c>
      <c r="H215" s="858"/>
      <c r="I215" s="809"/>
      <c r="J215" s="809"/>
      <c r="K215" s="809"/>
    </row>
    <row r="216" spans="1:11" s="543" customFormat="1" ht="15" customHeight="1">
      <c r="A216" s="702"/>
      <c r="B216" s="579" t="s">
        <v>2215</v>
      </c>
      <c r="C216" s="578"/>
      <c r="D216" s="718" t="s">
        <v>455</v>
      </c>
      <c r="E216" s="602" t="s">
        <v>2025</v>
      </c>
      <c r="F216" s="602" t="s">
        <v>456</v>
      </c>
      <c r="G216" s="602" t="s">
        <v>2538</v>
      </c>
      <c r="H216" s="858"/>
      <c r="I216" s="809"/>
      <c r="J216" s="809"/>
      <c r="K216" s="809"/>
    </row>
    <row r="217" spans="1:11" s="543" customFormat="1" ht="15" customHeight="1">
      <c r="A217" s="702"/>
      <c r="B217" s="576"/>
      <c r="C217" s="575"/>
      <c r="D217" s="860"/>
      <c r="E217" s="726" t="s">
        <v>2024</v>
      </c>
      <c r="F217" s="726" t="s">
        <v>9</v>
      </c>
      <c r="G217" s="726" t="s">
        <v>10</v>
      </c>
      <c r="H217" s="858"/>
      <c r="I217" s="809"/>
      <c r="J217" s="809"/>
      <c r="K217" s="809"/>
    </row>
    <row r="218" spans="1:11" s="543" customFormat="1" ht="15" customHeight="1">
      <c r="A218" s="702"/>
      <c r="B218" s="587" t="s">
        <v>2537</v>
      </c>
      <c r="C218" s="586"/>
      <c r="D218" s="633" t="s">
        <v>1809</v>
      </c>
      <c r="E218" s="866">
        <f>F218-5</f>
        <v>46327</v>
      </c>
      <c r="F218" s="842">
        <v>46332</v>
      </c>
      <c r="G218" s="842">
        <f>F218+32</f>
        <v>46364</v>
      </c>
      <c r="H218" s="858"/>
      <c r="I218" s="809"/>
      <c r="J218" s="809"/>
      <c r="K218" s="809"/>
    </row>
    <row r="219" spans="1:11" s="543" customFormat="1" ht="15" customHeight="1">
      <c r="A219" s="702"/>
      <c r="B219" s="587" t="s">
        <v>2528</v>
      </c>
      <c r="C219" s="586"/>
      <c r="D219" s="633"/>
      <c r="E219" s="866">
        <f>F219-5</f>
        <v>46334</v>
      </c>
      <c r="F219" s="842">
        <f>F218+7</f>
        <v>46339</v>
      </c>
      <c r="G219" s="842">
        <f>F219+32</f>
        <v>46371</v>
      </c>
      <c r="H219" s="858"/>
      <c r="I219" s="809"/>
      <c r="J219" s="809"/>
      <c r="K219" s="809"/>
    </row>
    <row r="220" spans="1:11" s="543" customFormat="1" ht="15" customHeight="1">
      <c r="A220" s="702"/>
      <c r="B220" s="549" t="s">
        <v>2527</v>
      </c>
      <c r="C220" s="548"/>
      <c r="D220" s="633"/>
      <c r="E220" s="866">
        <f>F220-5</f>
        <v>46341</v>
      </c>
      <c r="F220" s="842">
        <f>F219+7</f>
        <v>46346</v>
      </c>
      <c r="G220" s="842">
        <f>F220+32</f>
        <v>46378</v>
      </c>
      <c r="H220" s="858"/>
      <c r="I220" s="809"/>
      <c r="J220" s="809"/>
      <c r="K220" s="809"/>
    </row>
    <row r="221" spans="1:11" s="543" customFormat="1" ht="15" customHeight="1">
      <c r="A221" s="702"/>
      <c r="B221" s="587" t="s">
        <v>2526</v>
      </c>
      <c r="C221" s="586"/>
      <c r="D221" s="633"/>
      <c r="E221" s="866">
        <f>F221-5</f>
        <v>46348</v>
      </c>
      <c r="F221" s="842">
        <f>F220+7</f>
        <v>46353</v>
      </c>
      <c r="G221" s="842">
        <f>F221+32</f>
        <v>46385</v>
      </c>
      <c r="H221" s="858"/>
      <c r="I221" s="809"/>
      <c r="J221" s="809"/>
      <c r="K221" s="809"/>
    </row>
    <row r="222" spans="1:11" s="543" customFormat="1" ht="18" customHeight="1">
      <c r="A222" s="686"/>
      <c r="B222" s="587" t="s">
        <v>2525</v>
      </c>
      <c r="C222" s="586"/>
      <c r="D222" s="633"/>
      <c r="E222" s="866">
        <f>F222-5</f>
        <v>46355</v>
      </c>
      <c r="F222" s="842">
        <f>F221+7</f>
        <v>46360</v>
      </c>
      <c r="G222" s="842">
        <f>F222+32</f>
        <v>46392</v>
      </c>
      <c r="H222" s="858"/>
      <c r="I222" s="809"/>
      <c r="J222" s="809"/>
      <c r="K222" s="809"/>
    </row>
    <row r="223" spans="1:11" s="562" customFormat="1" ht="15" customHeight="1">
      <c r="A223" s="730" t="s">
        <v>2536</v>
      </c>
      <c r="B223" s="865"/>
      <c r="C223" s="864"/>
      <c r="D223" s="670"/>
      <c r="E223" s="610"/>
      <c r="F223" s="801"/>
      <c r="G223" s="801"/>
      <c r="H223" s="863"/>
      <c r="I223" s="824"/>
      <c r="J223" s="824"/>
      <c r="K223" s="824"/>
    </row>
    <row r="224" spans="1:11" s="543" customFormat="1" ht="15" hidden="1" customHeight="1">
      <c r="A224" s="702"/>
      <c r="B224" s="804" t="s">
        <v>4</v>
      </c>
      <c r="C224" s="832" t="s">
        <v>5</v>
      </c>
      <c r="D224" s="832" t="s">
        <v>455</v>
      </c>
      <c r="E224" s="862" t="s">
        <v>2025</v>
      </c>
      <c r="F224" s="602" t="s">
        <v>456</v>
      </c>
      <c r="G224" s="602" t="s">
        <v>1079</v>
      </c>
      <c r="H224" s="858"/>
      <c r="I224" s="809"/>
      <c r="J224" s="809"/>
      <c r="K224" s="809"/>
    </row>
    <row r="225" spans="1:11" s="543" customFormat="1" ht="15" hidden="1" customHeight="1">
      <c r="A225" s="702"/>
      <c r="B225" s="861"/>
      <c r="C225" s="860"/>
      <c r="D225" s="860"/>
      <c r="E225" s="726" t="s">
        <v>2024</v>
      </c>
      <c r="F225" s="726" t="s">
        <v>9</v>
      </c>
      <c r="G225" s="726" t="s">
        <v>10</v>
      </c>
      <c r="H225" s="858"/>
      <c r="I225" s="809"/>
      <c r="J225" s="809"/>
      <c r="K225" s="809"/>
    </row>
    <row r="226" spans="1:11" s="543" customFormat="1" ht="15" hidden="1" customHeight="1">
      <c r="A226" s="702"/>
      <c r="B226" s="778" t="s">
        <v>2535</v>
      </c>
      <c r="C226" s="614" t="s">
        <v>2534</v>
      </c>
      <c r="D226" s="719" t="s">
        <v>356</v>
      </c>
      <c r="E226" s="598">
        <f>F226-5</f>
        <v>43679</v>
      </c>
      <c r="F226" s="642">
        <v>43684</v>
      </c>
      <c r="G226" s="642">
        <f>F226+35</f>
        <v>43719</v>
      </c>
      <c r="H226" s="858"/>
      <c r="I226" s="809"/>
      <c r="J226" s="809"/>
      <c r="K226" s="809"/>
    </row>
    <row r="227" spans="1:11" s="543" customFormat="1" ht="15" hidden="1" customHeight="1">
      <c r="A227" s="702"/>
      <c r="B227" s="778" t="s">
        <v>2533</v>
      </c>
      <c r="C227" s="614" t="s">
        <v>2390</v>
      </c>
      <c r="D227" s="859"/>
      <c r="E227" s="598">
        <f>F227-5</f>
        <v>43686</v>
      </c>
      <c r="F227" s="642">
        <f>F226+7</f>
        <v>43691</v>
      </c>
      <c r="G227" s="642">
        <f>F227+35</f>
        <v>43726</v>
      </c>
      <c r="H227" s="858"/>
      <c r="I227" s="809"/>
      <c r="J227" s="809"/>
      <c r="K227" s="809"/>
    </row>
    <row r="228" spans="1:11" s="543" customFormat="1" ht="15" hidden="1" customHeight="1">
      <c r="A228" s="702"/>
      <c r="B228" s="778" t="s">
        <v>2381</v>
      </c>
      <c r="C228" s="614" t="s">
        <v>2532</v>
      </c>
      <c r="D228" s="859"/>
      <c r="E228" s="598">
        <f>F228-5</f>
        <v>43693</v>
      </c>
      <c r="F228" s="642">
        <f>F227+7</f>
        <v>43698</v>
      </c>
      <c r="G228" s="642">
        <f>F228+35</f>
        <v>43733</v>
      </c>
      <c r="H228" s="858"/>
      <c r="I228" s="809"/>
      <c r="J228" s="809"/>
      <c r="K228" s="809"/>
    </row>
    <row r="229" spans="1:11" s="543" customFormat="1" ht="15" hidden="1" customHeight="1">
      <c r="A229" s="702"/>
      <c r="B229" s="789" t="s">
        <v>2531</v>
      </c>
      <c r="C229" s="614" t="s">
        <v>2443</v>
      </c>
      <c r="D229" s="859"/>
      <c r="E229" s="598">
        <f>F229-5</f>
        <v>43700</v>
      </c>
      <c r="F229" s="642">
        <f>F228+7</f>
        <v>43705</v>
      </c>
      <c r="G229" s="642">
        <f>F229+35</f>
        <v>43740</v>
      </c>
      <c r="H229" s="858"/>
      <c r="I229" s="809"/>
      <c r="J229" s="809"/>
      <c r="K229" s="809"/>
    </row>
    <row r="230" spans="1:11" s="543" customFormat="1" ht="15" hidden="1" customHeight="1">
      <c r="A230" s="702"/>
      <c r="B230" s="778" t="s">
        <v>363</v>
      </c>
      <c r="C230" s="614" t="s">
        <v>2530</v>
      </c>
      <c r="D230" s="832"/>
      <c r="E230" s="598">
        <f>F230-5</f>
        <v>43707</v>
      </c>
      <c r="F230" s="642">
        <f>F229+7</f>
        <v>43712</v>
      </c>
      <c r="G230" s="642">
        <f>F230+35</f>
        <v>43747</v>
      </c>
      <c r="H230" s="858"/>
      <c r="I230" s="809"/>
      <c r="J230" s="809"/>
      <c r="K230" s="809"/>
    </row>
    <row r="231" spans="1:11" s="543" customFormat="1" ht="15" customHeight="1">
      <c r="A231" s="702"/>
      <c r="B231" s="579" t="s">
        <v>2215</v>
      </c>
      <c r="C231" s="578"/>
      <c r="D231" s="718" t="s">
        <v>455</v>
      </c>
      <c r="E231" s="602" t="s">
        <v>2025</v>
      </c>
      <c r="F231" s="602" t="s">
        <v>456</v>
      </c>
      <c r="G231" s="602" t="s">
        <v>1079</v>
      </c>
      <c r="H231" s="858"/>
      <c r="I231" s="809"/>
      <c r="J231" s="809"/>
      <c r="K231" s="809"/>
    </row>
    <row r="232" spans="1:11" s="543" customFormat="1" ht="15" customHeight="1">
      <c r="A232" s="702"/>
      <c r="B232" s="576"/>
      <c r="C232" s="575"/>
      <c r="D232" s="860"/>
      <c r="E232" s="726" t="s">
        <v>2024</v>
      </c>
      <c r="F232" s="726" t="s">
        <v>9</v>
      </c>
      <c r="G232" s="726" t="s">
        <v>10</v>
      </c>
      <c r="H232" s="858"/>
      <c r="I232" s="809"/>
      <c r="J232" s="809"/>
      <c r="K232" s="809"/>
    </row>
    <row r="233" spans="1:11" s="543" customFormat="1" ht="15" customHeight="1">
      <c r="A233" s="702"/>
      <c r="B233" s="587" t="s">
        <v>2529</v>
      </c>
      <c r="C233" s="586"/>
      <c r="D233" s="719" t="s">
        <v>1809</v>
      </c>
      <c r="E233" s="598">
        <f>F233-5</f>
        <v>46327</v>
      </c>
      <c r="F233" s="842">
        <v>46332</v>
      </c>
      <c r="G233" s="642">
        <f>F233+35</f>
        <v>46367</v>
      </c>
      <c r="H233" s="858"/>
      <c r="I233" s="809"/>
      <c r="J233" s="809"/>
      <c r="K233" s="809"/>
    </row>
    <row r="234" spans="1:11" s="543" customFormat="1" ht="15" customHeight="1">
      <c r="A234" s="702"/>
      <c r="B234" s="587" t="s">
        <v>2528</v>
      </c>
      <c r="C234" s="586"/>
      <c r="D234" s="859"/>
      <c r="E234" s="598">
        <f>F234-5</f>
        <v>46334</v>
      </c>
      <c r="F234" s="642">
        <f>F233+7</f>
        <v>46339</v>
      </c>
      <c r="G234" s="642">
        <f>F234+35</f>
        <v>46374</v>
      </c>
      <c r="H234" s="858"/>
      <c r="I234" s="809"/>
      <c r="J234" s="809"/>
      <c r="K234" s="809"/>
    </row>
    <row r="235" spans="1:11" s="543" customFormat="1" ht="15" customHeight="1">
      <c r="A235" s="702"/>
      <c r="B235" s="549" t="s">
        <v>2527</v>
      </c>
      <c r="C235" s="548"/>
      <c r="D235" s="859"/>
      <c r="E235" s="598">
        <f>F235-5</f>
        <v>46341</v>
      </c>
      <c r="F235" s="642">
        <f>F234+7</f>
        <v>46346</v>
      </c>
      <c r="G235" s="642">
        <f>F235+35</f>
        <v>46381</v>
      </c>
      <c r="H235" s="858"/>
      <c r="I235" s="809"/>
      <c r="J235" s="809"/>
      <c r="K235" s="809"/>
    </row>
    <row r="236" spans="1:11" s="543" customFormat="1" ht="15" customHeight="1">
      <c r="A236" s="702"/>
      <c r="B236" s="587" t="s">
        <v>2526</v>
      </c>
      <c r="C236" s="586"/>
      <c r="D236" s="859"/>
      <c r="E236" s="598">
        <f>F236-5</f>
        <v>46348</v>
      </c>
      <c r="F236" s="642">
        <f>F235+7</f>
        <v>46353</v>
      </c>
      <c r="G236" s="642">
        <f>F236+35</f>
        <v>46388</v>
      </c>
      <c r="H236" s="858"/>
      <c r="I236" s="809"/>
      <c r="J236" s="809"/>
      <c r="K236" s="809"/>
    </row>
    <row r="237" spans="1:11" s="543" customFormat="1" ht="15" customHeight="1">
      <c r="A237" s="702"/>
      <c r="B237" s="587" t="s">
        <v>2525</v>
      </c>
      <c r="C237" s="586"/>
      <c r="D237" s="832"/>
      <c r="E237" s="598">
        <f>F237-5</f>
        <v>46355</v>
      </c>
      <c r="F237" s="642">
        <f>F236+7</f>
        <v>46360</v>
      </c>
      <c r="G237" s="642">
        <f>F237+35</f>
        <v>46395</v>
      </c>
      <c r="H237" s="858"/>
      <c r="I237" s="809"/>
      <c r="J237" s="809"/>
      <c r="K237" s="809"/>
    </row>
    <row r="238" spans="1:11" s="534" customFormat="1" ht="15">
      <c r="A238" s="857" t="s">
        <v>2524</v>
      </c>
      <c r="B238" s="857"/>
      <c r="C238" s="857"/>
      <c r="D238" s="857"/>
      <c r="E238" s="857"/>
      <c r="F238" s="857"/>
      <c r="G238" s="857"/>
      <c r="H238" s="856"/>
      <c r="I238" s="855"/>
      <c r="J238" s="835"/>
      <c r="K238" s="835"/>
    </row>
    <row r="239" spans="1:11" s="534" customFormat="1" ht="15" customHeight="1">
      <c r="A239" s="844"/>
      <c r="B239" s="579" t="s">
        <v>2026</v>
      </c>
      <c r="C239" s="578"/>
      <c r="D239" s="633" t="s">
        <v>455</v>
      </c>
      <c r="E239" s="778" t="s">
        <v>2025</v>
      </c>
      <c r="F239" s="778" t="s">
        <v>456</v>
      </c>
      <c r="G239" s="778" t="s">
        <v>2473</v>
      </c>
    </row>
    <row r="240" spans="1:11" s="534" customFormat="1" ht="15" customHeight="1">
      <c r="A240" s="844"/>
      <c r="B240" s="576"/>
      <c r="C240" s="575"/>
      <c r="D240" s="845"/>
      <c r="E240" s="778" t="s">
        <v>2024</v>
      </c>
      <c r="F240" s="778" t="s">
        <v>9</v>
      </c>
      <c r="G240" s="778" t="s">
        <v>10</v>
      </c>
    </row>
    <row r="241" spans="1:7" s="534" customFormat="1" ht="15" customHeight="1">
      <c r="A241" s="844"/>
      <c r="B241" s="587" t="s">
        <v>2523</v>
      </c>
      <c r="C241" s="586"/>
      <c r="D241" s="791" t="s">
        <v>2052</v>
      </c>
      <c r="E241" s="843">
        <f>F241-5</f>
        <v>46323</v>
      </c>
      <c r="F241" s="842">
        <v>46328</v>
      </c>
      <c r="G241" s="842">
        <f>F241+15</f>
        <v>46343</v>
      </c>
    </row>
    <row r="242" spans="1:7" s="534" customFormat="1" ht="15" customHeight="1">
      <c r="A242" s="844"/>
      <c r="B242" s="587" t="s">
        <v>2292</v>
      </c>
      <c r="C242" s="586"/>
      <c r="D242" s="791"/>
      <c r="E242" s="843">
        <f>F242-5</f>
        <v>46330</v>
      </c>
      <c r="F242" s="842">
        <f>F241+7</f>
        <v>46335</v>
      </c>
      <c r="G242" s="842">
        <f>F242+15</f>
        <v>46350</v>
      </c>
    </row>
    <row r="243" spans="1:7" s="534" customFormat="1" ht="15" customHeight="1">
      <c r="A243" s="844"/>
      <c r="B243" s="587" t="s">
        <v>2471</v>
      </c>
      <c r="C243" s="586"/>
      <c r="D243" s="791"/>
      <c r="E243" s="843">
        <f>F243-5</f>
        <v>46337</v>
      </c>
      <c r="F243" s="842">
        <f>F242+7</f>
        <v>46342</v>
      </c>
      <c r="G243" s="842">
        <f>F243+15</f>
        <v>46357</v>
      </c>
    </row>
    <row r="244" spans="1:7" s="534" customFormat="1" ht="15" customHeight="1">
      <c r="A244" s="844"/>
      <c r="B244" s="587" t="s">
        <v>2470</v>
      </c>
      <c r="C244" s="586"/>
      <c r="D244" s="791"/>
      <c r="E244" s="843">
        <f>F244-5</f>
        <v>46344</v>
      </c>
      <c r="F244" s="842">
        <f>F243+7</f>
        <v>46349</v>
      </c>
      <c r="G244" s="842">
        <f>F244+15</f>
        <v>46364</v>
      </c>
    </row>
    <row r="245" spans="1:7" s="534" customFormat="1" ht="15">
      <c r="A245" s="844"/>
      <c r="B245" s="587" t="s">
        <v>2469</v>
      </c>
      <c r="C245" s="586"/>
      <c r="D245" s="791"/>
      <c r="E245" s="843">
        <f>F245-5</f>
        <v>46351</v>
      </c>
      <c r="F245" s="842">
        <f>F244+7</f>
        <v>46356</v>
      </c>
      <c r="G245" s="842">
        <f>F245+15</f>
        <v>46371</v>
      </c>
    </row>
    <row r="246" spans="1:7" s="534" customFormat="1" ht="15">
      <c r="A246" s="844"/>
      <c r="B246" s="587"/>
      <c r="C246" s="586"/>
      <c r="D246" s="854"/>
      <c r="E246" s="843"/>
      <c r="F246" s="842"/>
      <c r="G246" s="842"/>
    </row>
    <row r="247" spans="1:7" s="534" customFormat="1" ht="15" customHeight="1">
      <c r="A247" s="844"/>
      <c r="B247" s="579" t="s">
        <v>2215</v>
      </c>
      <c r="C247" s="578"/>
      <c r="D247" s="628" t="s">
        <v>455</v>
      </c>
      <c r="E247" s="778" t="s">
        <v>2025</v>
      </c>
      <c r="F247" s="778" t="s">
        <v>456</v>
      </c>
      <c r="G247" s="778" t="s">
        <v>2473</v>
      </c>
    </row>
    <row r="248" spans="1:7" s="534" customFormat="1" ht="15" customHeight="1">
      <c r="A248" s="844"/>
      <c r="B248" s="576"/>
      <c r="C248" s="575"/>
      <c r="D248" s="626"/>
      <c r="E248" s="778" t="s">
        <v>2024</v>
      </c>
      <c r="F248" s="778" t="s">
        <v>9</v>
      </c>
      <c r="G248" s="778" t="s">
        <v>10</v>
      </c>
    </row>
    <row r="249" spans="1:7" s="534" customFormat="1" ht="15" customHeight="1">
      <c r="A249" s="844"/>
      <c r="B249" s="587" t="s">
        <v>2423</v>
      </c>
      <c r="C249" s="586"/>
      <c r="D249" s="791" t="s">
        <v>2522</v>
      </c>
      <c r="E249" s="843">
        <f>F249-5</f>
        <v>46322</v>
      </c>
      <c r="F249" s="842">
        <v>46327</v>
      </c>
      <c r="G249" s="842">
        <f>F249+21</f>
        <v>46348</v>
      </c>
    </row>
    <row r="250" spans="1:7" s="534" customFormat="1" ht="15" customHeight="1">
      <c r="A250" s="844"/>
      <c r="B250" s="587" t="s">
        <v>2422</v>
      </c>
      <c r="C250" s="586"/>
      <c r="D250" s="791"/>
      <c r="E250" s="843">
        <f>F250-5</f>
        <v>46329</v>
      </c>
      <c r="F250" s="842">
        <f>F249+7</f>
        <v>46334</v>
      </c>
      <c r="G250" s="842">
        <f>F250+21</f>
        <v>46355</v>
      </c>
    </row>
    <row r="251" spans="1:7" s="534" customFormat="1" ht="15" customHeight="1">
      <c r="A251" s="844"/>
      <c r="B251" s="813" t="s">
        <v>2421</v>
      </c>
      <c r="C251" s="812"/>
      <c r="D251" s="791"/>
      <c r="E251" s="843">
        <f>F251-5</f>
        <v>46336</v>
      </c>
      <c r="F251" s="842">
        <f>F250+7</f>
        <v>46341</v>
      </c>
      <c r="G251" s="842">
        <f>F251+21</f>
        <v>46362</v>
      </c>
    </row>
    <row r="252" spans="1:7" s="534" customFormat="1" ht="15" customHeight="1">
      <c r="A252" s="844"/>
      <c r="B252" s="587" t="s">
        <v>2521</v>
      </c>
      <c r="C252" s="586"/>
      <c r="D252" s="791"/>
      <c r="E252" s="843">
        <f>F252-5</f>
        <v>46343</v>
      </c>
      <c r="F252" s="842">
        <f>F251+7</f>
        <v>46348</v>
      </c>
      <c r="G252" s="842">
        <f>F252+21</f>
        <v>46369</v>
      </c>
    </row>
    <row r="253" spans="1:7" s="534" customFormat="1" ht="15" hidden="1" customHeight="1">
      <c r="A253" s="844"/>
      <c r="B253" s="853" t="s">
        <v>2209</v>
      </c>
      <c r="C253" s="628" t="s">
        <v>2513</v>
      </c>
      <c r="D253" s="628" t="s">
        <v>455</v>
      </c>
      <c r="E253" s="778" t="s">
        <v>2025</v>
      </c>
      <c r="F253" s="778" t="s">
        <v>456</v>
      </c>
      <c r="G253" s="778" t="s">
        <v>2473</v>
      </c>
    </row>
    <row r="254" spans="1:7" s="534" customFormat="1" ht="15" hidden="1" customHeight="1">
      <c r="A254" s="844"/>
      <c r="B254" s="852"/>
      <c r="C254" s="626"/>
      <c r="D254" s="626"/>
      <c r="E254" s="778" t="s">
        <v>2024</v>
      </c>
      <c r="F254" s="778" t="s">
        <v>9</v>
      </c>
      <c r="G254" s="778" t="s">
        <v>10</v>
      </c>
    </row>
    <row r="255" spans="1:7" s="534" customFormat="1" ht="15" hidden="1" customHeight="1">
      <c r="A255" s="844"/>
      <c r="B255" s="778" t="s">
        <v>2362</v>
      </c>
      <c r="C255" s="614" t="s">
        <v>2520</v>
      </c>
      <c r="D255" s="840" t="s">
        <v>1809</v>
      </c>
      <c r="E255" s="843">
        <f>F255-5</f>
        <v>44044</v>
      </c>
      <c r="F255" s="842">
        <v>44049</v>
      </c>
      <c r="G255" s="842">
        <f>F255+17</f>
        <v>44066</v>
      </c>
    </row>
    <row r="256" spans="1:7" s="534" customFormat="1" ht="15" hidden="1" customHeight="1">
      <c r="A256" s="844"/>
      <c r="B256" s="778" t="s">
        <v>2363</v>
      </c>
      <c r="C256" s="614" t="s">
        <v>2414</v>
      </c>
      <c r="D256" s="839"/>
      <c r="E256" s="843">
        <f>F256-5</f>
        <v>44051</v>
      </c>
      <c r="F256" s="842">
        <f>F255+7</f>
        <v>44056</v>
      </c>
      <c r="G256" s="842">
        <f>F256+17</f>
        <v>44073</v>
      </c>
    </row>
    <row r="257" spans="1:7" s="534" customFormat="1" ht="15" hidden="1" customHeight="1">
      <c r="A257" s="844"/>
      <c r="B257" s="778" t="s">
        <v>2519</v>
      </c>
      <c r="C257" s="614" t="s">
        <v>2518</v>
      </c>
      <c r="D257" s="839"/>
      <c r="E257" s="843">
        <f>F257-5</f>
        <v>44058</v>
      </c>
      <c r="F257" s="842">
        <f>F256+7</f>
        <v>44063</v>
      </c>
      <c r="G257" s="842">
        <f>F257+17</f>
        <v>44080</v>
      </c>
    </row>
    <row r="258" spans="1:7" s="534" customFormat="1" ht="15" hidden="1" customHeight="1">
      <c r="A258" s="844"/>
      <c r="B258" s="614" t="s">
        <v>2517</v>
      </c>
      <c r="C258" s="614" t="s">
        <v>2342</v>
      </c>
      <c r="D258" s="839"/>
      <c r="E258" s="843">
        <f>F258-5</f>
        <v>44065</v>
      </c>
      <c r="F258" s="842">
        <f>F257+7</f>
        <v>44070</v>
      </c>
      <c r="G258" s="842">
        <f>F258+17</f>
        <v>44087</v>
      </c>
    </row>
    <row r="259" spans="1:7" s="534" customFormat="1" ht="15" hidden="1" customHeight="1">
      <c r="A259" s="844"/>
      <c r="B259" s="778" t="s">
        <v>933</v>
      </c>
      <c r="C259" s="614" t="s">
        <v>2516</v>
      </c>
      <c r="D259" s="838"/>
      <c r="E259" s="843">
        <f>F259-5</f>
        <v>44072</v>
      </c>
      <c r="F259" s="842">
        <f>F258+7</f>
        <v>44077</v>
      </c>
      <c r="G259" s="842">
        <f>F259+17</f>
        <v>44094</v>
      </c>
    </row>
    <row r="260" spans="1:7" s="534" customFormat="1" ht="15" customHeight="1">
      <c r="A260" s="844"/>
      <c r="B260" s="579" t="s">
        <v>2215</v>
      </c>
      <c r="C260" s="578"/>
      <c r="D260" s="628" t="s">
        <v>455</v>
      </c>
      <c r="E260" s="778" t="s">
        <v>2025</v>
      </c>
      <c r="F260" s="778" t="s">
        <v>456</v>
      </c>
      <c r="G260" s="778" t="s">
        <v>2473</v>
      </c>
    </row>
    <row r="261" spans="1:7" s="534" customFormat="1" ht="15" customHeight="1">
      <c r="A261" s="844"/>
      <c r="B261" s="576"/>
      <c r="C261" s="575"/>
      <c r="D261" s="626"/>
      <c r="E261" s="778" t="s">
        <v>2024</v>
      </c>
      <c r="F261" s="778" t="s">
        <v>9</v>
      </c>
      <c r="G261" s="778" t="s">
        <v>10</v>
      </c>
    </row>
    <row r="262" spans="1:7" s="534" customFormat="1" ht="15" customHeight="1">
      <c r="A262" s="844"/>
      <c r="B262" s="549" t="s">
        <v>2386</v>
      </c>
      <c r="C262" s="548"/>
      <c r="D262" s="840" t="s">
        <v>1751</v>
      </c>
      <c r="E262" s="843">
        <f>F262-6</f>
        <v>46322</v>
      </c>
      <c r="F262" s="553">
        <v>46328</v>
      </c>
      <c r="G262" s="842">
        <f>F262+20</f>
        <v>46348</v>
      </c>
    </row>
    <row r="263" spans="1:7" s="534" customFormat="1" ht="15" customHeight="1">
      <c r="A263" s="844"/>
      <c r="B263" s="587" t="s">
        <v>2515</v>
      </c>
      <c r="C263" s="586"/>
      <c r="D263" s="839"/>
      <c r="E263" s="843">
        <f>F263-6</f>
        <v>46329</v>
      </c>
      <c r="F263" s="842">
        <f>F262+7</f>
        <v>46335</v>
      </c>
      <c r="G263" s="842">
        <f>F263+20</f>
        <v>46355</v>
      </c>
    </row>
    <row r="264" spans="1:7" s="534" customFormat="1" ht="15" customHeight="1">
      <c r="A264" s="844"/>
      <c r="B264" s="587" t="s">
        <v>2514</v>
      </c>
      <c r="C264" s="586"/>
      <c r="D264" s="839"/>
      <c r="E264" s="843">
        <f>F264-6</f>
        <v>46336</v>
      </c>
      <c r="F264" s="842">
        <f>F263+7</f>
        <v>46342</v>
      </c>
      <c r="G264" s="842">
        <f>F264+20</f>
        <v>46362</v>
      </c>
    </row>
    <row r="265" spans="1:7" s="534" customFormat="1" ht="15" customHeight="1">
      <c r="A265" s="844"/>
      <c r="B265" s="587" t="s">
        <v>2383</v>
      </c>
      <c r="C265" s="586"/>
      <c r="D265" s="839"/>
      <c r="E265" s="843">
        <f>F265-6</f>
        <v>46343</v>
      </c>
      <c r="F265" s="842">
        <f>F264+7</f>
        <v>46349</v>
      </c>
      <c r="G265" s="842">
        <f>F265+20</f>
        <v>46369</v>
      </c>
    </row>
    <row r="266" spans="1:7" s="534" customFormat="1" ht="15" customHeight="1">
      <c r="A266" s="844"/>
      <c r="B266" s="587" t="s">
        <v>2271</v>
      </c>
      <c r="C266" s="586"/>
      <c r="D266" s="838"/>
      <c r="E266" s="843">
        <f>F266-6</f>
        <v>46350</v>
      </c>
      <c r="F266" s="842">
        <f>F265+7</f>
        <v>46356</v>
      </c>
      <c r="G266" s="842">
        <f>F266+20</f>
        <v>46376</v>
      </c>
    </row>
    <row r="267" spans="1:7" s="534" customFormat="1" ht="15" hidden="1" customHeight="1">
      <c r="A267" s="844"/>
      <c r="B267" s="620" t="s">
        <v>2209</v>
      </c>
      <c r="C267" s="628" t="s">
        <v>2513</v>
      </c>
      <c r="D267" s="628" t="s">
        <v>455</v>
      </c>
      <c r="E267" s="778" t="s">
        <v>2025</v>
      </c>
      <c r="F267" s="778" t="s">
        <v>456</v>
      </c>
      <c r="G267" s="778" t="s">
        <v>2473</v>
      </c>
    </row>
    <row r="268" spans="1:7" s="534" customFormat="1" ht="15" hidden="1" customHeight="1">
      <c r="A268" s="844"/>
      <c r="B268" s="620"/>
      <c r="C268" s="626"/>
      <c r="D268" s="626"/>
      <c r="E268" s="778" t="s">
        <v>2024</v>
      </c>
      <c r="F268" s="778" t="s">
        <v>9</v>
      </c>
      <c r="G268" s="778" t="s">
        <v>10</v>
      </c>
    </row>
    <row r="269" spans="1:7" s="534" customFormat="1" ht="15" hidden="1" customHeight="1">
      <c r="A269" s="844"/>
      <c r="B269" s="619" t="s">
        <v>2512</v>
      </c>
      <c r="C269" s="619" t="s">
        <v>2511</v>
      </c>
      <c r="D269" s="840" t="s">
        <v>2052</v>
      </c>
      <c r="E269" s="843">
        <f>F269-8</f>
        <v>44741</v>
      </c>
      <c r="F269" s="553">
        <v>44749</v>
      </c>
      <c r="G269" s="842">
        <f>F269+17</f>
        <v>44766</v>
      </c>
    </row>
    <row r="270" spans="1:7" s="534" customFormat="1" ht="15" hidden="1" customHeight="1">
      <c r="A270" s="844"/>
      <c r="B270" s="619" t="s">
        <v>2510</v>
      </c>
      <c r="C270" s="619" t="s">
        <v>2509</v>
      </c>
      <c r="D270" s="839"/>
      <c r="E270" s="843">
        <f>F270-8</f>
        <v>44748</v>
      </c>
      <c r="F270" s="842">
        <f>F269+7</f>
        <v>44756</v>
      </c>
      <c r="G270" s="842">
        <f>F270+17</f>
        <v>44773</v>
      </c>
    </row>
    <row r="271" spans="1:7" s="534" customFormat="1" ht="15" hidden="1" customHeight="1">
      <c r="A271" s="844"/>
      <c r="B271" s="850" t="s">
        <v>2508</v>
      </c>
      <c r="C271" s="850" t="s">
        <v>2507</v>
      </c>
      <c r="D271" s="839"/>
      <c r="E271" s="843">
        <f>F271-8</f>
        <v>44755</v>
      </c>
      <c r="F271" s="842">
        <f>F270+7</f>
        <v>44763</v>
      </c>
      <c r="G271" s="842">
        <f>F271+17</f>
        <v>44780</v>
      </c>
    </row>
    <row r="272" spans="1:7" s="534" customFormat="1" ht="15" hidden="1" customHeight="1">
      <c r="A272" s="844"/>
      <c r="B272" s="851" t="s">
        <v>2506</v>
      </c>
      <c r="C272" s="850" t="s">
        <v>2505</v>
      </c>
      <c r="D272" s="839"/>
      <c r="E272" s="843">
        <f>F272-8</f>
        <v>44762</v>
      </c>
      <c r="F272" s="842">
        <f>F271+7</f>
        <v>44770</v>
      </c>
      <c r="G272" s="842">
        <f>F272+17</f>
        <v>44787</v>
      </c>
    </row>
    <row r="273" spans="1:7" s="534" customFormat="1" ht="15" hidden="1" customHeight="1">
      <c r="A273" s="844"/>
      <c r="B273" s="851" t="s">
        <v>2271</v>
      </c>
      <c r="C273" s="850" t="s">
        <v>2043</v>
      </c>
      <c r="D273" s="838"/>
      <c r="E273" s="843">
        <f>F273-8</f>
        <v>44769</v>
      </c>
      <c r="F273" s="842">
        <f>F272+7</f>
        <v>44777</v>
      </c>
      <c r="G273" s="842">
        <f>F273+17</f>
        <v>44794</v>
      </c>
    </row>
    <row r="274" spans="1:7" s="534" customFormat="1" ht="15" hidden="1" customHeight="1">
      <c r="A274" s="844"/>
      <c r="B274" s="778"/>
      <c r="C274" s="614"/>
      <c r="D274" s="849"/>
      <c r="E274" s="843"/>
      <c r="F274" s="842"/>
      <c r="G274" s="842"/>
    </row>
    <row r="275" spans="1:7" s="534" customFormat="1" ht="15" hidden="1" customHeight="1">
      <c r="A275" s="844"/>
      <c r="B275" s="788" t="s">
        <v>4</v>
      </c>
      <c r="C275" s="633" t="s">
        <v>5</v>
      </c>
      <c r="D275" s="633" t="s">
        <v>455</v>
      </c>
      <c r="E275" s="778" t="s">
        <v>2025</v>
      </c>
      <c r="F275" s="778" t="s">
        <v>456</v>
      </c>
      <c r="G275" s="778" t="s">
        <v>2473</v>
      </c>
    </row>
    <row r="276" spans="1:7" s="534" customFormat="1" ht="15" hidden="1" customHeight="1">
      <c r="A276" s="844"/>
      <c r="B276" s="846"/>
      <c r="C276" s="845"/>
      <c r="D276" s="845"/>
      <c r="E276" s="778" t="s">
        <v>2024</v>
      </c>
      <c r="F276" s="778" t="s">
        <v>9</v>
      </c>
      <c r="G276" s="778" t="s">
        <v>10</v>
      </c>
    </row>
    <row r="277" spans="1:7" s="534" customFormat="1" ht="15" hidden="1" customHeight="1">
      <c r="A277" s="844"/>
      <c r="B277" s="778" t="s">
        <v>2346</v>
      </c>
      <c r="C277" s="614" t="s">
        <v>2504</v>
      </c>
      <c r="D277" s="791" t="s">
        <v>2344</v>
      </c>
      <c r="E277" s="843">
        <f>F277-6</f>
        <v>44070</v>
      </c>
      <c r="F277" s="842">
        <v>44076</v>
      </c>
      <c r="G277" s="842">
        <f>F277+15</f>
        <v>44091</v>
      </c>
    </row>
    <row r="278" spans="1:7" s="534" customFormat="1" ht="15" hidden="1" customHeight="1">
      <c r="A278" s="844"/>
      <c r="B278" s="778" t="s">
        <v>2343</v>
      </c>
      <c r="C278" s="614" t="s">
        <v>2503</v>
      </c>
      <c r="D278" s="791"/>
      <c r="E278" s="843">
        <f>F278-6</f>
        <v>44077</v>
      </c>
      <c r="F278" s="842">
        <f>F277+7</f>
        <v>44083</v>
      </c>
      <c r="G278" s="842">
        <f>F278+15</f>
        <v>44098</v>
      </c>
    </row>
    <row r="279" spans="1:7" s="534" customFormat="1" ht="15" hidden="1" customHeight="1">
      <c r="A279" s="844"/>
      <c r="B279" s="778" t="s">
        <v>2483</v>
      </c>
      <c r="C279" s="778" t="s">
        <v>2502</v>
      </c>
      <c r="D279" s="791"/>
      <c r="E279" s="843">
        <f>F279-6</f>
        <v>44084</v>
      </c>
      <c r="F279" s="842">
        <f>F278+7</f>
        <v>44090</v>
      </c>
      <c r="G279" s="842">
        <f>F279+15</f>
        <v>44105</v>
      </c>
    </row>
    <row r="280" spans="1:7" s="534" customFormat="1" ht="15" hidden="1" customHeight="1">
      <c r="A280" s="844"/>
      <c r="B280" s="778" t="s">
        <v>914</v>
      </c>
      <c r="C280" s="614" t="s">
        <v>2502</v>
      </c>
      <c r="D280" s="791"/>
      <c r="E280" s="843">
        <f>F280-6</f>
        <v>44091</v>
      </c>
      <c r="F280" s="842">
        <f>F279+7</f>
        <v>44097</v>
      </c>
      <c r="G280" s="842">
        <f>F280+15</f>
        <v>44112</v>
      </c>
    </row>
    <row r="281" spans="1:7" s="534" customFormat="1" ht="15" hidden="1">
      <c r="A281" s="844"/>
      <c r="B281" s="778" t="s">
        <v>2501</v>
      </c>
      <c r="C281" s="614" t="s">
        <v>2500</v>
      </c>
      <c r="D281" s="791"/>
      <c r="E281" s="843">
        <f>F281-6</f>
        <v>44098</v>
      </c>
      <c r="F281" s="842">
        <f>F280+7</f>
        <v>44104</v>
      </c>
      <c r="G281" s="842">
        <f>F281+15</f>
        <v>44119</v>
      </c>
    </row>
    <row r="282" spans="1:7" s="534" customFormat="1" ht="15" hidden="1" customHeight="1">
      <c r="A282" s="844"/>
      <c r="B282" s="833" t="s">
        <v>2209</v>
      </c>
      <c r="C282" s="626" t="s">
        <v>5</v>
      </c>
      <c r="D282" s="626" t="s">
        <v>455</v>
      </c>
      <c r="E282" s="848" t="s">
        <v>2025</v>
      </c>
      <c r="F282" s="848" t="s">
        <v>456</v>
      </c>
      <c r="G282" s="848" t="s">
        <v>2473</v>
      </c>
    </row>
    <row r="283" spans="1:7" s="534" customFormat="1" ht="15" hidden="1" customHeight="1">
      <c r="A283" s="844"/>
      <c r="B283" s="846"/>
      <c r="C283" s="845"/>
      <c r="D283" s="845"/>
      <c r="E283" s="778" t="s">
        <v>2024</v>
      </c>
      <c r="F283" s="778" t="s">
        <v>9</v>
      </c>
      <c r="G283" s="778" t="s">
        <v>10</v>
      </c>
    </row>
    <row r="284" spans="1:7" s="534" customFormat="1" ht="15" hidden="1" customHeight="1">
      <c r="A284" s="844"/>
      <c r="B284" s="778" t="s">
        <v>2389</v>
      </c>
      <c r="C284" s="614" t="s">
        <v>2499</v>
      </c>
      <c r="D284" s="791" t="s">
        <v>2052</v>
      </c>
      <c r="E284" s="843">
        <f>F284-5</f>
        <v>43765</v>
      </c>
      <c r="F284" s="842">
        <v>43770</v>
      </c>
      <c r="G284" s="842">
        <f>F284+15</f>
        <v>43785</v>
      </c>
    </row>
    <row r="285" spans="1:7" s="534" customFormat="1" ht="15" hidden="1" customHeight="1">
      <c r="A285" s="844"/>
      <c r="B285" s="778" t="s">
        <v>2360</v>
      </c>
      <c r="C285" s="614" t="s">
        <v>2498</v>
      </c>
      <c r="D285" s="791"/>
      <c r="E285" s="843">
        <f>F285-5</f>
        <v>43772</v>
      </c>
      <c r="F285" s="842">
        <f>F284+7</f>
        <v>43777</v>
      </c>
      <c r="G285" s="842">
        <f>F285+15</f>
        <v>43792</v>
      </c>
    </row>
    <row r="286" spans="1:7" s="534" customFormat="1" ht="15" hidden="1" customHeight="1">
      <c r="A286" s="844"/>
      <c r="B286" s="778" t="s">
        <v>2358</v>
      </c>
      <c r="C286" s="614" t="s">
        <v>2497</v>
      </c>
      <c r="D286" s="791"/>
      <c r="E286" s="843">
        <f>F286-5</f>
        <v>43779</v>
      </c>
      <c r="F286" s="842">
        <f>F285+7</f>
        <v>43784</v>
      </c>
      <c r="G286" s="842">
        <f>F286+15</f>
        <v>43799</v>
      </c>
    </row>
    <row r="287" spans="1:7" s="534" customFormat="1" ht="15" hidden="1" customHeight="1">
      <c r="A287" s="844"/>
      <c r="B287" s="789" t="s">
        <v>2496</v>
      </c>
      <c r="C287" s="614" t="s">
        <v>2495</v>
      </c>
      <c r="D287" s="791"/>
      <c r="E287" s="843">
        <f>F287-5</f>
        <v>43786</v>
      </c>
      <c r="F287" s="842">
        <f>F286+7</f>
        <v>43791</v>
      </c>
      <c r="G287" s="842">
        <f>F287+15</f>
        <v>43806</v>
      </c>
    </row>
    <row r="288" spans="1:7" s="534" customFormat="1" ht="15" hidden="1">
      <c r="A288" s="844"/>
      <c r="B288" s="778" t="s">
        <v>2494</v>
      </c>
      <c r="C288" s="614" t="s">
        <v>2493</v>
      </c>
      <c r="D288" s="791"/>
      <c r="E288" s="843">
        <f>F288-5</f>
        <v>43793</v>
      </c>
      <c r="F288" s="842">
        <f>F287+7</f>
        <v>43798</v>
      </c>
      <c r="G288" s="842">
        <f>F288+15</f>
        <v>43813</v>
      </c>
    </row>
    <row r="289" spans="1:8" s="534" customFormat="1" ht="16.5" customHeight="1">
      <c r="A289" s="716" t="s">
        <v>2492</v>
      </c>
      <c r="B289" s="716"/>
      <c r="C289" s="716"/>
      <c r="D289" s="716"/>
      <c r="E289" s="716"/>
      <c r="F289" s="716"/>
      <c r="G289" s="716"/>
      <c r="H289" s="847"/>
    </row>
    <row r="290" spans="1:8" s="534" customFormat="1" ht="15" hidden="1" customHeight="1">
      <c r="A290" s="844"/>
      <c r="B290" s="788" t="s">
        <v>4</v>
      </c>
      <c r="C290" s="633" t="s">
        <v>5</v>
      </c>
      <c r="D290" s="633" t="s">
        <v>455</v>
      </c>
      <c r="E290" s="778" t="s">
        <v>2025</v>
      </c>
      <c r="F290" s="778" t="s">
        <v>456</v>
      </c>
      <c r="G290" s="778" t="s">
        <v>2473</v>
      </c>
    </row>
    <row r="291" spans="1:8" s="534" customFormat="1" ht="15" hidden="1" customHeight="1">
      <c r="A291" s="844"/>
      <c r="B291" s="846"/>
      <c r="C291" s="845"/>
      <c r="D291" s="845"/>
      <c r="E291" s="778" t="s">
        <v>2024</v>
      </c>
      <c r="F291" s="778" t="s">
        <v>9</v>
      </c>
      <c r="G291" s="778" t="s">
        <v>10</v>
      </c>
    </row>
    <row r="292" spans="1:8" s="534" customFormat="1" ht="15" hidden="1" customHeight="1">
      <c r="A292" s="844"/>
      <c r="B292" s="778" t="s">
        <v>2483</v>
      </c>
      <c r="C292" s="614" t="s">
        <v>2482</v>
      </c>
      <c r="D292" s="791" t="s">
        <v>2344</v>
      </c>
      <c r="E292" s="843">
        <f>F292-5</f>
        <v>43583</v>
      </c>
      <c r="F292" s="842">
        <v>43588</v>
      </c>
      <c r="G292" s="842">
        <f>F292+15</f>
        <v>43603</v>
      </c>
    </row>
    <row r="293" spans="1:8" s="534" customFormat="1" ht="15" hidden="1" customHeight="1">
      <c r="A293" s="844"/>
      <c r="B293" s="778" t="s">
        <v>2399</v>
      </c>
      <c r="C293" s="614" t="s">
        <v>2398</v>
      </c>
      <c r="D293" s="791"/>
      <c r="E293" s="843">
        <f>F293-5</f>
        <v>43590</v>
      </c>
      <c r="F293" s="842">
        <f>F292+7</f>
        <v>43595</v>
      </c>
      <c r="G293" s="842">
        <f>F293+15</f>
        <v>43610</v>
      </c>
    </row>
    <row r="294" spans="1:8" s="534" customFormat="1" ht="15" hidden="1" customHeight="1">
      <c r="A294" s="844"/>
      <c r="B294" s="778" t="s">
        <v>2043</v>
      </c>
      <c r="C294" s="778" t="s">
        <v>2043</v>
      </c>
      <c r="D294" s="791"/>
      <c r="E294" s="843">
        <f>F294-5</f>
        <v>43597</v>
      </c>
      <c r="F294" s="842">
        <f>F293+7</f>
        <v>43602</v>
      </c>
      <c r="G294" s="842">
        <f>F294+15</f>
        <v>43617</v>
      </c>
    </row>
    <row r="295" spans="1:8" s="534" customFormat="1" ht="15" hidden="1" customHeight="1">
      <c r="A295" s="844"/>
      <c r="B295" s="778" t="s">
        <v>2397</v>
      </c>
      <c r="C295" s="614" t="s">
        <v>2479</v>
      </c>
      <c r="D295" s="791"/>
      <c r="E295" s="843">
        <f>F295-5</f>
        <v>43604</v>
      </c>
      <c r="F295" s="842">
        <f>F294+7</f>
        <v>43609</v>
      </c>
      <c r="G295" s="842">
        <f>F295+15</f>
        <v>43624</v>
      </c>
    </row>
    <row r="296" spans="1:8" s="534" customFormat="1" ht="15" hidden="1">
      <c r="A296" s="844"/>
      <c r="B296" s="778" t="s">
        <v>2491</v>
      </c>
      <c r="C296" s="614" t="s">
        <v>2490</v>
      </c>
      <c r="D296" s="791"/>
      <c r="E296" s="843">
        <f>F296-5</f>
        <v>43611</v>
      </c>
      <c r="F296" s="842">
        <f>F295+7</f>
        <v>43616</v>
      </c>
      <c r="G296" s="842">
        <f>F296+15</f>
        <v>43631</v>
      </c>
    </row>
    <row r="297" spans="1:8" s="533" customFormat="1" ht="15">
      <c r="A297" s="702"/>
      <c r="B297" s="579" t="s">
        <v>2026</v>
      </c>
      <c r="C297" s="578"/>
      <c r="D297" s="718" t="s">
        <v>2468</v>
      </c>
      <c r="E297" s="602" t="s">
        <v>2025</v>
      </c>
      <c r="F297" s="602" t="s">
        <v>456</v>
      </c>
      <c r="G297" s="602" t="s">
        <v>1091</v>
      </c>
      <c r="H297" s="841"/>
    </row>
    <row r="298" spans="1:8" s="533" customFormat="1" ht="15">
      <c r="A298" s="702"/>
      <c r="B298" s="576"/>
      <c r="C298" s="575"/>
      <c r="D298" s="752"/>
      <c r="E298" s="602" t="s">
        <v>2024</v>
      </c>
      <c r="F298" s="602" t="s">
        <v>9</v>
      </c>
      <c r="G298" s="602" t="s">
        <v>10</v>
      </c>
      <c r="H298" s="841"/>
    </row>
    <row r="299" spans="1:8" s="533" customFormat="1" ht="15" customHeight="1">
      <c r="A299" s="702"/>
      <c r="B299" s="549" t="s">
        <v>2489</v>
      </c>
      <c r="C299" s="548"/>
      <c r="D299" s="840" t="s">
        <v>2220</v>
      </c>
      <c r="E299" s="598">
        <f>F299-5</f>
        <v>46322</v>
      </c>
      <c r="F299" s="842">
        <v>46327</v>
      </c>
      <c r="G299" s="642">
        <f>F299+24</f>
        <v>46351</v>
      </c>
    </row>
    <row r="300" spans="1:8" s="533" customFormat="1" ht="15" customHeight="1">
      <c r="A300" s="702"/>
      <c r="B300" s="587" t="s">
        <v>2488</v>
      </c>
      <c r="C300" s="586"/>
      <c r="D300" s="839"/>
      <c r="E300" s="598">
        <f>F300-5</f>
        <v>46329</v>
      </c>
      <c r="F300" s="642">
        <f>F299+7</f>
        <v>46334</v>
      </c>
      <c r="G300" s="642">
        <f>F300+24</f>
        <v>46358</v>
      </c>
    </row>
    <row r="301" spans="1:8" s="533" customFormat="1" ht="15" customHeight="1">
      <c r="A301" s="702"/>
      <c r="B301" s="549" t="s">
        <v>2487</v>
      </c>
      <c r="C301" s="548"/>
      <c r="D301" s="839"/>
      <c r="E301" s="598">
        <f>F301-5</f>
        <v>46336</v>
      </c>
      <c r="F301" s="642">
        <f>F300+7</f>
        <v>46341</v>
      </c>
      <c r="G301" s="642">
        <f>F301+24</f>
        <v>46365</v>
      </c>
    </row>
    <row r="302" spans="1:8" s="533" customFormat="1" ht="15" customHeight="1">
      <c r="A302" s="702"/>
      <c r="B302" s="587" t="s">
        <v>2486</v>
      </c>
      <c r="C302" s="586"/>
      <c r="D302" s="839"/>
      <c r="E302" s="598">
        <f>F302-5</f>
        <v>46343</v>
      </c>
      <c r="F302" s="642">
        <f>F301+7</f>
        <v>46348</v>
      </c>
      <c r="G302" s="642">
        <f>F302+24</f>
        <v>46372</v>
      </c>
    </row>
    <row r="303" spans="1:8" s="533" customFormat="1" ht="15" customHeight="1">
      <c r="A303" s="686"/>
      <c r="B303" s="587" t="s">
        <v>2485</v>
      </c>
      <c r="C303" s="586"/>
      <c r="D303" s="838"/>
      <c r="E303" s="598">
        <f>F303-5</f>
        <v>46350</v>
      </c>
      <c r="F303" s="642">
        <f>F302+7</f>
        <v>46355</v>
      </c>
      <c r="G303" s="642">
        <f>F303+24</f>
        <v>46379</v>
      </c>
    </row>
    <row r="304" spans="1:8" s="534" customFormat="1" ht="16.5" customHeight="1">
      <c r="A304" s="716" t="s">
        <v>2484</v>
      </c>
      <c r="B304" s="716"/>
      <c r="C304" s="716"/>
      <c r="D304" s="716"/>
      <c r="E304" s="716"/>
      <c r="F304" s="716"/>
      <c r="G304" s="716"/>
      <c r="H304" s="847"/>
    </row>
    <row r="305" spans="1:8" s="534" customFormat="1" ht="15" hidden="1" customHeight="1">
      <c r="A305" s="844"/>
      <c r="B305" s="788" t="s">
        <v>4</v>
      </c>
      <c r="C305" s="633" t="s">
        <v>5</v>
      </c>
      <c r="D305" s="633" t="s">
        <v>455</v>
      </c>
      <c r="E305" s="778" t="s">
        <v>2025</v>
      </c>
      <c r="F305" s="778" t="s">
        <v>456</v>
      </c>
      <c r="G305" s="778" t="s">
        <v>2473</v>
      </c>
    </row>
    <row r="306" spans="1:8" s="534" customFormat="1" ht="15" hidden="1" customHeight="1">
      <c r="A306" s="844"/>
      <c r="B306" s="846"/>
      <c r="C306" s="845"/>
      <c r="D306" s="845"/>
      <c r="E306" s="778" t="s">
        <v>2024</v>
      </c>
      <c r="F306" s="778" t="s">
        <v>9</v>
      </c>
      <c r="G306" s="778" t="s">
        <v>10</v>
      </c>
    </row>
    <row r="307" spans="1:8" s="534" customFormat="1" ht="15" hidden="1" customHeight="1">
      <c r="A307" s="844"/>
      <c r="B307" s="778" t="s">
        <v>2483</v>
      </c>
      <c r="C307" s="614" t="s">
        <v>2482</v>
      </c>
      <c r="D307" s="791" t="s">
        <v>2344</v>
      </c>
      <c r="E307" s="843">
        <f>F307-5</f>
        <v>43583</v>
      </c>
      <c r="F307" s="842">
        <v>43588</v>
      </c>
      <c r="G307" s="842">
        <f>F307+15</f>
        <v>43603</v>
      </c>
    </row>
    <row r="308" spans="1:8" s="534" customFormat="1" ht="15" hidden="1" customHeight="1">
      <c r="A308" s="844"/>
      <c r="B308" s="778" t="s">
        <v>2481</v>
      </c>
      <c r="C308" s="614" t="s">
        <v>2398</v>
      </c>
      <c r="D308" s="791"/>
      <c r="E308" s="843">
        <f>F308-5</f>
        <v>43590</v>
      </c>
      <c r="F308" s="842">
        <f>F307+7</f>
        <v>43595</v>
      </c>
      <c r="G308" s="842">
        <f>F308+15</f>
        <v>43610</v>
      </c>
    </row>
    <row r="309" spans="1:8" s="534" customFormat="1" ht="15" hidden="1" customHeight="1">
      <c r="A309" s="844"/>
      <c r="B309" s="778" t="s">
        <v>2043</v>
      </c>
      <c r="C309" s="778" t="s">
        <v>2046</v>
      </c>
      <c r="D309" s="791"/>
      <c r="E309" s="843">
        <f>F309-5</f>
        <v>43597</v>
      </c>
      <c r="F309" s="842">
        <f>F308+7</f>
        <v>43602</v>
      </c>
      <c r="G309" s="842">
        <f>F309+15</f>
        <v>43617</v>
      </c>
    </row>
    <row r="310" spans="1:8" s="534" customFormat="1" ht="15" hidden="1" customHeight="1">
      <c r="A310" s="844"/>
      <c r="B310" s="778" t="s">
        <v>2480</v>
      </c>
      <c r="C310" s="614" t="s">
        <v>2479</v>
      </c>
      <c r="D310" s="791"/>
      <c r="E310" s="843">
        <f>F310-5</f>
        <v>43604</v>
      </c>
      <c r="F310" s="842">
        <f>F309+7</f>
        <v>43609</v>
      </c>
      <c r="G310" s="842">
        <f>F310+15</f>
        <v>43624</v>
      </c>
    </row>
    <row r="311" spans="1:8" s="534" customFormat="1" ht="15" hidden="1">
      <c r="A311" s="844"/>
      <c r="B311" s="778" t="s">
        <v>2395</v>
      </c>
      <c r="C311" s="614" t="s">
        <v>2394</v>
      </c>
      <c r="D311" s="791"/>
      <c r="E311" s="843">
        <f>F311-5</f>
        <v>43611</v>
      </c>
      <c r="F311" s="842">
        <f>F310+7</f>
        <v>43616</v>
      </c>
      <c r="G311" s="842">
        <f>F311+15</f>
        <v>43631</v>
      </c>
    </row>
    <row r="312" spans="1:8" s="533" customFormat="1" ht="15" hidden="1">
      <c r="B312" s="647" t="s">
        <v>2215</v>
      </c>
      <c r="C312" s="646"/>
      <c r="D312" s="718" t="s">
        <v>2468</v>
      </c>
      <c r="E312" s="602" t="s">
        <v>2025</v>
      </c>
      <c r="F312" s="602" t="s">
        <v>456</v>
      </c>
      <c r="G312" s="602" t="s">
        <v>2467</v>
      </c>
      <c r="H312" s="841"/>
    </row>
    <row r="313" spans="1:8" s="533" customFormat="1" ht="15" hidden="1">
      <c r="A313" s="702"/>
      <c r="B313" s="645"/>
      <c r="C313" s="644"/>
      <c r="D313" s="752"/>
      <c r="E313" s="602" t="s">
        <v>2024</v>
      </c>
      <c r="F313" s="602" t="s">
        <v>9</v>
      </c>
      <c r="G313" s="602" t="s">
        <v>10</v>
      </c>
      <c r="H313" s="841"/>
    </row>
    <row r="314" spans="1:8" s="533" customFormat="1" ht="15" hidden="1" customHeight="1">
      <c r="A314" s="702"/>
      <c r="B314" s="549" t="s">
        <v>2478</v>
      </c>
      <c r="C314" s="548"/>
      <c r="D314" s="840" t="s">
        <v>2416</v>
      </c>
      <c r="E314" s="598">
        <f>F314-5</f>
        <v>46111</v>
      </c>
      <c r="F314" s="842">
        <v>46116</v>
      </c>
      <c r="G314" s="642">
        <f>F314+28</f>
        <v>46144</v>
      </c>
    </row>
    <row r="315" spans="1:8" s="533" customFormat="1" ht="15" hidden="1" customHeight="1">
      <c r="A315" s="702"/>
      <c r="B315" s="587" t="s">
        <v>2477</v>
      </c>
      <c r="C315" s="586"/>
      <c r="D315" s="839"/>
      <c r="E315" s="598">
        <f>F315-5</f>
        <v>46118</v>
      </c>
      <c r="F315" s="642">
        <f>F314+7</f>
        <v>46123</v>
      </c>
      <c r="G315" s="642">
        <f>F315+28</f>
        <v>46151</v>
      </c>
    </row>
    <row r="316" spans="1:8" s="533" customFormat="1" ht="15" hidden="1" customHeight="1">
      <c r="A316" s="702"/>
      <c r="B316" s="549" t="s">
        <v>2476</v>
      </c>
      <c r="C316" s="548"/>
      <c r="D316" s="839"/>
      <c r="E316" s="598">
        <f>F316-5</f>
        <v>46125</v>
      </c>
      <c r="F316" s="642">
        <f>F315+7</f>
        <v>46130</v>
      </c>
      <c r="G316" s="642">
        <f>F316+28</f>
        <v>46158</v>
      </c>
    </row>
    <row r="317" spans="1:8" s="533" customFormat="1" ht="15" hidden="1" customHeight="1">
      <c r="A317" s="702"/>
      <c r="B317" s="587" t="s">
        <v>2475</v>
      </c>
      <c r="C317" s="586"/>
      <c r="D317" s="839"/>
      <c r="E317" s="598">
        <f>F317-5</f>
        <v>46132</v>
      </c>
      <c r="F317" s="642">
        <f>F316+7</f>
        <v>46137</v>
      </c>
      <c r="G317" s="642">
        <f>F317+28</f>
        <v>46165</v>
      </c>
    </row>
    <row r="318" spans="1:8" s="533" customFormat="1" ht="15" hidden="1" customHeight="1">
      <c r="A318" s="702"/>
      <c r="B318" s="587" t="s">
        <v>2474</v>
      </c>
      <c r="C318" s="586"/>
      <c r="D318" s="838"/>
      <c r="E318" s="598">
        <f>F318-5</f>
        <v>46139</v>
      </c>
      <c r="F318" s="642">
        <f>F317+7</f>
        <v>46144</v>
      </c>
      <c r="G318" s="642">
        <f>F318+28</f>
        <v>46172</v>
      </c>
    </row>
    <row r="319" spans="1:8" s="534" customFormat="1" ht="15" customHeight="1">
      <c r="A319" s="844"/>
      <c r="B319" s="579" t="s">
        <v>2026</v>
      </c>
      <c r="C319" s="578"/>
      <c r="D319" s="633" t="s">
        <v>455</v>
      </c>
      <c r="E319" s="778" t="s">
        <v>2025</v>
      </c>
      <c r="F319" s="778" t="s">
        <v>456</v>
      </c>
      <c r="G319" s="778" t="s">
        <v>2473</v>
      </c>
    </row>
    <row r="320" spans="1:8" s="534" customFormat="1" ht="15" customHeight="1">
      <c r="A320" s="844"/>
      <c r="B320" s="576"/>
      <c r="C320" s="575"/>
      <c r="D320" s="845"/>
      <c r="E320" s="778" t="s">
        <v>2024</v>
      </c>
      <c r="F320" s="778" t="s">
        <v>9</v>
      </c>
      <c r="G320" s="778" t="s">
        <v>10</v>
      </c>
    </row>
    <row r="321" spans="1:8" s="534" customFormat="1" ht="15" customHeight="1">
      <c r="A321" s="844"/>
      <c r="B321" s="587" t="s">
        <v>2472</v>
      </c>
      <c r="C321" s="586"/>
      <c r="D321" s="791" t="s">
        <v>2052</v>
      </c>
      <c r="E321" s="843">
        <f>F321-5</f>
        <v>46295</v>
      </c>
      <c r="F321" s="842">
        <v>46300</v>
      </c>
      <c r="G321" s="842">
        <f>F321+15</f>
        <v>46315</v>
      </c>
    </row>
    <row r="322" spans="1:8" s="534" customFormat="1" ht="15" customHeight="1">
      <c r="A322" s="844"/>
      <c r="B322" s="587" t="s">
        <v>2261</v>
      </c>
      <c r="C322" s="586"/>
      <c r="D322" s="791"/>
      <c r="E322" s="843">
        <f>F322-5</f>
        <v>46302</v>
      </c>
      <c r="F322" s="842">
        <f>F321+7</f>
        <v>46307</v>
      </c>
      <c r="G322" s="842">
        <f>F322+15</f>
        <v>46322</v>
      </c>
    </row>
    <row r="323" spans="1:8" s="534" customFormat="1" ht="15" customHeight="1">
      <c r="A323" s="844"/>
      <c r="B323" s="587" t="s">
        <v>2471</v>
      </c>
      <c r="C323" s="586"/>
      <c r="D323" s="791"/>
      <c r="E323" s="843">
        <f>F323-5</f>
        <v>46309</v>
      </c>
      <c r="F323" s="842">
        <f>F322+7</f>
        <v>46314</v>
      </c>
      <c r="G323" s="842">
        <f>F323+15</f>
        <v>46329</v>
      </c>
    </row>
    <row r="324" spans="1:8" s="534" customFormat="1" ht="15" customHeight="1">
      <c r="A324" s="844"/>
      <c r="B324" s="587" t="s">
        <v>2470</v>
      </c>
      <c r="C324" s="586"/>
      <c r="D324" s="791"/>
      <c r="E324" s="843">
        <f>F324-5</f>
        <v>46316</v>
      </c>
      <c r="F324" s="842">
        <f>F323+7</f>
        <v>46321</v>
      </c>
      <c r="G324" s="842">
        <f>F324+15</f>
        <v>46336</v>
      </c>
    </row>
    <row r="325" spans="1:8" s="534" customFormat="1" ht="15">
      <c r="A325" s="844"/>
      <c r="B325" s="587" t="s">
        <v>2469</v>
      </c>
      <c r="C325" s="586"/>
      <c r="D325" s="791"/>
      <c r="E325" s="843">
        <f>F325-5</f>
        <v>46323</v>
      </c>
      <c r="F325" s="842">
        <f>F324+7</f>
        <v>46328</v>
      </c>
      <c r="G325" s="842">
        <f>F325+15</f>
        <v>46343</v>
      </c>
    </row>
    <row r="326" spans="1:8" s="533" customFormat="1" ht="15" hidden="1">
      <c r="A326" s="702"/>
      <c r="B326" s="647" t="s">
        <v>2026</v>
      </c>
      <c r="C326" s="646"/>
      <c r="D326" s="719" t="s">
        <v>2468</v>
      </c>
      <c r="E326" s="602" t="s">
        <v>2025</v>
      </c>
      <c r="F326" s="602" t="s">
        <v>456</v>
      </c>
      <c r="G326" s="602" t="s">
        <v>2467</v>
      </c>
      <c r="H326" s="841"/>
    </row>
    <row r="327" spans="1:8" s="533" customFormat="1" ht="15" hidden="1">
      <c r="A327" s="702"/>
      <c r="B327" s="645"/>
      <c r="C327" s="644"/>
      <c r="D327" s="832"/>
      <c r="E327" s="602" t="s">
        <v>2024</v>
      </c>
      <c r="F327" s="602" t="s">
        <v>9</v>
      </c>
      <c r="G327" s="602" t="s">
        <v>10</v>
      </c>
      <c r="H327" s="841"/>
    </row>
    <row r="328" spans="1:8" s="533" customFormat="1" ht="15" hidden="1" customHeight="1">
      <c r="A328" s="702"/>
      <c r="B328" s="549" t="s">
        <v>2466</v>
      </c>
      <c r="C328" s="548"/>
      <c r="D328" s="840" t="s">
        <v>1751</v>
      </c>
      <c r="E328" s="598">
        <f>F328-6</f>
        <v>46049</v>
      </c>
      <c r="F328" s="553">
        <v>46055</v>
      </c>
      <c r="G328" s="642">
        <f>F328+25</f>
        <v>46080</v>
      </c>
    </row>
    <row r="329" spans="1:8" s="533" customFormat="1" ht="15" hidden="1" customHeight="1">
      <c r="A329" s="702"/>
      <c r="B329" s="587" t="s">
        <v>2465</v>
      </c>
      <c r="C329" s="586"/>
      <c r="D329" s="839"/>
      <c r="E329" s="598">
        <f>F329-6</f>
        <v>46056</v>
      </c>
      <c r="F329" s="642">
        <f>F328+7</f>
        <v>46062</v>
      </c>
      <c r="G329" s="642">
        <f>F329+25</f>
        <v>46087</v>
      </c>
    </row>
    <row r="330" spans="1:8" s="533" customFormat="1" ht="15" hidden="1" customHeight="1">
      <c r="A330" s="702"/>
      <c r="B330" s="587" t="s">
        <v>2464</v>
      </c>
      <c r="C330" s="586"/>
      <c r="D330" s="839"/>
      <c r="E330" s="598">
        <f>F330-6</f>
        <v>46063</v>
      </c>
      <c r="F330" s="642">
        <f>F329+7</f>
        <v>46069</v>
      </c>
      <c r="G330" s="642">
        <f>F330+25</f>
        <v>46094</v>
      </c>
    </row>
    <row r="331" spans="1:8" s="533" customFormat="1" ht="15" hidden="1" customHeight="1">
      <c r="A331" s="702"/>
      <c r="B331" s="587" t="s">
        <v>2463</v>
      </c>
      <c r="C331" s="586"/>
      <c r="D331" s="839"/>
      <c r="E331" s="598">
        <f>F331-6</f>
        <v>46070</v>
      </c>
      <c r="F331" s="642">
        <f>F330+7</f>
        <v>46076</v>
      </c>
      <c r="G331" s="642">
        <f>F331+25</f>
        <v>46101</v>
      </c>
    </row>
    <row r="332" spans="1:8" s="533" customFormat="1" ht="15" hidden="1" customHeight="1">
      <c r="A332" s="686"/>
      <c r="B332" s="587" t="s">
        <v>2271</v>
      </c>
      <c r="C332" s="586"/>
      <c r="D332" s="838"/>
      <c r="E332" s="598">
        <f>F332-6</f>
        <v>46077</v>
      </c>
      <c r="F332" s="642">
        <f>F331+7</f>
        <v>46083</v>
      </c>
      <c r="G332" s="642">
        <f>F332+25</f>
        <v>46108</v>
      </c>
    </row>
    <row r="333" spans="1:8" s="534" customFormat="1" ht="14.1" customHeight="1">
      <c r="A333" s="716" t="s">
        <v>2462</v>
      </c>
      <c r="B333" s="716"/>
      <c r="C333" s="657"/>
      <c r="D333" s="802"/>
      <c r="E333" s="610"/>
      <c r="F333" s="801"/>
      <c r="G333" s="801"/>
      <c r="H333" s="741"/>
    </row>
    <row r="334" spans="1:8" s="533" customFormat="1" ht="15" customHeight="1">
      <c r="A334" s="702"/>
      <c r="B334" s="579" t="s">
        <v>2026</v>
      </c>
      <c r="C334" s="578"/>
      <c r="D334" s="719" t="s">
        <v>455</v>
      </c>
      <c r="E334" s="602" t="s">
        <v>2025</v>
      </c>
      <c r="F334" s="831" t="s">
        <v>456</v>
      </c>
      <c r="G334" s="602" t="s">
        <v>1090</v>
      </c>
      <c r="H334" s="830"/>
    </row>
    <row r="335" spans="1:8" s="533" customFormat="1" ht="15" customHeight="1">
      <c r="A335" s="702"/>
      <c r="B335" s="576"/>
      <c r="C335" s="575"/>
      <c r="D335" s="832"/>
      <c r="E335" s="602" t="s">
        <v>2024</v>
      </c>
      <c r="F335" s="831" t="s">
        <v>9</v>
      </c>
      <c r="G335" s="602" t="s">
        <v>10</v>
      </c>
      <c r="H335" s="830"/>
    </row>
    <row r="336" spans="1:8" s="533" customFormat="1" ht="15" customHeight="1">
      <c r="A336" s="702"/>
      <c r="B336" s="587" t="s">
        <v>2453</v>
      </c>
      <c r="C336" s="586"/>
      <c r="D336" s="829" t="s">
        <v>2416</v>
      </c>
      <c r="E336" s="598">
        <f>F336-5</f>
        <v>46323</v>
      </c>
      <c r="F336" s="642">
        <v>46328</v>
      </c>
      <c r="G336" s="642">
        <f>F336+19</f>
        <v>46347</v>
      </c>
      <c r="H336" s="826"/>
    </row>
    <row r="337" spans="1:11" s="533" customFormat="1" ht="15" customHeight="1">
      <c r="A337" s="702"/>
      <c r="B337" s="587" t="s">
        <v>2436</v>
      </c>
      <c r="C337" s="586"/>
      <c r="D337" s="828"/>
      <c r="E337" s="598">
        <f>F337-5</f>
        <v>46330</v>
      </c>
      <c r="F337" s="642">
        <f>F336+7</f>
        <v>46335</v>
      </c>
      <c r="G337" s="642">
        <f>F337+19</f>
        <v>46354</v>
      </c>
      <c r="H337" s="826"/>
      <c r="I337" s="825"/>
      <c r="J337" s="825"/>
      <c r="K337" s="825"/>
    </row>
    <row r="338" spans="1:11" s="533" customFormat="1" ht="15" customHeight="1">
      <c r="A338" s="702"/>
      <c r="B338" s="549" t="s">
        <v>2435</v>
      </c>
      <c r="C338" s="548"/>
      <c r="D338" s="828"/>
      <c r="E338" s="598">
        <f>F338-5</f>
        <v>46337</v>
      </c>
      <c r="F338" s="642">
        <f>F337+7</f>
        <v>46342</v>
      </c>
      <c r="G338" s="642">
        <f>F338+19</f>
        <v>46361</v>
      </c>
      <c r="H338" s="826"/>
      <c r="I338" s="825"/>
      <c r="J338" s="825"/>
      <c r="K338" s="825"/>
    </row>
    <row r="339" spans="1:11" s="533" customFormat="1" ht="15" customHeight="1">
      <c r="A339" s="702"/>
      <c r="B339" s="587" t="s">
        <v>2451</v>
      </c>
      <c r="C339" s="586"/>
      <c r="D339" s="828"/>
      <c r="E339" s="598">
        <f>F339-5</f>
        <v>46344</v>
      </c>
      <c r="F339" s="642">
        <f>F338+7</f>
        <v>46349</v>
      </c>
      <c r="G339" s="642">
        <f>F339+19</f>
        <v>46368</v>
      </c>
      <c r="H339" s="826"/>
      <c r="I339" s="825"/>
      <c r="J339" s="825"/>
      <c r="K339" s="825"/>
    </row>
    <row r="340" spans="1:11" s="533" customFormat="1" ht="15" customHeight="1">
      <c r="A340" s="702"/>
      <c r="B340" s="587" t="s">
        <v>2433</v>
      </c>
      <c r="C340" s="586"/>
      <c r="D340" s="827"/>
      <c r="E340" s="598">
        <f>F340-5</f>
        <v>46351</v>
      </c>
      <c r="F340" s="642">
        <f>F339+7</f>
        <v>46356</v>
      </c>
      <c r="G340" s="642">
        <f>F340+19</f>
        <v>46375</v>
      </c>
      <c r="H340" s="826"/>
      <c r="I340" s="825"/>
      <c r="J340" s="825"/>
      <c r="K340" s="825"/>
    </row>
    <row r="341" spans="1:11" s="534" customFormat="1" ht="15.75" customHeight="1">
      <c r="A341" s="716" t="s">
        <v>2461</v>
      </c>
      <c r="B341" s="716"/>
      <c r="C341" s="657"/>
      <c r="D341" s="802"/>
      <c r="E341" s="610"/>
      <c r="F341" s="801"/>
      <c r="G341" s="837"/>
      <c r="H341" s="836"/>
      <c r="I341" s="835"/>
      <c r="J341" s="835"/>
      <c r="K341" s="835"/>
    </row>
    <row r="342" spans="1:11" s="533" customFormat="1" ht="15" hidden="1" customHeight="1">
      <c r="A342" s="702"/>
      <c r="B342" s="834" t="s">
        <v>4</v>
      </c>
      <c r="C342" s="719" t="s">
        <v>5</v>
      </c>
      <c r="D342" s="719" t="s">
        <v>455</v>
      </c>
      <c r="E342" s="602" t="s">
        <v>2025</v>
      </c>
      <c r="F342" s="831" t="s">
        <v>456</v>
      </c>
      <c r="G342" s="602" t="s">
        <v>1020</v>
      </c>
      <c r="H342" s="830"/>
      <c r="I342" s="825"/>
      <c r="J342" s="825"/>
      <c r="K342" s="825"/>
    </row>
    <row r="343" spans="1:11" s="533" customFormat="1" ht="15" hidden="1" customHeight="1">
      <c r="A343" s="702"/>
      <c r="B343" s="833"/>
      <c r="C343" s="832"/>
      <c r="D343" s="832"/>
      <c r="E343" s="602" t="s">
        <v>2024</v>
      </c>
      <c r="F343" s="831" t="s">
        <v>9</v>
      </c>
      <c r="G343" s="726" t="s">
        <v>10</v>
      </c>
      <c r="H343" s="830"/>
      <c r="I343" s="825"/>
      <c r="J343" s="825"/>
      <c r="K343" s="825"/>
    </row>
    <row r="344" spans="1:11" s="533" customFormat="1" ht="15" hidden="1" customHeight="1">
      <c r="A344" s="702"/>
      <c r="B344" s="778" t="s">
        <v>2271</v>
      </c>
      <c r="C344" s="614" t="s">
        <v>2043</v>
      </c>
      <c r="D344" s="807" t="s">
        <v>2460</v>
      </c>
      <c r="E344" s="598">
        <f>F344-5</f>
        <v>44010</v>
      </c>
      <c r="F344" s="642">
        <v>44015</v>
      </c>
      <c r="G344" s="642">
        <f>F344+14</f>
        <v>44029</v>
      </c>
      <c r="H344" s="826"/>
    </row>
    <row r="345" spans="1:11" s="533" customFormat="1" ht="15" hidden="1" customHeight="1">
      <c r="A345" s="702"/>
      <c r="B345" s="778" t="s">
        <v>2459</v>
      </c>
      <c r="C345" s="614" t="s">
        <v>2456</v>
      </c>
      <c r="D345" s="806"/>
      <c r="E345" s="598">
        <f>F345-5</f>
        <v>44017</v>
      </c>
      <c r="F345" s="642">
        <f>F344+7</f>
        <v>44022</v>
      </c>
      <c r="G345" s="642">
        <f>F345+14</f>
        <v>44036</v>
      </c>
      <c r="H345" s="826"/>
      <c r="I345" s="825"/>
      <c r="J345" s="825"/>
      <c r="K345" s="825"/>
    </row>
    <row r="346" spans="1:11" s="533" customFormat="1" ht="15" hidden="1" customHeight="1">
      <c r="A346" s="702"/>
      <c r="B346" s="778" t="s">
        <v>2458</v>
      </c>
      <c r="C346" s="614" t="s">
        <v>2456</v>
      </c>
      <c r="D346" s="806"/>
      <c r="E346" s="598">
        <f>F346-5</f>
        <v>44024</v>
      </c>
      <c r="F346" s="642">
        <f>F345+7</f>
        <v>44029</v>
      </c>
      <c r="G346" s="642">
        <f>F346+14</f>
        <v>44043</v>
      </c>
      <c r="H346" s="826"/>
      <c r="I346" s="825"/>
      <c r="J346" s="825"/>
      <c r="K346" s="825"/>
    </row>
    <row r="347" spans="1:11" s="533" customFormat="1" ht="15" hidden="1" customHeight="1">
      <c r="A347" s="702"/>
      <c r="B347" s="778" t="s">
        <v>2457</v>
      </c>
      <c r="C347" s="614" t="s">
        <v>2456</v>
      </c>
      <c r="D347" s="806"/>
      <c r="E347" s="598">
        <f>F347-5</f>
        <v>44031</v>
      </c>
      <c r="F347" s="642">
        <f>F346+7</f>
        <v>44036</v>
      </c>
      <c r="G347" s="642">
        <f>F347+14</f>
        <v>44050</v>
      </c>
      <c r="H347" s="826"/>
      <c r="I347" s="825"/>
      <c r="J347" s="825"/>
      <c r="K347" s="825"/>
    </row>
    <row r="348" spans="1:11" s="533" customFormat="1" ht="15" hidden="1" customHeight="1">
      <c r="A348" s="702"/>
      <c r="B348" s="778" t="s">
        <v>2455</v>
      </c>
      <c r="C348" s="614" t="s">
        <v>2454</v>
      </c>
      <c r="D348" s="805"/>
      <c r="E348" s="598">
        <f>F348-5</f>
        <v>44038</v>
      </c>
      <c r="F348" s="642">
        <f>F347+7</f>
        <v>44043</v>
      </c>
      <c r="G348" s="642">
        <f>F348+14</f>
        <v>44057</v>
      </c>
      <c r="H348" s="826"/>
      <c r="I348" s="825"/>
      <c r="J348" s="825"/>
      <c r="K348" s="825"/>
    </row>
    <row r="349" spans="1:11" s="533" customFormat="1" ht="15" customHeight="1">
      <c r="A349" s="702"/>
      <c r="B349" s="579" t="s">
        <v>2215</v>
      </c>
      <c r="C349" s="578"/>
      <c r="D349" s="718" t="s">
        <v>455</v>
      </c>
      <c r="E349" s="602" t="s">
        <v>2025</v>
      </c>
      <c r="F349" s="831" t="s">
        <v>456</v>
      </c>
      <c r="G349" s="602" t="s">
        <v>1020</v>
      </c>
      <c r="H349" s="830"/>
      <c r="I349" s="825"/>
      <c r="J349" s="825"/>
      <c r="K349" s="825"/>
    </row>
    <row r="350" spans="1:11" s="533" customFormat="1" ht="15" customHeight="1">
      <c r="A350" s="702"/>
      <c r="B350" s="576"/>
      <c r="C350" s="575"/>
      <c r="D350" s="752"/>
      <c r="E350" s="602" t="s">
        <v>2024</v>
      </c>
      <c r="F350" s="831" t="s">
        <v>9</v>
      </c>
      <c r="G350" s="726" t="s">
        <v>10</v>
      </c>
      <c r="H350" s="830"/>
      <c r="I350" s="825"/>
      <c r="J350" s="825"/>
      <c r="K350" s="825"/>
    </row>
    <row r="351" spans="1:11" s="533" customFormat="1" ht="15" customHeight="1">
      <c r="A351" s="702"/>
      <c r="B351" s="587" t="s">
        <v>2453</v>
      </c>
      <c r="C351" s="586"/>
      <c r="D351" s="829" t="s">
        <v>2452</v>
      </c>
      <c r="E351" s="598">
        <f>F351-5</f>
        <v>46323</v>
      </c>
      <c r="F351" s="642">
        <v>46328</v>
      </c>
      <c r="G351" s="642">
        <f>F351+23</f>
        <v>46351</v>
      </c>
      <c r="H351" s="826"/>
    </row>
    <row r="352" spans="1:11" s="533" customFormat="1" ht="15" customHeight="1">
      <c r="A352" s="702"/>
      <c r="B352" s="587" t="s">
        <v>2436</v>
      </c>
      <c r="C352" s="586"/>
      <c r="D352" s="828"/>
      <c r="E352" s="598">
        <f>F352-5</f>
        <v>46330</v>
      </c>
      <c r="F352" s="642">
        <f>F351+7</f>
        <v>46335</v>
      </c>
      <c r="G352" s="642">
        <f>F352+23</f>
        <v>46358</v>
      </c>
      <c r="H352" s="826"/>
      <c r="I352" s="825"/>
      <c r="J352" s="825"/>
      <c r="K352" s="825"/>
    </row>
    <row r="353" spans="1:11" s="533" customFormat="1" ht="15" customHeight="1">
      <c r="A353" s="702"/>
      <c r="B353" s="549" t="s">
        <v>2435</v>
      </c>
      <c r="C353" s="548"/>
      <c r="D353" s="828"/>
      <c r="E353" s="598">
        <f>F353-5</f>
        <v>46337</v>
      </c>
      <c r="F353" s="642">
        <f>F352+7</f>
        <v>46342</v>
      </c>
      <c r="G353" s="642">
        <f>F353+23</f>
        <v>46365</v>
      </c>
      <c r="H353" s="826"/>
      <c r="I353" s="825"/>
      <c r="J353" s="825"/>
      <c r="K353" s="825"/>
    </row>
    <row r="354" spans="1:11" s="533" customFormat="1" ht="15" customHeight="1">
      <c r="A354" s="702"/>
      <c r="B354" s="587" t="s">
        <v>2451</v>
      </c>
      <c r="C354" s="586"/>
      <c r="D354" s="828"/>
      <c r="E354" s="598">
        <f>F354-5</f>
        <v>46344</v>
      </c>
      <c r="F354" s="642">
        <f>F353+7</f>
        <v>46349</v>
      </c>
      <c r="G354" s="642">
        <f>F354+23</f>
        <v>46372</v>
      </c>
      <c r="H354" s="826"/>
      <c r="I354" s="825"/>
      <c r="J354" s="825"/>
      <c r="K354" s="825"/>
    </row>
    <row r="355" spans="1:11" s="533" customFormat="1" ht="15" customHeight="1">
      <c r="A355" s="702"/>
      <c r="B355" s="587" t="s">
        <v>2450</v>
      </c>
      <c r="C355" s="586"/>
      <c r="D355" s="827"/>
      <c r="E355" s="598">
        <f>F355-5</f>
        <v>46351</v>
      </c>
      <c r="F355" s="642">
        <f>F354+7</f>
        <v>46356</v>
      </c>
      <c r="G355" s="642">
        <f>F355+23</f>
        <v>46379</v>
      </c>
      <c r="H355" s="826"/>
      <c r="I355" s="825"/>
      <c r="J355" s="825"/>
      <c r="K355" s="825"/>
    </row>
    <row r="356" spans="1:11" s="562" customFormat="1" ht="15" customHeight="1">
      <c r="A356" s="716" t="s">
        <v>2449</v>
      </c>
      <c r="B356" s="755"/>
      <c r="C356" s="657"/>
      <c r="D356" s="802"/>
      <c r="E356" s="610"/>
      <c r="F356" s="801"/>
      <c r="G356" s="801"/>
      <c r="H356" s="800"/>
      <c r="I356" s="824"/>
      <c r="J356" s="824"/>
      <c r="K356" s="824"/>
    </row>
    <row r="357" spans="1:11" s="543" customFormat="1" ht="15" hidden="1" customHeight="1">
      <c r="A357" s="702"/>
      <c r="B357" s="804" t="s">
        <v>4</v>
      </c>
      <c r="C357" s="718" t="s">
        <v>5</v>
      </c>
      <c r="D357" s="823" t="s">
        <v>455</v>
      </c>
      <c r="E357" s="707" t="s">
        <v>2025</v>
      </c>
      <c r="F357" s="707" t="s">
        <v>456</v>
      </c>
      <c r="G357" s="707" t="s">
        <v>1019</v>
      </c>
      <c r="H357" s="782"/>
      <c r="I357" s="809"/>
      <c r="J357" s="809"/>
      <c r="K357" s="809"/>
    </row>
    <row r="358" spans="1:11" s="543" customFormat="1" ht="15" hidden="1" customHeight="1">
      <c r="A358" s="702"/>
      <c r="B358" s="811"/>
      <c r="C358" s="810"/>
      <c r="D358" s="821"/>
      <c r="E358" s="783" t="s">
        <v>2024</v>
      </c>
      <c r="F358" s="783" t="s">
        <v>9</v>
      </c>
      <c r="G358" s="783" t="s">
        <v>10</v>
      </c>
      <c r="H358" s="782"/>
      <c r="I358" s="809"/>
      <c r="J358" s="809"/>
      <c r="K358" s="809"/>
    </row>
    <row r="359" spans="1:11" s="543" customFormat="1" ht="15" hidden="1" customHeight="1">
      <c r="A359" s="702"/>
      <c r="B359" s="793" t="s">
        <v>2397</v>
      </c>
      <c r="C359" s="793" t="s">
        <v>2448</v>
      </c>
      <c r="D359" s="807" t="s">
        <v>2447</v>
      </c>
      <c r="E359" s="820">
        <f>F359-5</f>
        <v>43553</v>
      </c>
      <c r="F359" s="808">
        <v>43558</v>
      </c>
      <c r="G359" s="808">
        <f>F359+24</f>
        <v>43582</v>
      </c>
      <c r="H359" s="782"/>
      <c r="I359" s="809"/>
      <c r="J359" s="809"/>
      <c r="K359" s="809"/>
    </row>
    <row r="360" spans="1:11" s="543" customFormat="1" ht="15" hidden="1" customHeight="1">
      <c r="A360" s="702"/>
      <c r="B360" s="619" t="s">
        <v>2446</v>
      </c>
      <c r="C360" s="619" t="s">
        <v>2445</v>
      </c>
      <c r="D360" s="806"/>
      <c r="E360" s="820">
        <f>F360-5</f>
        <v>43560</v>
      </c>
      <c r="F360" s="808">
        <f>F359+7</f>
        <v>43565</v>
      </c>
      <c r="G360" s="808">
        <f>F360+24</f>
        <v>43589</v>
      </c>
      <c r="H360" s="782"/>
      <c r="I360" s="809"/>
      <c r="J360" s="809"/>
      <c r="K360" s="809"/>
    </row>
    <row r="361" spans="1:11" s="543" customFormat="1" ht="15" hidden="1" customHeight="1">
      <c r="A361" s="702"/>
      <c r="B361" s="606" t="s">
        <v>2444</v>
      </c>
      <c r="C361" s="606" t="s">
        <v>2443</v>
      </c>
      <c r="D361" s="806"/>
      <c r="E361" s="820">
        <f>F361-5</f>
        <v>43567</v>
      </c>
      <c r="F361" s="808">
        <f>F360+7</f>
        <v>43572</v>
      </c>
      <c r="G361" s="808">
        <f>F361+24</f>
        <v>43596</v>
      </c>
      <c r="H361" s="782"/>
      <c r="I361" s="809"/>
      <c r="J361" s="809"/>
      <c r="K361" s="809"/>
    </row>
    <row r="362" spans="1:11" s="543" customFormat="1" ht="15" hidden="1" customHeight="1">
      <c r="A362" s="702"/>
      <c r="B362" s="606" t="s">
        <v>2340</v>
      </c>
      <c r="C362" s="606" t="s">
        <v>2442</v>
      </c>
      <c r="D362" s="806"/>
      <c r="E362" s="820">
        <f>F362-5</f>
        <v>43574</v>
      </c>
      <c r="F362" s="808">
        <f>F361+7</f>
        <v>43579</v>
      </c>
      <c r="G362" s="808">
        <f>F362+24</f>
        <v>43603</v>
      </c>
      <c r="H362" s="782"/>
      <c r="I362" s="809"/>
      <c r="J362" s="809"/>
      <c r="K362" s="809"/>
    </row>
    <row r="363" spans="1:11" s="543" customFormat="1" ht="15" hidden="1" customHeight="1">
      <c r="A363" s="702"/>
      <c r="B363" s="606" t="s">
        <v>2341</v>
      </c>
      <c r="C363" s="619" t="s">
        <v>2400</v>
      </c>
      <c r="D363" s="805"/>
      <c r="E363" s="820">
        <f>F363-5</f>
        <v>43581</v>
      </c>
      <c r="F363" s="808">
        <f>F362+7</f>
        <v>43586</v>
      </c>
      <c r="G363" s="808">
        <f>F363+24</f>
        <v>43610</v>
      </c>
      <c r="H363" s="782"/>
      <c r="I363" s="809"/>
      <c r="J363" s="809"/>
      <c r="K363" s="809"/>
    </row>
    <row r="364" spans="1:11" s="543" customFormat="1" ht="15" hidden="1" customHeight="1">
      <c r="A364" s="702"/>
      <c r="B364" s="606"/>
      <c r="C364" s="619"/>
      <c r="D364" s="819"/>
      <c r="E364" s="667"/>
      <c r="F364" s="818"/>
      <c r="G364" s="818"/>
      <c r="H364" s="782"/>
      <c r="I364" s="809"/>
      <c r="J364" s="809"/>
      <c r="K364" s="809"/>
    </row>
    <row r="365" spans="1:11" s="543" customFormat="1" ht="15" customHeight="1">
      <c r="A365" s="702"/>
      <c r="B365" s="579" t="s">
        <v>2215</v>
      </c>
      <c r="C365" s="578"/>
      <c r="D365" s="823" t="s">
        <v>455</v>
      </c>
      <c r="E365" s="707" t="s">
        <v>2025</v>
      </c>
      <c r="F365" s="707" t="s">
        <v>456</v>
      </c>
      <c r="G365" s="707" t="s">
        <v>1019</v>
      </c>
      <c r="H365" s="782"/>
      <c r="I365" s="809"/>
      <c r="J365" s="809"/>
      <c r="K365" s="809"/>
    </row>
    <row r="366" spans="1:11" s="543" customFormat="1" ht="15" customHeight="1">
      <c r="A366" s="702"/>
      <c r="B366" s="576"/>
      <c r="C366" s="575"/>
      <c r="D366" s="821"/>
      <c r="E366" s="783" t="s">
        <v>2024</v>
      </c>
      <c r="F366" s="783" t="s">
        <v>9</v>
      </c>
      <c r="G366" s="783" t="s">
        <v>10</v>
      </c>
      <c r="H366" s="782"/>
      <c r="I366" s="809"/>
      <c r="J366" s="809"/>
      <c r="K366" s="809"/>
    </row>
    <row r="367" spans="1:11" s="543" customFormat="1" ht="15" customHeight="1">
      <c r="A367" s="702"/>
      <c r="B367" s="587" t="s">
        <v>2437</v>
      </c>
      <c r="C367" s="586"/>
      <c r="D367" s="807" t="s">
        <v>2416</v>
      </c>
      <c r="E367" s="820">
        <f>F367-5</f>
        <v>46323</v>
      </c>
      <c r="F367" s="642">
        <v>46328</v>
      </c>
      <c r="G367" s="808">
        <f>F367+28</f>
        <v>46356</v>
      </c>
      <c r="H367" s="782"/>
      <c r="I367" s="809"/>
      <c r="J367" s="809"/>
      <c r="K367" s="809"/>
    </row>
    <row r="368" spans="1:11" s="543" customFormat="1" ht="15" customHeight="1">
      <c r="A368" s="702"/>
      <c r="B368" s="587" t="s">
        <v>2441</v>
      </c>
      <c r="C368" s="586"/>
      <c r="D368" s="806"/>
      <c r="E368" s="820">
        <f>F368-5</f>
        <v>46330</v>
      </c>
      <c r="F368" s="642">
        <f>F367+7</f>
        <v>46335</v>
      </c>
      <c r="G368" s="808">
        <f>F368+28</f>
        <v>46363</v>
      </c>
      <c r="H368" s="782"/>
      <c r="I368" s="809"/>
      <c r="J368" s="809"/>
      <c r="K368" s="809"/>
    </row>
    <row r="369" spans="1:11" s="543" customFormat="1" ht="15" customHeight="1">
      <c r="A369" s="702"/>
      <c r="B369" s="549" t="s">
        <v>2435</v>
      </c>
      <c r="C369" s="548"/>
      <c r="D369" s="806"/>
      <c r="E369" s="820">
        <f>F369-5</f>
        <v>46337</v>
      </c>
      <c r="F369" s="642">
        <f>F368+7</f>
        <v>46342</v>
      </c>
      <c r="G369" s="808">
        <f>F369+28</f>
        <v>46370</v>
      </c>
      <c r="H369" s="782"/>
      <c r="I369" s="809"/>
      <c r="J369" s="809"/>
      <c r="K369" s="809"/>
    </row>
    <row r="370" spans="1:11" s="543" customFormat="1" ht="15" customHeight="1">
      <c r="A370" s="702"/>
      <c r="B370" s="587" t="s">
        <v>2434</v>
      </c>
      <c r="C370" s="586"/>
      <c r="D370" s="806"/>
      <c r="E370" s="820">
        <f>F370-5</f>
        <v>46344</v>
      </c>
      <c r="F370" s="642">
        <f>F369+7</f>
        <v>46349</v>
      </c>
      <c r="G370" s="808">
        <f>F370+28</f>
        <v>46377</v>
      </c>
      <c r="H370" s="782"/>
      <c r="I370" s="809"/>
      <c r="J370" s="809"/>
      <c r="K370" s="809"/>
    </row>
    <row r="371" spans="1:11" s="543" customFormat="1" ht="15" customHeight="1">
      <c r="A371" s="702"/>
      <c r="B371" s="587" t="s">
        <v>2433</v>
      </c>
      <c r="C371" s="586"/>
      <c r="D371" s="805"/>
      <c r="E371" s="820">
        <f>F371-5</f>
        <v>46351</v>
      </c>
      <c r="F371" s="642">
        <f>F370+7</f>
        <v>46356</v>
      </c>
      <c r="G371" s="808">
        <f>F371+28</f>
        <v>46384</v>
      </c>
      <c r="H371" s="782"/>
      <c r="I371" s="809"/>
      <c r="J371" s="809"/>
      <c r="K371" s="809"/>
    </row>
    <row r="372" spans="1:11" s="543" customFormat="1" ht="15" hidden="1" customHeight="1">
      <c r="A372" s="702"/>
      <c r="B372" s="720" t="s">
        <v>4</v>
      </c>
      <c r="C372" s="718" t="s">
        <v>5</v>
      </c>
      <c r="D372" s="823" t="s">
        <v>455</v>
      </c>
      <c r="E372" s="707" t="s">
        <v>2025</v>
      </c>
      <c r="F372" s="707" t="s">
        <v>456</v>
      </c>
      <c r="G372" s="707" t="s">
        <v>1019</v>
      </c>
      <c r="H372" s="782"/>
      <c r="I372" s="809"/>
      <c r="J372" s="809"/>
      <c r="K372" s="809"/>
    </row>
    <row r="373" spans="1:11" s="543" customFormat="1" ht="15" hidden="1" customHeight="1">
      <c r="A373" s="702"/>
      <c r="B373" s="822"/>
      <c r="C373" s="810"/>
      <c r="D373" s="821"/>
      <c r="E373" s="783" t="s">
        <v>2024</v>
      </c>
      <c r="F373" s="783" t="s">
        <v>9</v>
      </c>
      <c r="G373" s="783" t="s">
        <v>10</v>
      </c>
      <c r="H373" s="782"/>
      <c r="I373" s="809"/>
      <c r="J373" s="809"/>
      <c r="K373" s="809"/>
    </row>
    <row r="374" spans="1:11" s="543" customFormat="1" ht="15" hidden="1" customHeight="1">
      <c r="A374" s="702"/>
      <c r="B374" s="778" t="s">
        <v>2431</v>
      </c>
      <c r="C374" s="614" t="s">
        <v>2440</v>
      </c>
      <c r="D374" s="807" t="s">
        <v>2429</v>
      </c>
      <c r="E374" s="820">
        <f>F374-5</f>
        <v>44043</v>
      </c>
      <c r="F374" s="808">
        <v>44048</v>
      </c>
      <c r="G374" s="808">
        <f>F374+22</f>
        <v>44070</v>
      </c>
      <c r="H374" s="782"/>
      <c r="I374" s="809"/>
      <c r="J374" s="809"/>
      <c r="K374" s="809"/>
    </row>
    <row r="375" spans="1:11" s="543" customFormat="1" ht="15" hidden="1" customHeight="1">
      <c r="A375" s="702"/>
      <c r="B375" s="778" t="s">
        <v>2439</v>
      </c>
      <c r="C375" s="614" t="s">
        <v>2424</v>
      </c>
      <c r="D375" s="806"/>
      <c r="E375" s="820">
        <f>F375-5</f>
        <v>44050</v>
      </c>
      <c r="F375" s="808">
        <f>F374+7</f>
        <v>44055</v>
      </c>
      <c r="G375" s="808">
        <f>F375+22</f>
        <v>44077</v>
      </c>
      <c r="H375" s="782"/>
      <c r="I375" s="809"/>
      <c r="J375" s="809"/>
      <c r="K375" s="809"/>
    </row>
    <row r="376" spans="1:11" s="543" customFormat="1" ht="15" hidden="1" customHeight="1">
      <c r="A376" s="702"/>
      <c r="B376" s="778" t="s">
        <v>2427</v>
      </c>
      <c r="C376" s="614" t="s">
        <v>2424</v>
      </c>
      <c r="D376" s="806"/>
      <c r="E376" s="820">
        <f>F376-5</f>
        <v>44057</v>
      </c>
      <c r="F376" s="808">
        <f>F375+7</f>
        <v>44062</v>
      </c>
      <c r="G376" s="808">
        <f>F376+22</f>
        <v>44084</v>
      </c>
      <c r="H376" s="782"/>
      <c r="I376" s="809"/>
      <c r="J376" s="809"/>
      <c r="K376" s="809"/>
    </row>
    <row r="377" spans="1:11" s="543" customFormat="1" ht="15" hidden="1" customHeight="1">
      <c r="A377" s="702"/>
      <c r="B377" s="778" t="s">
        <v>2426</v>
      </c>
      <c r="C377" s="614" t="s">
        <v>2438</v>
      </c>
      <c r="D377" s="806"/>
      <c r="E377" s="820">
        <f>F377-5</f>
        <v>44064</v>
      </c>
      <c r="F377" s="808">
        <f>F376+7</f>
        <v>44069</v>
      </c>
      <c r="G377" s="808">
        <f>F377+22</f>
        <v>44091</v>
      </c>
      <c r="H377" s="782"/>
      <c r="I377" s="809"/>
      <c r="J377" s="809"/>
      <c r="K377" s="809"/>
    </row>
    <row r="378" spans="1:11" s="543" customFormat="1" ht="15" hidden="1" customHeight="1">
      <c r="A378" s="702"/>
      <c r="B378" s="778" t="s">
        <v>2425</v>
      </c>
      <c r="C378" s="614" t="s">
        <v>2424</v>
      </c>
      <c r="D378" s="805"/>
      <c r="E378" s="820">
        <f>F378-5</f>
        <v>44071</v>
      </c>
      <c r="F378" s="808">
        <f>F377+7</f>
        <v>44076</v>
      </c>
      <c r="G378" s="808">
        <f>F378+22</f>
        <v>44098</v>
      </c>
      <c r="H378" s="782"/>
      <c r="I378" s="809"/>
      <c r="J378" s="809"/>
      <c r="K378" s="809"/>
    </row>
    <row r="379" spans="1:11" s="543" customFormat="1" ht="15" hidden="1" customHeight="1">
      <c r="A379" s="702"/>
      <c r="B379" s="724"/>
      <c r="C379" s="658"/>
      <c r="D379" s="819"/>
      <c r="E379" s="667"/>
      <c r="F379" s="818"/>
      <c r="G379" s="818"/>
      <c r="H379" s="782"/>
      <c r="I379" s="809"/>
      <c r="J379" s="809"/>
      <c r="K379" s="809"/>
    </row>
    <row r="380" spans="1:11" s="543" customFormat="1" ht="15" customHeight="1">
      <c r="A380" s="702"/>
      <c r="B380" s="579" t="s">
        <v>2215</v>
      </c>
      <c r="C380" s="578"/>
      <c r="D380" s="798" t="s">
        <v>455</v>
      </c>
      <c r="E380" s="816" t="s">
        <v>2025</v>
      </c>
      <c r="F380" s="816" t="s">
        <v>456</v>
      </c>
      <c r="G380" s="816" t="s">
        <v>1019</v>
      </c>
      <c r="H380" s="782"/>
      <c r="I380" s="809"/>
      <c r="J380" s="809"/>
      <c r="K380" s="809"/>
    </row>
    <row r="381" spans="1:11" s="543" customFormat="1" ht="15" customHeight="1">
      <c r="A381" s="702"/>
      <c r="B381" s="576"/>
      <c r="C381" s="575"/>
      <c r="D381" s="795"/>
      <c r="E381" s="814" t="s">
        <v>2024</v>
      </c>
      <c r="F381" s="814" t="s">
        <v>9</v>
      </c>
      <c r="G381" s="814" t="s">
        <v>10</v>
      </c>
      <c r="H381" s="782"/>
      <c r="I381" s="809"/>
      <c r="J381" s="809"/>
      <c r="K381" s="809"/>
    </row>
    <row r="382" spans="1:11" s="543" customFormat="1" ht="15" customHeight="1">
      <c r="A382" s="702"/>
      <c r="B382" s="587" t="s">
        <v>2423</v>
      </c>
      <c r="C382" s="586"/>
      <c r="D382" s="807" t="s">
        <v>1830</v>
      </c>
      <c r="E382" s="820">
        <f>F382-5</f>
        <v>46322</v>
      </c>
      <c r="F382" s="553">
        <v>46327</v>
      </c>
      <c r="G382" s="808">
        <f>F382+24</f>
        <v>46351</v>
      </c>
      <c r="H382" s="782"/>
      <c r="I382" s="809"/>
      <c r="J382" s="809"/>
      <c r="K382" s="809"/>
    </row>
    <row r="383" spans="1:11" s="543" customFormat="1" ht="15" customHeight="1">
      <c r="A383" s="702"/>
      <c r="B383" s="587" t="s">
        <v>2422</v>
      </c>
      <c r="C383" s="586"/>
      <c r="D383" s="806"/>
      <c r="E383" s="820">
        <f>F383-5</f>
        <v>46329</v>
      </c>
      <c r="F383" s="808">
        <f>F382+7</f>
        <v>46334</v>
      </c>
      <c r="G383" s="808">
        <f>F383+24</f>
        <v>46358</v>
      </c>
      <c r="H383" s="782"/>
      <c r="I383" s="809"/>
      <c r="J383" s="809"/>
      <c r="K383" s="809"/>
    </row>
    <row r="384" spans="1:11" s="543" customFormat="1" ht="15" customHeight="1">
      <c r="A384" s="702"/>
      <c r="B384" s="813" t="s">
        <v>2421</v>
      </c>
      <c r="C384" s="812"/>
      <c r="D384" s="806"/>
      <c r="E384" s="820">
        <f>F384-5</f>
        <v>46336</v>
      </c>
      <c r="F384" s="808">
        <f>F383+7</f>
        <v>46341</v>
      </c>
      <c r="G384" s="808">
        <f>F384+24</f>
        <v>46365</v>
      </c>
      <c r="H384" s="782"/>
      <c r="I384" s="809"/>
      <c r="J384" s="809"/>
      <c r="K384" s="809"/>
    </row>
    <row r="385" spans="1:11" s="543" customFormat="1" ht="15" customHeight="1">
      <c r="A385" s="702"/>
      <c r="B385" s="587" t="s">
        <v>916</v>
      </c>
      <c r="C385" s="586"/>
      <c r="D385" s="806"/>
      <c r="E385" s="820">
        <f>F385-5</f>
        <v>46343</v>
      </c>
      <c r="F385" s="808">
        <f>F384+7</f>
        <v>46348</v>
      </c>
      <c r="G385" s="808">
        <f>F385+24</f>
        <v>46372</v>
      </c>
      <c r="H385" s="782"/>
      <c r="I385" s="809"/>
      <c r="J385" s="809"/>
      <c r="K385" s="809"/>
    </row>
    <row r="386" spans="1:11" s="543" customFormat="1" ht="15" customHeight="1">
      <c r="A386" s="702"/>
      <c r="B386" s="587" t="s">
        <v>2420</v>
      </c>
      <c r="C386" s="586"/>
      <c r="D386" s="805"/>
      <c r="E386" s="820">
        <f>F386-5</f>
        <v>46350</v>
      </c>
      <c r="F386" s="808">
        <f>F385+7</f>
        <v>46355</v>
      </c>
      <c r="G386" s="808">
        <f>F386+24</f>
        <v>46379</v>
      </c>
      <c r="H386" s="782"/>
      <c r="I386" s="809"/>
      <c r="J386" s="809"/>
      <c r="K386" s="809"/>
    </row>
    <row r="387" spans="1:11" s="562" customFormat="1" ht="15" customHeight="1">
      <c r="A387" s="716" t="s">
        <v>2432</v>
      </c>
      <c r="B387" s="755"/>
      <c r="C387" s="657"/>
      <c r="D387" s="802"/>
      <c r="E387" s="610"/>
      <c r="F387" s="801"/>
      <c r="G387" s="801"/>
      <c r="H387" s="800"/>
      <c r="I387" s="824"/>
      <c r="J387" s="824"/>
      <c r="K387" s="824"/>
    </row>
    <row r="388" spans="1:11" s="543" customFormat="1" ht="15" customHeight="1">
      <c r="A388" s="702"/>
      <c r="B388" s="579" t="s">
        <v>2215</v>
      </c>
      <c r="C388" s="578"/>
      <c r="D388" s="823" t="s">
        <v>455</v>
      </c>
      <c r="E388" s="707" t="s">
        <v>2025</v>
      </c>
      <c r="F388" s="707" t="s">
        <v>456</v>
      </c>
      <c r="G388" s="707" t="s">
        <v>1019</v>
      </c>
      <c r="H388" s="782"/>
      <c r="I388" s="809"/>
      <c r="J388" s="809"/>
      <c r="K388" s="809"/>
    </row>
    <row r="389" spans="1:11" s="543" customFormat="1" ht="15" customHeight="1">
      <c r="A389" s="702"/>
      <c r="B389" s="576"/>
      <c r="C389" s="575"/>
      <c r="D389" s="821"/>
      <c r="E389" s="783" t="s">
        <v>2024</v>
      </c>
      <c r="F389" s="783" t="s">
        <v>9</v>
      </c>
      <c r="G389" s="783" t="s">
        <v>10</v>
      </c>
      <c r="H389" s="782"/>
      <c r="I389" s="809"/>
      <c r="J389" s="809"/>
      <c r="K389" s="809"/>
    </row>
    <row r="390" spans="1:11" s="543" customFormat="1" ht="15" customHeight="1">
      <c r="A390" s="702"/>
      <c r="B390" s="587" t="s">
        <v>2437</v>
      </c>
      <c r="C390" s="586"/>
      <c r="D390" s="807" t="s">
        <v>2220</v>
      </c>
      <c r="E390" s="820">
        <f>F390-5</f>
        <v>46323</v>
      </c>
      <c r="F390" s="642">
        <v>46328</v>
      </c>
      <c r="G390" s="808">
        <f>F390+28</f>
        <v>46356</v>
      </c>
      <c r="H390" s="782"/>
      <c r="I390" s="809"/>
      <c r="J390" s="809"/>
      <c r="K390" s="809"/>
    </row>
    <row r="391" spans="1:11" s="543" customFormat="1" ht="15" customHeight="1">
      <c r="A391" s="702"/>
      <c r="B391" s="587" t="s">
        <v>2436</v>
      </c>
      <c r="C391" s="586"/>
      <c r="D391" s="806"/>
      <c r="E391" s="820">
        <f>F391-5</f>
        <v>46330</v>
      </c>
      <c r="F391" s="808">
        <f>F390+7</f>
        <v>46335</v>
      </c>
      <c r="G391" s="808">
        <f>F391+28</f>
        <v>46363</v>
      </c>
      <c r="H391" s="782"/>
      <c r="I391" s="809"/>
      <c r="J391" s="809"/>
      <c r="K391" s="809"/>
    </row>
    <row r="392" spans="1:11" s="543" customFormat="1" ht="15" customHeight="1">
      <c r="A392" s="702"/>
      <c r="B392" s="549" t="s">
        <v>2435</v>
      </c>
      <c r="C392" s="548"/>
      <c r="D392" s="806"/>
      <c r="E392" s="820">
        <f>F392-5</f>
        <v>46337</v>
      </c>
      <c r="F392" s="808">
        <f>F391+7</f>
        <v>46342</v>
      </c>
      <c r="G392" s="808">
        <f>F392+28</f>
        <v>46370</v>
      </c>
      <c r="H392" s="782"/>
      <c r="I392" s="809"/>
      <c r="J392" s="809"/>
      <c r="K392" s="809"/>
    </row>
    <row r="393" spans="1:11" s="543" customFormat="1" ht="15" customHeight="1">
      <c r="A393" s="702"/>
      <c r="B393" s="587" t="s">
        <v>2434</v>
      </c>
      <c r="C393" s="586"/>
      <c r="D393" s="806"/>
      <c r="E393" s="820">
        <f>F393-5</f>
        <v>46344</v>
      </c>
      <c r="F393" s="808">
        <f>F392+7</f>
        <v>46349</v>
      </c>
      <c r="G393" s="808">
        <f>F393+28</f>
        <v>46377</v>
      </c>
      <c r="H393" s="782"/>
      <c r="I393" s="809"/>
      <c r="J393" s="809"/>
      <c r="K393" s="809"/>
    </row>
    <row r="394" spans="1:11" s="543" customFormat="1" ht="15" customHeight="1">
      <c r="A394" s="702"/>
      <c r="B394" s="587" t="s">
        <v>2433</v>
      </c>
      <c r="C394" s="586"/>
      <c r="D394" s="805"/>
      <c r="E394" s="820">
        <f>F394-5</f>
        <v>46351</v>
      </c>
      <c r="F394" s="808">
        <f>F393+7</f>
        <v>46356</v>
      </c>
      <c r="G394" s="808">
        <f>F394+28</f>
        <v>46384</v>
      </c>
      <c r="H394" s="782"/>
      <c r="I394" s="809"/>
      <c r="J394" s="809"/>
      <c r="K394" s="809"/>
    </row>
    <row r="395" spans="1:11" s="543" customFormat="1" ht="15" hidden="1" customHeight="1">
      <c r="A395" s="702"/>
      <c r="B395" s="720" t="s">
        <v>4</v>
      </c>
      <c r="C395" s="718" t="s">
        <v>5</v>
      </c>
      <c r="D395" s="823" t="s">
        <v>455</v>
      </c>
      <c r="E395" s="707" t="s">
        <v>2025</v>
      </c>
      <c r="F395" s="707" t="s">
        <v>456</v>
      </c>
      <c r="G395" s="707" t="s">
        <v>2432</v>
      </c>
      <c r="H395" s="782"/>
      <c r="I395" s="809"/>
      <c r="J395" s="809"/>
      <c r="K395" s="809"/>
    </row>
    <row r="396" spans="1:11" s="543" customFormat="1" ht="15" hidden="1" customHeight="1">
      <c r="A396" s="702"/>
      <c r="B396" s="822"/>
      <c r="C396" s="810"/>
      <c r="D396" s="821"/>
      <c r="E396" s="783" t="s">
        <v>2024</v>
      </c>
      <c r="F396" s="783" t="s">
        <v>9</v>
      </c>
      <c r="G396" s="783" t="s">
        <v>10</v>
      </c>
      <c r="H396" s="782"/>
      <c r="I396" s="809"/>
      <c r="J396" s="809"/>
      <c r="K396" s="809"/>
    </row>
    <row r="397" spans="1:11" s="543" customFormat="1" ht="15" hidden="1" customHeight="1">
      <c r="A397" s="702"/>
      <c r="B397" s="778" t="s">
        <v>2431</v>
      </c>
      <c r="C397" s="614" t="s">
        <v>2430</v>
      </c>
      <c r="D397" s="807" t="s">
        <v>2429</v>
      </c>
      <c r="E397" s="820">
        <f>F397-5</f>
        <v>44043</v>
      </c>
      <c r="F397" s="808">
        <v>44048</v>
      </c>
      <c r="G397" s="808">
        <f>F397+24</f>
        <v>44072</v>
      </c>
      <c r="H397" s="782"/>
      <c r="I397" s="809"/>
      <c r="J397" s="809"/>
      <c r="K397" s="809"/>
    </row>
    <row r="398" spans="1:11" s="543" customFormat="1" ht="15" hidden="1" customHeight="1">
      <c r="A398" s="702"/>
      <c r="B398" s="778" t="s">
        <v>2428</v>
      </c>
      <c r="C398" s="614" t="s">
        <v>2424</v>
      </c>
      <c r="D398" s="806"/>
      <c r="E398" s="820">
        <f>F398-5</f>
        <v>44050</v>
      </c>
      <c r="F398" s="808">
        <f>F397+7</f>
        <v>44055</v>
      </c>
      <c r="G398" s="808">
        <f>F398+24</f>
        <v>44079</v>
      </c>
      <c r="H398" s="782"/>
      <c r="I398" s="809"/>
      <c r="J398" s="809"/>
      <c r="K398" s="809"/>
    </row>
    <row r="399" spans="1:11" s="543" customFormat="1" ht="15" hidden="1" customHeight="1">
      <c r="A399" s="702"/>
      <c r="B399" s="778" t="s">
        <v>2427</v>
      </c>
      <c r="C399" s="614" t="s">
        <v>2424</v>
      </c>
      <c r="D399" s="806"/>
      <c r="E399" s="820">
        <f>F399-5</f>
        <v>44057</v>
      </c>
      <c r="F399" s="808">
        <f>F398+7</f>
        <v>44062</v>
      </c>
      <c r="G399" s="808">
        <f>F399+24</f>
        <v>44086</v>
      </c>
      <c r="H399" s="782"/>
      <c r="I399" s="809"/>
      <c r="J399" s="809"/>
      <c r="K399" s="809"/>
    </row>
    <row r="400" spans="1:11" s="543" customFormat="1" ht="15" hidden="1" customHeight="1">
      <c r="A400" s="702"/>
      <c r="B400" s="778" t="s">
        <v>2426</v>
      </c>
      <c r="C400" s="614" t="s">
        <v>2424</v>
      </c>
      <c r="D400" s="806"/>
      <c r="E400" s="820">
        <f>F400-5</f>
        <v>44064</v>
      </c>
      <c r="F400" s="808">
        <f>F399+7</f>
        <v>44069</v>
      </c>
      <c r="G400" s="808">
        <f>F400+24</f>
        <v>44093</v>
      </c>
      <c r="H400" s="782"/>
      <c r="I400" s="809"/>
      <c r="J400" s="809"/>
      <c r="K400" s="809"/>
    </row>
    <row r="401" spans="1:11" s="543" customFormat="1" ht="15" hidden="1" customHeight="1">
      <c r="A401" s="702"/>
      <c r="B401" s="778" t="s">
        <v>2425</v>
      </c>
      <c r="C401" s="614" t="s">
        <v>2424</v>
      </c>
      <c r="D401" s="805"/>
      <c r="E401" s="820">
        <f>F401-5</f>
        <v>44071</v>
      </c>
      <c r="F401" s="808">
        <f>F400+7</f>
        <v>44076</v>
      </c>
      <c r="G401" s="808">
        <f>F401+24</f>
        <v>44100</v>
      </c>
      <c r="H401" s="782"/>
      <c r="I401" s="809"/>
      <c r="J401" s="809"/>
      <c r="K401" s="809"/>
    </row>
    <row r="402" spans="1:11" s="543" customFormat="1" ht="15" hidden="1" customHeight="1">
      <c r="A402" s="702"/>
      <c r="B402" s="724"/>
      <c r="C402" s="658"/>
      <c r="D402" s="819"/>
      <c r="E402" s="667"/>
      <c r="F402" s="818"/>
      <c r="G402" s="818"/>
      <c r="H402" s="782"/>
      <c r="I402" s="809"/>
      <c r="J402" s="809"/>
      <c r="K402" s="809"/>
    </row>
    <row r="403" spans="1:11" s="543" customFormat="1" ht="15" customHeight="1">
      <c r="A403" s="702"/>
      <c r="B403" s="579" t="s">
        <v>2215</v>
      </c>
      <c r="C403" s="578"/>
      <c r="D403" s="817" t="s">
        <v>455</v>
      </c>
      <c r="E403" s="816" t="s">
        <v>2025</v>
      </c>
      <c r="F403" s="816" t="s">
        <v>456</v>
      </c>
      <c r="G403" s="816" t="s">
        <v>1017</v>
      </c>
      <c r="H403" s="782"/>
      <c r="I403" s="809"/>
      <c r="J403" s="809"/>
      <c r="K403" s="809"/>
    </row>
    <row r="404" spans="1:11" s="543" customFormat="1" ht="15" customHeight="1">
      <c r="A404" s="702"/>
      <c r="B404" s="576"/>
      <c r="C404" s="575"/>
      <c r="D404" s="815"/>
      <c r="E404" s="814" t="s">
        <v>2024</v>
      </c>
      <c r="F404" s="814" t="s">
        <v>9</v>
      </c>
      <c r="G404" s="814" t="s">
        <v>10</v>
      </c>
      <c r="H404" s="782"/>
      <c r="I404" s="809"/>
      <c r="J404" s="809"/>
      <c r="K404" s="809"/>
    </row>
    <row r="405" spans="1:11" s="543" customFormat="1" ht="15" customHeight="1">
      <c r="A405" s="702"/>
      <c r="B405" s="587" t="s">
        <v>2423</v>
      </c>
      <c r="C405" s="586"/>
      <c r="D405" s="807" t="s">
        <v>1830</v>
      </c>
      <c r="E405" s="682">
        <f>F405-5</f>
        <v>46322</v>
      </c>
      <c r="F405" s="553">
        <v>46327</v>
      </c>
      <c r="G405" s="808">
        <f>F405+22</f>
        <v>46349</v>
      </c>
      <c r="H405" s="782"/>
      <c r="I405" s="809"/>
      <c r="J405" s="809"/>
      <c r="K405" s="809"/>
    </row>
    <row r="406" spans="1:11" s="543" customFormat="1" ht="15" customHeight="1">
      <c r="A406" s="702"/>
      <c r="B406" s="587" t="s">
        <v>2422</v>
      </c>
      <c r="C406" s="586"/>
      <c r="D406" s="806"/>
      <c r="E406" s="682">
        <f>F406-5</f>
        <v>46329</v>
      </c>
      <c r="F406" s="808">
        <f>F405+7</f>
        <v>46334</v>
      </c>
      <c r="G406" s="808">
        <f>F406+22</f>
        <v>46356</v>
      </c>
      <c r="H406" s="782"/>
      <c r="I406" s="809"/>
      <c r="J406" s="809"/>
      <c r="K406" s="809"/>
    </row>
    <row r="407" spans="1:11" s="543" customFormat="1" ht="15" customHeight="1">
      <c r="A407" s="702"/>
      <c r="B407" s="813" t="s">
        <v>2421</v>
      </c>
      <c r="C407" s="812"/>
      <c r="D407" s="806"/>
      <c r="E407" s="682">
        <f>F407-5</f>
        <v>46336</v>
      </c>
      <c r="F407" s="808">
        <f>F406+7</f>
        <v>46341</v>
      </c>
      <c r="G407" s="808">
        <f>F407+22</f>
        <v>46363</v>
      </c>
      <c r="H407" s="782"/>
      <c r="I407" s="809"/>
      <c r="J407" s="809"/>
      <c r="K407" s="809"/>
    </row>
    <row r="408" spans="1:11" s="543" customFormat="1" ht="15" customHeight="1">
      <c r="A408" s="702"/>
      <c r="B408" s="587" t="s">
        <v>916</v>
      </c>
      <c r="C408" s="586"/>
      <c r="D408" s="806"/>
      <c r="E408" s="682">
        <f>F408-5</f>
        <v>46343</v>
      </c>
      <c r="F408" s="808">
        <f>F407+7</f>
        <v>46348</v>
      </c>
      <c r="G408" s="808">
        <f>F408+22</f>
        <v>46370</v>
      </c>
      <c r="H408" s="782"/>
    </row>
    <row r="409" spans="1:11" s="543" customFormat="1" ht="15" customHeight="1">
      <c r="A409" s="702"/>
      <c r="B409" s="587" t="s">
        <v>2420</v>
      </c>
      <c r="C409" s="586"/>
      <c r="D409" s="805"/>
      <c r="E409" s="682">
        <f>F409-5</f>
        <v>46350</v>
      </c>
      <c r="F409" s="808">
        <f>F408+7</f>
        <v>46355</v>
      </c>
      <c r="G409" s="808">
        <f>F409+22</f>
        <v>46377</v>
      </c>
      <c r="H409" s="782"/>
    </row>
    <row r="410" spans="1:11" s="543" customFormat="1" ht="15" hidden="1" customHeight="1">
      <c r="A410" s="702"/>
      <c r="B410" s="804" t="s">
        <v>2419</v>
      </c>
      <c r="C410" s="718" t="s">
        <v>5</v>
      </c>
      <c r="D410" s="787" t="s">
        <v>455</v>
      </c>
      <c r="E410" s="707" t="s">
        <v>2025</v>
      </c>
      <c r="F410" s="707" t="s">
        <v>456</v>
      </c>
      <c r="G410" s="707" t="s">
        <v>1017</v>
      </c>
      <c r="H410" s="782"/>
      <c r="I410" s="809"/>
      <c r="J410" s="809"/>
      <c r="K410" s="809"/>
    </row>
    <row r="411" spans="1:11" s="543" customFormat="1" ht="15" hidden="1" customHeight="1">
      <c r="A411" s="702"/>
      <c r="B411" s="811"/>
      <c r="C411" s="810"/>
      <c r="D411" s="784"/>
      <c r="E411" s="783" t="s">
        <v>2024</v>
      </c>
      <c r="F411" s="783" t="s">
        <v>9</v>
      </c>
      <c r="G411" s="783" t="s">
        <v>10</v>
      </c>
      <c r="H411" s="782"/>
      <c r="I411" s="809"/>
      <c r="J411" s="809"/>
      <c r="K411" s="809"/>
    </row>
    <row r="412" spans="1:11" s="543" customFormat="1" ht="15" hidden="1" customHeight="1">
      <c r="A412" s="702"/>
      <c r="B412" s="793" t="s">
        <v>2418</v>
      </c>
      <c r="C412" s="793" t="s">
        <v>2417</v>
      </c>
      <c r="D412" s="698" t="s">
        <v>2416</v>
      </c>
      <c r="E412" s="682">
        <f>F412-5</f>
        <v>43557</v>
      </c>
      <c r="F412" s="808">
        <v>43562</v>
      </c>
      <c r="G412" s="808">
        <f>F412+25</f>
        <v>43587</v>
      </c>
      <c r="H412" s="782"/>
      <c r="I412" s="809"/>
      <c r="J412" s="809"/>
      <c r="K412" s="809"/>
    </row>
    <row r="413" spans="1:11" s="543" customFormat="1" ht="15" hidden="1" customHeight="1">
      <c r="A413" s="702"/>
      <c r="B413" s="619" t="s">
        <v>2415</v>
      </c>
      <c r="C413" s="619" t="s">
        <v>2414</v>
      </c>
      <c r="D413" s="698"/>
      <c r="E413" s="682">
        <f>F413-5</f>
        <v>43564</v>
      </c>
      <c r="F413" s="808">
        <f>F412+7</f>
        <v>43569</v>
      </c>
      <c r="G413" s="808">
        <f>F413+25</f>
        <v>43594</v>
      </c>
      <c r="H413" s="782"/>
      <c r="I413" s="809"/>
      <c r="J413" s="809"/>
      <c r="K413" s="809"/>
    </row>
    <row r="414" spans="1:11" s="543" customFormat="1" ht="15" hidden="1" customHeight="1">
      <c r="A414" s="702"/>
      <c r="B414" s="606" t="s">
        <v>2413</v>
      </c>
      <c r="C414" s="606" t="s">
        <v>2412</v>
      </c>
      <c r="D414" s="698"/>
      <c r="E414" s="682">
        <f>F414-5</f>
        <v>43571</v>
      </c>
      <c r="F414" s="808">
        <f>F413+7</f>
        <v>43576</v>
      </c>
      <c r="G414" s="808">
        <f>F414+25</f>
        <v>43601</v>
      </c>
      <c r="H414" s="782"/>
      <c r="I414" s="809"/>
      <c r="J414" s="809"/>
      <c r="K414" s="809"/>
    </row>
    <row r="415" spans="1:11" s="543" customFormat="1" ht="15" hidden="1" customHeight="1">
      <c r="A415" s="702"/>
      <c r="B415" s="606" t="s">
        <v>2411</v>
      </c>
      <c r="C415" s="606" t="s">
        <v>2410</v>
      </c>
      <c r="D415" s="698"/>
      <c r="E415" s="682">
        <f>F415-5</f>
        <v>43578</v>
      </c>
      <c r="F415" s="808">
        <f>F414+7</f>
        <v>43583</v>
      </c>
      <c r="G415" s="808">
        <f>F415+25</f>
        <v>43608</v>
      </c>
      <c r="H415" s="782"/>
    </row>
    <row r="416" spans="1:11" s="543" customFormat="1" ht="15" hidden="1" customHeight="1">
      <c r="A416" s="702"/>
      <c r="B416" s="606" t="s">
        <v>2409</v>
      </c>
      <c r="C416" s="619" t="s">
        <v>2342</v>
      </c>
      <c r="D416" s="698"/>
      <c r="E416" s="682">
        <f>F416-5</f>
        <v>43585</v>
      </c>
      <c r="F416" s="808">
        <f>F415+7</f>
        <v>43590</v>
      </c>
      <c r="G416" s="808">
        <f>F416+25</f>
        <v>43615</v>
      </c>
      <c r="H416" s="782"/>
    </row>
    <row r="417" spans="1:8" s="562" customFormat="1" ht="15" customHeight="1">
      <c r="A417" s="716" t="s">
        <v>2408</v>
      </c>
      <c r="B417" s="755"/>
      <c r="C417" s="657"/>
      <c r="D417" s="802"/>
      <c r="E417" s="610"/>
      <c r="F417" s="801"/>
      <c r="G417" s="801"/>
      <c r="H417" s="800"/>
    </row>
    <row r="418" spans="1:8" s="543" customFormat="1" ht="15" customHeight="1">
      <c r="A418" s="702"/>
      <c r="B418" s="579" t="s">
        <v>2026</v>
      </c>
      <c r="C418" s="578"/>
      <c r="D418" s="787" t="s">
        <v>455</v>
      </c>
      <c r="E418" s="707" t="s">
        <v>2025</v>
      </c>
      <c r="F418" s="707" t="s">
        <v>456</v>
      </c>
      <c r="G418" s="707" t="s">
        <v>324</v>
      </c>
      <c r="H418" s="782"/>
    </row>
    <row r="419" spans="1:8" s="543" customFormat="1" ht="15" customHeight="1">
      <c r="A419" s="702"/>
      <c r="B419" s="576"/>
      <c r="C419" s="575"/>
      <c r="D419" s="784"/>
      <c r="E419" s="783" t="s">
        <v>2024</v>
      </c>
      <c r="F419" s="783" t="s">
        <v>9</v>
      </c>
      <c r="G419" s="783" t="s">
        <v>10</v>
      </c>
      <c r="H419" s="782"/>
    </row>
    <row r="420" spans="1:8" s="543" customFormat="1" ht="15" customHeight="1">
      <c r="A420" s="702"/>
      <c r="B420" s="549" t="s">
        <v>2407</v>
      </c>
      <c r="C420" s="548"/>
      <c r="D420" s="633" t="s">
        <v>2406</v>
      </c>
      <c r="E420" s="599">
        <f>F420-5</f>
        <v>46326</v>
      </c>
      <c r="F420" s="642">
        <v>46331</v>
      </c>
      <c r="G420" s="642">
        <f>F420+37</f>
        <v>46368</v>
      </c>
      <c r="H420" s="782"/>
    </row>
    <row r="421" spans="1:8" s="543" customFormat="1" ht="15" customHeight="1">
      <c r="A421" s="702"/>
      <c r="B421" s="549" t="s">
        <v>2405</v>
      </c>
      <c r="C421" s="548"/>
      <c r="D421" s="633"/>
      <c r="E421" s="599">
        <f>F421-5</f>
        <v>46333</v>
      </c>
      <c r="F421" s="642">
        <f>F420+7</f>
        <v>46338</v>
      </c>
      <c r="G421" s="642">
        <f>F421+37</f>
        <v>46375</v>
      </c>
      <c r="H421" s="782"/>
    </row>
    <row r="422" spans="1:8" s="543" customFormat="1" ht="15" customHeight="1">
      <c r="A422" s="702"/>
      <c r="B422" s="549" t="s">
        <v>2404</v>
      </c>
      <c r="C422" s="548"/>
      <c r="D422" s="633"/>
      <c r="E422" s="599">
        <f>F422-5</f>
        <v>46340</v>
      </c>
      <c r="F422" s="642">
        <f>F421+7</f>
        <v>46345</v>
      </c>
      <c r="G422" s="642">
        <f>F422+37</f>
        <v>46382</v>
      </c>
      <c r="H422" s="782"/>
    </row>
    <row r="423" spans="1:8" s="543" customFormat="1" ht="15" customHeight="1">
      <c r="A423" s="702"/>
      <c r="B423" s="587" t="s">
        <v>2403</v>
      </c>
      <c r="C423" s="586"/>
      <c r="D423" s="633"/>
      <c r="E423" s="599">
        <f>F423-5</f>
        <v>46347</v>
      </c>
      <c r="F423" s="642">
        <f>F422+7</f>
        <v>46352</v>
      </c>
      <c r="G423" s="642">
        <f>F423+37</f>
        <v>46389</v>
      </c>
      <c r="H423" s="782"/>
    </row>
    <row r="424" spans="1:8" s="543" customFormat="1" ht="15" customHeight="1">
      <c r="A424" s="702"/>
      <c r="B424" s="587" t="s">
        <v>2402</v>
      </c>
      <c r="C424" s="586"/>
      <c r="D424" s="633"/>
      <c r="E424" s="599">
        <f>F424-5</f>
        <v>46354</v>
      </c>
      <c r="F424" s="642">
        <f>F423+7</f>
        <v>46359</v>
      </c>
      <c r="G424" s="642">
        <f>F424+37</f>
        <v>46396</v>
      </c>
      <c r="H424" s="782"/>
    </row>
    <row r="425" spans="1:8" s="562" customFormat="1" ht="15" customHeight="1">
      <c r="A425" s="716" t="s">
        <v>2401</v>
      </c>
      <c r="B425" s="755"/>
      <c r="C425" s="657"/>
      <c r="D425" s="802"/>
      <c r="E425" s="610"/>
      <c r="F425" s="801"/>
      <c r="G425" s="801"/>
      <c r="H425" s="800"/>
    </row>
    <row r="426" spans="1:8" s="543" customFormat="1" ht="15" hidden="1" customHeight="1">
      <c r="A426" s="702"/>
      <c r="B426" s="788" t="s">
        <v>4</v>
      </c>
      <c r="C426" s="718" t="s">
        <v>5</v>
      </c>
      <c r="D426" s="787" t="s">
        <v>455</v>
      </c>
      <c r="E426" s="707" t="s">
        <v>2025</v>
      </c>
      <c r="F426" s="707" t="s">
        <v>456</v>
      </c>
      <c r="G426" s="707" t="s">
        <v>2347</v>
      </c>
      <c r="H426" s="782"/>
    </row>
    <row r="427" spans="1:8" s="543" customFormat="1" ht="15" hidden="1" customHeight="1">
      <c r="A427" s="702"/>
      <c r="B427" s="786"/>
      <c r="C427" s="785"/>
      <c r="D427" s="784"/>
      <c r="E427" s="783" t="s">
        <v>2024</v>
      </c>
      <c r="F427" s="783" t="s">
        <v>9</v>
      </c>
      <c r="G427" s="783" t="s">
        <v>10</v>
      </c>
      <c r="H427" s="782"/>
    </row>
    <row r="428" spans="1:8" s="543" customFormat="1" ht="15" hidden="1" customHeight="1">
      <c r="A428" s="702"/>
      <c r="B428" s="793" t="s">
        <v>2341</v>
      </c>
      <c r="C428" s="793" t="s">
        <v>2400</v>
      </c>
      <c r="D428" s="807" t="s">
        <v>1751</v>
      </c>
      <c r="E428" s="599">
        <f>F428-5</f>
        <v>43583</v>
      </c>
      <c r="F428" s="642">
        <v>43588</v>
      </c>
      <c r="G428" s="642">
        <f>F428+31</f>
        <v>43619</v>
      </c>
      <c r="H428" s="782"/>
    </row>
    <row r="429" spans="1:8" s="543" customFormat="1" ht="15" hidden="1" customHeight="1">
      <c r="A429" s="702"/>
      <c r="B429" s="619" t="s">
        <v>2399</v>
      </c>
      <c r="C429" s="619" t="s">
        <v>2398</v>
      </c>
      <c r="D429" s="806"/>
      <c r="E429" s="599">
        <f>F429-5</f>
        <v>43590</v>
      </c>
      <c r="F429" s="642">
        <f>F428+7</f>
        <v>43595</v>
      </c>
      <c r="G429" s="642">
        <f>F429+31</f>
        <v>43626</v>
      </c>
      <c r="H429" s="782"/>
    </row>
    <row r="430" spans="1:8" s="543" customFormat="1" ht="15" hidden="1" customHeight="1">
      <c r="A430" s="702"/>
      <c r="B430" s="606" t="s">
        <v>2046</v>
      </c>
      <c r="C430" s="606" t="s">
        <v>2043</v>
      </c>
      <c r="D430" s="806"/>
      <c r="E430" s="599">
        <f>F430-5</f>
        <v>43597</v>
      </c>
      <c r="F430" s="642">
        <f>F429+7</f>
        <v>43602</v>
      </c>
      <c r="G430" s="642">
        <f>F430+31</f>
        <v>43633</v>
      </c>
      <c r="H430" s="782"/>
    </row>
    <row r="431" spans="1:8" s="543" customFormat="1" ht="15" hidden="1" customHeight="1">
      <c r="A431" s="702"/>
      <c r="B431" s="606" t="s">
        <v>2397</v>
      </c>
      <c r="C431" s="606" t="s">
        <v>2396</v>
      </c>
      <c r="D431" s="806"/>
      <c r="E431" s="599">
        <f>F431-5</f>
        <v>43604</v>
      </c>
      <c r="F431" s="642">
        <f>F430+7</f>
        <v>43609</v>
      </c>
      <c r="G431" s="642">
        <f>F431+31</f>
        <v>43640</v>
      </c>
      <c r="H431" s="782"/>
    </row>
    <row r="432" spans="1:8" s="543" customFormat="1" ht="15" hidden="1" customHeight="1">
      <c r="A432" s="702"/>
      <c r="B432" s="606" t="s">
        <v>2395</v>
      </c>
      <c r="C432" s="619" t="s">
        <v>2394</v>
      </c>
      <c r="D432" s="805"/>
      <c r="E432" s="599">
        <f>F432-5</f>
        <v>43611</v>
      </c>
      <c r="F432" s="642">
        <f>F431+7</f>
        <v>43616</v>
      </c>
      <c r="G432" s="642">
        <f>F432+31</f>
        <v>43647</v>
      </c>
      <c r="H432" s="782"/>
    </row>
    <row r="433" spans="1:8" s="543" customFormat="1" ht="15" hidden="1" customHeight="1">
      <c r="A433" s="702"/>
      <c r="B433" s="633" t="s">
        <v>4</v>
      </c>
      <c r="C433" s="718" t="s">
        <v>5</v>
      </c>
      <c r="D433" s="787" t="s">
        <v>455</v>
      </c>
      <c r="E433" s="707" t="s">
        <v>2025</v>
      </c>
      <c r="F433" s="707" t="s">
        <v>456</v>
      </c>
      <c r="G433" s="707" t="s">
        <v>2347</v>
      </c>
      <c r="H433" s="782"/>
    </row>
    <row r="434" spans="1:8" s="543" customFormat="1" ht="15" hidden="1" customHeight="1">
      <c r="A434" s="702"/>
      <c r="B434" s="792"/>
      <c r="C434" s="785"/>
      <c r="D434" s="784"/>
      <c r="E434" s="783" t="s">
        <v>2024</v>
      </c>
      <c r="F434" s="783" t="s">
        <v>9</v>
      </c>
      <c r="G434" s="783" t="s">
        <v>10</v>
      </c>
      <c r="H434" s="782"/>
    </row>
    <row r="435" spans="1:8" s="543" customFormat="1" ht="15" hidden="1" customHeight="1">
      <c r="A435" s="702"/>
      <c r="B435" s="778" t="s">
        <v>2373</v>
      </c>
      <c r="C435" s="614" t="s">
        <v>2367</v>
      </c>
      <c r="D435" s="791" t="s">
        <v>2372</v>
      </c>
      <c r="E435" s="599">
        <f>F435-5</f>
        <v>43555</v>
      </c>
      <c r="F435" s="642">
        <v>43560</v>
      </c>
      <c r="G435" s="642">
        <f>F435+31</f>
        <v>43591</v>
      </c>
      <c r="H435" s="782"/>
    </row>
    <row r="436" spans="1:8" s="543" customFormat="1" ht="15" hidden="1" customHeight="1">
      <c r="A436" s="702"/>
      <c r="B436" s="778" t="s">
        <v>2393</v>
      </c>
      <c r="C436" s="614" t="s">
        <v>2365</v>
      </c>
      <c r="D436" s="791"/>
      <c r="E436" s="599">
        <f>F436-5</f>
        <v>43562</v>
      </c>
      <c r="F436" s="642">
        <f>F435+7</f>
        <v>43567</v>
      </c>
      <c r="G436" s="642">
        <f>F436+31</f>
        <v>43598</v>
      </c>
      <c r="H436" s="782"/>
    </row>
    <row r="437" spans="1:8" s="543" customFormat="1" ht="15" hidden="1" customHeight="1">
      <c r="A437" s="702"/>
      <c r="B437" s="778" t="s">
        <v>2370</v>
      </c>
      <c r="C437" s="614" t="s">
        <v>2369</v>
      </c>
      <c r="D437" s="791"/>
      <c r="E437" s="599">
        <f>F437-5</f>
        <v>43569</v>
      </c>
      <c r="F437" s="642">
        <f>F436+7</f>
        <v>43574</v>
      </c>
      <c r="G437" s="642">
        <f>F437+31</f>
        <v>43605</v>
      </c>
      <c r="H437" s="782"/>
    </row>
    <row r="438" spans="1:8" s="543" customFormat="1" ht="15" hidden="1" customHeight="1">
      <c r="A438" s="702"/>
      <c r="B438" s="778" t="s">
        <v>2392</v>
      </c>
      <c r="C438" s="614" t="s">
        <v>2367</v>
      </c>
      <c r="D438" s="791"/>
      <c r="E438" s="599">
        <f>F438-5</f>
        <v>43576</v>
      </c>
      <c r="F438" s="642">
        <f>F437+7</f>
        <v>43581</v>
      </c>
      <c r="G438" s="642">
        <f>F438+31</f>
        <v>43612</v>
      </c>
      <c r="H438" s="782"/>
    </row>
    <row r="439" spans="1:8" s="543" customFormat="1" ht="15" hidden="1" customHeight="1">
      <c r="A439" s="702"/>
      <c r="B439" s="778" t="s">
        <v>2366</v>
      </c>
      <c r="C439" s="614" t="s">
        <v>2365</v>
      </c>
      <c r="D439" s="791"/>
      <c r="E439" s="599">
        <f>F439-5</f>
        <v>43583</v>
      </c>
      <c r="F439" s="642">
        <f>F438+7</f>
        <v>43588</v>
      </c>
      <c r="G439" s="642">
        <f>F439+31</f>
        <v>43619</v>
      </c>
      <c r="H439" s="782"/>
    </row>
    <row r="440" spans="1:8" s="543" customFormat="1" ht="15" hidden="1" customHeight="1">
      <c r="A440" s="702"/>
      <c r="B440" s="804" t="s">
        <v>4</v>
      </c>
      <c r="C440" s="718" t="s">
        <v>5</v>
      </c>
      <c r="D440" s="787" t="s">
        <v>455</v>
      </c>
      <c r="E440" s="707" t="s">
        <v>2025</v>
      </c>
      <c r="F440" s="707" t="s">
        <v>456</v>
      </c>
      <c r="G440" s="707" t="s">
        <v>2347</v>
      </c>
      <c r="H440" s="782"/>
    </row>
    <row r="441" spans="1:8" s="543" customFormat="1" ht="15" hidden="1" customHeight="1">
      <c r="A441" s="702"/>
      <c r="B441" s="803"/>
      <c r="C441" s="785"/>
      <c r="D441" s="784"/>
      <c r="E441" s="783" t="s">
        <v>2024</v>
      </c>
      <c r="F441" s="783" t="s">
        <v>9</v>
      </c>
      <c r="G441" s="783" t="s">
        <v>10</v>
      </c>
      <c r="H441" s="782"/>
    </row>
    <row r="442" spans="1:8" s="543" customFormat="1" ht="15" hidden="1" customHeight="1">
      <c r="A442" s="702"/>
      <c r="B442" s="778" t="s">
        <v>2391</v>
      </c>
      <c r="C442" s="614" t="s">
        <v>2390</v>
      </c>
      <c r="D442" s="633" t="s">
        <v>1809</v>
      </c>
      <c r="E442" s="599">
        <f>F442-5</f>
        <v>43645</v>
      </c>
      <c r="F442" s="642">
        <v>43650</v>
      </c>
      <c r="G442" s="642">
        <f>F442+31</f>
        <v>43681</v>
      </c>
      <c r="H442" s="782"/>
    </row>
    <row r="443" spans="1:8" s="543" customFormat="1" ht="15" hidden="1" customHeight="1">
      <c r="A443" s="702"/>
      <c r="B443" s="778" t="s">
        <v>2389</v>
      </c>
      <c r="C443" s="614" t="s">
        <v>2388</v>
      </c>
      <c r="D443" s="633"/>
      <c r="E443" s="599">
        <f>F443-5</f>
        <v>43652</v>
      </c>
      <c r="F443" s="642">
        <f>F442+7</f>
        <v>43657</v>
      </c>
      <c r="G443" s="642">
        <f>F443+31</f>
        <v>43688</v>
      </c>
      <c r="H443" s="782"/>
    </row>
    <row r="444" spans="1:8" s="543" customFormat="1" ht="15" hidden="1" customHeight="1">
      <c r="A444" s="702"/>
      <c r="B444" s="778" t="s">
        <v>2360</v>
      </c>
      <c r="C444" s="614" t="s">
        <v>2345</v>
      </c>
      <c r="D444" s="633"/>
      <c r="E444" s="599">
        <f>F444-5</f>
        <v>43659</v>
      </c>
      <c r="F444" s="642">
        <f>F443+7</f>
        <v>43664</v>
      </c>
      <c r="G444" s="642">
        <f>F444+31</f>
        <v>43695</v>
      </c>
      <c r="H444" s="782"/>
    </row>
    <row r="445" spans="1:8" s="543" customFormat="1" ht="15" hidden="1" customHeight="1">
      <c r="A445" s="702"/>
      <c r="B445" s="789" t="s">
        <v>2358</v>
      </c>
      <c r="C445" s="614" t="s">
        <v>2387</v>
      </c>
      <c r="D445" s="633"/>
      <c r="E445" s="599">
        <f>F445-5</f>
        <v>43666</v>
      </c>
      <c r="F445" s="642">
        <f>F444+7</f>
        <v>43671</v>
      </c>
      <c r="G445" s="642">
        <f>F445+31</f>
        <v>43702</v>
      </c>
      <c r="H445" s="782"/>
    </row>
    <row r="446" spans="1:8" s="543" customFormat="1" ht="15" hidden="1" customHeight="1">
      <c r="A446" s="702"/>
      <c r="B446" s="778" t="s">
        <v>1171</v>
      </c>
      <c r="C446" s="614" t="s">
        <v>962</v>
      </c>
      <c r="D446" s="633"/>
      <c r="E446" s="599">
        <f>F446-5</f>
        <v>43673</v>
      </c>
      <c r="F446" s="642">
        <f>F445+7</f>
        <v>43678</v>
      </c>
      <c r="G446" s="642">
        <f>F446+31</f>
        <v>43709</v>
      </c>
      <c r="H446" s="782"/>
    </row>
    <row r="447" spans="1:8" s="543" customFormat="1" ht="15" customHeight="1">
      <c r="A447" s="702"/>
      <c r="B447" s="579" t="s">
        <v>2215</v>
      </c>
      <c r="C447" s="578"/>
      <c r="D447" s="787" t="s">
        <v>455</v>
      </c>
      <c r="E447" s="707" t="s">
        <v>2025</v>
      </c>
      <c r="F447" s="707" t="s">
        <v>456</v>
      </c>
      <c r="G447" s="707" t="s">
        <v>2347</v>
      </c>
      <c r="H447" s="782"/>
    </row>
    <row r="448" spans="1:8" s="543" customFormat="1" ht="15" customHeight="1">
      <c r="A448" s="702"/>
      <c r="B448" s="576"/>
      <c r="C448" s="575"/>
      <c r="D448" s="784"/>
      <c r="E448" s="783" t="s">
        <v>2024</v>
      </c>
      <c r="F448" s="783" t="s">
        <v>9</v>
      </c>
      <c r="G448" s="783" t="s">
        <v>10</v>
      </c>
      <c r="H448" s="782"/>
    </row>
    <row r="449" spans="1:8" s="543" customFormat="1" ht="15" customHeight="1">
      <c r="A449" s="702"/>
      <c r="B449" s="549" t="s">
        <v>2386</v>
      </c>
      <c r="C449" s="548"/>
      <c r="D449" s="633" t="s">
        <v>1751</v>
      </c>
      <c r="E449" s="599">
        <f>F449-5</f>
        <v>46323</v>
      </c>
      <c r="F449" s="553">
        <v>46328</v>
      </c>
      <c r="G449" s="642">
        <f>F449+31</f>
        <v>46359</v>
      </c>
      <c r="H449" s="782"/>
    </row>
    <row r="450" spans="1:8" s="543" customFormat="1" ht="15" customHeight="1">
      <c r="A450" s="702"/>
      <c r="B450" s="587" t="s">
        <v>2385</v>
      </c>
      <c r="C450" s="586"/>
      <c r="D450" s="633"/>
      <c r="E450" s="599">
        <f>F450-5</f>
        <v>46330</v>
      </c>
      <c r="F450" s="642">
        <f>F449+7</f>
        <v>46335</v>
      </c>
      <c r="G450" s="642">
        <f>F450+31</f>
        <v>46366</v>
      </c>
      <c r="H450" s="782"/>
    </row>
    <row r="451" spans="1:8" s="543" customFormat="1" ht="15" customHeight="1">
      <c r="A451" s="702"/>
      <c r="B451" s="587" t="s">
        <v>2384</v>
      </c>
      <c r="C451" s="586"/>
      <c r="D451" s="633"/>
      <c r="E451" s="599">
        <f>F451-5</f>
        <v>46337</v>
      </c>
      <c r="F451" s="642">
        <f>F450+7</f>
        <v>46342</v>
      </c>
      <c r="G451" s="642">
        <f>F451+31</f>
        <v>46373</v>
      </c>
      <c r="H451" s="782"/>
    </row>
    <row r="452" spans="1:8" s="543" customFormat="1" ht="15" customHeight="1">
      <c r="A452" s="702"/>
      <c r="B452" s="587" t="s">
        <v>2383</v>
      </c>
      <c r="C452" s="586"/>
      <c r="D452" s="633"/>
      <c r="E452" s="599">
        <f>F452-5</f>
        <v>46344</v>
      </c>
      <c r="F452" s="642">
        <f>F451+7</f>
        <v>46349</v>
      </c>
      <c r="G452" s="642">
        <f>F452+31</f>
        <v>46380</v>
      </c>
      <c r="H452" s="782"/>
    </row>
    <row r="453" spans="1:8" s="543" customFormat="1" ht="15" customHeight="1">
      <c r="A453" s="702"/>
      <c r="B453" s="587" t="s">
        <v>2270</v>
      </c>
      <c r="C453" s="586"/>
      <c r="D453" s="633"/>
      <c r="E453" s="599">
        <f>F453-5</f>
        <v>46351</v>
      </c>
      <c r="F453" s="642">
        <f>F452+7</f>
        <v>46356</v>
      </c>
      <c r="G453" s="642">
        <f>F453+31</f>
        <v>46387</v>
      </c>
      <c r="H453" s="782"/>
    </row>
    <row r="454" spans="1:8" s="562" customFormat="1" ht="15" hidden="1" customHeight="1">
      <c r="A454" s="716" t="s">
        <v>2382</v>
      </c>
      <c r="B454" s="716"/>
      <c r="C454" s="657"/>
      <c r="D454" s="802"/>
      <c r="E454" s="610"/>
      <c r="F454" s="801"/>
      <c r="G454" s="801"/>
      <c r="H454" s="800"/>
    </row>
    <row r="455" spans="1:8" s="543" customFormat="1" ht="15" hidden="1" customHeight="1">
      <c r="A455" s="702"/>
      <c r="B455" s="799" t="s">
        <v>4</v>
      </c>
      <c r="C455" s="798" t="s">
        <v>5</v>
      </c>
      <c r="D455" s="797" t="s">
        <v>455</v>
      </c>
      <c r="E455" s="707" t="s">
        <v>2025</v>
      </c>
      <c r="F455" s="707" t="s">
        <v>456</v>
      </c>
      <c r="G455" s="707" t="s">
        <v>2374</v>
      </c>
      <c r="H455" s="782"/>
    </row>
    <row r="456" spans="1:8" s="543" customFormat="1" ht="15" hidden="1" customHeight="1">
      <c r="A456" s="702"/>
      <c r="B456" s="796"/>
      <c r="C456" s="795"/>
      <c r="D456" s="794"/>
      <c r="E456" s="783" t="s">
        <v>2024</v>
      </c>
      <c r="F456" s="783" t="s">
        <v>9</v>
      </c>
      <c r="G456" s="783" t="s">
        <v>10</v>
      </c>
      <c r="H456" s="782"/>
    </row>
    <row r="457" spans="1:8" s="543" customFormat="1" ht="15" hidden="1" customHeight="1">
      <c r="A457" s="702"/>
      <c r="B457" s="778" t="s">
        <v>2381</v>
      </c>
      <c r="C457" s="793" t="s">
        <v>962</v>
      </c>
      <c r="D457" s="633" t="s">
        <v>1809</v>
      </c>
      <c r="E457" s="599">
        <f>F457-5</f>
        <v>43554</v>
      </c>
      <c r="F457" s="642">
        <v>43559</v>
      </c>
      <c r="G457" s="642">
        <f>F457+33</f>
        <v>43592</v>
      </c>
      <c r="H457" s="782"/>
    </row>
    <row r="458" spans="1:8" s="543" customFormat="1" ht="15" hidden="1" customHeight="1">
      <c r="A458" s="702"/>
      <c r="B458" s="619" t="s">
        <v>2380</v>
      </c>
      <c r="C458" s="619" t="s">
        <v>2379</v>
      </c>
      <c r="D458" s="633"/>
      <c r="E458" s="599">
        <f>F458-5</f>
        <v>43561</v>
      </c>
      <c r="F458" s="642">
        <f>F457+7</f>
        <v>43566</v>
      </c>
      <c r="G458" s="642">
        <f>F458+33</f>
        <v>43599</v>
      </c>
      <c r="H458" s="782"/>
    </row>
    <row r="459" spans="1:8" s="543" customFormat="1" ht="15" hidden="1" customHeight="1">
      <c r="A459" s="702"/>
      <c r="B459" s="606" t="s">
        <v>363</v>
      </c>
      <c r="C459" s="606" t="s">
        <v>2378</v>
      </c>
      <c r="D459" s="633"/>
      <c r="E459" s="599">
        <f>F459-5</f>
        <v>43568</v>
      </c>
      <c r="F459" s="642">
        <f>F458+7</f>
        <v>43573</v>
      </c>
      <c r="G459" s="642">
        <f>F459+33</f>
        <v>43606</v>
      </c>
      <c r="H459" s="782"/>
    </row>
    <row r="460" spans="1:8" s="543" customFormat="1" ht="15" hidden="1" customHeight="1">
      <c r="A460" s="702"/>
      <c r="B460" s="606" t="s">
        <v>2377</v>
      </c>
      <c r="C460" s="606" t="s">
        <v>2376</v>
      </c>
      <c r="D460" s="633"/>
      <c r="E460" s="599">
        <f>F460-5</f>
        <v>43575</v>
      </c>
      <c r="F460" s="642">
        <f>F459+7</f>
        <v>43580</v>
      </c>
      <c r="G460" s="642">
        <f>F460+33</f>
        <v>43613</v>
      </c>
      <c r="H460" s="782"/>
    </row>
    <row r="461" spans="1:8" s="543" customFormat="1" ht="15" hidden="1" customHeight="1">
      <c r="A461" s="702"/>
      <c r="B461" s="606" t="s">
        <v>1093</v>
      </c>
      <c r="C461" s="619" t="s">
        <v>2375</v>
      </c>
      <c r="D461" s="633"/>
      <c r="E461" s="599">
        <f>F461-5</f>
        <v>43582</v>
      </c>
      <c r="F461" s="642">
        <f>F460+7</f>
        <v>43587</v>
      </c>
      <c r="G461" s="642">
        <f>F461+33</f>
        <v>43620</v>
      </c>
      <c r="H461" s="782"/>
    </row>
    <row r="462" spans="1:8" s="543" customFormat="1" ht="15" hidden="1" customHeight="1">
      <c r="A462" s="702"/>
      <c r="B462" s="633" t="s">
        <v>4</v>
      </c>
      <c r="C462" s="718" t="s">
        <v>5</v>
      </c>
      <c r="D462" s="787" t="s">
        <v>455</v>
      </c>
      <c r="E462" s="707" t="s">
        <v>2025</v>
      </c>
      <c r="F462" s="707" t="s">
        <v>456</v>
      </c>
      <c r="G462" s="707" t="s">
        <v>2374</v>
      </c>
      <c r="H462" s="782"/>
    </row>
    <row r="463" spans="1:8" s="543" customFormat="1" ht="15" hidden="1" customHeight="1">
      <c r="A463" s="702"/>
      <c r="B463" s="792"/>
      <c r="C463" s="785"/>
      <c r="D463" s="784"/>
      <c r="E463" s="783" t="s">
        <v>2024</v>
      </c>
      <c r="F463" s="783" t="s">
        <v>9</v>
      </c>
      <c r="G463" s="783" t="s">
        <v>10</v>
      </c>
      <c r="H463" s="782"/>
    </row>
    <row r="464" spans="1:8" s="543" customFormat="1" ht="15" hidden="1" customHeight="1">
      <c r="A464" s="702"/>
      <c r="B464" s="778" t="s">
        <v>2373</v>
      </c>
      <c r="C464" s="614" t="s">
        <v>2367</v>
      </c>
      <c r="D464" s="791" t="s">
        <v>2372</v>
      </c>
      <c r="E464" s="599">
        <f>F464-5</f>
        <v>43555</v>
      </c>
      <c r="F464" s="642">
        <v>43560</v>
      </c>
      <c r="G464" s="642">
        <f>F464+33</f>
        <v>43593</v>
      </c>
      <c r="H464" s="782"/>
    </row>
    <row r="465" spans="1:8" s="543" customFormat="1" ht="15" hidden="1" customHeight="1">
      <c r="A465" s="702"/>
      <c r="B465" s="778" t="s">
        <v>2371</v>
      </c>
      <c r="C465" s="614" t="s">
        <v>2365</v>
      </c>
      <c r="D465" s="791"/>
      <c r="E465" s="599">
        <f>F465-5</f>
        <v>43562</v>
      </c>
      <c r="F465" s="642">
        <f>F464+7</f>
        <v>43567</v>
      </c>
      <c r="G465" s="642">
        <f>F465+33</f>
        <v>43600</v>
      </c>
      <c r="H465" s="782"/>
    </row>
    <row r="466" spans="1:8" s="543" customFormat="1" ht="15" hidden="1" customHeight="1">
      <c r="A466" s="702"/>
      <c r="B466" s="778" t="s">
        <v>2370</v>
      </c>
      <c r="C466" s="614" t="s">
        <v>2369</v>
      </c>
      <c r="D466" s="791"/>
      <c r="E466" s="599">
        <f>F466-5</f>
        <v>43569</v>
      </c>
      <c r="F466" s="642">
        <f>F465+7</f>
        <v>43574</v>
      </c>
      <c r="G466" s="642">
        <f>F466+33</f>
        <v>43607</v>
      </c>
      <c r="H466" s="782"/>
    </row>
    <row r="467" spans="1:8" s="543" customFormat="1" ht="15" hidden="1" customHeight="1">
      <c r="A467" s="702"/>
      <c r="B467" s="778" t="s">
        <v>2368</v>
      </c>
      <c r="C467" s="614" t="s">
        <v>2367</v>
      </c>
      <c r="D467" s="791"/>
      <c r="E467" s="599">
        <f>F467-5</f>
        <v>43576</v>
      </c>
      <c r="F467" s="642">
        <f>F466+7</f>
        <v>43581</v>
      </c>
      <c r="G467" s="642">
        <f>F467+33</f>
        <v>43614</v>
      </c>
      <c r="H467" s="782"/>
    </row>
    <row r="468" spans="1:8" s="543" customFormat="1" ht="15" hidden="1" customHeight="1">
      <c r="A468" s="702"/>
      <c r="B468" s="778" t="s">
        <v>2366</v>
      </c>
      <c r="C468" s="614" t="s">
        <v>2365</v>
      </c>
      <c r="D468" s="791"/>
      <c r="E468" s="599">
        <f>F468-5</f>
        <v>43583</v>
      </c>
      <c r="F468" s="642">
        <f>F467+7</f>
        <v>43588</v>
      </c>
      <c r="G468" s="642">
        <f>F468+33</f>
        <v>43621</v>
      </c>
      <c r="H468" s="782"/>
    </row>
    <row r="469" spans="1:8" s="543" customFormat="1" ht="15" hidden="1" customHeight="1">
      <c r="A469" s="702"/>
      <c r="B469" s="788" t="s">
        <v>4</v>
      </c>
      <c r="C469" s="718" t="s">
        <v>5</v>
      </c>
      <c r="D469" s="787" t="s">
        <v>455</v>
      </c>
      <c r="E469" s="707" t="s">
        <v>2025</v>
      </c>
      <c r="F469" s="707" t="s">
        <v>456</v>
      </c>
      <c r="G469" s="707" t="s">
        <v>2347</v>
      </c>
      <c r="H469" s="782"/>
    </row>
    <row r="470" spans="1:8" s="543" customFormat="1" ht="15" hidden="1" customHeight="1">
      <c r="A470" s="702"/>
      <c r="B470" s="786"/>
      <c r="C470" s="785"/>
      <c r="D470" s="784"/>
      <c r="E470" s="783" t="s">
        <v>2024</v>
      </c>
      <c r="F470" s="783" t="s">
        <v>9</v>
      </c>
      <c r="G470" s="783" t="s">
        <v>10</v>
      </c>
      <c r="H470" s="782"/>
    </row>
    <row r="471" spans="1:8" s="543" customFormat="1" ht="15" hidden="1" customHeight="1">
      <c r="A471" s="702"/>
      <c r="B471" s="778" t="s">
        <v>2285</v>
      </c>
      <c r="C471" s="614" t="s">
        <v>2364</v>
      </c>
      <c r="D471" s="633" t="s">
        <v>1809</v>
      </c>
      <c r="E471" s="599">
        <f>F471-5</f>
        <v>43708</v>
      </c>
      <c r="F471" s="642">
        <v>43713</v>
      </c>
      <c r="G471" s="642">
        <f>F471+31</f>
        <v>43744</v>
      </c>
      <c r="H471" s="782"/>
    </row>
    <row r="472" spans="1:8" s="543" customFormat="1" ht="15" hidden="1" customHeight="1">
      <c r="A472" s="702"/>
      <c r="B472" s="778" t="s">
        <v>2363</v>
      </c>
      <c r="C472" s="614" t="s">
        <v>2339</v>
      </c>
      <c r="D472" s="633"/>
      <c r="E472" s="599">
        <f>F472-5</f>
        <v>43715</v>
      </c>
      <c r="F472" s="642">
        <f>F471+7</f>
        <v>43720</v>
      </c>
      <c r="G472" s="642">
        <f>F472+31</f>
        <v>43751</v>
      </c>
      <c r="H472" s="782"/>
    </row>
    <row r="473" spans="1:8" s="543" customFormat="1" ht="15" hidden="1" customHeight="1">
      <c r="A473" s="702"/>
      <c r="B473" s="778" t="s">
        <v>2362</v>
      </c>
      <c r="C473" s="614" t="s">
        <v>2361</v>
      </c>
      <c r="D473" s="633"/>
      <c r="E473" s="599">
        <f>F473-5</f>
        <v>43722</v>
      </c>
      <c r="F473" s="642">
        <f>F472+7</f>
        <v>43727</v>
      </c>
      <c r="G473" s="642">
        <f>F473+31</f>
        <v>43758</v>
      </c>
      <c r="H473" s="782"/>
    </row>
    <row r="474" spans="1:8" s="543" customFormat="1" ht="15" hidden="1" customHeight="1">
      <c r="A474" s="702"/>
      <c r="B474" s="789" t="s">
        <v>2360</v>
      </c>
      <c r="C474" s="614" t="s">
        <v>2359</v>
      </c>
      <c r="D474" s="633"/>
      <c r="E474" s="599">
        <f>F474-5</f>
        <v>43729</v>
      </c>
      <c r="F474" s="642">
        <f>F473+7</f>
        <v>43734</v>
      </c>
      <c r="G474" s="642">
        <f>F474+31</f>
        <v>43765</v>
      </c>
      <c r="H474" s="782"/>
    </row>
    <row r="475" spans="1:8" s="543" customFormat="1" ht="15" hidden="1" customHeight="1">
      <c r="A475" s="702"/>
      <c r="B475" s="778" t="s">
        <v>2358</v>
      </c>
      <c r="C475" s="614" t="s">
        <v>2357</v>
      </c>
      <c r="D475" s="633"/>
      <c r="E475" s="599">
        <f>F475-5</f>
        <v>43736</v>
      </c>
      <c r="F475" s="642">
        <f>F474+7</f>
        <v>43741</v>
      </c>
      <c r="G475" s="642">
        <f>F475+31</f>
        <v>43772</v>
      </c>
      <c r="H475" s="782"/>
    </row>
    <row r="476" spans="1:8" s="543" customFormat="1" ht="15" hidden="1" customHeight="1">
      <c r="A476" s="702"/>
      <c r="B476" s="720" t="s">
        <v>4</v>
      </c>
      <c r="C476" s="718" t="s">
        <v>5</v>
      </c>
      <c r="D476" s="787" t="s">
        <v>455</v>
      </c>
      <c r="E476" s="707" t="s">
        <v>2025</v>
      </c>
      <c r="F476" s="707" t="s">
        <v>456</v>
      </c>
      <c r="G476" s="707" t="s">
        <v>2347</v>
      </c>
      <c r="H476" s="782"/>
    </row>
    <row r="477" spans="1:8" s="543" customFormat="1" ht="15" hidden="1" customHeight="1">
      <c r="A477" s="702"/>
      <c r="B477" s="790"/>
      <c r="C477" s="785"/>
      <c r="D477" s="784"/>
      <c r="E477" s="783" t="s">
        <v>2024</v>
      </c>
      <c r="F477" s="783" t="s">
        <v>9</v>
      </c>
      <c r="G477" s="783" t="s">
        <v>10</v>
      </c>
      <c r="H477" s="782"/>
    </row>
    <row r="478" spans="1:8" s="543" customFormat="1" ht="15" hidden="1" customHeight="1">
      <c r="A478" s="702"/>
      <c r="B478" s="778" t="s">
        <v>2356</v>
      </c>
      <c r="C478" s="614" t="s">
        <v>2355</v>
      </c>
      <c r="D478" s="633" t="s">
        <v>2313</v>
      </c>
      <c r="E478" s="599">
        <f>F478-5</f>
        <v>43799</v>
      </c>
      <c r="F478" s="642">
        <v>43804</v>
      </c>
      <c r="G478" s="642">
        <f>F478+31</f>
        <v>43835</v>
      </c>
      <c r="H478" s="782"/>
    </row>
    <row r="479" spans="1:8" s="543" customFormat="1" ht="15" hidden="1" customHeight="1">
      <c r="A479" s="702"/>
      <c r="B479" s="778" t="s">
        <v>943</v>
      </c>
      <c r="C479" s="614" t="s">
        <v>2354</v>
      </c>
      <c r="D479" s="633"/>
      <c r="E479" s="599">
        <f>F479-5</f>
        <v>43806</v>
      </c>
      <c r="F479" s="642">
        <f>F478+7</f>
        <v>43811</v>
      </c>
      <c r="G479" s="642">
        <f>F479+31</f>
        <v>43842</v>
      </c>
      <c r="H479" s="782"/>
    </row>
    <row r="480" spans="1:8" s="543" customFormat="1" ht="15" hidden="1" customHeight="1">
      <c r="A480" s="702"/>
      <c r="B480" s="778" t="s">
        <v>2353</v>
      </c>
      <c r="C480" s="614" t="s">
        <v>2352</v>
      </c>
      <c r="D480" s="633"/>
      <c r="E480" s="599">
        <f>F480-5</f>
        <v>43813</v>
      </c>
      <c r="F480" s="642">
        <f>F479+7</f>
        <v>43818</v>
      </c>
      <c r="G480" s="642">
        <f>F480+31</f>
        <v>43849</v>
      </c>
      <c r="H480" s="782"/>
    </row>
    <row r="481" spans="1:8" s="543" customFormat="1" ht="15" hidden="1" customHeight="1">
      <c r="A481" s="702"/>
      <c r="B481" s="789" t="s">
        <v>2351</v>
      </c>
      <c r="C481" s="614" t="s">
        <v>2350</v>
      </c>
      <c r="D481" s="633"/>
      <c r="E481" s="599">
        <f>F481-5</f>
        <v>43820</v>
      </c>
      <c r="F481" s="642">
        <f>F480+7</f>
        <v>43825</v>
      </c>
      <c r="G481" s="642">
        <f>F481+31</f>
        <v>43856</v>
      </c>
      <c r="H481" s="782"/>
    </row>
    <row r="482" spans="1:8" s="543" customFormat="1" ht="15" hidden="1" customHeight="1">
      <c r="A482" s="702"/>
      <c r="B482" s="778" t="s">
        <v>2349</v>
      </c>
      <c r="C482" s="614" t="s">
        <v>2348</v>
      </c>
      <c r="D482" s="633"/>
      <c r="E482" s="599">
        <f>F482-5</f>
        <v>43827</v>
      </c>
      <c r="F482" s="642">
        <f>F481+7</f>
        <v>43832</v>
      </c>
      <c r="G482" s="642">
        <f>F482+31</f>
        <v>43863</v>
      </c>
      <c r="H482" s="782"/>
    </row>
    <row r="483" spans="1:8" s="533" customFormat="1" ht="15" hidden="1">
      <c r="A483" s="781" t="s">
        <v>248</v>
      </c>
      <c r="B483" s="781"/>
      <c r="C483" s="781"/>
      <c r="D483" s="781"/>
      <c r="E483" s="781"/>
      <c r="F483" s="781"/>
      <c r="G483" s="781"/>
    </row>
    <row r="484" spans="1:8" s="543" customFormat="1" ht="15" hidden="1" customHeight="1">
      <c r="A484" s="702"/>
      <c r="B484" s="788" t="s">
        <v>4</v>
      </c>
      <c r="C484" s="718" t="s">
        <v>5</v>
      </c>
      <c r="D484" s="787" t="s">
        <v>455</v>
      </c>
      <c r="E484" s="707" t="s">
        <v>2025</v>
      </c>
      <c r="F484" s="707" t="s">
        <v>456</v>
      </c>
      <c r="G484" s="707" t="s">
        <v>2347</v>
      </c>
      <c r="H484" s="782"/>
    </row>
    <row r="485" spans="1:8" s="543" customFormat="1" ht="15" hidden="1" customHeight="1">
      <c r="A485" s="702"/>
      <c r="B485" s="786"/>
      <c r="C485" s="785"/>
      <c r="D485" s="784"/>
      <c r="E485" s="783" t="s">
        <v>2024</v>
      </c>
      <c r="F485" s="783" t="s">
        <v>9</v>
      </c>
      <c r="G485" s="783" t="s">
        <v>10</v>
      </c>
      <c r="H485" s="782"/>
    </row>
    <row r="486" spans="1:8" s="543" customFormat="1" ht="15" hidden="1" customHeight="1">
      <c r="A486" s="702"/>
      <c r="B486" s="778" t="s">
        <v>2346</v>
      </c>
      <c r="C486" s="614" t="s">
        <v>2345</v>
      </c>
      <c r="D486" s="633" t="s">
        <v>2344</v>
      </c>
      <c r="E486" s="599">
        <f>F486-5</f>
        <v>44071</v>
      </c>
      <c r="F486" s="642">
        <v>44076</v>
      </c>
      <c r="G486" s="642">
        <f>F486+31</f>
        <v>44107</v>
      </c>
      <c r="H486" s="782"/>
    </row>
    <row r="487" spans="1:8" s="543" customFormat="1" ht="15" hidden="1" customHeight="1">
      <c r="A487" s="702"/>
      <c r="B487" s="778" t="s">
        <v>2343</v>
      </c>
      <c r="C487" s="614" t="s">
        <v>2342</v>
      </c>
      <c r="D487" s="633"/>
      <c r="E487" s="599">
        <f>F487-5</f>
        <v>44078</v>
      </c>
      <c r="F487" s="642">
        <f>F486+7</f>
        <v>44083</v>
      </c>
      <c r="G487" s="642">
        <f>F487+31</f>
        <v>44114</v>
      </c>
      <c r="H487" s="782"/>
    </row>
    <row r="488" spans="1:8" s="543" customFormat="1" ht="15" hidden="1" customHeight="1">
      <c r="A488" s="702"/>
      <c r="B488" s="778" t="s">
        <v>2341</v>
      </c>
      <c r="C488" s="778" t="s">
        <v>962</v>
      </c>
      <c r="D488" s="633"/>
      <c r="E488" s="599">
        <f>F488-5</f>
        <v>44085</v>
      </c>
      <c r="F488" s="642">
        <f>F487+7</f>
        <v>44090</v>
      </c>
      <c r="G488" s="642">
        <f>F488+31</f>
        <v>44121</v>
      </c>
      <c r="H488" s="782"/>
    </row>
    <row r="489" spans="1:8" s="543" customFormat="1" ht="15" hidden="1" customHeight="1">
      <c r="A489" s="702"/>
      <c r="B489" s="778" t="s">
        <v>914</v>
      </c>
      <c r="C489" s="614" t="s">
        <v>962</v>
      </c>
      <c r="D489" s="633"/>
      <c r="E489" s="599">
        <f>F489-5</f>
        <v>44092</v>
      </c>
      <c r="F489" s="642">
        <f>F488+7</f>
        <v>44097</v>
      </c>
      <c r="G489" s="642">
        <f>F489+31</f>
        <v>44128</v>
      </c>
      <c r="H489" s="782"/>
    </row>
    <row r="490" spans="1:8" s="543" customFormat="1" ht="15" hidden="1" customHeight="1">
      <c r="A490" s="702"/>
      <c r="B490" s="778" t="s">
        <v>2340</v>
      </c>
      <c r="C490" s="614" t="s">
        <v>2339</v>
      </c>
      <c r="D490" s="633"/>
      <c r="E490" s="599">
        <f>F490-5</f>
        <v>44099</v>
      </c>
      <c r="F490" s="642">
        <f>F489+7</f>
        <v>44104</v>
      </c>
      <c r="G490" s="642">
        <f>F490+31</f>
        <v>44135</v>
      </c>
      <c r="H490" s="782"/>
    </row>
    <row r="491" spans="1:8" s="533" customFormat="1" ht="15">
      <c r="A491" s="781" t="s">
        <v>248</v>
      </c>
      <c r="B491" s="781"/>
      <c r="C491" s="781"/>
      <c r="D491" s="781"/>
      <c r="E491" s="781"/>
      <c r="F491" s="781"/>
      <c r="G491" s="781"/>
    </row>
    <row r="492" spans="1:8" s="741" customFormat="1" ht="15">
      <c r="A492" s="716" t="s">
        <v>2338</v>
      </c>
      <c r="B492" s="716"/>
      <c r="C492" s="715"/>
      <c r="D492" s="714"/>
      <c r="E492" s="714"/>
      <c r="F492" s="713"/>
      <c r="G492" s="713"/>
    </row>
    <row r="493" spans="1:8" s="733" customFormat="1" ht="15" hidden="1" customHeight="1">
      <c r="A493" s="771"/>
      <c r="B493" s="780" t="s">
        <v>4</v>
      </c>
      <c r="C493" s="776" t="s">
        <v>5</v>
      </c>
      <c r="D493" s="773" t="s">
        <v>455</v>
      </c>
      <c r="E493" s="602" t="s">
        <v>2025</v>
      </c>
      <c r="F493" s="763" t="s">
        <v>456</v>
      </c>
      <c r="G493" s="763" t="s">
        <v>254</v>
      </c>
    </row>
    <row r="494" spans="1:8" s="733" customFormat="1" ht="15" hidden="1" customHeight="1">
      <c r="A494" s="771"/>
      <c r="B494" s="779"/>
      <c r="C494" s="774"/>
      <c r="D494" s="772"/>
      <c r="E494" s="602" t="s">
        <v>2024</v>
      </c>
      <c r="F494" s="761" t="s">
        <v>9</v>
      </c>
      <c r="G494" s="761" t="s">
        <v>10</v>
      </c>
    </row>
    <row r="495" spans="1:8" s="733" customFormat="1" ht="15" hidden="1">
      <c r="A495" s="771"/>
      <c r="B495" s="751" t="s">
        <v>2337</v>
      </c>
      <c r="C495" s="606" t="s">
        <v>2336</v>
      </c>
      <c r="D495" s="717" t="s">
        <v>432</v>
      </c>
      <c r="E495" s="599">
        <f>F495-5</f>
        <v>43710</v>
      </c>
      <c r="F495" s="735">
        <v>43715</v>
      </c>
      <c r="G495" s="770">
        <f>F495+46</f>
        <v>43761</v>
      </c>
    </row>
    <row r="496" spans="1:8" s="733" customFormat="1" ht="15" hidden="1" customHeight="1">
      <c r="A496" s="771"/>
      <c r="B496" s="751" t="s">
        <v>2335</v>
      </c>
      <c r="C496" s="619" t="s">
        <v>2334</v>
      </c>
      <c r="D496" s="695"/>
      <c r="E496" s="599">
        <f>F496-5</f>
        <v>43717</v>
      </c>
      <c r="F496" s="735">
        <f>F495+7</f>
        <v>43722</v>
      </c>
      <c r="G496" s="770">
        <f>F496+46</f>
        <v>43768</v>
      </c>
      <c r="H496" s="741"/>
    </row>
    <row r="497" spans="1:8" s="733" customFormat="1" ht="15" hidden="1" customHeight="1">
      <c r="A497" s="771"/>
      <c r="B497" s="751" t="s">
        <v>2333</v>
      </c>
      <c r="C497" s="606" t="s">
        <v>2332</v>
      </c>
      <c r="D497" s="695"/>
      <c r="E497" s="599">
        <f>F497-5</f>
        <v>43724</v>
      </c>
      <c r="F497" s="735">
        <f>F496+7</f>
        <v>43729</v>
      </c>
      <c r="G497" s="770">
        <f>F497+46</f>
        <v>43775</v>
      </c>
    </row>
    <row r="498" spans="1:8" s="733" customFormat="1" ht="15.75" hidden="1" customHeight="1">
      <c r="A498" s="771"/>
      <c r="B498" s="751" t="s">
        <v>2331</v>
      </c>
      <c r="C498" s="606" t="s">
        <v>2330</v>
      </c>
      <c r="D498" s="695"/>
      <c r="E498" s="599">
        <f>F498-5</f>
        <v>43731</v>
      </c>
      <c r="F498" s="735">
        <f>F497+7</f>
        <v>43736</v>
      </c>
      <c r="G498" s="770">
        <f>F498+46</f>
        <v>43782</v>
      </c>
    </row>
    <row r="499" spans="1:8" s="733" customFormat="1" ht="15.75" hidden="1" customHeight="1">
      <c r="A499" s="771"/>
      <c r="B499" s="778" t="s">
        <v>2329</v>
      </c>
      <c r="C499" s="606" t="s">
        <v>2328</v>
      </c>
      <c r="D499" s="694"/>
      <c r="E499" s="599">
        <f>F499-5</f>
        <v>43738</v>
      </c>
      <c r="F499" s="735">
        <f>F498+7</f>
        <v>43743</v>
      </c>
      <c r="G499" s="770">
        <f>F499+46</f>
        <v>43789</v>
      </c>
    </row>
    <row r="500" spans="1:8" s="733" customFormat="1" ht="15" hidden="1">
      <c r="A500" s="771"/>
      <c r="B500" s="777" t="s">
        <v>4</v>
      </c>
      <c r="C500" s="776" t="s">
        <v>5</v>
      </c>
      <c r="D500" s="773" t="s">
        <v>455</v>
      </c>
      <c r="E500" s="602" t="s">
        <v>2025</v>
      </c>
      <c r="F500" s="763" t="s">
        <v>456</v>
      </c>
      <c r="G500" s="763" t="s">
        <v>254</v>
      </c>
    </row>
    <row r="501" spans="1:8" s="733" customFormat="1" ht="15" hidden="1">
      <c r="A501" s="771"/>
      <c r="B501" s="775"/>
      <c r="C501" s="774"/>
      <c r="D501" s="772"/>
      <c r="E501" s="602" t="s">
        <v>2024</v>
      </c>
      <c r="F501" s="761" t="s">
        <v>9</v>
      </c>
      <c r="G501" s="761" t="s">
        <v>10</v>
      </c>
    </row>
    <row r="502" spans="1:8" s="733" customFormat="1" ht="15" hidden="1">
      <c r="A502" s="771"/>
      <c r="B502" s="751" t="s">
        <v>916</v>
      </c>
      <c r="C502" s="606" t="s">
        <v>916</v>
      </c>
      <c r="D502" s="717" t="s">
        <v>2220</v>
      </c>
      <c r="E502" s="599">
        <f>F502-5</f>
        <v>44105</v>
      </c>
      <c r="F502" s="735">
        <v>44110</v>
      </c>
      <c r="G502" s="770">
        <f>F502+46</f>
        <v>44156</v>
      </c>
    </row>
    <row r="503" spans="1:8" s="733" customFormat="1" ht="15" hidden="1" customHeight="1">
      <c r="A503" s="771"/>
      <c r="B503" s="751" t="s">
        <v>2327</v>
      </c>
      <c r="C503" s="619" t="s">
        <v>2326</v>
      </c>
      <c r="D503" s="695"/>
      <c r="E503" s="599">
        <f>F503-5</f>
        <v>44112</v>
      </c>
      <c r="F503" s="735">
        <f>F502+7</f>
        <v>44117</v>
      </c>
      <c r="G503" s="770">
        <f>F503+46</f>
        <v>44163</v>
      </c>
      <c r="H503" s="741"/>
    </row>
    <row r="504" spans="1:8" s="733" customFormat="1" ht="15" hidden="1" customHeight="1">
      <c r="A504" s="771"/>
      <c r="B504" s="751" t="s">
        <v>2325</v>
      </c>
      <c r="C504" s="606" t="s">
        <v>2324</v>
      </c>
      <c r="D504" s="695"/>
      <c r="E504" s="599">
        <f>F504-5</f>
        <v>44119</v>
      </c>
      <c r="F504" s="735">
        <f>F503+7</f>
        <v>44124</v>
      </c>
      <c r="G504" s="770">
        <f>F504+46</f>
        <v>44170</v>
      </c>
    </row>
    <row r="505" spans="1:8" s="733" customFormat="1" ht="15.75" hidden="1" customHeight="1">
      <c r="A505" s="771"/>
      <c r="B505" s="751" t="s">
        <v>2323</v>
      </c>
      <c r="C505" s="606" t="s">
        <v>2322</v>
      </c>
      <c r="D505" s="695"/>
      <c r="E505" s="599">
        <f>F505-5</f>
        <v>44126</v>
      </c>
      <c r="F505" s="735">
        <f>F504+7</f>
        <v>44131</v>
      </c>
      <c r="G505" s="770">
        <f>F505+46</f>
        <v>44177</v>
      </c>
    </row>
    <row r="506" spans="1:8" s="733" customFormat="1" ht="15.75" hidden="1" customHeight="1">
      <c r="A506" s="771"/>
      <c r="B506" s="751" t="s">
        <v>2270</v>
      </c>
      <c r="C506" s="606" t="s">
        <v>2046</v>
      </c>
      <c r="D506" s="694"/>
      <c r="E506" s="599">
        <f>F506-5</f>
        <v>44133</v>
      </c>
      <c r="F506" s="735">
        <f>F505+7</f>
        <v>44138</v>
      </c>
      <c r="G506" s="770">
        <f>F506+46</f>
        <v>44184</v>
      </c>
    </row>
    <row r="507" spans="1:8" s="733" customFormat="1" ht="15">
      <c r="A507" s="771"/>
      <c r="B507" s="579" t="s">
        <v>2215</v>
      </c>
      <c r="C507" s="578"/>
      <c r="D507" s="773" t="s">
        <v>455</v>
      </c>
      <c r="E507" s="602" t="s">
        <v>2025</v>
      </c>
      <c r="F507" s="763" t="s">
        <v>456</v>
      </c>
      <c r="G507" s="763" t="s">
        <v>254</v>
      </c>
    </row>
    <row r="508" spans="1:8" s="733" customFormat="1" ht="15">
      <c r="A508" s="771"/>
      <c r="B508" s="576"/>
      <c r="C508" s="575"/>
      <c r="D508" s="772"/>
      <c r="E508" s="602" t="s">
        <v>2024</v>
      </c>
      <c r="F508" s="761" t="s">
        <v>9</v>
      </c>
      <c r="G508" s="761" t="s">
        <v>10</v>
      </c>
    </row>
    <row r="509" spans="1:8" s="733" customFormat="1" ht="15">
      <c r="A509" s="771"/>
      <c r="B509" s="587" t="s">
        <v>2305</v>
      </c>
      <c r="C509" s="586"/>
      <c r="D509" s="717" t="s">
        <v>2220</v>
      </c>
      <c r="E509" s="599">
        <f>F509-5</f>
        <v>46327</v>
      </c>
      <c r="F509" s="735">
        <v>46332</v>
      </c>
      <c r="G509" s="770">
        <f>F509+46</f>
        <v>46378</v>
      </c>
    </row>
    <row r="510" spans="1:8" s="733" customFormat="1" ht="15" customHeight="1">
      <c r="A510" s="771"/>
      <c r="B510" s="587" t="s">
        <v>2304</v>
      </c>
      <c r="C510" s="586"/>
      <c r="D510" s="695"/>
      <c r="E510" s="599">
        <f>F510-5</f>
        <v>46334</v>
      </c>
      <c r="F510" s="735">
        <f>F509+7</f>
        <v>46339</v>
      </c>
      <c r="G510" s="770">
        <f>F510+46</f>
        <v>46385</v>
      </c>
      <c r="H510" s="741"/>
    </row>
    <row r="511" spans="1:8" s="733" customFormat="1" ht="15" customHeight="1">
      <c r="A511" s="771"/>
      <c r="B511" s="587" t="s">
        <v>2303</v>
      </c>
      <c r="C511" s="586"/>
      <c r="D511" s="695"/>
      <c r="E511" s="599">
        <f>F511-5</f>
        <v>46341</v>
      </c>
      <c r="F511" s="735">
        <f>F510+7</f>
        <v>46346</v>
      </c>
      <c r="G511" s="770">
        <f>F511+46</f>
        <v>46392</v>
      </c>
    </row>
    <row r="512" spans="1:8" s="733" customFormat="1" ht="15.75" customHeight="1">
      <c r="A512" s="771"/>
      <c r="B512" s="587" t="s">
        <v>2302</v>
      </c>
      <c r="C512" s="586"/>
      <c r="D512" s="695"/>
      <c r="E512" s="599">
        <f>F512-5</f>
        <v>46348</v>
      </c>
      <c r="F512" s="735">
        <f>F511+7</f>
        <v>46353</v>
      </c>
      <c r="G512" s="770">
        <f>F512+46</f>
        <v>46399</v>
      </c>
    </row>
    <row r="513" spans="1:8" s="733" customFormat="1" ht="15.75" customHeight="1">
      <c r="A513" s="771"/>
      <c r="B513" s="587" t="s">
        <v>2301</v>
      </c>
      <c r="C513" s="586"/>
      <c r="D513" s="694"/>
      <c r="E513" s="599">
        <f>F513-5</f>
        <v>46355</v>
      </c>
      <c r="F513" s="735">
        <f>F512+7</f>
        <v>46360</v>
      </c>
      <c r="G513" s="770">
        <f>F513+46</f>
        <v>46406</v>
      </c>
    </row>
    <row r="514" spans="1:8" s="741" customFormat="1" ht="15" customHeight="1">
      <c r="A514" s="716" t="s">
        <v>2321</v>
      </c>
      <c r="B514" s="755"/>
      <c r="C514" s="715"/>
      <c r="D514" s="714"/>
      <c r="E514" s="714"/>
      <c r="F514" s="713"/>
      <c r="G514" s="713"/>
    </row>
    <row r="515" spans="1:8" s="733" customFormat="1" ht="15">
      <c r="A515" s="771"/>
      <c r="B515" s="579" t="s">
        <v>2215</v>
      </c>
      <c r="C515" s="578"/>
      <c r="D515" s="600" t="s">
        <v>455</v>
      </c>
      <c r="E515" s="602" t="s">
        <v>2025</v>
      </c>
      <c r="F515" s="751" t="s">
        <v>456</v>
      </c>
      <c r="G515" s="751" t="s">
        <v>257</v>
      </c>
    </row>
    <row r="516" spans="1:8" s="733" customFormat="1" ht="15">
      <c r="A516" s="771"/>
      <c r="B516" s="576"/>
      <c r="C516" s="575"/>
      <c r="D516" s="752"/>
      <c r="E516" s="602" t="s">
        <v>2024</v>
      </c>
      <c r="F516" s="751" t="s">
        <v>9</v>
      </c>
      <c r="G516" s="751" t="s">
        <v>10</v>
      </c>
    </row>
    <row r="517" spans="1:8" s="733" customFormat="1" ht="17.25" customHeight="1">
      <c r="A517" s="771"/>
      <c r="B517" s="549" t="s">
        <v>2320</v>
      </c>
      <c r="C517" s="548"/>
      <c r="D517" s="628" t="s">
        <v>1830</v>
      </c>
      <c r="E517" s="599">
        <f>F517-4</f>
        <v>46329</v>
      </c>
      <c r="F517" s="553">
        <v>46333</v>
      </c>
      <c r="G517" s="770">
        <f>F517+36</f>
        <v>46369</v>
      </c>
    </row>
    <row r="518" spans="1:8" s="733" customFormat="1" ht="17.25" customHeight="1">
      <c r="A518" s="771"/>
      <c r="B518" s="587" t="s">
        <v>2319</v>
      </c>
      <c r="C518" s="586"/>
      <c r="D518" s="627"/>
      <c r="E518" s="599">
        <f>F518-4</f>
        <v>46336</v>
      </c>
      <c r="F518" s="735">
        <f>F517+7</f>
        <v>46340</v>
      </c>
      <c r="G518" s="770">
        <f>F518+36</f>
        <v>46376</v>
      </c>
      <c r="H518" s="741"/>
    </row>
    <row r="519" spans="1:8" s="733" customFormat="1" ht="17.25" customHeight="1">
      <c r="A519" s="771"/>
      <c r="B519" s="549" t="s">
        <v>2318</v>
      </c>
      <c r="C519" s="548"/>
      <c r="D519" s="627"/>
      <c r="E519" s="599">
        <f>F519-4</f>
        <v>46343</v>
      </c>
      <c r="F519" s="735">
        <f>F518+7</f>
        <v>46347</v>
      </c>
      <c r="G519" s="770">
        <f>F519+36</f>
        <v>46383</v>
      </c>
    </row>
    <row r="520" spans="1:8" s="733" customFormat="1" ht="17.25" customHeight="1">
      <c r="A520" s="771"/>
      <c r="B520" s="587" t="s">
        <v>2317</v>
      </c>
      <c r="C520" s="586"/>
      <c r="D520" s="627"/>
      <c r="E520" s="599">
        <f>F520-4</f>
        <v>46350</v>
      </c>
      <c r="F520" s="735">
        <f>F519+7</f>
        <v>46354</v>
      </c>
      <c r="G520" s="770">
        <f>F520+36</f>
        <v>46390</v>
      </c>
    </row>
    <row r="521" spans="1:8" s="733" customFormat="1" ht="17.25" customHeight="1">
      <c r="A521" s="771"/>
      <c r="B521" s="587" t="s">
        <v>2316</v>
      </c>
      <c r="C521" s="586"/>
      <c r="D521" s="626"/>
      <c r="E521" s="599">
        <f>F521-4</f>
        <v>46357</v>
      </c>
      <c r="F521" s="735">
        <f>F520+7</f>
        <v>46361</v>
      </c>
      <c r="G521" s="770">
        <f>F521+36</f>
        <v>46397</v>
      </c>
    </row>
    <row r="522" spans="1:8" s="741" customFormat="1" ht="14.1" customHeight="1">
      <c r="A522" s="716" t="s">
        <v>2315</v>
      </c>
      <c r="B522" s="755"/>
      <c r="C522" s="715"/>
      <c r="D522" s="714"/>
      <c r="E522" s="714"/>
      <c r="F522" s="713"/>
      <c r="G522" s="713"/>
    </row>
    <row r="523" spans="1:8" s="733" customFormat="1" ht="15" hidden="1">
      <c r="A523" s="750"/>
      <c r="B523" s="647" t="s">
        <v>2215</v>
      </c>
      <c r="C523" s="646"/>
      <c r="D523" s="764" t="s">
        <v>455</v>
      </c>
      <c r="E523" s="602" t="s">
        <v>2025</v>
      </c>
      <c r="F523" s="763" t="s">
        <v>456</v>
      </c>
      <c r="G523" s="763" t="s">
        <v>429</v>
      </c>
    </row>
    <row r="524" spans="1:8" s="733" customFormat="1" ht="15" hidden="1">
      <c r="A524" s="750"/>
      <c r="B524" s="645"/>
      <c r="C524" s="644"/>
      <c r="D524" s="762"/>
      <c r="E524" s="602" t="s">
        <v>2024</v>
      </c>
      <c r="F524" s="761" t="s">
        <v>9</v>
      </c>
      <c r="G524" s="761" t="s">
        <v>10</v>
      </c>
    </row>
    <row r="525" spans="1:8" s="733" customFormat="1" ht="15" hidden="1">
      <c r="A525" s="750"/>
      <c r="B525" s="549" t="s">
        <v>2314</v>
      </c>
      <c r="C525" s="548"/>
      <c r="D525" s="717" t="s">
        <v>2313</v>
      </c>
      <c r="E525" s="760">
        <f>F525-5</f>
        <v>46051</v>
      </c>
      <c r="F525" s="553">
        <v>46056</v>
      </c>
      <c r="G525" s="765">
        <f>F525+28</f>
        <v>46084</v>
      </c>
    </row>
    <row r="526" spans="1:8" s="733" customFormat="1" ht="15" hidden="1">
      <c r="A526" s="750"/>
      <c r="B526" s="587" t="s">
        <v>2312</v>
      </c>
      <c r="C526" s="586"/>
      <c r="D526" s="695"/>
      <c r="E526" s="760">
        <f>F526-5</f>
        <v>46058</v>
      </c>
      <c r="F526" s="735">
        <f>F525+7</f>
        <v>46063</v>
      </c>
      <c r="G526" s="765">
        <f>F526+28</f>
        <v>46091</v>
      </c>
    </row>
    <row r="527" spans="1:8" s="733" customFormat="1" ht="15" hidden="1">
      <c r="A527" s="750"/>
      <c r="B527" s="587" t="s">
        <v>2292</v>
      </c>
      <c r="C527" s="586"/>
      <c r="D527" s="695"/>
      <c r="E527" s="760">
        <f>F527-5</f>
        <v>46065</v>
      </c>
      <c r="F527" s="735">
        <f>F526+7</f>
        <v>46070</v>
      </c>
      <c r="G527" s="765">
        <f>F527+28</f>
        <v>46098</v>
      </c>
    </row>
    <row r="528" spans="1:8" s="733" customFormat="1" ht="15" hidden="1">
      <c r="A528" s="750"/>
      <c r="B528" s="587" t="s">
        <v>2292</v>
      </c>
      <c r="C528" s="586"/>
      <c r="D528" s="695"/>
      <c r="E528" s="760">
        <f>F528-5</f>
        <v>46072</v>
      </c>
      <c r="F528" s="735">
        <f>F527+7</f>
        <v>46077</v>
      </c>
      <c r="G528" s="765">
        <f>F528+28</f>
        <v>46105</v>
      </c>
      <c r="H528" s="741"/>
    </row>
    <row r="529" spans="1:8" s="733" customFormat="1" ht="15" hidden="1">
      <c r="A529" s="750"/>
      <c r="B529" s="587" t="s">
        <v>2311</v>
      </c>
      <c r="C529" s="586"/>
      <c r="D529" s="694"/>
      <c r="E529" s="760">
        <f>F529-5</f>
        <v>46079</v>
      </c>
      <c r="F529" s="735">
        <f>F528+7</f>
        <v>46084</v>
      </c>
      <c r="G529" s="765">
        <f>F529+28</f>
        <v>46112</v>
      </c>
      <c r="H529" s="741"/>
    </row>
    <row r="530" spans="1:8" s="733" customFormat="1" ht="15" hidden="1">
      <c r="A530" s="750"/>
      <c r="B530" s="769" t="s">
        <v>2215</v>
      </c>
      <c r="C530" s="768"/>
      <c r="D530" s="764" t="s">
        <v>455</v>
      </c>
      <c r="E530" s="602" t="s">
        <v>2025</v>
      </c>
      <c r="F530" s="763" t="s">
        <v>456</v>
      </c>
      <c r="G530" s="763" t="s">
        <v>429</v>
      </c>
    </row>
    <row r="531" spans="1:8" s="733" customFormat="1" ht="15" hidden="1">
      <c r="A531" s="750"/>
      <c r="B531" s="767"/>
      <c r="C531" s="766"/>
      <c r="D531" s="762"/>
      <c r="E531" s="602" t="s">
        <v>2024</v>
      </c>
      <c r="F531" s="761" t="s">
        <v>9</v>
      </c>
      <c r="G531" s="761" t="s">
        <v>10</v>
      </c>
    </row>
    <row r="532" spans="1:8" s="733" customFormat="1" ht="15" hidden="1">
      <c r="A532" s="750"/>
      <c r="B532" s="549" t="s">
        <v>2310</v>
      </c>
      <c r="C532" s="548"/>
      <c r="D532" s="717" t="s">
        <v>1839</v>
      </c>
      <c r="E532" s="760">
        <f>F532-5</f>
        <v>46174</v>
      </c>
      <c r="F532" s="553">
        <v>46179</v>
      </c>
      <c r="G532" s="765">
        <f>F532+28</f>
        <v>46207</v>
      </c>
    </row>
    <row r="533" spans="1:8" s="733" customFormat="1" ht="15" hidden="1">
      <c r="A533" s="750"/>
      <c r="B533" s="587" t="s">
        <v>2309</v>
      </c>
      <c r="C533" s="586"/>
      <c r="D533" s="695"/>
      <c r="E533" s="760">
        <f>F533-5</f>
        <v>46181</v>
      </c>
      <c r="F533" s="735">
        <f>F532+7</f>
        <v>46186</v>
      </c>
      <c r="G533" s="765">
        <f>F533+28</f>
        <v>46214</v>
      </c>
    </row>
    <row r="534" spans="1:8" s="733" customFormat="1" ht="15" hidden="1">
      <c r="A534" s="750"/>
      <c r="B534" s="587" t="s">
        <v>2308</v>
      </c>
      <c r="C534" s="586"/>
      <c r="D534" s="695"/>
      <c r="E534" s="760">
        <f>F534-5</f>
        <v>46188</v>
      </c>
      <c r="F534" s="735">
        <f>F533+7</f>
        <v>46193</v>
      </c>
      <c r="G534" s="765">
        <f>F534+28</f>
        <v>46221</v>
      </c>
    </row>
    <row r="535" spans="1:8" s="733" customFormat="1" ht="15" hidden="1">
      <c r="A535" s="750"/>
      <c r="B535" s="587" t="s">
        <v>2307</v>
      </c>
      <c r="C535" s="586"/>
      <c r="D535" s="695"/>
      <c r="E535" s="760">
        <f>F535-5</f>
        <v>46195</v>
      </c>
      <c r="F535" s="735">
        <f>F534+7</f>
        <v>46200</v>
      </c>
      <c r="G535" s="765">
        <f>F535+28</f>
        <v>46228</v>
      </c>
      <c r="H535" s="741"/>
    </row>
    <row r="536" spans="1:8" s="733" customFormat="1" ht="15" hidden="1">
      <c r="A536" s="750"/>
      <c r="B536" s="587" t="s">
        <v>2306</v>
      </c>
      <c r="C536" s="586"/>
      <c r="D536" s="694"/>
      <c r="E536" s="760">
        <f>F536-5</f>
        <v>46202</v>
      </c>
      <c r="F536" s="735">
        <f>F535+7</f>
        <v>46207</v>
      </c>
      <c r="G536" s="765">
        <f>F536+28</f>
        <v>46235</v>
      </c>
      <c r="H536" s="741"/>
    </row>
    <row r="537" spans="1:8" s="733" customFormat="1" ht="15">
      <c r="A537" s="750"/>
      <c r="B537" s="579" t="s">
        <v>2215</v>
      </c>
      <c r="C537" s="578"/>
      <c r="D537" s="764" t="s">
        <v>455</v>
      </c>
      <c r="E537" s="602" t="s">
        <v>2025</v>
      </c>
      <c r="F537" s="763" t="s">
        <v>456</v>
      </c>
      <c r="G537" s="763" t="s">
        <v>429</v>
      </c>
      <c r="H537" s="741"/>
    </row>
    <row r="538" spans="1:8" s="733" customFormat="1" ht="15">
      <c r="A538" s="750"/>
      <c r="B538" s="576"/>
      <c r="C538" s="575"/>
      <c r="D538" s="762"/>
      <c r="E538" s="602" t="s">
        <v>2024</v>
      </c>
      <c r="F538" s="761" t="s">
        <v>9</v>
      </c>
      <c r="G538" s="761" t="s">
        <v>10</v>
      </c>
      <c r="H538" s="741"/>
    </row>
    <row r="539" spans="1:8" s="733" customFormat="1" ht="15">
      <c r="A539" s="750"/>
      <c r="B539" s="587" t="s">
        <v>2305</v>
      </c>
      <c r="C539" s="586"/>
      <c r="D539" s="717" t="s">
        <v>2220</v>
      </c>
      <c r="E539" s="760">
        <f>F539-5</f>
        <v>46327</v>
      </c>
      <c r="F539" s="553">
        <v>46332</v>
      </c>
      <c r="G539" s="765">
        <f>F539+28</f>
        <v>46360</v>
      </c>
      <c r="H539" s="741"/>
    </row>
    <row r="540" spans="1:8" s="733" customFormat="1" ht="15">
      <c r="A540" s="750"/>
      <c r="B540" s="587" t="s">
        <v>2304</v>
      </c>
      <c r="C540" s="586"/>
      <c r="D540" s="695"/>
      <c r="E540" s="760">
        <f>F540-5</f>
        <v>46334</v>
      </c>
      <c r="F540" s="735">
        <f>F539+7</f>
        <v>46339</v>
      </c>
      <c r="G540" s="765">
        <f>F540+28</f>
        <v>46367</v>
      </c>
      <c r="H540" s="741"/>
    </row>
    <row r="541" spans="1:8" s="733" customFormat="1" ht="15">
      <c r="A541" s="750"/>
      <c r="B541" s="587" t="s">
        <v>2303</v>
      </c>
      <c r="C541" s="586"/>
      <c r="D541" s="695"/>
      <c r="E541" s="760">
        <f>F541-5</f>
        <v>46341</v>
      </c>
      <c r="F541" s="735">
        <f>F540+7</f>
        <v>46346</v>
      </c>
      <c r="G541" s="765">
        <f>F541+28</f>
        <v>46374</v>
      </c>
      <c r="H541" s="741"/>
    </row>
    <row r="542" spans="1:8" s="733" customFormat="1" ht="15">
      <c r="A542" s="750"/>
      <c r="B542" s="587" t="s">
        <v>2302</v>
      </c>
      <c r="C542" s="586"/>
      <c r="D542" s="695"/>
      <c r="E542" s="760">
        <f>F542-5</f>
        <v>46348</v>
      </c>
      <c r="F542" s="735">
        <f>F541+7</f>
        <v>46353</v>
      </c>
      <c r="G542" s="765">
        <f>F542+28</f>
        <v>46381</v>
      </c>
      <c r="H542" s="741"/>
    </row>
    <row r="543" spans="1:8" s="733" customFormat="1" ht="15">
      <c r="A543" s="750"/>
      <c r="B543" s="587" t="s">
        <v>2301</v>
      </c>
      <c r="C543" s="586"/>
      <c r="D543" s="694"/>
      <c r="E543" s="760">
        <f>F543-5</f>
        <v>46355</v>
      </c>
      <c r="F543" s="735">
        <f>F542+7</f>
        <v>46360</v>
      </c>
      <c r="G543" s="765">
        <f>F543+28</f>
        <v>46388</v>
      </c>
      <c r="H543" s="741"/>
    </row>
    <row r="544" spans="1:8" s="741" customFormat="1" ht="15">
      <c r="A544" s="716" t="s">
        <v>2300</v>
      </c>
      <c r="B544" s="716"/>
      <c r="C544" s="715"/>
      <c r="D544" s="714"/>
      <c r="E544" s="714"/>
      <c r="F544" s="713"/>
      <c r="G544" s="713"/>
    </row>
    <row r="545" spans="1:8" s="733" customFormat="1" ht="15">
      <c r="A545" s="750"/>
      <c r="B545" s="579" t="s">
        <v>2215</v>
      </c>
      <c r="C545" s="578"/>
      <c r="D545" s="764" t="s">
        <v>455</v>
      </c>
      <c r="E545" s="602" t="s">
        <v>2025</v>
      </c>
      <c r="F545" s="763" t="s">
        <v>456</v>
      </c>
      <c r="G545" s="763" t="s">
        <v>2299</v>
      </c>
    </row>
    <row r="546" spans="1:8" s="733" customFormat="1" ht="15">
      <c r="A546" s="750"/>
      <c r="B546" s="576"/>
      <c r="C546" s="575"/>
      <c r="D546" s="762"/>
      <c r="E546" s="602" t="s">
        <v>2024</v>
      </c>
      <c r="F546" s="761" t="s">
        <v>9</v>
      </c>
      <c r="G546" s="761" t="s">
        <v>10</v>
      </c>
    </row>
    <row r="547" spans="1:8" s="733" customFormat="1" ht="15">
      <c r="A547" s="750"/>
      <c r="B547" s="587" t="s">
        <v>2298</v>
      </c>
      <c r="C547" s="586"/>
      <c r="D547" s="662" t="s">
        <v>383</v>
      </c>
      <c r="E547" s="760">
        <f>F547-5</f>
        <v>46324</v>
      </c>
      <c r="F547" s="735">
        <v>46329</v>
      </c>
      <c r="G547" s="735">
        <f>F547+33</f>
        <v>46362</v>
      </c>
      <c r="H547" s="741"/>
    </row>
    <row r="548" spans="1:8" s="733" customFormat="1" ht="15" customHeight="1">
      <c r="A548" s="750"/>
      <c r="B548" s="587" t="s">
        <v>2297</v>
      </c>
      <c r="C548" s="586"/>
      <c r="D548" s="661"/>
      <c r="E548" s="760">
        <f>F548-5</f>
        <v>46331</v>
      </c>
      <c r="F548" s="735">
        <f>F547+7</f>
        <v>46336</v>
      </c>
      <c r="G548" s="735">
        <f>F548+33</f>
        <v>46369</v>
      </c>
    </row>
    <row r="549" spans="1:8" s="733" customFormat="1" ht="15" customHeight="1">
      <c r="A549" s="750"/>
      <c r="B549" s="587" t="s">
        <v>2296</v>
      </c>
      <c r="C549" s="586"/>
      <c r="D549" s="661"/>
      <c r="E549" s="760">
        <f>F549-5</f>
        <v>46338</v>
      </c>
      <c r="F549" s="735">
        <f>F548+7</f>
        <v>46343</v>
      </c>
      <c r="G549" s="735">
        <f>F549+33</f>
        <v>46376</v>
      </c>
    </row>
    <row r="550" spans="1:8" s="733" customFormat="1" ht="15" customHeight="1">
      <c r="A550" s="750"/>
      <c r="B550" s="587" t="s">
        <v>2295</v>
      </c>
      <c r="C550" s="586"/>
      <c r="D550" s="661"/>
      <c r="E550" s="760">
        <f>F550-5</f>
        <v>46345</v>
      </c>
      <c r="F550" s="735">
        <f>F549+7</f>
        <v>46350</v>
      </c>
      <c r="G550" s="735">
        <f>F550+33</f>
        <v>46383</v>
      </c>
    </row>
    <row r="551" spans="1:8" s="741" customFormat="1" ht="15.75" customHeight="1">
      <c r="A551" s="759"/>
      <c r="B551" s="587" t="s">
        <v>2294</v>
      </c>
      <c r="C551" s="586"/>
      <c r="D551" s="626"/>
      <c r="E551" s="758">
        <f>F551-5</f>
        <v>46352</v>
      </c>
      <c r="F551" s="757">
        <f>F550+7</f>
        <v>46357</v>
      </c>
      <c r="G551" s="735">
        <f>F551+33</f>
        <v>46390</v>
      </c>
    </row>
    <row r="552" spans="1:8" s="741" customFormat="1" ht="15">
      <c r="A552" s="716" t="s">
        <v>2293</v>
      </c>
      <c r="B552" s="755"/>
      <c r="C552" s="715"/>
      <c r="D552" s="714" t="s">
        <v>103</v>
      </c>
      <c r="E552" s="714"/>
      <c r="F552" s="713"/>
      <c r="G552" s="713"/>
    </row>
    <row r="553" spans="1:8" s="733" customFormat="1" ht="15">
      <c r="A553" s="750"/>
      <c r="B553" s="579" t="s">
        <v>2215</v>
      </c>
      <c r="C553" s="578"/>
      <c r="D553" s="600" t="s">
        <v>455</v>
      </c>
      <c r="E553" s="602" t="s">
        <v>2025</v>
      </c>
      <c r="F553" s="751" t="s">
        <v>456</v>
      </c>
      <c r="G553" s="751" t="s">
        <v>2293</v>
      </c>
      <c r="H553" s="741"/>
    </row>
    <row r="554" spans="1:8" s="733" customFormat="1" ht="15">
      <c r="A554" s="750"/>
      <c r="B554" s="576"/>
      <c r="C554" s="575"/>
      <c r="D554" s="752"/>
      <c r="E554" s="602" t="s">
        <v>2024</v>
      </c>
      <c r="F554" s="751" t="s">
        <v>9</v>
      </c>
      <c r="G554" s="751" t="s">
        <v>10</v>
      </c>
    </row>
    <row r="555" spans="1:8" s="733" customFormat="1" ht="15">
      <c r="A555" s="750"/>
      <c r="B555" s="549" t="s">
        <v>2292</v>
      </c>
      <c r="C555" s="548"/>
      <c r="D555" s="628" t="s">
        <v>1839</v>
      </c>
      <c r="E555" s="599">
        <f>F555-5</f>
        <v>46322</v>
      </c>
      <c r="F555" s="735">
        <v>46327</v>
      </c>
      <c r="G555" s="735">
        <f>F555+22</f>
        <v>46349</v>
      </c>
    </row>
    <row r="556" spans="1:8" s="733" customFormat="1" ht="15">
      <c r="A556" s="750"/>
      <c r="B556" s="587" t="s">
        <v>2260</v>
      </c>
      <c r="C556" s="586"/>
      <c r="D556" s="627"/>
      <c r="E556" s="599">
        <f>F556-5</f>
        <v>46329</v>
      </c>
      <c r="F556" s="735">
        <f>F555+7</f>
        <v>46334</v>
      </c>
      <c r="G556" s="735">
        <f>F556+22</f>
        <v>46356</v>
      </c>
    </row>
    <row r="557" spans="1:8" s="733" customFormat="1" ht="15">
      <c r="A557" s="750"/>
      <c r="B557" s="587" t="s">
        <v>2259</v>
      </c>
      <c r="C557" s="586"/>
      <c r="D557" s="627"/>
      <c r="E557" s="599">
        <f>F557-5</f>
        <v>46336</v>
      </c>
      <c r="F557" s="735">
        <f>F556+7</f>
        <v>46341</v>
      </c>
      <c r="G557" s="735">
        <f>F557+22</f>
        <v>46363</v>
      </c>
    </row>
    <row r="558" spans="1:8" s="733" customFormat="1" ht="15">
      <c r="A558" s="750"/>
      <c r="B558" s="587" t="s">
        <v>2258</v>
      </c>
      <c r="C558" s="586"/>
      <c r="D558" s="627"/>
      <c r="E558" s="599">
        <f>F558-5</f>
        <v>46343</v>
      </c>
      <c r="F558" s="735">
        <f>F557+7</f>
        <v>46348</v>
      </c>
      <c r="G558" s="735">
        <f>F558+22</f>
        <v>46370</v>
      </c>
    </row>
    <row r="559" spans="1:8" s="733" customFormat="1" ht="15">
      <c r="A559" s="750"/>
      <c r="B559" s="587" t="s">
        <v>2257</v>
      </c>
      <c r="C559" s="586"/>
      <c r="D559" s="626"/>
      <c r="E559" s="599">
        <f>F559-5</f>
        <v>46350</v>
      </c>
      <c r="F559" s="735">
        <f>F558+7</f>
        <v>46355</v>
      </c>
      <c r="G559" s="735">
        <f>F559+22</f>
        <v>46377</v>
      </c>
    </row>
    <row r="560" spans="1:8" s="733" customFormat="1" ht="15" hidden="1">
      <c r="A560" s="750"/>
      <c r="B560" s="756" t="s">
        <v>2209</v>
      </c>
      <c r="C560" s="600" t="s">
        <v>5</v>
      </c>
      <c r="D560" s="600" t="s">
        <v>455</v>
      </c>
      <c r="E560" s="602" t="s">
        <v>2025</v>
      </c>
      <c r="F560" s="751" t="s">
        <v>456</v>
      </c>
      <c r="G560" s="751" t="s">
        <v>286</v>
      </c>
      <c r="H560" s="741"/>
    </row>
    <row r="561" spans="1:8" s="733" customFormat="1" ht="15" hidden="1">
      <c r="A561" s="750"/>
      <c r="B561" s="756"/>
      <c r="C561" s="752"/>
      <c r="D561" s="752"/>
      <c r="E561" s="602" t="s">
        <v>2024</v>
      </c>
      <c r="F561" s="751" t="s">
        <v>9</v>
      </c>
      <c r="G561" s="751" t="s">
        <v>10</v>
      </c>
    </row>
    <row r="562" spans="1:8" s="733" customFormat="1" ht="15" hidden="1">
      <c r="A562" s="750"/>
      <c r="B562" s="751" t="s">
        <v>2291</v>
      </c>
      <c r="C562" s="606" t="s">
        <v>2290</v>
      </c>
      <c r="D562" s="628" t="s">
        <v>2220</v>
      </c>
      <c r="E562" s="599">
        <f>F562-5</f>
        <v>45536</v>
      </c>
      <c r="F562" s="735">
        <v>45541</v>
      </c>
      <c r="G562" s="735">
        <f>F562+22</f>
        <v>45563</v>
      </c>
    </row>
    <row r="563" spans="1:8" s="733" customFormat="1" ht="15" hidden="1">
      <c r="A563" s="750"/>
      <c r="B563" s="751" t="s">
        <v>2289</v>
      </c>
      <c r="C563" s="606" t="s">
        <v>2288</v>
      </c>
      <c r="D563" s="627"/>
      <c r="E563" s="599">
        <f>F563-5</f>
        <v>45543</v>
      </c>
      <c r="F563" s="735">
        <f>F562+7</f>
        <v>45548</v>
      </c>
      <c r="G563" s="735">
        <f>F563+22</f>
        <v>45570</v>
      </c>
    </row>
    <row r="564" spans="1:8" s="733" customFormat="1" ht="15" hidden="1">
      <c r="A564" s="750"/>
      <c r="B564" s="751" t="s">
        <v>2287</v>
      </c>
      <c r="C564" s="751" t="s">
        <v>2286</v>
      </c>
      <c r="D564" s="627"/>
      <c r="E564" s="599">
        <f>F564-5</f>
        <v>45550</v>
      </c>
      <c r="F564" s="735">
        <f>F563+7</f>
        <v>45555</v>
      </c>
      <c r="G564" s="735">
        <f>F564+22</f>
        <v>45577</v>
      </c>
    </row>
    <row r="565" spans="1:8" s="733" customFormat="1" ht="15" hidden="1">
      <c r="A565" s="750"/>
      <c r="B565" s="751" t="s">
        <v>2285</v>
      </c>
      <c r="C565" s="606" t="s">
        <v>2284</v>
      </c>
      <c r="D565" s="627"/>
      <c r="E565" s="599">
        <f>F565-5</f>
        <v>45557</v>
      </c>
      <c r="F565" s="735">
        <f>F564+7</f>
        <v>45562</v>
      </c>
      <c r="G565" s="735">
        <f>F565+22</f>
        <v>45584</v>
      </c>
    </row>
    <row r="566" spans="1:8" s="733" customFormat="1" ht="15" hidden="1">
      <c r="A566" s="750"/>
      <c r="B566" s="606" t="s">
        <v>2270</v>
      </c>
      <c r="C566" s="606" t="s">
        <v>2046</v>
      </c>
      <c r="D566" s="626"/>
      <c r="E566" s="599">
        <f>F566-5</f>
        <v>45564</v>
      </c>
      <c r="F566" s="735">
        <f>F565+7</f>
        <v>45569</v>
      </c>
      <c r="G566" s="735">
        <f>F566+22</f>
        <v>45591</v>
      </c>
    </row>
    <row r="567" spans="1:8" s="733" customFormat="1" ht="15" hidden="1">
      <c r="A567" s="750"/>
      <c r="B567" s="720" t="s">
        <v>4</v>
      </c>
      <c r="C567" s="600" t="s">
        <v>5</v>
      </c>
      <c r="D567" s="600" t="s">
        <v>455</v>
      </c>
      <c r="E567" s="602" t="s">
        <v>2025</v>
      </c>
      <c r="F567" s="751" t="s">
        <v>456</v>
      </c>
      <c r="G567" s="751" t="s">
        <v>286</v>
      </c>
      <c r="H567" s="741"/>
    </row>
    <row r="568" spans="1:8" s="733" customFormat="1" ht="15" hidden="1">
      <c r="A568" s="750"/>
      <c r="B568" s="754"/>
      <c r="C568" s="752"/>
      <c r="D568" s="752"/>
      <c r="E568" s="602" t="s">
        <v>2024</v>
      </c>
      <c r="F568" s="751" t="s">
        <v>9</v>
      </c>
      <c r="G568" s="751" t="s">
        <v>10</v>
      </c>
    </row>
    <row r="569" spans="1:8" s="733" customFormat="1" ht="15" hidden="1">
      <c r="A569" s="750"/>
      <c r="B569" s="753" t="s">
        <v>2277</v>
      </c>
      <c r="C569" s="606" t="s">
        <v>2283</v>
      </c>
      <c r="D569" s="628" t="s">
        <v>432</v>
      </c>
      <c r="E569" s="599">
        <f>F569-5</f>
        <v>44045</v>
      </c>
      <c r="F569" s="735">
        <v>44050</v>
      </c>
      <c r="G569" s="735">
        <f>F569+22</f>
        <v>44072</v>
      </c>
    </row>
    <row r="570" spans="1:8" s="733" customFormat="1" ht="15" hidden="1">
      <c r="A570" s="750"/>
      <c r="B570" s="751" t="s">
        <v>2275</v>
      </c>
      <c r="C570" s="606" t="s">
        <v>2274</v>
      </c>
      <c r="D570" s="627"/>
      <c r="E570" s="599">
        <f>F570-5</f>
        <v>44052</v>
      </c>
      <c r="F570" s="735">
        <f>F569+7</f>
        <v>44057</v>
      </c>
      <c r="G570" s="735">
        <f>F570+22</f>
        <v>44079</v>
      </c>
    </row>
    <row r="571" spans="1:8" s="733" customFormat="1" ht="15" hidden="1">
      <c r="A571" s="750"/>
      <c r="B571" s="751" t="s">
        <v>2273</v>
      </c>
      <c r="C571" s="606" t="s">
        <v>2272</v>
      </c>
      <c r="D571" s="627"/>
      <c r="E571" s="599">
        <f>F571-5</f>
        <v>44059</v>
      </c>
      <c r="F571" s="735">
        <f>F570+7</f>
        <v>44064</v>
      </c>
      <c r="G571" s="735">
        <f>F571+22</f>
        <v>44086</v>
      </c>
    </row>
    <row r="572" spans="1:8" s="733" customFormat="1" ht="15" hidden="1">
      <c r="A572" s="750"/>
      <c r="B572" s="751" t="s">
        <v>2270</v>
      </c>
      <c r="C572" s="606" t="s">
        <v>2043</v>
      </c>
      <c r="D572" s="627"/>
      <c r="E572" s="599">
        <f>F572-5</f>
        <v>44066</v>
      </c>
      <c r="F572" s="735">
        <f>F571+7</f>
        <v>44071</v>
      </c>
      <c r="G572" s="735">
        <f>F572+22</f>
        <v>44093</v>
      </c>
    </row>
    <row r="573" spans="1:8" s="733" customFormat="1" ht="15" hidden="1">
      <c r="A573" s="750"/>
      <c r="B573" s="751" t="s">
        <v>2270</v>
      </c>
      <c r="C573" s="606" t="s">
        <v>2046</v>
      </c>
      <c r="D573" s="626"/>
      <c r="E573" s="599">
        <f>F573-5</f>
        <v>44073</v>
      </c>
      <c r="F573" s="735">
        <f>F572+7</f>
        <v>44078</v>
      </c>
      <c r="G573" s="735">
        <f>F573+22</f>
        <v>44100</v>
      </c>
    </row>
    <row r="574" spans="1:8" s="733" customFormat="1" ht="15" hidden="1">
      <c r="A574" s="750"/>
      <c r="B574" s="647" t="s">
        <v>2026</v>
      </c>
      <c r="C574" s="646"/>
      <c r="D574" s="600" t="s">
        <v>455</v>
      </c>
      <c r="E574" s="602" t="s">
        <v>2025</v>
      </c>
      <c r="F574" s="751" t="s">
        <v>456</v>
      </c>
      <c r="G574" s="751" t="s">
        <v>2282</v>
      </c>
      <c r="H574" s="741"/>
    </row>
    <row r="575" spans="1:8" s="733" customFormat="1" ht="15" hidden="1">
      <c r="A575" s="750"/>
      <c r="B575" s="645"/>
      <c r="C575" s="644"/>
      <c r="D575" s="752"/>
      <c r="E575" s="602" t="s">
        <v>2024</v>
      </c>
      <c r="F575" s="751" t="s">
        <v>9</v>
      </c>
      <c r="G575" s="751" t="s">
        <v>10</v>
      </c>
    </row>
    <row r="576" spans="1:8" s="733" customFormat="1" ht="15" hidden="1">
      <c r="A576" s="750"/>
      <c r="B576" s="549" t="s">
        <v>2281</v>
      </c>
      <c r="C576" s="548"/>
      <c r="D576" s="628" t="s">
        <v>1751</v>
      </c>
      <c r="E576" s="599">
        <f>F576-5</f>
        <v>46055</v>
      </c>
      <c r="F576" s="735">
        <v>46060</v>
      </c>
      <c r="G576" s="735">
        <f>F576+22</f>
        <v>46082</v>
      </c>
    </row>
    <row r="577" spans="1:8" s="733" customFormat="1" ht="15" hidden="1">
      <c r="A577" s="750"/>
      <c r="B577" s="587" t="s">
        <v>2280</v>
      </c>
      <c r="C577" s="586"/>
      <c r="D577" s="627"/>
      <c r="E577" s="599">
        <f>F577-5</f>
        <v>46062</v>
      </c>
      <c r="F577" s="735">
        <f>F576+7</f>
        <v>46067</v>
      </c>
      <c r="G577" s="735">
        <f>F577+22</f>
        <v>46089</v>
      </c>
    </row>
    <row r="578" spans="1:8" s="733" customFormat="1" ht="15" hidden="1">
      <c r="A578" s="750"/>
      <c r="B578" s="549" t="s">
        <v>2029</v>
      </c>
      <c r="C578" s="548"/>
      <c r="D578" s="627"/>
      <c r="E578" s="599">
        <f>F578-5</f>
        <v>46069</v>
      </c>
      <c r="F578" s="735">
        <f>F577+7</f>
        <v>46074</v>
      </c>
      <c r="G578" s="735">
        <f>F578+22</f>
        <v>46096</v>
      </c>
    </row>
    <row r="579" spans="1:8" s="733" customFormat="1" ht="15" hidden="1">
      <c r="A579" s="750"/>
      <c r="B579" s="549" t="s">
        <v>916</v>
      </c>
      <c r="C579" s="548"/>
      <c r="D579" s="627"/>
      <c r="E579" s="599">
        <f>F579-5</f>
        <v>46076</v>
      </c>
      <c r="F579" s="735">
        <f>F578+7</f>
        <v>46081</v>
      </c>
      <c r="G579" s="735">
        <f>F579+22</f>
        <v>46103</v>
      </c>
    </row>
    <row r="580" spans="1:8" s="733" customFormat="1" ht="15" hidden="1">
      <c r="A580" s="750"/>
      <c r="B580" s="587" t="s">
        <v>2279</v>
      </c>
      <c r="C580" s="586"/>
      <c r="D580" s="626"/>
      <c r="E580" s="599">
        <f>F580-5</f>
        <v>46083</v>
      </c>
      <c r="F580" s="735">
        <f>F579+7</f>
        <v>46088</v>
      </c>
      <c r="G580" s="735">
        <f>F580+22</f>
        <v>46110</v>
      </c>
    </row>
    <row r="581" spans="1:8" s="741" customFormat="1" ht="15">
      <c r="A581" s="716" t="s">
        <v>2278</v>
      </c>
      <c r="B581" s="755"/>
      <c r="C581" s="715"/>
      <c r="D581" s="714" t="s">
        <v>103</v>
      </c>
      <c r="E581" s="714"/>
      <c r="F581" s="713"/>
      <c r="G581" s="713"/>
    </row>
    <row r="582" spans="1:8" s="733" customFormat="1" ht="15" hidden="1">
      <c r="A582" s="750"/>
      <c r="B582" s="720" t="s">
        <v>4</v>
      </c>
      <c r="C582" s="600" t="s">
        <v>5</v>
      </c>
      <c r="D582" s="600" t="s">
        <v>455</v>
      </c>
      <c r="E582" s="602" t="s">
        <v>2025</v>
      </c>
      <c r="F582" s="751" t="s">
        <v>456</v>
      </c>
      <c r="G582" s="751" t="s">
        <v>286</v>
      </c>
      <c r="H582" s="741"/>
    </row>
    <row r="583" spans="1:8" s="733" customFormat="1" ht="15" hidden="1">
      <c r="A583" s="750"/>
      <c r="B583" s="754"/>
      <c r="C583" s="752"/>
      <c r="D583" s="752"/>
      <c r="E583" s="602" t="s">
        <v>2024</v>
      </c>
      <c r="F583" s="751" t="s">
        <v>9</v>
      </c>
      <c r="G583" s="751" t="s">
        <v>10</v>
      </c>
    </row>
    <row r="584" spans="1:8" s="733" customFormat="1" ht="15" hidden="1">
      <c r="A584" s="750"/>
      <c r="B584" s="753" t="s">
        <v>2277</v>
      </c>
      <c r="C584" s="606" t="s">
        <v>2276</v>
      </c>
      <c r="D584" s="628" t="s">
        <v>432</v>
      </c>
      <c r="E584" s="599">
        <f>F584-5</f>
        <v>44045</v>
      </c>
      <c r="F584" s="735">
        <v>44050</v>
      </c>
      <c r="G584" s="735">
        <f>F584+22</f>
        <v>44072</v>
      </c>
    </row>
    <row r="585" spans="1:8" s="733" customFormat="1" ht="15" hidden="1">
      <c r="A585" s="750"/>
      <c r="B585" s="751" t="s">
        <v>2275</v>
      </c>
      <c r="C585" s="606" t="s">
        <v>2274</v>
      </c>
      <c r="D585" s="627"/>
      <c r="E585" s="599">
        <f>F585-5</f>
        <v>44052</v>
      </c>
      <c r="F585" s="735">
        <f>F584+7</f>
        <v>44057</v>
      </c>
      <c r="G585" s="735">
        <f>F585+22</f>
        <v>44079</v>
      </c>
    </row>
    <row r="586" spans="1:8" s="733" customFormat="1" ht="15" hidden="1">
      <c r="A586" s="750"/>
      <c r="B586" s="751" t="s">
        <v>2273</v>
      </c>
      <c r="C586" s="606" t="s">
        <v>2272</v>
      </c>
      <c r="D586" s="627"/>
      <c r="E586" s="599">
        <f>F586-5</f>
        <v>44059</v>
      </c>
      <c r="F586" s="735">
        <f>F585+7</f>
        <v>44064</v>
      </c>
      <c r="G586" s="735">
        <f>F586+22</f>
        <v>44086</v>
      </c>
    </row>
    <row r="587" spans="1:8" s="733" customFormat="1" ht="15" hidden="1">
      <c r="A587" s="750"/>
      <c r="B587" s="751" t="s">
        <v>2271</v>
      </c>
      <c r="C587" s="606" t="s">
        <v>2046</v>
      </c>
      <c r="D587" s="627"/>
      <c r="E587" s="599">
        <f>F587-5</f>
        <v>44066</v>
      </c>
      <c r="F587" s="735">
        <f>F586+7</f>
        <v>44071</v>
      </c>
      <c r="G587" s="735">
        <f>F587+22</f>
        <v>44093</v>
      </c>
    </row>
    <row r="588" spans="1:8" s="733" customFormat="1" ht="15" hidden="1">
      <c r="A588" s="750"/>
      <c r="B588" s="751" t="s">
        <v>2270</v>
      </c>
      <c r="C588" s="606" t="s">
        <v>2046</v>
      </c>
      <c r="D588" s="626"/>
      <c r="E588" s="599">
        <f>F588-5</f>
        <v>44073</v>
      </c>
      <c r="F588" s="735">
        <f>F587+7</f>
        <v>44078</v>
      </c>
      <c r="G588" s="735">
        <f>F588+22</f>
        <v>44100</v>
      </c>
    </row>
    <row r="589" spans="1:8" s="733" customFormat="1" ht="15">
      <c r="A589" s="750"/>
      <c r="B589" s="579" t="s">
        <v>2215</v>
      </c>
      <c r="C589" s="578"/>
      <c r="D589" s="600" t="s">
        <v>455</v>
      </c>
      <c r="E589" s="602" t="s">
        <v>2025</v>
      </c>
      <c r="F589" s="751" t="s">
        <v>456</v>
      </c>
      <c r="G589" s="751" t="s">
        <v>2269</v>
      </c>
      <c r="H589" s="741"/>
    </row>
    <row r="590" spans="1:8" s="733" customFormat="1" ht="15">
      <c r="A590" s="750"/>
      <c r="B590" s="576"/>
      <c r="C590" s="575"/>
      <c r="D590" s="752"/>
      <c r="E590" s="602" t="s">
        <v>2024</v>
      </c>
      <c r="F590" s="751" t="s">
        <v>9</v>
      </c>
      <c r="G590" s="751" t="s">
        <v>10</v>
      </c>
    </row>
    <row r="591" spans="1:8" s="733" customFormat="1" ht="15">
      <c r="A591" s="750"/>
      <c r="B591" s="549" t="s">
        <v>2268</v>
      </c>
      <c r="C591" s="548"/>
      <c r="D591" s="628" t="s">
        <v>2267</v>
      </c>
      <c r="E591" s="599">
        <f>F591-5</f>
        <v>46327</v>
      </c>
      <c r="F591" s="735">
        <v>46332</v>
      </c>
      <c r="G591" s="735">
        <f>F591+34</f>
        <v>46366</v>
      </c>
    </row>
    <row r="592" spans="1:8" s="733" customFormat="1" ht="15">
      <c r="A592" s="750"/>
      <c r="B592" s="587" t="s">
        <v>2266</v>
      </c>
      <c r="C592" s="586"/>
      <c r="D592" s="627"/>
      <c r="E592" s="599">
        <f>F592-5</f>
        <v>46334</v>
      </c>
      <c r="F592" s="735">
        <f>F591+7</f>
        <v>46339</v>
      </c>
      <c r="G592" s="735">
        <f>F592+34</f>
        <v>46373</v>
      </c>
    </row>
    <row r="593" spans="1:9" s="733" customFormat="1" ht="15">
      <c r="A593" s="750"/>
      <c r="B593" s="587" t="s">
        <v>2265</v>
      </c>
      <c r="C593" s="586"/>
      <c r="D593" s="627"/>
      <c r="E593" s="599">
        <f>F593-5</f>
        <v>46341</v>
      </c>
      <c r="F593" s="735">
        <f>F592+7</f>
        <v>46346</v>
      </c>
      <c r="G593" s="735">
        <f>F593+34</f>
        <v>46380</v>
      </c>
    </row>
    <row r="594" spans="1:9" s="733" customFormat="1" ht="15">
      <c r="A594" s="750"/>
      <c r="B594" s="587" t="s">
        <v>2264</v>
      </c>
      <c r="C594" s="586"/>
      <c r="D594" s="627"/>
      <c r="E594" s="599">
        <f>F594-5</f>
        <v>46348</v>
      </c>
      <c r="F594" s="735">
        <f>F593+7</f>
        <v>46353</v>
      </c>
      <c r="G594" s="735">
        <f>F594+34</f>
        <v>46387</v>
      </c>
    </row>
    <row r="595" spans="1:9" s="733" customFormat="1" ht="15">
      <c r="A595" s="750"/>
      <c r="B595" s="587" t="s">
        <v>2263</v>
      </c>
      <c r="C595" s="586"/>
      <c r="D595" s="626"/>
      <c r="E595" s="599">
        <f>F595-5</f>
        <v>46355</v>
      </c>
      <c r="F595" s="735">
        <f>F594+7</f>
        <v>46360</v>
      </c>
      <c r="G595" s="735">
        <f>F595+34</f>
        <v>46394</v>
      </c>
    </row>
    <row r="596" spans="1:9" s="741" customFormat="1" ht="15">
      <c r="A596" s="746" t="s">
        <v>2262</v>
      </c>
      <c r="B596" s="716"/>
      <c r="C596" s="716"/>
      <c r="D596" s="716"/>
      <c r="E596" s="716"/>
      <c r="F596" s="716"/>
      <c r="G596" s="745"/>
    </row>
    <row r="597" spans="1:9" s="733" customFormat="1" ht="15">
      <c r="A597" s="749"/>
      <c r="B597" s="579" t="s">
        <v>2215</v>
      </c>
      <c r="C597" s="578"/>
      <c r="D597" s="748" t="s">
        <v>455</v>
      </c>
      <c r="E597" s="739" t="s">
        <v>2025</v>
      </c>
      <c r="F597" s="738" t="s">
        <v>456</v>
      </c>
      <c r="G597" s="738" t="s">
        <v>1313</v>
      </c>
      <c r="H597" s="741"/>
    </row>
    <row r="598" spans="1:9" s="733" customFormat="1" ht="15">
      <c r="A598" s="749"/>
      <c r="B598" s="576"/>
      <c r="C598" s="575"/>
      <c r="D598" s="747"/>
      <c r="E598" s="739" t="s">
        <v>2024</v>
      </c>
      <c r="F598" s="738" t="s">
        <v>9</v>
      </c>
      <c r="G598" s="738" t="s">
        <v>10</v>
      </c>
    </row>
    <row r="599" spans="1:9" s="733" customFormat="1" ht="15">
      <c r="A599" s="749"/>
      <c r="B599" s="549" t="s">
        <v>2261</v>
      </c>
      <c r="C599" s="548"/>
      <c r="D599" s="717" t="s">
        <v>1839</v>
      </c>
      <c r="E599" s="598">
        <f>F599-5</f>
        <v>46322</v>
      </c>
      <c r="F599" s="553">
        <v>46327</v>
      </c>
      <c r="G599" s="735">
        <f>F599+39</f>
        <v>46366</v>
      </c>
    </row>
    <row r="600" spans="1:9" s="733" customFormat="1" ht="15">
      <c r="A600" s="749"/>
      <c r="B600" s="587" t="s">
        <v>2260</v>
      </c>
      <c r="C600" s="586"/>
      <c r="D600" s="695"/>
      <c r="E600" s="598">
        <f>F600-5</f>
        <v>46329</v>
      </c>
      <c r="F600" s="735">
        <f>F599+7</f>
        <v>46334</v>
      </c>
      <c r="G600" s="735">
        <f>F600+39</f>
        <v>46373</v>
      </c>
    </row>
    <row r="601" spans="1:9" s="733" customFormat="1" ht="15">
      <c r="A601" s="749"/>
      <c r="B601" s="549" t="s">
        <v>2259</v>
      </c>
      <c r="C601" s="548"/>
      <c r="D601" s="695"/>
      <c r="E601" s="598">
        <f>F601-5</f>
        <v>46336</v>
      </c>
      <c r="F601" s="735">
        <f>F600+7</f>
        <v>46341</v>
      </c>
      <c r="G601" s="735">
        <f>F601+39</f>
        <v>46380</v>
      </c>
      <c r="H601" s="731"/>
    </row>
    <row r="602" spans="1:9" s="733" customFormat="1" ht="15">
      <c r="A602" s="749"/>
      <c r="B602" s="587" t="s">
        <v>2258</v>
      </c>
      <c r="C602" s="586"/>
      <c r="D602" s="695"/>
      <c r="E602" s="598">
        <f>F602-5</f>
        <v>46343</v>
      </c>
      <c r="F602" s="735">
        <f>F601+7</f>
        <v>46348</v>
      </c>
      <c r="G602" s="735">
        <f>F602+39</f>
        <v>46387</v>
      </c>
      <c r="H602" s="543"/>
    </row>
    <row r="603" spans="1:9" s="733" customFormat="1" ht="15" customHeight="1">
      <c r="A603" s="736"/>
      <c r="B603" s="587" t="s">
        <v>2257</v>
      </c>
      <c r="C603" s="586"/>
      <c r="D603" s="694"/>
      <c r="E603" s="598">
        <f>F603-5</f>
        <v>46350</v>
      </c>
      <c r="F603" s="735">
        <f>F602+7</f>
        <v>46355</v>
      </c>
      <c r="G603" s="735">
        <f>F603+39</f>
        <v>46394</v>
      </c>
      <c r="H603" s="543"/>
      <c r="I603" s="734"/>
    </row>
    <row r="604" spans="1:9" s="741" customFormat="1" ht="15">
      <c r="A604" s="746" t="s">
        <v>2256</v>
      </c>
      <c r="B604" s="716"/>
      <c r="C604" s="716"/>
      <c r="D604" s="716"/>
      <c r="E604" s="716"/>
      <c r="F604" s="716"/>
      <c r="G604" s="745"/>
      <c r="H604" s="733"/>
      <c r="I604" s="733"/>
    </row>
    <row r="605" spans="1:9" s="733" customFormat="1" ht="15">
      <c r="A605" s="737"/>
      <c r="B605" s="579" t="s">
        <v>2215</v>
      </c>
      <c r="C605" s="578"/>
      <c r="D605" s="748" t="s">
        <v>455</v>
      </c>
      <c r="E605" s="739" t="s">
        <v>2025</v>
      </c>
      <c r="F605" s="738" t="s">
        <v>456</v>
      </c>
      <c r="G605" s="738" t="s">
        <v>210</v>
      </c>
    </row>
    <row r="606" spans="1:9" s="733" customFormat="1" ht="15">
      <c r="A606" s="737"/>
      <c r="B606" s="576"/>
      <c r="C606" s="575"/>
      <c r="D606" s="747"/>
      <c r="E606" s="739" t="s">
        <v>2024</v>
      </c>
      <c r="F606" s="738" t="s">
        <v>9</v>
      </c>
      <c r="G606" s="738" t="s">
        <v>10</v>
      </c>
      <c r="H606" s="731"/>
    </row>
    <row r="607" spans="1:9" s="733" customFormat="1" ht="15">
      <c r="A607" s="737"/>
      <c r="B607" s="549" t="s">
        <v>2255</v>
      </c>
      <c r="C607" s="548"/>
      <c r="D607" s="725" t="s">
        <v>2254</v>
      </c>
      <c r="E607" s="598">
        <f>F607-5</f>
        <v>46327</v>
      </c>
      <c r="F607" s="735">
        <v>46332</v>
      </c>
      <c r="G607" s="735">
        <f>F607+6</f>
        <v>46338</v>
      </c>
      <c r="H607" s="543"/>
    </row>
    <row r="608" spans="1:9" s="733" customFormat="1" ht="15">
      <c r="A608" s="737"/>
      <c r="B608" s="587" t="s">
        <v>2253</v>
      </c>
      <c r="C608" s="586"/>
      <c r="D608" s="725"/>
      <c r="E608" s="598">
        <f>F608-5</f>
        <v>46334</v>
      </c>
      <c r="F608" s="735">
        <f>F607+7</f>
        <v>46339</v>
      </c>
      <c r="G608" s="735">
        <f>F608+6</f>
        <v>46345</v>
      </c>
      <c r="H608" s="543"/>
      <c r="I608" s="734"/>
    </row>
    <row r="609" spans="1:9" s="733" customFormat="1" ht="15">
      <c r="A609" s="737"/>
      <c r="B609" s="587" t="s">
        <v>2252</v>
      </c>
      <c r="C609" s="586"/>
      <c r="D609" s="725"/>
      <c r="E609" s="598">
        <f>F609-5</f>
        <v>46341</v>
      </c>
      <c r="F609" s="735">
        <f>F608+7</f>
        <v>46346</v>
      </c>
      <c r="G609" s="735">
        <f>F609+6</f>
        <v>46352</v>
      </c>
    </row>
    <row r="610" spans="1:9" s="733" customFormat="1" ht="16.5" customHeight="1">
      <c r="A610" s="737"/>
      <c r="B610" s="587" t="s">
        <v>2251</v>
      </c>
      <c r="C610" s="586"/>
      <c r="D610" s="725"/>
      <c r="E610" s="598">
        <f>F610-5</f>
        <v>46348</v>
      </c>
      <c r="F610" s="735">
        <f>F609+7</f>
        <v>46353</v>
      </c>
      <c r="G610" s="735">
        <f>F610+6</f>
        <v>46359</v>
      </c>
    </row>
    <row r="611" spans="1:9" s="733" customFormat="1" ht="15" customHeight="1">
      <c r="A611" s="736"/>
      <c r="B611" s="587" t="s">
        <v>2250</v>
      </c>
      <c r="C611" s="586"/>
      <c r="D611" s="725"/>
      <c r="E611" s="598">
        <f>F611-5</f>
        <v>46355</v>
      </c>
      <c r="F611" s="735">
        <f>F610+7</f>
        <v>46360</v>
      </c>
      <c r="G611" s="735">
        <f>F611+6</f>
        <v>46366</v>
      </c>
      <c r="H611" s="731"/>
    </row>
    <row r="612" spans="1:9" s="741" customFormat="1" ht="15">
      <c r="A612" s="746"/>
      <c r="B612" s="745"/>
      <c r="C612" s="744"/>
      <c r="D612" s="743"/>
      <c r="E612" s="743"/>
      <c r="F612" s="742"/>
      <c r="G612" s="742"/>
      <c r="H612" s="543"/>
      <c r="I612" s="733"/>
    </row>
    <row r="613" spans="1:9" s="733" customFormat="1" ht="15">
      <c r="A613" s="737"/>
      <c r="B613" s="579" t="s">
        <v>2215</v>
      </c>
      <c r="C613" s="578"/>
      <c r="D613" s="740" t="s">
        <v>455</v>
      </c>
      <c r="E613" s="739" t="s">
        <v>2025</v>
      </c>
      <c r="F613" s="738" t="s">
        <v>456</v>
      </c>
      <c r="G613" s="738" t="s">
        <v>210</v>
      </c>
      <c r="H613" s="543"/>
      <c r="I613" s="734"/>
    </row>
    <row r="614" spans="1:9" s="733" customFormat="1" ht="15">
      <c r="A614" s="737"/>
      <c r="B614" s="576"/>
      <c r="C614" s="575"/>
      <c r="D614" s="740"/>
      <c r="E614" s="739" t="s">
        <v>2024</v>
      </c>
      <c r="F614" s="738" t="s">
        <v>9</v>
      </c>
      <c r="G614" s="738" t="s">
        <v>10</v>
      </c>
    </row>
    <row r="615" spans="1:9" s="733" customFormat="1" ht="15">
      <c r="A615" s="737"/>
      <c r="B615" s="549" t="s">
        <v>2249</v>
      </c>
      <c r="C615" s="548"/>
      <c r="D615" s="725" t="s">
        <v>2248</v>
      </c>
      <c r="E615" s="598">
        <f>F615-5</f>
        <v>46325</v>
      </c>
      <c r="F615" s="735">
        <v>46330</v>
      </c>
      <c r="G615" s="735">
        <f>F615+3</f>
        <v>46333</v>
      </c>
    </row>
    <row r="616" spans="1:9" s="733" customFormat="1" ht="15">
      <c r="A616" s="737"/>
      <c r="B616" s="587" t="s">
        <v>2247</v>
      </c>
      <c r="C616" s="586"/>
      <c r="D616" s="725"/>
      <c r="E616" s="598">
        <f>F616-5</f>
        <v>46332</v>
      </c>
      <c r="F616" s="735">
        <f>F615+7</f>
        <v>46337</v>
      </c>
      <c r="G616" s="735">
        <f>F616+3</f>
        <v>46340</v>
      </c>
    </row>
    <row r="617" spans="1:9" s="733" customFormat="1" ht="15">
      <c r="A617" s="737"/>
      <c r="B617" s="587" t="s">
        <v>2246</v>
      </c>
      <c r="C617" s="586"/>
      <c r="D617" s="725"/>
      <c r="E617" s="598">
        <f>F617-5</f>
        <v>46339</v>
      </c>
      <c r="F617" s="735">
        <f>F616+7</f>
        <v>46344</v>
      </c>
      <c r="G617" s="735">
        <f>F617+3</f>
        <v>46347</v>
      </c>
      <c r="H617" s="731"/>
    </row>
    <row r="618" spans="1:9" s="733" customFormat="1" ht="15">
      <c r="A618" s="737"/>
      <c r="B618" s="587" t="s">
        <v>2245</v>
      </c>
      <c r="C618" s="586"/>
      <c r="D618" s="725"/>
      <c r="E618" s="598">
        <f>F618-5</f>
        <v>46346</v>
      </c>
      <c r="F618" s="735">
        <f>F617+7</f>
        <v>46351</v>
      </c>
      <c r="G618" s="735">
        <f>F618+3</f>
        <v>46354</v>
      </c>
      <c r="H618" s="543"/>
    </row>
    <row r="619" spans="1:9" s="733" customFormat="1" ht="15" customHeight="1">
      <c r="A619" s="736"/>
      <c r="B619" s="587" t="s">
        <v>2244</v>
      </c>
      <c r="C619" s="586"/>
      <c r="D619" s="725"/>
      <c r="E619" s="598">
        <f>F619-5</f>
        <v>46353</v>
      </c>
      <c r="F619" s="735">
        <f>F618+7</f>
        <v>46358</v>
      </c>
      <c r="G619" s="735">
        <f>F619+3</f>
        <v>46361</v>
      </c>
      <c r="H619" s="543"/>
      <c r="I619" s="734"/>
    </row>
    <row r="620" spans="1:9" s="731" customFormat="1" ht="15">
      <c r="A620" s="732" t="s">
        <v>128</v>
      </c>
      <c r="B620" s="732"/>
      <c r="C620" s="732"/>
      <c r="D620" s="732"/>
      <c r="E620" s="732"/>
      <c r="F620" s="732"/>
      <c r="G620" s="732"/>
      <c r="H620" s="543"/>
    </row>
    <row r="621" spans="1:9" s="636" customFormat="1" ht="15.75" customHeight="1">
      <c r="A621" s="730" t="s">
        <v>2243</v>
      </c>
      <c r="B621" s="730"/>
      <c r="C621" s="729"/>
      <c r="D621" s="728"/>
      <c r="E621" s="728"/>
      <c r="F621" s="727"/>
      <c r="G621" s="727"/>
    </row>
    <row r="622" spans="1:9" s="543" customFormat="1" ht="15">
      <c r="A622" s="702"/>
      <c r="B622" s="579" t="s">
        <v>2215</v>
      </c>
      <c r="C622" s="578"/>
      <c r="D622" s="708" t="s">
        <v>455</v>
      </c>
      <c r="E622" s="602" t="s">
        <v>2025</v>
      </c>
      <c r="F622" s="602" t="s">
        <v>456</v>
      </c>
      <c r="G622" s="602" t="s">
        <v>168</v>
      </c>
    </row>
    <row r="623" spans="1:9" s="543" customFormat="1" ht="15">
      <c r="A623" s="702"/>
      <c r="B623" s="576"/>
      <c r="C623" s="575"/>
      <c r="D623" s="705"/>
      <c r="E623" s="726" t="s">
        <v>2024</v>
      </c>
      <c r="F623" s="726" t="s">
        <v>9</v>
      </c>
      <c r="G623" s="726" t="s">
        <v>10</v>
      </c>
    </row>
    <row r="624" spans="1:9" s="543" customFormat="1" ht="15">
      <c r="A624" s="702"/>
      <c r="B624" s="549" t="s">
        <v>2242</v>
      </c>
      <c r="C624" s="548"/>
      <c r="D624" s="725" t="s">
        <v>2241</v>
      </c>
      <c r="E624" s="598">
        <f>F624-5</f>
        <v>46325</v>
      </c>
      <c r="F624" s="659">
        <v>46330</v>
      </c>
      <c r="G624" s="659">
        <f>F624+11</f>
        <v>46341</v>
      </c>
      <c r="H624" s="543" t="s">
        <v>103</v>
      </c>
    </row>
    <row r="625" spans="1:8" s="543" customFormat="1" ht="15">
      <c r="A625" s="702"/>
      <c r="B625" s="587" t="s">
        <v>2240</v>
      </c>
      <c r="C625" s="586"/>
      <c r="D625" s="725"/>
      <c r="E625" s="598">
        <f>F625-5</f>
        <v>46332</v>
      </c>
      <c r="F625" s="659">
        <f>F624+7</f>
        <v>46337</v>
      </c>
      <c r="G625" s="659">
        <f>F625+11</f>
        <v>46348</v>
      </c>
      <c r="H625" s="533"/>
    </row>
    <row r="626" spans="1:8" s="543" customFormat="1" ht="15">
      <c r="A626" s="702"/>
      <c r="B626" s="587" t="s">
        <v>2239</v>
      </c>
      <c r="C626" s="586"/>
      <c r="D626" s="725"/>
      <c r="E626" s="598">
        <f>F626-5</f>
        <v>46339</v>
      </c>
      <c r="F626" s="659">
        <f>F625+7</f>
        <v>46344</v>
      </c>
      <c r="G626" s="659">
        <f>F626+11</f>
        <v>46355</v>
      </c>
      <c r="H626" s="533"/>
    </row>
    <row r="627" spans="1:8" s="543" customFormat="1" ht="15">
      <c r="A627" s="702"/>
      <c r="B627" s="587" t="s">
        <v>2238</v>
      </c>
      <c r="C627" s="586"/>
      <c r="D627" s="725"/>
      <c r="E627" s="598">
        <f>F627-5</f>
        <v>46346</v>
      </c>
      <c r="F627" s="659">
        <f>F626+7</f>
        <v>46351</v>
      </c>
      <c r="G627" s="659">
        <f>F627+11</f>
        <v>46362</v>
      </c>
      <c r="H627" s="533"/>
    </row>
    <row r="628" spans="1:8" s="543" customFormat="1" ht="15">
      <c r="A628" s="702"/>
      <c r="B628" s="587" t="s">
        <v>2237</v>
      </c>
      <c r="C628" s="586"/>
      <c r="D628" s="725"/>
      <c r="E628" s="598">
        <f>F628-5</f>
        <v>46353</v>
      </c>
      <c r="F628" s="659">
        <f>F627+7</f>
        <v>46358</v>
      </c>
      <c r="G628" s="659">
        <f>F628+11</f>
        <v>46369</v>
      </c>
      <c r="H628" s="533"/>
    </row>
    <row r="629" spans="1:8" s="534" customFormat="1" ht="15">
      <c r="A629" s="716" t="s">
        <v>2236</v>
      </c>
      <c r="B629" s="716"/>
      <c r="C629" s="715"/>
      <c r="D629" s="714" t="s">
        <v>103</v>
      </c>
      <c r="E629" s="714"/>
      <c r="F629" s="713"/>
      <c r="G629" s="713"/>
    </row>
    <row r="630" spans="1:8" s="533" customFormat="1" ht="15">
      <c r="A630" s="702"/>
      <c r="B630" s="579" t="s">
        <v>2215</v>
      </c>
      <c r="C630" s="578"/>
      <c r="D630" s="718" t="s">
        <v>455</v>
      </c>
      <c r="E630" s="602" t="s">
        <v>2025</v>
      </c>
      <c r="F630" s="602" t="s">
        <v>456</v>
      </c>
      <c r="G630" s="602" t="s">
        <v>169</v>
      </c>
    </row>
    <row r="631" spans="1:8" s="533" customFormat="1" ht="15">
      <c r="A631" s="702"/>
      <c r="B631" s="576"/>
      <c r="C631" s="575"/>
      <c r="D631" s="718"/>
      <c r="E631" s="602" t="s">
        <v>2024</v>
      </c>
      <c r="F631" s="602" t="s">
        <v>9</v>
      </c>
      <c r="G631" s="602" t="s">
        <v>10</v>
      </c>
    </row>
    <row r="632" spans="1:8" s="533" customFormat="1" ht="15.75" customHeight="1">
      <c r="A632" s="702"/>
      <c r="B632" s="549" t="s">
        <v>2235</v>
      </c>
      <c r="C632" s="548"/>
      <c r="D632" s="717" t="s">
        <v>421</v>
      </c>
      <c r="E632" s="598">
        <f>F632-5</f>
        <v>46322</v>
      </c>
      <c r="F632" s="642">
        <v>46327</v>
      </c>
      <c r="G632" s="642">
        <f>F632+12</f>
        <v>46339</v>
      </c>
    </row>
    <row r="633" spans="1:8" s="533" customFormat="1" ht="15">
      <c r="A633" s="702"/>
      <c r="B633" s="587" t="s">
        <v>2234</v>
      </c>
      <c r="C633" s="586"/>
      <c r="D633" s="695"/>
      <c r="E633" s="598">
        <f>F633-5</f>
        <v>46329</v>
      </c>
      <c r="F633" s="642">
        <f>F632+7</f>
        <v>46334</v>
      </c>
      <c r="G633" s="642">
        <f>F633+12</f>
        <v>46346</v>
      </c>
      <c r="H633" s="543"/>
    </row>
    <row r="634" spans="1:8" s="533" customFormat="1" ht="15">
      <c r="A634" s="702"/>
      <c r="B634" s="587" t="s">
        <v>2233</v>
      </c>
      <c r="C634" s="586"/>
      <c r="D634" s="695"/>
      <c r="E634" s="598">
        <f>F634-5</f>
        <v>46336</v>
      </c>
      <c r="F634" s="642">
        <f>F633+7</f>
        <v>46341</v>
      </c>
      <c r="G634" s="642">
        <f>F634+12</f>
        <v>46353</v>
      </c>
      <c r="H634" s="543"/>
    </row>
    <row r="635" spans="1:8" s="533" customFormat="1" ht="15">
      <c r="A635" s="702"/>
      <c r="B635" s="587" t="s">
        <v>2232</v>
      </c>
      <c r="C635" s="586"/>
      <c r="D635" s="695"/>
      <c r="E635" s="598">
        <f>F635-5</f>
        <v>46343</v>
      </c>
      <c r="F635" s="642">
        <f>F634+7</f>
        <v>46348</v>
      </c>
      <c r="G635" s="642">
        <f>F635+12</f>
        <v>46360</v>
      </c>
      <c r="H635" s="543"/>
    </row>
    <row r="636" spans="1:8" s="533" customFormat="1" ht="15" customHeight="1">
      <c r="A636" s="702"/>
      <c r="B636" s="587" t="s">
        <v>2231</v>
      </c>
      <c r="C636" s="586"/>
      <c r="D636" s="694"/>
      <c r="E636" s="598">
        <f>F636-5</f>
        <v>46350</v>
      </c>
      <c r="F636" s="642">
        <f>F635+7</f>
        <v>46355</v>
      </c>
      <c r="G636" s="642">
        <f>F636+12</f>
        <v>46367</v>
      </c>
      <c r="H636" s="543"/>
    </row>
    <row r="637" spans="1:8" s="533" customFormat="1" ht="15" hidden="1" customHeight="1">
      <c r="A637" s="702"/>
      <c r="B637" s="724"/>
      <c r="C637" s="723"/>
      <c r="D637" s="722"/>
      <c r="E637" s="655"/>
      <c r="F637" s="721"/>
      <c r="G637" s="721"/>
      <c r="H637" s="543"/>
    </row>
    <row r="638" spans="1:8" s="533" customFormat="1" ht="15" hidden="1">
      <c r="A638" s="702"/>
      <c r="B638" s="720" t="s">
        <v>4</v>
      </c>
      <c r="C638" s="718" t="s">
        <v>5</v>
      </c>
      <c r="D638" s="718" t="s">
        <v>455</v>
      </c>
      <c r="E638" s="602" t="s">
        <v>2025</v>
      </c>
      <c r="F638" s="602" t="s">
        <v>456</v>
      </c>
      <c r="G638" s="602" t="s">
        <v>169</v>
      </c>
    </row>
    <row r="639" spans="1:8" s="533" customFormat="1" ht="15" hidden="1">
      <c r="A639" s="702"/>
      <c r="B639" s="720"/>
      <c r="C639" s="719"/>
      <c r="D639" s="718"/>
      <c r="E639" s="602" t="s">
        <v>2024</v>
      </c>
      <c r="F639" s="602" t="s">
        <v>9</v>
      </c>
      <c r="G639" s="602" t="s">
        <v>10</v>
      </c>
    </row>
    <row r="640" spans="1:8" s="533" customFormat="1" ht="15.75" hidden="1" customHeight="1">
      <c r="A640" s="702"/>
      <c r="B640" s="606"/>
      <c r="C640" s="606"/>
      <c r="D640" s="717" t="s">
        <v>398</v>
      </c>
      <c r="E640" s="598">
        <f>F640-5</f>
        <v>44008</v>
      </c>
      <c r="F640" s="642">
        <v>44013</v>
      </c>
      <c r="G640" s="642">
        <f>F640+10</f>
        <v>44023</v>
      </c>
    </row>
    <row r="641" spans="1:8" s="533" customFormat="1" ht="15" hidden="1">
      <c r="A641" s="702"/>
      <c r="B641" s="606"/>
      <c r="C641" s="606"/>
      <c r="D641" s="695"/>
      <c r="E641" s="598">
        <f>F641-5</f>
        <v>44015</v>
      </c>
      <c r="F641" s="642">
        <f>F640+7</f>
        <v>44020</v>
      </c>
      <c r="G641" s="642">
        <f>F641+10</f>
        <v>44030</v>
      </c>
      <c r="H641" s="543"/>
    </row>
    <row r="642" spans="1:8" s="533" customFormat="1" ht="15" hidden="1">
      <c r="A642" s="702"/>
      <c r="B642" s="606"/>
      <c r="C642" s="606"/>
      <c r="D642" s="695"/>
      <c r="E642" s="598">
        <f>F642-5</f>
        <v>44022</v>
      </c>
      <c r="F642" s="642">
        <f>F641+7</f>
        <v>44027</v>
      </c>
      <c r="G642" s="642">
        <f>F642+10</f>
        <v>44037</v>
      </c>
      <c r="H642" s="543"/>
    </row>
    <row r="643" spans="1:8" s="533" customFormat="1" ht="15" hidden="1">
      <c r="A643" s="702"/>
      <c r="B643" s="606"/>
      <c r="C643" s="606"/>
      <c r="D643" s="695"/>
      <c r="E643" s="598">
        <f>F643-5</f>
        <v>44029</v>
      </c>
      <c r="F643" s="642">
        <f>F642+7</f>
        <v>44034</v>
      </c>
      <c r="G643" s="642">
        <f>F643+10</f>
        <v>44044</v>
      </c>
      <c r="H643" s="543"/>
    </row>
    <row r="644" spans="1:8" s="533" customFormat="1" ht="15" hidden="1" customHeight="1">
      <c r="A644" s="702"/>
      <c r="B644" s="606"/>
      <c r="C644" s="606"/>
      <c r="D644" s="694"/>
      <c r="E644" s="598">
        <f>F644-5</f>
        <v>44036</v>
      </c>
      <c r="F644" s="642">
        <f>F643+7</f>
        <v>44041</v>
      </c>
      <c r="G644" s="642">
        <f>F644+10</f>
        <v>44051</v>
      </c>
      <c r="H644" s="543"/>
    </row>
    <row r="645" spans="1:8" s="533" customFormat="1" ht="15" hidden="1">
      <c r="A645" s="702"/>
      <c r="B645" s="720" t="s">
        <v>4</v>
      </c>
      <c r="C645" s="718" t="s">
        <v>5</v>
      </c>
      <c r="D645" s="718" t="s">
        <v>455</v>
      </c>
      <c r="E645" s="602" t="s">
        <v>2025</v>
      </c>
      <c r="F645" s="602" t="s">
        <v>456</v>
      </c>
      <c r="G645" s="602" t="s">
        <v>169</v>
      </c>
    </row>
    <row r="646" spans="1:8" s="533" customFormat="1" ht="15" hidden="1">
      <c r="A646" s="702"/>
      <c r="B646" s="720"/>
      <c r="C646" s="719"/>
      <c r="D646" s="718"/>
      <c r="E646" s="602" t="s">
        <v>2024</v>
      </c>
      <c r="F646" s="602" t="s">
        <v>9</v>
      </c>
      <c r="G646" s="602" t="s">
        <v>10</v>
      </c>
    </row>
    <row r="647" spans="1:8" s="533" customFormat="1" ht="15.75" hidden="1" customHeight="1">
      <c r="A647" s="702"/>
      <c r="B647" s="614" t="s">
        <v>2230</v>
      </c>
      <c r="C647" s="671" t="s">
        <v>2227</v>
      </c>
      <c r="D647" s="717" t="s">
        <v>2229</v>
      </c>
      <c r="E647" s="598">
        <f>F647-5</f>
        <v>43829</v>
      </c>
      <c r="F647" s="642">
        <v>43834</v>
      </c>
      <c r="G647" s="642">
        <f>F647+10</f>
        <v>43844</v>
      </c>
    </row>
    <row r="648" spans="1:8" s="533" customFormat="1" ht="15" hidden="1">
      <c r="A648" s="702"/>
      <c r="B648" s="614" t="s">
        <v>2228</v>
      </c>
      <c r="C648" s="606" t="s">
        <v>2227</v>
      </c>
      <c r="D648" s="695"/>
      <c r="E648" s="598">
        <f>F648-5</f>
        <v>43836</v>
      </c>
      <c r="F648" s="642">
        <f>F647+7</f>
        <v>43841</v>
      </c>
      <c r="G648" s="642">
        <f>F648+10</f>
        <v>43851</v>
      </c>
      <c r="H648" s="543"/>
    </row>
    <row r="649" spans="1:8" s="533" customFormat="1" ht="15" hidden="1">
      <c r="A649" s="702"/>
      <c r="B649" s="602" t="s">
        <v>2226</v>
      </c>
      <c r="C649" s="602" t="s">
        <v>2225</v>
      </c>
      <c r="D649" s="695"/>
      <c r="E649" s="598">
        <f>F649-5</f>
        <v>43843</v>
      </c>
      <c r="F649" s="642">
        <f>F648+7</f>
        <v>43848</v>
      </c>
      <c r="G649" s="642">
        <f>F649+10</f>
        <v>43858</v>
      </c>
      <c r="H649" s="543"/>
    </row>
    <row r="650" spans="1:8" s="533" customFormat="1" ht="15" hidden="1">
      <c r="A650" s="702"/>
      <c r="B650" s="614" t="s">
        <v>2224</v>
      </c>
      <c r="C650" s="606" t="s">
        <v>2223</v>
      </c>
      <c r="D650" s="695"/>
      <c r="E650" s="598">
        <f>F650-5</f>
        <v>43850</v>
      </c>
      <c r="F650" s="642">
        <f>F649+7</f>
        <v>43855</v>
      </c>
      <c r="G650" s="642">
        <f>F650+10</f>
        <v>43865</v>
      </c>
      <c r="H650" s="543"/>
    </row>
    <row r="651" spans="1:8" s="533" customFormat="1" ht="15" hidden="1" customHeight="1">
      <c r="A651" s="702"/>
      <c r="B651" s="614" t="s">
        <v>2046</v>
      </c>
      <c r="C651" s="606" t="s">
        <v>2043</v>
      </c>
      <c r="D651" s="694"/>
      <c r="E651" s="598">
        <f>F651-5</f>
        <v>43857</v>
      </c>
      <c r="F651" s="642">
        <f>F650+7</f>
        <v>43862</v>
      </c>
      <c r="G651" s="642">
        <f>F651+10</f>
        <v>43872</v>
      </c>
      <c r="H651" s="543"/>
    </row>
    <row r="652" spans="1:8" s="562" customFormat="1" ht="15" hidden="1">
      <c r="A652" s="716" t="s">
        <v>2222</v>
      </c>
      <c r="B652" s="716"/>
      <c r="C652" s="715"/>
      <c r="D652" s="714"/>
      <c r="E652" s="714"/>
      <c r="F652" s="713"/>
      <c r="G652" s="713"/>
    </row>
    <row r="653" spans="1:8" s="543" customFormat="1" ht="15" hidden="1">
      <c r="A653" s="702"/>
      <c r="B653" s="712" t="s">
        <v>2215</v>
      </c>
      <c r="C653" s="711"/>
      <c r="D653" s="708" t="s">
        <v>455</v>
      </c>
      <c r="E653" s="602" t="s">
        <v>2025</v>
      </c>
      <c r="F653" s="707" t="s">
        <v>456</v>
      </c>
      <c r="G653" s="706" t="s">
        <v>1140</v>
      </c>
    </row>
    <row r="654" spans="1:8" s="543" customFormat="1" ht="15" hidden="1">
      <c r="A654" s="702"/>
      <c r="B654" s="710"/>
      <c r="C654" s="709"/>
      <c r="D654" s="705"/>
      <c r="E654" s="602" t="s">
        <v>2024</v>
      </c>
      <c r="F654" s="704" t="s">
        <v>9</v>
      </c>
      <c r="G654" s="703" t="s">
        <v>10</v>
      </c>
    </row>
    <row r="655" spans="1:8" s="543" customFormat="1" ht="15" hidden="1">
      <c r="A655" s="702"/>
      <c r="B655" s="549" t="s">
        <v>2221</v>
      </c>
      <c r="C655" s="548"/>
      <c r="D655" s="633" t="s">
        <v>2220</v>
      </c>
      <c r="E655" s="701">
        <f>F655-4</f>
        <v>46081</v>
      </c>
      <c r="F655" s="700">
        <v>46085</v>
      </c>
      <c r="G655" s="700">
        <f>F655+22</f>
        <v>46107</v>
      </c>
    </row>
    <row r="656" spans="1:8" s="543" customFormat="1" ht="15" hidden="1">
      <c r="A656" s="702"/>
      <c r="B656" s="587" t="s">
        <v>2219</v>
      </c>
      <c r="C656" s="586"/>
      <c r="D656" s="633"/>
      <c r="E656" s="701">
        <f>F656-4</f>
        <v>46088</v>
      </c>
      <c r="F656" s="700">
        <f>F655+7</f>
        <v>46092</v>
      </c>
      <c r="G656" s="700">
        <f>F656+22</f>
        <v>46114</v>
      </c>
    </row>
    <row r="657" spans="1:8" s="543" customFormat="1" ht="15" hidden="1">
      <c r="A657" s="702"/>
      <c r="B657" s="587" t="s">
        <v>2218</v>
      </c>
      <c r="C657" s="586"/>
      <c r="D657" s="633"/>
      <c r="E657" s="701">
        <f>F657-4</f>
        <v>46095</v>
      </c>
      <c r="F657" s="700">
        <f>F656+7</f>
        <v>46099</v>
      </c>
      <c r="G657" s="700">
        <f>F657+22</f>
        <v>46121</v>
      </c>
    </row>
    <row r="658" spans="1:8" s="543" customFormat="1" ht="15" hidden="1">
      <c r="A658" s="702"/>
      <c r="B658" s="587" t="s">
        <v>2217</v>
      </c>
      <c r="C658" s="586"/>
      <c r="D658" s="633"/>
      <c r="E658" s="701">
        <f>F658-4</f>
        <v>46102</v>
      </c>
      <c r="F658" s="700">
        <f>F657+7</f>
        <v>46106</v>
      </c>
      <c r="G658" s="700">
        <f>F658+22</f>
        <v>46128</v>
      </c>
    </row>
    <row r="659" spans="1:8" s="543" customFormat="1" ht="15" hidden="1">
      <c r="A659" s="702"/>
      <c r="B659" s="587" t="s">
        <v>2216</v>
      </c>
      <c r="C659" s="586"/>
      <c r="D659" s="633"/>
      <c r="E659" s="701">
        <f>F659-4</f>
        <v>46109</v>
      </c>
      <c r="F659" s="700">
        <f>F658+7</f>
        <v>46113</v>
      </c>
      <c r="G659" s="700">
        <f>F659+22</f>
        <v>46135</v>
      </c>
    </row>
    <row r="660" spans="1:8" s="543" customFormat="1" ht="15" hidden="1">
      <c r="A660" s="702"/>
      <c r="B660" s="647" t="s">
        <v>2215</v>
      </c>
      <c r="C660" s="646"/>
      <c r="D660" s="708" t="s">
        <v>455</v>
      </c>
      <c r="E660" s="602" t="s">
        <v>2025</v>
      </c>
      <c r="F660" s="707" t="s">
        <v>456</v>
      </c>
      <c r="G660" s="706" t="s">
        <v>1140</v>
      </c>
    </row>
    <row r="661" spans="1:8" s="543" customFormat="1" ht="15" hidden="1">
      <c r="A661" s="702"/>
      <c r="B661" s="645"/>
      <c r="C661" s="644"/>
      <c r="D661" s="705"/>
      <c r="E661" s="602" t="s">
        <v>2024</v>
      </c>
      <c r="F661" s="704" t="s">
        <v>9</v>
      </c>
      <c r="G661" s="703" t="s">
        <v>10</v>
      </c>
    </row>
    <row r="662" spans="1:8" s="543" customFormat="1" ht="15" hidden="1">
      <c r="A662" s="702"/>
      <c r="B662" s="549" t="s">
        <v>2029</v>
      </c>
      <c r="C662" s="548"/>
      <c r="D662" s="633" t="s">
        <v>2198</v>
      </c>
      <c r="E662" s="701">
        <f>F662-4</f>
        <v>46053</v>
      </c>
      <c r="F662" s="700">
        <v>46057</v>
      </c>
      <c r="G662" s="700">
        <f>F662+22</f>
        <v>46079</v>
      </c>
    </row>
    <row r="663" spans="1:8" s="543" customFormat="1" ht="15" hidden="1">
      <c r="A663" s="702"/>
      <c r="B663" s="587" t="s">
        <v>2214</v>
      </c>
      <c r="C663" s="586"/>
      <c r="D663" s="633"/>
      <c r="E663" s="701">
        <f>F663-4</f>
        <v>46060</v>
      </c>
      <c r="F663" s="700">
        <f>F662+7</f>
        <v>46064</v>
      </c>
      <c r="G663" s="700">
        <f>F663+22</f>
        <v>46086</v>
      </c>
    </row>
    <row r="664" spans="1:8" s="543" customFormat="1" ht="15" hidden="1">
      <c r="A664" s="702"/>
      <c r="B664" s="587" t="s">
        <v>2213</v>
      </c>
      <c r="C664" s="586"/>
      <c r="D664" s="633"/>
      <c r="E664" s="701">
        <f>F664-4</f>
        <v>46067</v>
      </c>
      <c r="F664" s="700">
        <f>F663+7</f>
        <v>46071</v>
      </c>
      <c r="G664" s="700">
        <f>F664+22</f>
        <v>46093</v>
      </c>
    </row>
    <row r="665" spans="1:8" s="543" customFormat="1" ht="15" hidden="1">
      <c r="A665" s="702"/>
      <c r="B665" s="587" t="s">
        <v>2212</v>
      </c>
      <c r="C665" s="586"/>
      <c r="D665" s="633"/>
      <c r="E665" s="701">
        <f>F665-4</f>
        <v>46074</v>
      </c>
      <c r="F665" s="700">
        <f>F664+7</f>
        <v>46078</v>
      </c>
      <c r="G665" s="700">
        <f>F665+22</f>
        <v>46100</v>
      </c>
    </row>
    <row r="666" spans="1:8" s="543" customFormat="1" ht="15" hidden="1">
      <c r="A666" s="702"/>
      <c r="B666" s="587" t="s">
        <v>2211</v>
      </c>
      <c r="C666" s="586"/>
      <c r="D666" s="633"/>
      <c r="E666" s="701">
        <f>F666-4</f>
        <v>46081</v>
      </c>
      <c r="F666" s="700">
        <f>F665+7</f>
        <v>46085</v>
      </c>
      <c r="G666" s="700">
        <f>F666+22</f>
        <v>46107</v>
      </c>
    </row>
    <row r="667" spans="1:8" s="534" customFormat="1" ht="15.75" customHeight="1">
      <c r="A667" s="680" t="s">
        <v>2210</v>
      </c>
      <c r="B667" s="680"/>
      <c r="C667" s="699"/>
    </row>
    <row r="668" spans="1:8" s="533" customFormat="1" ht="15" hidden="1">
      <c r="A668" s="684"/>
      <c r="B668" s="609" t="s">
        <v>2209</v>
      </c>
      <c r="C668" s="698" t="s">
        <v>5</v>
      </c>
      <c r="D668" s="693" t="s">
        <v>455</v>
      </c>
      <c r="E668" s="573" t="s">
        <v>2025</v>
      </c>
      <c r="F668" s="573" t="s">
        <v>456</v>
      </c>
      <c r="G668" s="573" t="s">
        <v>2200</v>
      </c>
    </row>
    <row r="669" spans="1:8" s="533" customFormat="1" ht="15" hidden="1">
      <c r="A669" s="684"/>
      <c r="B669" s="608"/>
      <c r="C669" s="698"/>
      <c r="D669" s="692"/>
      <c r="E669" s="663" t="s">
        <v>2024</v>
      </c>
      <c r="F669" s="663" t="s">
        <v>9</v>
      </c>
      <c r="G669" s="663" t="s">
        <v>10</v>
      </c>
    </row>
    <row r="670" spans="1:8" s="533" customFormat="1" ht="15" hidden="1">
      <c r="A670" s="684"/>
      <c r="B670" s="614" t="s">
        <v>2204</v>
      </c>
      <c r="C670" s="606" t="s">
        <v>2208</v>
      </c>
      <c r="D670" s="697" t="s">
        <v>421</v>
      </c>
      <c r="E670" s="682">
        <f>F670-5</f>
        <v>44014</v>
      </c>
      <c r="F670" s="681">
        <v>44019</v>
      </c>
      <c r="G670" s="681">
        <f>F670+9</f>
        <v>44028</v>
      </c>
    </row>
    <row r="671" spans="1:8" s="533" customFormat="1" hidden="1">
      <c r="A671" s="684"/>
      <c r="B671" s="614" t="s">
        <v>2202</v>
      </c>
      <c r="C671" s="615" t="s">
        <v>2207</v>
      </c>
      <c r="D671" s="696"/>
      <c r="E671" s="682">
        <f>F671-5</f>
        <v>44021</v>
      </c>
      <c r="F671" s="681">
        <f>F670+7</f>
        <v>44026</v>
      </c>
      <c r="G671" s="681">
        <f>F671+8</f>
        <v>44034</v>
      </c>
      <c r="H671" s="686"/>
    </row>
    <row r="672" spans="1:8" s="533" customFormat="1" ht="15" hidden="1">
      <c r="A672" s="684"/>
      <c r="B672" s="614" t="s">
        <v>2206</v>
      </c>
      <c r="C672" s="615" t="s">
        <v>2205</v>
      </c>
      <c r="D672" s="696"/>
      <c r="E672" s="682">
        <f>F672-5</f>
        <v>44028</v>
      </c>
      <c r="F672" s="681">
        <f>F671+7</f>
        <v>44033</v>
      </c>
      <c r="G672" s="681">
        <f>F672+8</f>
        <v>44041</v>
      </c>
    </row>
    <row r="673" spans="1:8" s="533" customFormat="1" ht="15" hidden="1">
      <c r="A673" s="684"/>
      <c r="B673" s="614" t="s">
        <v>2204</v>
      </c>
      <c r="C673" s="615" t="s">
        <v>2203</v>
      </c>
      <c r="D673" s="695"/>
      <c r="E673" s="682">
        <f>F673-5</f>
        <v>44035</v>
      </c>
      <c r="F673" s="681">
        <f>F672+7</f>
        <v>44040</v>
      </c>
      <c r="G673" s="681">
        <f>F673+8</f>
        <v>44048</v>
      </c>
    </row>
    <row r="674" spans="1:8" s="533" customFormat="1" ht="15" hidden="1">
      <c r="A674" s="684"/>
      <c r="B674" s="614" t="s">
        <v>2202</v>
      </c>
      <c r="C674" s="615" t="s">
        <v>2201</v>
      </c>
      <c r="D674" s="694"/>
      <c r="E674" s="682">
        <f>F674-5</f>
        <v>44042</v>
      </c>
      <c r="F674" s="681">
        <f>F673+7</f>
        <v>44047</v>
      </c>
      <c r="G674" s="681">
        <f>F674+8</f>
        <v>44055</v>
      </c>
    </row>
    <row r="675" spans="1:8" s="533" customFormat="1" ht="15">
      <c r="A675" s="684"/>
      <c r="B675" s="579" t="s">
        <v>2026</v>
      </c>
      <c r="C675" s="578"/>
      <c r="D675" s="693" t="s">
        <v>455</v>
      </c>
      <c r="E675" s="573" t="s">
        <v>2025</v>
      </c>
      <c r="F675" s="573" t="s">
        <v>456</v>
      </c>
      <c r="G675" s="573" t="s">
        <v>2200</v>
      </c>
    </row>
    <row r="676" spans="1:8" s="533" customFormat="1" ht="15">
      <c r="A676" s="684"/>
      <c r="B676" s="576"/>
      <c r="C676" s="575"/>
      <c r="D676" s="692"/>
      <c r="E676" s="663" t="s">
        <v>2024</v>
      </c>
      <c r="F676" s="663" t="s">
        <v>9</v>
      </c>
      <c r="G676" s="663" t="s">
        <v>10</v>
      </c>
    </row>
    <row r="677" spans="1:8" s="533" customFormat="1" ht="15">
      <c r="A677" s="684"/>
      <c r="B677" s="549" t="s">
        <v>2199</v>
      </c>
      <c r="C677" s="548"/>
      <c r="D677" s="662" t="s">
        <v>2198</v>
      </c>
      <c r="E677" s="682">
        <f>F677-5</f>
        <v>46322</v>
      </c>
      <c r="F677" s="642">
        <v>46327</v>
      </c>
      <c r="G677" s="681">
        <f>F677+9</f>
        <v>46336</v>
      </c>
    </row>
    <row r="678" spans="1:8" s="533" customFormat="1">
      <c r="A678" s="684"/>
      <c r="B678" s="549" t="s">
        <v>2197</v>
      </c>
      <c r="C678" s="548"/>
      <c r="D678" s="661"/>
      <c r="E678" s="682">
        <f>F678-5</f>
        <v>46329</v>
      </c>
      <c r="F678" s="681">
        <f>F677+7</f>
        <v>46334</v>
      </c>
      <c r="G678" s="681">
        <f>F678+9</f>
        <v>46343</v>
      </c>
      <c r="H678" s="686"/>
    </row>
    <row r="679" spans="1:8" s="533" customFormat="1" ht="15">
      <c r="A679" s="684"/>
      <c r="B679" s="587" t="s">
        <v>2196</v>
      </c>
      <c r="C679" s="586"/>
      <c r="D679" s="661"/>
      <c r="E679" s="682">
        <f>F679-5</f>
        <v>46336</v>
      </c>
      <c r="F679" s="681">
        <f>F678+7</f>
        <v>46341</v>
      </c>
      <c r="G679" s="681">
        <f>F679+9</f>
        <v>46350</v>
      </c>
    </row>
    <row r="680" spans="1:8" s="533" customFormat="1" ht="15">
      <c r="A680" s="684"/>
      <c r="B680" s="587" t="s">
        <v>2195</v>
      </c>
      <c r="C680" s="586"/>
      <c r="D680" s="661"/>
      <c r="E680" s="682">
        <f>F680-5</f>
        <v>46343</v>
      </c>
      <c r="F680" s="681">
        <f>F679+7</f>
        <v>46348</v>
      </c>
      <c r="G680" s="681">
        <f>F680+9</f>
        <v>46357</v>
      </c>
    </row>
    <row r="681" spans="1:8" s="533" customFormat="1" ht="15" customHeight="1">
      <c r="A681" s="684"/>
      <c r="B681" s="587" t="s">
        <v>2194</v>
      </c>
      <c r="C681" s="586"/>
      <c r="D681" s="660"/>
      <c r="E681" s="682">
        <f>F681-5</f>
        <v>46350</v>
      </c>
      <c r="F681" s="681">
        <f>F680+7</f>
        <v>46355</v>
      </c>
      <c r="G681" s="681">
        <f>F681+9</f>
        <v>46364</v>
      </c>
    </row>
    <row r="682" spans="1:8" s="533" customFormat="1" ht="15" hidden="1" customHeight="1">
      <c r="A682" s="684"/>
      <c r="B682" s="609"/>
      <c r="C682" s="691"/>
      <c r="D682" s="661"/>
      <c r="E682" s="690" t="s">
        <v>2025</v>
      </c>
      <c r="F682" s="573" t="s">
        <v>456</v>
      </c>
      <c r="G682" s="689" t="e">
        <f>F682+8</f>
        <v>#VALUE!</v>
      </c>
    </row>
    <row r="683" spans="1:8" s="533" customFormat="1" ht="15" hidden="1" customHeight="1">
      <c r="A683" s="684"/>
      <c r="B683" s="608"/>
      <c r="C683" s="688"/>
      <c r="D683" s="661"/>
      <c r="E683" s="687" t="s">
        <v>2024</v>
      </c>
      <c r="F683" s="663" t="s">
        <v>9</v>
      </c>
      <c r="G683" s="681" t="e">
        <f>F683+8</f>
        <v>#VALUE!</v>
      </c>
    </row>
    <row r="684" spans="1:8" s="533" customFormat="1" ht="15" hidden="1" customHeight="1">
      <c r="A684" s="684"/>
      <c r="B684" s="606"/>
      <c r="C684" s="685"/>
      <c r="D684" s="661"/>
      <c r="E684" s="682">
        <f>F684-5</f>
        <v>43892</v>
      </c>
      <c r="F684" s="681">
        <v>43897</v>
      </c>
      <c r="G684" s="681">
        <f>F684+8</f>
        <v>43905</v>
      </c>
    </row>
    <row r="685" spans="1:8" s="533" customFormat="1" ht="15.75" hidden="1" customHeight="1">
      <c r="A685" s="684"/>
      <c r="B685" s="606"/>
      <c r="C685" s="683"/>
      <c r="D685" s="660"/>
      <c r="E685" s="682">
        <f>F685-5</f>
        <v>43899</v>
      </c>
      <c r="F685" s="681">
        <f>F684+7</f>
        <v>43904</v>
      </c>
      <c r="G685" s="681">
        <f>F685+8</f>
        <v>43912</v>
      </c>
      <c r="H685" s="686"/>
    </row>
    <row r="686" spans="1:8" s="533" customFormat="1" ht="15" hidden="1" customHeight="1">
      <c r="A686" s="684"/>
      <c r="B686" s="606"/>
      <c r="C686" s="685"/>
      <c r="D686" s="662"/>
      <c r="E686" s="682">
        <f>F686-5</f>
        <v>43906</v>
      </c>
      <c r="F686" s="681">
        <f>F685+7</f>
        <v>43911</v>
      </c>
      <c r="G686" s="681">
        <f>F686+8</f>
        <v>43919</v>
      </c>
    </row>
    <row r="687" spans="1:8" s="533" customFormat="1" ht="15" hidden="1" customHeight="1">
      <c r="A687" s="684"/>
      <c r="B687" s="606"/>
      <c r="C687" s="685"/>
      <c r="D687" s="661"/>
      <c r="E687" s="682">
        <f>F687-5</f>
        <v>43913</v>
      </c>
      <c r="F687" s="681">
        <f>F686+7</f>
        <v>43918</v>
      </c>
      <c r="G687" s="681">
        <f>F687+8</f>
        <v>43926</v>
      </c>
    </row>
    <row r="688" spans="1:8" s="533" customFormat="1" ht="15" hidden="1" customHeight="1">
      <c r="A688" s="684"/>
      <c r="B688" s="606"/>
      <c r="C688" s="683"/>
      <c r="D688" s="661"/>
      <c r="E688" s="682">
        <f>F688-5</f>
        <v>43920</v>
      </c>
      <c r="F688" s="681">
        <f>F687+7</f>
        <v>43925</v>
      </c>
      <c r="G688" s="681">
        <f>F688+8</f>
        <v>43933</v>
      </c>
    </row>
    <row r="689" spans="1:7" s="562" customFormat="1" ht="18" customHeight="1">
      <c r="A689" s="680" t="s">
        <v>2193</v>
      </c>
      <c r="B689" s="680"/>
      <c r="C689" s="612"/>
      <c r="D689" s="670"/>
      <c r="E689" s="610"/>
      <c r="F689" s="679"/>
      <c r="G689" s="679"/>
    </row>
    <row r="690" spans="1:7" s="543" customFormat="1" ht="18" hidden="1" customHeight="1">
      <c r="A690" s="603"/>
      <c r="B690" s="678" t="s">
        <v>2063</v>
      </c>
      <c r="C690" s="577" t="s">
        <v>5</v>
      </c>
      <c r="D690" s="577" t="s">
        <v>455</v>
      </c>
      <c r="E690" s="598" t="s">
        <v>2025</v>
      </c>
      <c r="F690" s="598" t="s">
        <v>456</v>
      </c>
      <c r="G690" s="598" t="s">
        <v>401</v>
      </c>
    </row>
    <row r="691" spans="1:7" s="543" customFormat="1" ht="18" hidden="1" customHeight="1">
      <c r="A691" s="603"/>
      <c r="B691" s="678"/>
      <c r="C691" s="607"/>
      <c r="D691" s="607"/>
      <c r="E691" s="598" t="s">
        <v>2024</v>
      </c>
      <c r="F691" s="598" t="s">
        <v>9</v>
      </c>
      <c r="G691" s="598" t="s">
        <v>10</v>
      </c>
    </row>
    <row r="692" spans="1:7" s="543" customFormat="1" ht="15" hidden="1">
      <c r="A692" s="533"/>
      <c r="B692" s="606"/>
      <c r="C692" s="606"/>
      <c r="D692" s="662" t="s">
        <v>2192</v>
      </c>
      <c r="E692" s="599">
        <f>F692-4</f>
        <v>45348</v>
      </c>
      <c r="F692" s="659">
        <v>45352</v>
      </c>
      <c r="G692" s="659">
        <f>F692+7</f>
        <v>45359</v>
      </c>
    </row>
    <row r="693" spans="1:7" s="543" customFormat="1" ht="15" hidden="1">
      <c r="A693" s="533"/>
      <c r="B693" s="606"/>
      <c r="C693" s="606"/>
      <c r="D693" s="661"/>
      <c r="E693" s="599">
        <f>F693-4</f>
        <v>45355</v>
      </c>
      <c r="F693" s="659">
        <f>F692+7</f>
        <v>45359</v>
      </c>
      <c r="G693" s="659">
        <f>F693+7</f>
        <v>45366</v>
      </c>
    </row>
    <row r="694" spans="1:7" s="543" customFormat="1" ht="15" hidden="1">
      <c r="A694" s="533"/>
      <c r="B694" s="614"/>
      <c r="C694" s="606"/>
      <c r="D694" s="661"/>
      <c r="E694" s="599">
        <f>F694-4</f>
        <v>45362</v>
      </c>
      <c r="F694" s="659">
        <f>F693+7</f>
        <v>45366</v>
      </c>
      <c r="G694" s="659">
        <f>F694+7</f>
        <v>45373</v>
      </c>
    </row>
    <row r="695" spans="1:7" s="543" customFormat="1" ht="15" hidden="1">
      <c r="A695" s="533"/>
      <c r="B695" s="606"/>
      <c r="C695" s="606"/>
      <c r="D695" s="661"/>
      <c r="E695" s="599">
        <f>F695-4</f>
        <v>45369</v>
      </c>
      <c r="F695" s="659">
        <f>F694+7</f>
        <v>45373</v>
      </c>
      <c r="G695" s="659">
        <f>F695+7</f>
        <v>45380</v>
      </c>
    </row>
    <row r="696" spans="1:7" s="543" customFormat="1" ht="15" hidden="1" customHeight="1">
      <c r="A696" s="533"/>
      <c r="B696" s="614"/>
      <c r="C696" s="606"/>
      <c r="D696" s="660"/>
      <c r="E696" s="599">
        <f>F696-4</f>
        <v>45376</v>
      </c>
      <c r="F696" s="659">
        <f>F695+7</f>
        <v>45380</v>
      </c>
      <c r="G696" s="659">
        <f>F696+7</f>
        <v>45387</v>
      </c>
    </row>
    <row r="697" spans="1:7" s="674" customFormat="1" ht="15">
      <c r="A697" s="677"/>
      <c r="B697" s="579" t="s">
        <v>2040</v>
      </c>
      <c r="C697" s="578"/>
      <c r="D697" s="676" t="s">
        <v>455</v>
      </c>
      <c r="E697" s="675" t="s">
        <v>2025</v>
      </c>
      <c r="F697" s="675" t="s">
        <v>456</v>
      </c>
      <c r="G697" s="675" t="s">
        <v>401</v>
      </c>
    </row>
    <row r="698" spans="1:7" s="543" customFormat="1" ht="15">
      <c r="A698" s="533"/>
      <c r="B698" s="576"/>
      <c r="C698" s="575"/>
      <c r="D698" s="630"/>
      <c r="E698" s="663" t="s">
        <v>2024</v>
      </c>
      <c r="F698" s="663" t="s">
        <v>9</v>
      </c>
      <c r="G698" s="663" t="s">
        <v>10</v>
      </c>
    </row>
    <row r="699" spans="1:7" s="543" customFormat="1" ht="15">
      <c r="A699" s="533"/>
      <c r="B699" s="549" t="s">
        <v>2191</v>
      </c>
      <c r="C699" s="548"/>
      <c r="D699" s="673" t="s">
        <v>2190</v>
      </c>
      <c r="E699" s="599">
        <f>F699-4</f>
        <v>46328</v>
      </c>
      <c r="F699" s="659">
        <v>46332</v>
      </c>
      <c r="G699" s="659">
        <f>F699+7</f>
        <v>46339</v>
      </c>
    </row>
    <row r="700" spans="1:7" s="543" customFormat="1" ht="15">
      <c r="A700" s="533"/>
      <c r="B700" s="587" t="s">
        <v>2189</v>
      </c>
      <c r="C700" s="586"/>
      <c r="D700" s="661"/>
      <c r="E700" s="599">
        <f>F700-4</f>
        <v>46335</v>
      </c>
      <c r="F700" s="659">
        <f>F699+7</f>
        <v>46339</v>
      </c>
      <c r="G700" s="659">
        <f>F700+7</f>
        <v>46346</v>
      </c>
    </row>
    <row r="701" spans="1:7" s="543" customFormat="1" ht="15">
      <c r="A701" s="533"/>
      <c r="B701" s="587" t="s">
        <v>2188</v>
      </c>
      <c r="C701" s="586"/>
      <c r="D701" s="661"/>
      <c r="E701" s="599">
        <f>F701-4</f>
        <v>46342</v>
      </c>
      <c r="F701" s="659">
        <f>F700+7</f>
        <v>46346</v>
      </c>
      <c r="G701" s="659">
        <f>F701+7</f>
        <v>46353</v>
      </c>
    </row>
    <row r="702" spans="1:7" s="543" customFormat="1" ht="15">
      <c r="A702" s="533"/>
      <c r="B702" s="587" t="s">
        <v>2187</v>
      </c>
      <c r="C702" s="586"/>
      <c r="D702" s="661"/>
      <c r="E702" s="599">
        <f>F702-4</f>
        <v>46349</v>
      </c>
      <c r="F702" s="659">
        <f>F701+7</f>
        <v>46353</v>
      </c>
      <c r="G702" s="659">
        <f>F702+7</f>
        <v>46360</v>
      </c>
    </row>
    <row r="703" spans="1:7" s="543" customFormat="1" ht="15" customHeight="1">
      <c r="A703" s="533"/>
      <c r="B703" s="587" t="s">
        <v>2186</v>
      </c>
      <c r="C703" s="586"/>
      <c r="D703" s="660"/>
      <c r="E703" s="599">
        <f>F703-4</f>
        <v>46356</v>
      </c>
      <c r="F703" s="659">
        <f>F702+7</f>
        <v>46360</v>
      </c>
      <c r="G703" s="659">
        <f>F703+7</f>
        <v>46367</v>
      </c>
    </row>
    <row r="704" spans="1:7" s="562" customFormat="1" ht="18" customHeight="1">
      <c r="A704" s="613" t="s">
        <v>2185</v>
      </c>
      <c r="B704" s="613"/>
      <c r="C704" s="613"/>
      <c r="D704" s="613"/>
      <c r="E704" s="613"/>
      <c r="F704" s="613"/>
      <c r="G704" s="613"/>
    </row>
    <row r="705" spans="1:7" s="543" customFormat="1" ht="18" customHeight="1">
      <c r="A705" s="603"/>
      <c r="B705" s="579" t="s">
        <v>2040</v>
      </c>
      <c r="C705" s="578"/>
      <c r="D705" s="577" t="s">
        <v>455</v>
      </c>
      <c r="E705" s="598" t="s">
        <v>2025</v>
      </c>
      <c r="F705" s="598" t="s">
        <v>456</v>
      </c>
      <c r="G705" s="598" t="s">
        <v>1909</v>
      </c>
    </row>
    <row r="706" spans="1:7" s="543" customFormat="1" ht="18" customHeight="1">
      <c r="A706" s="603"/>
      <c r="B706" s="576"/>
      <c r="C706" s="575"/>
      <c r="D706" s="607"/>
      <c r="E706" s="598" t="s">
        <v>2024</v>
      </c>
      <c r="F706" s="598" t="s">
        <v>9</v>
      </c>
      <c r="G706" s="598" t="s">
        <v>10</v>
      </c>
    </row>
    <row r="707" spans="1:7" s="543" customFormat="1" ht="17.25" customHeight="1">
      <c r="A707" s="603"/>
      <c r="B707" s="549" t="s">
        <v>2184</v>
      </c>
      <c r="C707" s="548"/>
      <c r="D707" s="600" t="s">
        <v>2183</v>
      </c>
      <c r="E707" s="598">
        <f>F707-5</f>
        <v>46327</v>
      </c>
      <c r="F707" s="659">
        <v>46332</v>
      </c>
      <c r="G707" s="642">
        <f>F707+11</f>
        <v>46343</v>
      </c>
    </row>
    <row r="708" spans="1:7" s="543" customFormat="1" ht="17.25" customHeight="1">
      <c r="A708" s="603"/>
      <c r="B708" s="587" t="s">
        <v>2182</v>
      </c>
      <c r="C708" s="586"/>
      <c r="D708" s="600"/>
      <c r="E708" s="598">
        <f>F708-5</f>
        <v>46334</v>
      </c>
      <c r="F708" s="642">
        <f>F707+7</f>
        <v>46339</v>
      </c>
      <c r="G708" s="642">
        <f>F708+11</f>
        <v>46350</v>
      </c>
    </row>
    <row r="709" spans="1:7" s="543" customFormat="1" ht="17.25" customHeight="1">
      <c r="A709" s="603"/>
      <c r="B709" s="587" t="s">
        <v>2181</v>
      </c>
      <c r="C709" s="586"/>
      <c r="D709" s="600"/>
      <c r="E709" s="598">
        <f>F709-5</f>
        <v>46341</v>
      </c>
      <c r="F709" s="642">
        <f>F708+7</f>
        <v>46346</v>
      </c>
      <c r="G709" s="642">
        <f>F709+11</f>
        <v>46357</v>
      </c>
    </row>
    <row r="710" spans="1:7" s="543" customFormat="1" ht="17.25" customHeight="1">
      <c r="A710" s="603"/>
      <c r="B710" s="587" t="s">
        <v>2180</v>
      </c>
      <c r="C710" s="586"/>
      <c r="D710" s="600"/>
      <c r="E710" s="598">
        <f>F710-5</f>
        <v>46348</v>
      </c>
      <c r="F710" s="642">
        <f>F709+7</f>
        <v>46353</v>
      </c>
      <c r="G710" s="642">
        <f>F710+11</f>
        <v>46364</v>
      </c>
    </row>
    <row r="711" spans="1:7" s="543" customFormat="1" ht="17.25" customHeight="1">
      <c r="B711" s="587" t="s">
        <v>2179</v>
      </c>
      <c r="C711" s="586"/>
      <c r="D711" s="600"/>
      <c r="E711" s="598">
        <f>F711-5</f>
        <v>46355</v>
      </c>
      <c r="F711" s="642">
        <f>F710+7</f>
        <v>46360</v>
      </c>
      <c r="G711" s="642">
        <f>F711+11</f>
        <v>46371</v>
      </c>
    </row>
    <row r="712" spans="1:7" s="562" customFormat="1" ht="18" customHeight="1">
      <c r="A712" s="613" t="s">
        <v>2171</v>
      </c>
      <c r="B712" s="613"/>
      <c r="C712" s="606"/>
      <c r="D712" s="670"/>
      <c r="E712" s="610"/>
      <c r="F712" s="610"/>
      <c r="G712" s="610"/>
    </row>
    <row r="713" spans="1:7" s="543" customFormat="1" ht="18" hidden="1" customHeight="1">
      <c r="A713" s="603"/>
      <c r="B713" s="672" t="s">
        <v>2063</v>
      </c>
      <c r="C713" s="577" t="s">
        <v>5</v>
      </c>
      <c r="D713" s="577" t="s">
        <v>455</v>
      </c>
      <c r="E713" s="598" t="s">
        <v>2025</v>
      </c>
      <c r="F713" s="598" t="s">
        <v>456</v>
      </c>
      <c r="G713" s="598" t="s">
        <v>1909</v>
      </c>
    </row>
    <row r="714" spans="1:7" s="543" customFormat="1" ht="18" hidden="1" customHeight="1">
      <c r="A714" s="603"/>
      <c r="B714" s="672"/>
      <c r="C714" s="607"/>
      <c r="D714" s="607"/>
      <c r="E714" s="598" t="s">
        <v>2024</v>
      </c>
      <c r="F714" s="598" t="s">
        <v>9</v>
      </c>
      <c r="G714" s="598" t="s">
        <v>10</v>
      </c>
    </row>
    <row r="715" spans="1:7" s="543" customFormat="1" ht="17.25" hidden="1" customHeight="1">
      <c r="A715" s="603"/>
      <c r="B715" s="614" t="s">
        <v>2173</v>
      </c>
      <c r="C715" s="671" t="s">
        <v>2178</v>
      </c>
      <c r="D715" s="600" t="s">
        <v>2169</v>
      </c>
      <c r="E715" s="598">
        <f>F715-5</f>
        <v>44775</v>
      </c>
      <c r="F715" s="642">
        <v>44780</v>
      </c>
      <c r="G715" s="642">
        <f>F715+11</f>
        <v>44791</v>
      </c>
    </row>
    <row r="716" spans="1:7" s="543" customFormat="1" ht="17.25" hidden="1" customHeight="1">
      <c r="A716" s="603"/>
      <c r="B716" s="614" t="s">
        <v>2177</v>
      </c>
      <c r="C716" s="671" t="s">
        <v>2176</v>
      </c>
      <c r="D716" s="600"/>
      <c r="E716" s="598">
        <f>F716-5</f>
        <v>44782</v>
      </c>
      <c r="F716" s="642">
        <f>F715+7</f>
        <v>44787</v>
      </c>
      <c r="G716" s="642">
        <f>F716+11</f>
        <v>44798</v>
      </c>
    </row>
    <row r="717" spans="1:7" s="543" customFormat="1" ht="17.25" hidden="1" customHeight="1">
      <c r="A717" s="603"/>
      <c r="B717" s="614" t="s">
        <v>2175</v>
      </c>
      <c r="C717" s="606" t="s">
        <v>2174</v>
      </c>
      <c r="D717" s="600"/>
      <c r="E717" s="598">
        <f>F717-5</f>
        <v>44789</v>
      </c>
      <c r="F717" s="642">
        <f>F716+7</f>
        <v>44794</v>
      </c>
      <c r="G717" s="642">
        <f>F717+11</f>
        <v>44805</v>
      </c>
    </row>
    <row r="718" spans="1:7" s="543" customFormat="1" ht="17.25" hidden="1" customHeight="1">
      <c r="A718" s="603"/>
      <c r="B718" s="614" t="s">
        <v>2053</v>
      </c>
      <c r="C718" s="606" t="s">
        <v>2096</v>
      </c>
      <c r="D718" s="600"/>
      <c r="E718" s="598">
        <f>F718-5</f>
        <v>44796</v>
      </c>
      <c r="F718" s="642">
        <f>F717+7</f>
        <v>44801</v>
      </c>
      <c r="G718" s="642">
        <f>F718+11</f>
        <v>44812</v>
      </c>
    </row>
    <row r="719" spans="1:7" s="543" customFormat="1" ht="17.25" hidden="1" customHeight="1">
      <c r="B719" s="614" t="s">
        <v>2173</v>
      </c>
      <c r="C719" s="606" t="s">
        <v>2172</v>
      </c>
      <c r="D719" s="600"/>
      <c r="E719" s="598">
        <f>F719-5</f>
        <v>44803</v>
      </c>
      <c r="F719" s="642">
        <f>F718+7</f>
        <v>44808</v>
      </c>
      <c r="G719" s="642">
        <f>F719+11</f>
        <v>44819</v>
      </c>
    </row>
    <row r="720" spans="1:7" s="543" customFormat="1" ht="18" customHeight="1">
      <c r="A720" s="603"/>
      <c r="B720" s="579" t="s">
        <v>2040</v>
      </c>
      <c r="C720" s="578"/>
      <c r="D720" s="577" t="s">
        <v>455</v>
      </c>
      <c r="E720" s="598" t="s">
        <v>2025</v>
      </c>
      <c r="F720" s="598" t="s">
        <v>456</v>
      </c>
      <c r="G720" s="598" t="s">
        <v>2171</v>
      </c>
    </row>
    <row r="721" spans="1:7" s="543" customFormat="1" ht="18" customHeight="1">
      <c r="A721" s="603"/>
      <c r="B721" s="576"/>
      <c r="C721" s="575"/>
      <c r="D721" s="607"/>
      <c r="E721" s="598" t="s">
        <v>2024</v>
      </c>
      <c r="F721" s="598" t="s">
        <v>9</v>
      </c>
      <c r="G721" s="598" t="s">
        <v>10</v>
      </c>
    </row>
    <row r="722" spans="1:7" s="543" customFormat="1" ht="17.25" customHeight="1">
      <c r="A722" s="603"/>
      <c r="B722" s="549" t="s">
        <v>2170</v>
      </c>
      <c r="C722" s="548"/>
      <c r="D722" s="600" t="s">
        <v>2169</v>
      </c>
      <c r="E722" s="598">
        <f>F722-5</f>
        <v>46322</v>
      </c>
      <c r="F722" s="642">
        <v>46327</v>
      </c>
      <c r="G722" s="642">
        <f>F722+11</f>
        <v>46338</v>
      </c>
    </row>
    <row r="723" spans="1:7" s="543" customFormat="1" ht="17.25" customHeight="1">
      <c r="A723" s="603"/>
      <c r="B723" s="587" t="s">
        <v>2168</v>
      </c>
      <c r="C723" s="586"/>
      <c r="D723" s="600"/>
      <c r="E723" s="598">
        <f>F723-5</f>
        <v>46329</v>
      </c>
      <c r="F723" s="642">
        <f>F722+7</f>
        <v>46334</v>
      </c>
      <c r="G723" s="642">
        <f>F723+11</f>
        <v>46345</v>
      </c>
    </row>
    <row r="724" spans="1:7" s="543" customFormat="1" ht="17.25" customHeight="1">
      <c r="A724" s="603"/>
      <c r="B724" s="587" t="s">
        <v>2167</v>
      </c>
      <c r="C724" s="586"/>
      <c r="D724" s="600"/>
      <c r="E724" s="598">
        <f>F724-5</f>
        <v>46336</v>
      </c>
      <c r="F724" s="642">
        <f>F723+7</f>
        <v>46341</v>
      </c>
      <c r="G724" s="642">
        <f>F724+11</f>
        <v>46352</v>
      </c>
    </row>
    <row r="725" spans="1:7" s="543" customFormat="1" ht="17.25" customHeight="1">
      <c r="A725" s="603"/>
      <c r="B725" s="587" t="s">
        <v>2166</v>
      </c>
      <c r="C725" s="586"/>
      <c r="D725" s="600"/>
      <c r="E725" s="598">
        <f>F725-5</f>
        <v>46343</v>
      </c>
      <c r="F725" s="642">
        <f>F724+7</f>
        <v>46348</v>
      </c>
      <c r="G725" s="642">
        <f>F725+11</f>
        <v>46359</v>
      </c>
    </row>
    <row r="726" spans="1:7" s="543" customFormat="1" ht="17.25" customHeight="1">
      <c r="B726" s="587" t="s">
        <v>2165</v>
      </c>
      <c r="C726" s="586"/>
      <c r="D726" s="600"/>
      <c r="E726" s="598">
        <f>F726-5</f>
        <v>46350</v>
      </c>
      <c r="F726" s="642">
        <f>F725+7</f>
        <v>46355</v>
      </c>
      <c r="G726" s="642">
        <f>F726+11</f>
        <v>46366</v>
      </c>
    </row>
    <row r="727" spans="1:7" s="562" customFormat="1" ht="18" hidden="1" customHeight="1">
      <c r="A727" s="613" t="s">
        <v>2164</v>
      </c>
      <c r="B727" s="613"/>
      <c r="C727" s="612"/>
      <c r="D727" s="670"/>
      <c r="E727" s="610"/>
      <c r="F727" s="610"/>
      <c r="G727" s="610"/>
    </row>
    <row r="728" spans="1:7" s="543" customFormat="1" ht="18" hidden="1" customHeight="1">
      <c r="A728" s="603"/>
      <c r="B728" s="669" t="s">
        <v>2063</v>
      </c>
      <c r="C728" s="577" t="s">
        <v>5</v>
      </c>
      <c r="D728" s="577" t="s">
        <v>455</v>
      </c>
      <c r="E728" s="598" t="s">
        <v>2025</v>
      </c>
      <c r="F728" s="598" t="s">
        <v>456</v>
      </c>
      <c r="G728" s="598" t="s">
        <v>2164</v>
      </c>
    </row>
    <row r="729" spans="1:7" s="543" customFormat="1" ht="18" hidden="1" customHeight="1">
      <c r="A729" s="603"/>
      <c r="B729" s="669"/>
      <c r="C729" s="607"/>
      <c r="D729" s="607"/>
      <c r="E729" s="598" t="s">
        <v>2024</v>
      </c>
      <c r="F729" s="598" t="s">
        <v>9</v>
      </c>
      <c r="G729" s="598" t="s">
        <v>10</v>
      </c>
    </row>
    <row r="730" spans="1:7" s="543" customFormat="1" ht="17.25" hidden="1" customHeight="1">
      <c r="A730" s="603"/>
      <c r="B730" s="614" t="s">
        <v>2163</v>
      </c>
      <c r="C730" s="606" t="s">
        <v>2162</v>
      </c>
      <c r="D730" s="662" t="s">
        <v>2099</v>
      </c>
      <c r="E730" s="598">
        <f>F730-5</f>
        <v>44923</v>
      </c>
      <c r="F730" s="642">
        <v>44928</v>
      </c>
      <c r="G730" s="642">
        <f>F730+9</f>
        <v>44937</v>
      </c>
    </row>
    <row r="731" spans="1:7" s="543" customFormat="1" ht="17.25" hidden="1" customHeight="1">
      <c r="A731" s="603"/>
      <c r="B731" s="614" t="s">
        <v>2161</v>
      </c>
      <c r="C731" s="606" t="s">
        <v>2160</v>
      </c>
      <c r="D731" s="661"/>
      <c r="E731" s="598">
        <f>F731-5</f>
        <v>44930</v>
      </c>
      <c r="F731" s="642">
        <f>F730+7</f>
        <v>44935</v>
      </c>
      <c r="G731" s="642">
        <f>F731+9</f>
        <v>44944</v>
      </c>
    </row>
    <row r="732" spans="1:7" s="543" customFormat="1" ht="17.25" hidden="1" customHeight="1">
      <c r="A732" s="603"/>
      <c r="B732" s="614" t="s">
        <v>2053</v>
      </c>
      <c r="C732" s="606" t="s">
        <v>2096</v>
      </c>
      <c r="D732" s="661"/>
      <c r="E732" s="598">
        <f>F732-5</f>
        <v>44937</v>
      </c>
      <c r="F732" s="642">
        <f>F731+7</f>
        <v>44942</v>
      </c>
      <c r="G732" s="642">
        <f>F732+9</f>
        <v>44951</v>
      </c>
    </row>
    <row r="733" spans="1:7" s="543" customFormat="1" ht="17.25" hidden="1" customHeight="1">
      <c r="A733" s="603"/>
      <c r="B733" s="614" t="s">
        <v>2053</v>
      </c>
      <c r="C733" s="606" t="s">
        <v>2096</v>
      </c>
      <c r="D733" s="661"/>
      <c r="E733" s="598">
        <f>F733-5</f>
        <v>44944</v>
      </c>
      <c r="F733" s="642">
        <f>F732+7</f>
        <v>44949</v>
      </c>
      <c r="G733" s="642">
        <f>F733+9</f>
        <v>44958</v>
      </c>
    </row>
    <row r="734" spans="1:7" s="543" customFormat="1" ht="17.25" hidden="1" customHeight="1">
      <c r="A734" s="603"/>
      <c r="B734" s="614" t="s">
        <v>2053</v>
      </c>
      <c r="C734" s="606" t="s">
        <v>2096</v>
      </c>
      <c r="D734" s="660"/>
      <c r="E734" s="598">
        <f>F734-5</f>
        <v>44951</v>
      </c>
      <c r="F734" s="642">
        <f>F733+7</f>
        <v>44956</v>
      </c>
      <c r="G734" s="642">
        <f>F734+9</f>
        <v>44965</v>
      </c>
    </row>
    <row r="735" spans="1:7" s="636" customFormat="1" ht="15">
      <c r="A735" s="625" t="s">
        <v>2159</v>
      </c>
      <c r="B735" s="668"/>
      <c r="E735" s="667"/>
      <c r="F735" s="666"/>
      <c r="G735" s="666"/>
    </row>
    <row r="736" spans="1:7" s="543" customFormat="1" ht="15" customHeight="1">
      <c r="A736" s="533"/>
      <c r="B736" s="579" t="s">
        <v>2040</v>
      </c>
      <c r="C736" s="578"/>
      <c r="D736" s="577" t="s">
        <v>455</v>
      </c>
      <c r="E736" s="573" t="s">
        <v>2158</v>
      </c>
      <c r="F736" s="573" t="s">
        <v>456</v>
      </c>
      <c r="G736" s="573" t="s">
        <v>351</v>
      </c>
    </row>
    <row r="737" spans="1:7" s="543" customFormat="1" ht="15">
      <c r="A737" s="533"/>
      <c r="B737" s="576"/>
      <c r="C737" s="575"/>
      <c r="D737" s="607"/>
      <c r="E737" s="663" t="s">
        <v>2024</v>
      </c>
      <c r="F737" s="663" t="s">
        <v>9</v>
      </c>
      <c r="G737" s="663" t="s">
        <v>10</v>
      </c>
    </row>
    <row r="738" spans="1:7" s="543" customFormat="1" ht="15">
      <c r="A738" s="533"/>
      <c r="B738" s="549" t="s">
        <v>2157</v>
      </c>
      <c r="C738" s="548"/>
      <c r="D738" s="662" t="s">
        <v>2135</v>
      </c>
      <c r="E738" s="598">
        <f>F738-3</f>
        <v>46328</v>
      </c>
      <c r="F738" s="659">
        <v>46331</v>
      </c>
      <c r="G738" s="659">
        <f>F738+21</f>
        <v>46352</v>
      </c>
    </row>
    <row r="739" spans="1:7" s="543" customFormat="1" ht="15">
      <c r="A739" s="533"/>
      <c r="B739" s="587" t="s">
        <v>2156</v>
      </c>
      <c r="C739" s="586"/>
      <c r="D739" s="661"/>
      <c r="E739" s="598">
        <f>F739-3</f>
        <v>46335</v>
      </c>
      <c r="F739" s="659">
        <f>F738+7</f>
        <v>46338</v>
      </c>
      <c r="G739" s="659">
        <f>F739+21</f>
        <v>46359</v>
      </c>
    </row>
    <row r="740" spans="1:7" s="543" customFormat="1" ht="15">
      <c r="A740" s="533"/>
      <c r="B740" s="587" t="s">
        <v>2155</v>
      </c>
      <c r="C740" s="586"/>
      <c r="D740" s="661"/>
      <c r="E740" s="598">
        <f>F740-3</f>
        <v>46342</v>
      </c>
      <c r="F740" s="659">
        <f>F739+7</f>
        <v>46345</v>
      </c>
      <c r="G740" s="659">
        <f>F740+21</f>
        <v>46366</v>
      </c>
    </row>
    <row r="741" spans="1:7" s="543" customFormat="1" ht="15">
      <c r="A741" s="533"/>
      <c r="B741" s="587" t="s">
        <v>2154</v>
      </c>
      <c r="C741" s="586"/>
      <c r="D741" s="661"/>
      <c r="E741" s="598">
        <f>F741-3</f>
        <v>46349</v>
      </c>
      <c r="F741" s="659">
        <f>F740+7</f>
        <v>46352</v>
      </c>
      <c r="G741" s="659">
        <f>F741+21</f>
        <v>46373</v>
      </c>
    </row>
    <row r="742" spans="1:7" s="543" customFormat="1" ht="15">
      <c r="A742" s="533"/>
      <c r="B742" s="587" t="s">
        <v>2053</v>
      </c>
      <c r="C742" s="586"/>
      <c r="D742" s="660"/>
      <c r="E742" s="598">
        <f>F742-3</f>
        <v>46356</v>
      </c>
      <c r="F742" s="659">
        <f>F741+7</f>
        <v>46359</v>
      </c>
      <c r="G742" s="659">
        <f>F742+21</f>
        <v>46380</v>
      </c>
    </row>
    <row r="743" spans="1:7" s="543" customFormat="1" ht="15" customHeight="1">
      <c r="A743" s="533"/>
      <c r="B743" s="579" t="s">
        <v>2040</v>
      </c>
      <c r="C743" s="578"/>
      <c r="D743" s="577" t="s">
        <v>455</v>
      </c>
      <c r="E743" s="573" t="s">
        <v>2025</v>
      </c>
      <c r="F743" s="573" t="s">
        <v>456</v>
      </c>
      <c r="G743" s="573" t="s">
        <v>351</v>
      </c>
    </row>
    <row r="744" spans="1:7" s="543" customFormat="1" ht="15">
      <c r="A744" s="533"/>
      <c r="B744" s="576"/>
      <c r="C744" s="575"/>
      <c r="D744" s="630"/>
      <c r="E744" s="663" t="s">
        <v>2024</v>
      </c>
      <c r="F744" s="663" t="s">
        <v>9</v>
      </c>
      <c r="G744" s="663" t="s">
        <v>10</v>
      </c>
    </row>
    <row r="745" spans="1:7" s="543" customFormat="1" ht="15">
      <c r="A745" s="533"/>
      <c r="B745" s="549" t="s">
        <v>2153</v>
      </c>
      <c r="C745" s="548"/>
      <c r="D745" s="662" t="s">
        <v>2152</v>
      </c>
      <c r="E745" s="598">
        <f>F745-5</f>
        <v>46324</v>
      </c>
      <c r="F745" s="659">
        <v>46329</v>
      </c>
      <c r="G745" s="659">
        <f>F745+21</f>
        <v>46350</v>
      </c>
    </row>
    <row r="746" spans="1:7" s="543" customFormat="1" ht="15">
      <c r="A746" s="533"/>
      <c r="B746" s="587" t="s">
        <v>2151</v>
      </c>
      <c r="C746" s="586"/>
      <c r="D746" s="661"/>
      <c r="E746" s="598">
        <f>F746-5</f>
        <v>46331</v>
      </c>
      <c r="F746" s="659">
        <f>F745+7</f>
        <v>46336</v>
      </c>
      <c r="G746" s="659">
        <f>F746+21</f>
        <v>46357</v>
      </c>
    </row>
    <row r="747" spans="1:7" s="543" customFormat="1" ht="15">
      <c r="A747" s="533"/>
      <c r="B747" s="587" t="s">
        <v>2150</v>
      </c>
      <c r="C747" s="586"/>
      <c r="D747" s="661"/>
      <c r="E747" s="598">
        <f>F747-5</f>
        <v>46338</v>
      </c>
      <c r="F747" s="659">
        <f>F746+7</f>
        <v>46343</v>
      </c>
      <c r="G747" s="659">
        <f>F747+21</f>
        <v>46364</v>
      </c>
    </row>
    <row r="748" spans="1:7" s="543" customFormat="1" ht="15">
      <c r="A748" s="533"/>
      <c r="B748" s="587" t="s">
        <v>2149</v>
      </c>
      <c r="C748" s="586"/>
      <c r="D748" s="661"/>
      <c r="E748" s="598">
        <f>F748-5</f>
        <v>46345</v>
      </c>
      <c r="F748" s="659">
        <f>F747+7</f>
        <v>46350</v>
      </c>
      <c r="G748" s="659">
        <f>F748+21</f>
        <v>46371</v>
      </c>
    </row>
    <row r="749" spans="1:7" s="543" customFormat="1" ht="15">
      <c r="A749" s="533"/>
      <c r="B749" s="587" t="s">
        <v>2148</v>
      </c>
      <c r="C749" s="586"/>
      <c r="D749" s="660"/>
      <c r="E749" s="598">
        <f>F749-5</f>
        <v>46352</v>
      </c>
      <c r="F749" s="659">
        <f>F748+7</f>
        <v>46357</v>
      </c>
      <c r="G749" s="659">
        <f>F749+21</f>
        <v>46378</v>
      </c>
    </row>
    <row r="750" spans="1:7" s="543" customFormat="1" ht="15" hidden="1" customHeight="1">
      <c r="A750" s="533"/>
      <c r="B750" s="665" t="s">
        <v>2063</v>
      </c>
      <c r="C750" s="577" t="s">
        <v>5</v>
      </c>
      <c r="D750" s="577" t="s">
        <v>455</v>
      </c>
      <c r="E750" s="573" t="s">
        <v>2025</v>
      </c>
      <c r="F750" s="573" t="s">
        <v>456</v>
      </c>
      <c r="G750" s="573" t="s">
        <v>351</v>
      </c>
    </row>
    <row r="751" spans="1:7" s="543" customFormat="1" ht="15" hidden="1">
      <c r="A751" s="533"/>
      <c r="B751" s="664"/>
      <c r="C751" s="630"/>
      <c r="D751" s="630"/>
      <c r="E751" s="663" t="s">
        <v>2024</v>
      </c>
      <c r="F751" s="663" t="s">
        <v>9</v>
      </c>
      <c r="G751" s="663" t="s">
        <v>10</v>
      </c>
    </row>
    <row r="752" spans="1:7" s="543" customFormat="1" ht="15" hidden="1">
      <c r="A752" s="533"/>
      <c r="B752" s="614" t="s">
        <v>2147</v>
      </c>
      <c r="C752" s="606" t="s">
        <v>2146</v>
      </c>
      <c r="D752" s="662" t="s">
        <v>2137</v>
      </c>
      <c r="E752" s="598">
        <f>F752-3</f>
        <v>45381</v>
      </c>
      <c r="F752" s="659">
        <v>45384</v>
      </c>
      <c r="G752" s="659">
        <f>F752+21</f>
        <v>45405</v>
      </c>
    </row>
    <row r="753" spans="1:7" s="543" customFormat="1" ht="15" hidden="1">
      <c r="A753" s="533"/>
      <c r="B753" s="619" t="s">
        <v>2145</v>
      </c>
      <c r="C753" s="615" t="s">
        <v>2144</v>
      </c>
      <c r="D753" s="661"/>
      <c r="E753" s="598">
        <f>F753-3</f>
        <v>45388</v>
      </c>
      <c r="F753" s="659">
        <f>F752+7</f>
        <v>45391</v>
      </c>
      <c r="G753" s="659">
        <f>F753+21</f>
        <v>45412</v>
      </c>
    </row>
    <row r="754" spans="1:7" s="543" customFormat="1" ht="15" hidden="1">
      <c r="A754" s="533"/>
      <c r="B754" s="614" t="s">
        <v>2143</v>
      </c>
      <c r="C754" s="606" t="s">
        <v>2142</v>
      </c>
      <c r="D754" s="661"/>
      <c r="E754" s="598">
        <f>F754-3</f>
        <v>45395</v>
      </c>
      <c r="F754" s="659">
        <f>F753+7</f>
        <v>45398</v>
      </c>
      <c r="G754" s="659">
        <f>F754+21</f>
        <v>45419</v>
      </c>
    </row>
    <row r="755" spans="1:7" s="543" customFormat="1" ht="15" hidden="1">
      <c r="A755" s="533"/>
      <c r="B755" s="614" t="s">
        <v>2141</v>
      </c>
      <c r="C755" s="606" t="s">
        <v>2140</v>
      </c>
      <c r="D755" s="661"/>
      <c r="E755" s="598">
        <f>F755-3</f>
        <v>45402</v>
      </c>
      <c r="F755" s="659">
        <f>F754+7</f>
        <v>45405</v>
      </c>
      <c r="G755" s="659">
        <f>F755+21</f>
        <v>45426</v>
      </c>
    </row>
    <row r="756" spans="1:7" s="543" customFormat="1" ht="15" hidden="1">
      <c r="A756" s="533"/>
      <c r="B756" s="614" t="s">
        <v>2090</v>
      </c>
      <c r="C756" s="606" t="s">
        <v>2139</v>
      </c>
      <c r="D756" s="660"/>
      <c r="E756" s="598">
        <f>F756-3</f>
        <v>45409</v>
      </c>
      <c r="F756" s="659">
        <f>F755+7</f>
        <v>45412</v>
      </c>
      <c r="G756" s="659">
        <f>F756+21</f>
        <v>45433</v>
      </c>
    </row>
    <row r="757" spans="1:7" s="543" customFormat="1" ht="15">
      <c r="A757" s="533"/>
      <c r="B757" s="658"/>
      <c r="C757" s="657"/>
      <c r="D757" s="656"/>
      <c r="E757" s="655"/>
      <c r="F757" s="654"/>
      <c r="G757" s="654"/>
    </row>
    <row r="758" spans="1:7" s="650" customFormat="1" ht="18" customHeight="1">
      <c r="A758" s="613" t="s">
        <v>2138</v>
      </c>
      <c r="B758" s="613"/>
      <c r="C758" s="653"/>
      <c r="D758" s="652"/>
      <c r="E758" s="651"/>
      <c r="F758" s="651"/>
      <c r="G758" s="651"/>
    </row>
    <row r="759" spans="1:7" s="543" customFormat="1" ht="18" hidden="1" customHeight="1">
      <c r="A759" s="603"/>
      <c r="B759" s="649" t="s">
        <v>4</v>
      </c>
      <c r="C759" s="577" t="s">
        <v>5</v>
      </c>
      <c r="D759" s="577" t="s">
        <v>455</v>
      </c>
      <c r="E759" s="598" t="s">
        <v>2025</v>
      </c>
      <c r="F759" s="598" t="s">
        <v>456</v>
      </c>
      <c r="G759" s="598" t="s">
        <v>215</v>
      </c>
    </row>
    <row r="760" spans="1:7" s="543" customFormat="1" ht="18" hidden="1" customHeight="1">
      <c r="A760" s="603"/>
      <c r="B760" s="648"/>
      <c r="C760" s="607"/>
      <c r="D760" s="607"/>
      <c r="E760" s="598" t="s">
        <v>2024</v>
      </c>
      <c r="F760" s="598" t="s">
        <v>9</v>
      </c>
      <c r="G760" s="598" t="s">
        <v>10</v>
      </c>
    </row>
    <row r="761" spans="1:7" s="543" customFormat="1" ht="17.25" hidden="1" customHeight="1">
      <c r="A761" s="603"/>
      <c r="B761" s="606"/>
      <c r="C761" s="606"/>
      <c r="D761" s="600" t="s">
        <v>2137</v>
      </c>
      <c r="E761" s="598">
        <f>F761-5</f>
        <v>43739</v>
      </c>
      <c r="F761" s="642">
        <v>43744</v>
      </c>
      <c r="G761" s="642">
        <f>F761+18</f>
        <v>43762</v>
      </c>
    </row>
    <row r="762" spans="1:7" s="543" customFormat="1" ht="17.25" hidden="1" customHeight="1">
      <c r="A762" s="603"/>
      <c r="B762" s="606"/>
      <c r="C762" s="606"/>
      <c r="D762" s="600"/>
      <c r="E762" s="598">
        <f>F762-5</f>
        <v>43746</v>
      </c>
      <c r="F762" s="642">
        <f>F761+7</f>
        <v>43751</v>
      </c>
      <c r="G762" s="642">
        <f>F762+18</f>
        <v>43769</v>
      </c>
    </row>
    <row r="763" spans="1:7" s="543" customFormat="1" ht="17.25" hidden="1" customHeight="1">
      <c r="A763" s="603"/>
      <c r="B763" s="606"/>
      <c r="C763" s="606"/>
      <c r="D763" s="600"/>
      <c r="E763" s="598">
        <f>F763-5</f>
        <v>43753</v>
      </c>
      <c r="F763" s="642">
        <f>F762+7</f>
        <v>43758</v>
      </c>
      <c r="G763" s="642">
        <f>F763+18</f>
        <v>43776</v>
      </c>
    </row>
    <row r="764" spans="1:7" s="543" customFormat="1" ht="17.25" hidden="1" customHeight="1">
      <c r="A764" s="603"/>
      <c r="B764" s="606"/>
      <c r="C764" s="606"/>
      <c r="D764" s="600"/>
      <c r="E764" s="598">
        <f>F764-5</f>
        <v>43760</v>
      </c>
      <c r="F764" s="642">
        <f>F763+7</f>
        <v>43765</v>
      </c>
      <c r="G764" s="642">
        <f>F764+18</f>
        <v>43783</v>
      </c>
    </row>
    <row r="765" spans="1:7" s="543" customFormat="1" ht="17.25" hidden="1" customHeight="1">
      <c r="B765" s="606"/>
      <c r="C765" s="615"/>
      <c r="D765" s="600"/>
      <c r="E765" s="598">
        <f>F765-5</f>
        <v>43767</v>
      </c>
      <c r="F765" s="642">
        <f>F764+7</f>
        <v>43772</v>
      </c>
      <c r="G765" s="642">
        <f>F765+18</f>
        <v>43790</v>
      </c>
    </row>
    <row r="766" spans="1:7" s="543" customFormat="1" ht="18" customHeight="1">
      <c r="A766" s="603"/>
      <c r="B766" s="579" t="s">
        <v>2040</v>
      </c>
      <c r="C766" s="578"/>
      <c r="D766" s="577" t="s">
        <v>455</v>
      </c>
      <c r="E766" s="598" t="s">
        <v>2025</v>
      </c>
      <c r="F766" s="598" t="s">
        <v>456</v>
      </c>
      <c r="G766" s="598" t="s">
        <v>215</v>
      </c>
    </row>
    <row r="767" spans="1:7" s="543" customFormat="1" ht="20.25" customHeight="1">
      <c r="A767" s="603"/>
      <c r="B767" s="576"/>
      <c r="C767" s="575"/>
      <c r="D767" s="607"/>
      <c r="E767" s="598" t="s">
        <v>2024</v>
      </c>
      <c r="F767" s="598" t="s">
        <v>9</v>
      </c>
      <c r="G767" s="598" t="s">
        <v>10</v>
      </c>
    </row>
    <row r="768" spans="1:7" s="543" customFormat="1" ht="17.25" customHeight="1">
      <c r="A768" s="603"/>
      <c r="B768" s="549" t="s">
        <v>2136</v>
      </c>
      <c r="C768" s="548"/>
      <c r="D768" s="600" t="s">
        <v>2135</v>
      </c>
      <c r="E768" s="598">
        <f>F768-4</f>
        <v>46324</v>
      </c>
      <c r="F768" s="642">
        <v>46328</v>
      </c>
      <c r="G768" s="642">
        <f>F768+18</f>
        <v>46346</v>
      </c>
    </row>
    <row r="769" spans="1:8" s="543" customFormat="1" ht="17.25" customHeight="1">
      <c r="A769" s="603"/>
      <c r="B769" s="587" t="s">
        <v>2134</v>
      </c>
      <c r="C769" s="586"/>
      <c r="D769" s="600"/>
      <c r="E769" s="598">
        <f>F769-4</f>
        <v>46331</v>
      </c>
      <c r="F769" s="642">
        <f>F768+7</f>
        <v>46335</v>
      </c>
      <c r="G769" s="642">
        <f>F769+18</f>
        <v>46353</v>
      </c>
    </row>
    <row r="770" spans="1:8" s="543" customFormat="1" ht="17.25" customHeight="1">
      <c r="A770" s="603"/>
      <c r="B770" s="587" t="s">
        <v>2133</v>
      </c>
      <c r="C770" s="586"/>
      <c r="D770" s="600"/>
      <c r="E770" s="598">
        <f>F770-4</f>
        <v>46338</v>
      </c>
      <c r="F770" s="642">
        <f>F769+7</f>
        <v>46342</v>
      </c>
      <c r="G770" s="642">
        <f>F770+18</f>
        <v>46360</v>
      </c>
      <c r="H770" s="643"/>
    </row>
    <row r="771" spans="1:8" s="543" customFormat="1" ht="17.25" customHeight="1">
      <c r="A771" s="603"/>
      <c r="B771" s="587" t="s">
        <v>2132</v>
      </c>
      <c r="C771" s="586"/>
      <c r="D771" s="600"/>
      <c r="E771" s="598">
        <f>F771-4</f>
        <v>46345</v>
      </c>
      <c r="F771" s="642">
        <f>F770+7</f>
        <v>46349</v>
      </c>
      <c r="G771" s="642">
        <f>F771+18</f>
        <v>46367</v>
      </c>
    </row>
    <row r="772" spans="1:8" s="543" customFormat="1" ht="17.25" customHeight="1">
      <c r="B772" s="587" t="s">
        <v>2131</v>
      </c>
      <c r="C772" s="586"/>
      <c r="D772" s="600"/>
      <c r="E772" s="598">
        <f>F772-4</f>
        <v>46352</v>
      </c>
      <c r="F772" s="642">
        <f>F771+7</f>
        <v>46356</v>
      </c>
      <c r="G772" s="642">
        <f>F772+18</f>
        <v>46374</v>
      </c>
    </row>
    <row r="773" spans="1:8" s="543" customFormat="1" ht="18" hidden="1" customHeight="1">
      <c r="A773" s="603"/>
      <c r="B773" s="647" t="s">
        <v>2040</v>
      </c>
      <c r="C773" s="646"/>
      <c r="D773" s="577" t="s">
        <v>455</v>
      </c>
      <c r="E773" s="598" t="s">
        <v>2025</v>
      </c>
      <c r="F773" s="598" t="s">
        <v>456</v>
      </c>
      <c r="G773" s="598" t="s">
        <v>215</v>
      </c>
    </row>
    <row r="774" spans="1:8" s="543" customFormat="1" ht="20.25" hidden="1" customHeight="1">
      <c r="A774" s="603"/>
      <c r="B774" s="645"/>
      <c r="C774" s="644"/>
      <c r="D774" s="607"/>
      <c r="E774" s="598" t="s">
        <v>2024</v>
      </c>
      <c r="F774" s="598" t="s">
        <v>9</v>
      </c>
      <c r="G774" s="598" t="s">
        <v>10</v>
      </c>
    </row>
    <row r="775" spans="1:8" s="543" customFormat="1" ht="17.25" hidden="1" customHeight="1">
      <c r="A775" s="603"/>
      <c r="B775" s="587" t="s">
        <v>2130</v>
      </c>
      <c r="C775" s="586"/>
      <c r="D775" s="600" t="s">
        <v>2115</v>
      </c>
      <c r="E775" s="598">
        <f>F775-3</f>
        <v>46110</v>
      </c>
      <c r="F775" s="642">
        <v>46113</v>
      </c>
      <c r="G775" s="642">
        <f>F775+18</f>
        <v>46131</v>
      </c>
    </row>
    <row r="776" spans="1:8" s="543" customFormat="1" ht="17.25" hidden="1" customHeight="1">
      <c r="A776" s="603"/>
      <c r="B776" s="587" t="s">
        <v>2129</v>
      </c>
      <c r="C776" s="586"/>
      <c r="D776" s="600"/>
      <c r="E776" s="598">
        <f>F776-3</f>
        <v>46117</v>
      </c>
      <c r="F776" s="642">
        <f>F775+7</f>
        <v>46120</v>
      </c>
      <c r="G776" s="642">
        <f>F776+18</f>
        <v>46138</v>
      </c>
    </row>
    <row r="777" spans="1:8" s="543" customFormat="1" ht="17.25" hidden="1" customHeight="1">
      <c r="A777" s="603"/>
      <c r="B777" s="587" t="s">
        <v>2128</v>
      </c>
      <c r="C777" s="586"/>
      <c r="D777" s="600"/>
      <c r="E777" s="598">
        <f>F777-3</f>
        <v>46124</v>
      </c>
      <c r="F777" s="642">
        <f>F776+7</f>
        <v>46127</v>
      </c>
      <c r="G777" s="642">
        <f>F777+18</f>
        <v>46145</v>
      </c>
      <c r="H777" s="643"/>
    </row>
    <row r="778" spans="1:8" s="543" customFormat="1" ht="17.25" hidden="1" customHeight="1">
      <c r="A778" s="603"/>
      <c r="B778" s="587" t="s">
        <v>2127</v>
      </c>
      <c r="C778" s="586"/>
      <c r="D778" s="600"/>
      <c r="E778" s="598">
        <f>F778-3</f>
        <v>46131</v>
      </c>
      <c r="F778" s="642">
        <f>F777+7</f>
        <v>46134</v>
      </c>
      <c r="G778" s="642">
        <f>F778+18</f>
        <v>46152</v>
      </c>
    </row>
    <row r="779" spans="1:8" s="543" customFormat="1" ht="17.25" hidden="1" customHeight="1">
      <c r="B779" s="587" t="s">
        <v>2126</v>
      </c>
      <c r="C779" s="586"/>
      <c r="D779" s="600"/>
      <c r="E779" s="598">
        <f>F779-3</f>
        <v>46138</v>
      </c>
      <c r="F779" s="642">
        <f>F778+7</f>
        <v>46141</v>
      </c>
      <c r="G779" s="642">
        <f>F779+18</f>
        <v>46159</v>
      </c>
    </row>
    <row r="780" spans="1:8" s="636" customFormat="1">
      <c r="A780" s="625" t="s">
        <v>2125</v>
      </c>
      <c r="B780" s="625"/>
      <c r="C780" s="640"/>
      <c r="D780" s="639"/>
      <c r="E780" s="638"/>
      <c r="F780" s="637"/>
      <c r="G780" s="637"/>
    </row>
    <row r="781" spans="1:8" s="543" customFormat="1" ht="15" hidden="1">
      <c r="A781" s="616"/>
      <c r="B781" s="631" t="s">
        <v>2063</v>
      </c>
      <c r="C781" s="577" t="s">
        <v>5</v>
      </c>
      <c r="D781" s="634" t="s">
        <v>455</v>
      </c>
      <c r="E781" s="598" t="s">
        <v>2025</v>
      </c>
      <c r="F781" s="598" t="s">
        <v>456</v>
      </c>
      <c r="G781" s="598" t="s">
        <v>233</v>
      </c>
    </row>
    <row r="782" spans="1:8" s="543" customFormat="1" ht="15" hidden="1">
      <c r="A782" s="616"/>
      <c r="B782" s="631"/>
      <c r="C782" s="630"/>
      <c r="D782" s="629"/>
      <c r="E782" s="598" t="s">
        <v>2024</v>
      </c>
      <c r="F782" s="598" t="s">
        <v>9</v>
      </c>
      <c r="G782" s="598" t="s">
        <v>10</v>
      </c>
    </row>
    <row r="783" spans="1:8" s="543" customFormat="1" ht="15" hidden="1">
      <c r="A783" s="616"/>
      <c r="B783" s="615" t="s">
        <v>2124</v>
      </c>
      <c r="C783" s="615" t="s">
        <v>2123</v>
      </c>
      <c r="D783" s="628" t="s">
        <v>2122</v>
      </c>
      <c r="E783" s="599">
        <f>F783-5</f>
        <v>45075</v>
      </c>
      <c r="F783" s="553">
        <v>45080</v>
      </c>
      <c r="G783" s="598">
        <f>F783+21</f>
        <v>45101</v>
      </c>
    </row>
    <row r="784" spans="1:8" s="543" customFormat="1" ht="15" hidden="1">
      <c r="A784" s="616"/>
      <c r="B784" s="615" t="s">
        <v>2092</v>
      </c>
      <c r="C784" s="615" t="s">
        <v>2092</v>
      </c>
      <c r="D784" s="627"/>
      <c r="E784" s="599">
        <f>F784-5</f>
        <v>45082</v>
      </c>
      <c r="F784" s="598">
        <f>F783+7</f>
        <v>45087</v>
      </c>
      <c r="G784" s="598">
        <f>F784+17</f>
        <v>45104</v>
      </c>
    </row>
    <row r="785" spans="1:7" s="543" customFormat="1" ht="15" hidden="1">
      <c r="A785" s="616"/>
      <c r="B785" s="615" t="s">
        <v>2121</v>
      </c>
      <c r="C785" s="615" t="s">
        <v>2120</v>
      </c>
      <c r="D785" s="627"/>
      <c r="E785" s="599">
        <f>F785-5</f>
        <v>45089</v>
      </c>
      <c r="F785" s="598">
        <f>F784+7</f>
        <v>45094</v>
      </c>
      <c r="G785" s="598">
        <f>F785+17</f>
        <v>45111</v>
      </c>
    </row>
    <row r="786" spans="1:7" s="543" customFormat="1" ht="15" hidden="1">
      <c r="A786" s="616"/>
      <c r="B786" s="615" t="s">
        <v>2119</v>
      </c>
      <c r="C786" s="615" t="s">
        <v>2118</v>
      </c>
      <c r="D786" s="627"/>
      <c r="E786" s="599">
        <f>F786-5</f>
        <v>45096</v>
      </c>
      <c r="F786" s="598">
        <f>F785+7</f>
        <v>45101</v>
      </c>
      <c r="G786" s="598">
        <f>F786+17</f>
        <v>45118</v>
      </c>
    </row>
    <row r="787" spans="1:7" s="543" customFormat="1" ht="15.75" hidden="1" customHeight="1">
      <c r="A787" s="616"/>
      <c r="B787" s="615" t="s">
        <v>2117</v>
      </c>
      <c r="C787" s="615" t="s">
        <v>2116</v>
      </c>
      <c r="D787" s="626"/>
      <c r="E787" s="599">
        <f>F787-5</f>
        <v>45103</v>
      </c>
      <c r="F787" s="598">
        <f>F786+7</f>
        <v>45108</v>
      </c>
      <c r="G787" s="598">
        <f>F787+17</f>
        <v>45125</v>
      </c>
    </row>
    <row r="788" spans="1:7" s="543" customFormat="1" ht="15">
      <c r="A788" s="616"/>
      <c r="B788" s="579" t="s">
        <v>2040</v>
      </c>
      <c r="C788" s="578"/>
      <c r="D788" s="634" t="s">
        <v>455</v>
      </c>
      <c r="E788" s="598" t="s">
        <v>2025</v>
      </c>
      <c r="F788" s="598" t="s">
        <v>456</v>
      </c>
      <c r="G788" s="598" t="s">
        <v>233</v>
      </c>
    </row>
    <row r="789" spans="1:7" s="543" customFormat="1" ht="15">
      <c r="A789" s="616"/>
      <c r="B789" s="576"/>
      <c r="C789" s="575"/>
      <c r="D789" s="629"/>
      <c r="E789" s="598" t="s">
        <v>2024</v>
      </c>
      <c r="F789" s="598" t="s">
        <v>9</v>
      </c>
      <c r="G789" s="598" t="s">
        <v>10</v>
      </c>
    </row>
    <row r="790" spans="1:7" s="543" customFormat="1" ht="15">
      <c r="A790" s="616"/>
      <c r="B790" s="549" t="s">
        <v>2092</v>
      </c>
      <c r="C790" s="548"/>
      <c r="D790" s="628" t="s">
        <v>2115</v>
      </c>
      <c r="E790" s="599">
        <f>F790-5</f>
        <v>46325</v>
      </c>
      <c r="F790" s="553">
        <v>46330</v>
      </c>
      <c r="G790" s="598">
        <f>F790+21</f>
        <v>46351</v>
      </c>
    </row>
    <row r="791" spans="1:7" s="543" customFormat="1" ht="15">
      <c r="A791" s="616"/>
      <c r="B791" s="549" t="s">
        <v>2114</v>
      </c>
      <c r="C791" s="548"/>
      <c r="D791" s="627"/>
      <c r="E791" s="599">
        <f>F791-5</f>
        <v>46332</v>
      </c>
      <c r="F791" s="598">
        <f>F790+7</f>
        <v>46337</v>
      </c>
      <c r="G791" s="598">
        <f>F791+17</f>
        <v>46354</v>
      </c>
    </row>
    <row r="792" spans="1:7" s="543" customFormat="1" ht="15">
      <c r="A792" s="616"/>
      <c r="B792" s="587" t="s">
        <v>2113</v>
      </c>
      <c r="C792" s="586"/>
      <c r="D792" s="627"/>
      <c r="E792" s="599">
        <f>F792-5</f>
        <v>46339</v>
      </c>
      <c r="F792" s="598">
        <f>F791+7</f>
        <v>46344</v>
      </c>
      <c r="G792" s="598">
        <f>F792+17</f>
        <v>46361</v>
      </c>
    </row>
    <row r="793" spans="1:7" s="543" customFormat="1" ht="15">
      <c r="A793" s="616"/>
      <c r="B793" s="641" t="s">
        <v>2112</v>
      </c>
      <c r="C793" s="641"/>
      <c r="D793" s="627"/>
      <c r="E793" s="599">
        <f>F793-5</f>
        <v>46346</v>
      </c>
      <c r="F793" s="598">
        <f>F792+7</f>
        <v>46351</v>
      </c>
      <c r="G793" s="598">
        <f>F793+17</f>
        <v>46368</v>
      </c>
    </row>
    <row r="794" spans="1:7" s="543" customFormat="1" ht="15.95" customHeight="1">
      <c r="A794" s="616"/>
      <c r="B794" s="587" t="s">
        <v>2111</v>
      </c>
      <c r="C794" s="586"/>
      <c r="D794" s="626"/>
      <c r="E794" s="599">
        <f>F794-5</f>
        <v>46353</v>
      </c>
      <c r="F794" s="598">
        <f>F793+7</f>
        <v>46358</v>
      </c>
      <c r="G794" s="598">
        <f>F794+17</f>
        <v>46375</v>
      </c>
    </row>
    <row r="795" spans="1:7" s="636" customFormat="1">
      <c r="A795" s="625" t="s">
        <v>2091</v>
      </c>
      <c r="B795" s="625"/>
      <c r="C795" s="640"/>
      <c r="D795" s="639"/>
      <c r="E795" s="638"/>
      <c r="F795" s="637"/>
      <c r="G795" s="637"/>
    </row>
    <row r="796" spans="1:7" s="543" customFormat="1" ht="15" hidden="1">
      <c r="A796" s="616"/>
      <c r="B796" s="635" t="s">
        <v>2063</v>
      </c>
      <c r="C796" s="577" t="s">
        <v>5</v>
      </c>
      <c r="D796" s="634" t="s">
        <v>455</v>
      </c>
      <c r="E796" s="598" t="s">
        <v>2025</v>
      </c>
      <c r="F796" s="598" t="s">
        <v>456</v>
      </c>
      <c r="G796" s="598" t="s">
        <v>2091</v>
      </c>
    </row>
    <row r="797" spans="1:7" s="543" customFormat="1" ht="15" hidden="1">
      <c r="A797" s="616"/>
      <c r="B797" s="635"/>
      <c r="C797" s="630"/>
      <c r="D797" s="629"/>
      <c r="E797" s="598" t="s">
        <v>2024</v>
      </c>
      <c r="F797" s="598" t="s">
        <v>9</v>
      </c>
      <c r="G797" s="598" t="s">
        <v>10</v>
      </c>
    </row>
    <row r="798" spans="1:7" s="543" customFormat="1" ht="15" hidden="1">
      <c r="A798" s="616"/>
      <c r="B798" s="614" t="s">
        <v>2053</v>
      </c>
      <c r="C798" s="606" t="s">
        <v>2096</v>
      </c>
      <c r="D798" s="628" t="s">
        <v>2110</v>
      </c>
      <c r="E798" s="599">
        <f>F798-6</f>
        <v>44834</v>
      </c>
      <c r="F798" s="598">
        <v>44840</v>
      </c>
      <c r="G798" s="598">
        <f>F798+20</f>
        <v>44860</v>
      </c>
    </row>
    <row r="799" spans="1:7" s="543" customFormat="1" ht="15" hidden="1">
      <c r="A799" s="616"/>
      <c r="B799" s="619" t="s">
        <v>2109</v>
      </c>
      <c r="C799" s="615" t="s">
        <v>2108</v>
      </c>
      <c r="D799" s="627"/>
      <c r="E799" s="599">
        <f>F799-6</f>
        <v>44841</v>
      </c>
      <c r="F799" s="598">
        <f>F798+7</f>
        <v>44847</v>
      </c>
      <c r="G799" s="598">
        <f>F799+20</f>
        <v>44867</v>
      </c>
    </row>
    <row r="800" spans="1:7" s="543" customFormat="1" ht="15" hidden="1">
      <c r="A800" s="616"/>
      <c r="B800" s="606" t="s">
        <v>2107</v>
      </c>
      <c r="C800" s="615" t="s">
        <v>2106</v>
      </c>
      <c r="D800" s="627"/>
      <c r="E800" s="599">
        <f>F800-6</f>
        <v>44848</v>
      </c>
      <c r="F800" s="598">
        <f>F799+7</f>
        <v>44854</v>
      </c>
      <c r="G800" s="598">
        <f>F800+20</f>
        <v>44874</v>
      </c>
    </row>
    <row r="801" spans="1:7" s="543" customFormat="1" ht="15" hidden="1">
      <c r="A801" s="616"/>
      <c r="B801" s="619" t="s">
        <v>2105</v>
      </c>
      <c r="C801" s="615" t="s">
        <v>2104</v>
      </c>
      <c r="D801" s="627"/>
      <c r="E801" s="599">
        <f>F801-6</f>
        <v>44855</v>
      </c>
      <c r="F801" s="598">
        <f>F800+7</f>
        <v>44861</v>
      </c>
      <c r="G801" s="598">
        <f>F801+20</f>
        <v>44881</v>
      </c>
    </row>
    <row r="802" spans="1:7" s="543" customFormat="1" ht="15.95" hidden="1" customHeight="1">
      <c r="A802" s="616"/>
      <c r="B802" s="619" t="s">
        <v>2103</v>
      </c>
      <c r="C802" s="615" t="s">
        <v>2102</v>
      </c>
      <c r="D802" s="626"/>
      <c r="E802" s="599">
        <f>F802-6</f>
        <v>44862</v>
      </c>
      <c r="F802" s="598">
        <f>F801+7</f>
        <v>44868</v>
      </c>
      <c r="G802" s="598">
        <f>F802+20</f>
        <v>44888</v>
      </c>
    </row>
    <row r="803" spans="1:7" s="543" customFormat="1" ht="15" hidden="1">
      <c r="A803" s="616"/>
      <c r="B803" s="620" t="s">
        <v>2063</v>
      </c>
      <c r="C803" s="577" t="s">
        <v>5</v>
      </c>
      <c r="D803" s="634" t="s">
        <v>455</v>
      </c>
      <c r="E803" s="598" t="s">
        <v>2025</v>
      </c>
      <c r="F803" s="598" t="s">
        <v>456</v>
      </c>
      <c r="G803" s="598" t="s">
        <v>2091</v>
      </c>
    </row>
    <row r="804" spans="1:7" s="543" customFormat="1" ht="15" hidden="1">
      <c r="A804" s="616"/>
      <c r="B804" s="620"/>
      <c r="C804" s="630"/>
      <c r="D804" s="629"/>
      <c r="E804" s="598" t="s">
        <v>2024</v>
      </c>
      <c r="F804" s="598" t="s">
        <v>9</v>
      </c>
      <c r="G804" s="598" t="s">
        <v>10</v>
      </c>
    </row>
    <row r="805" spans="1:7" s="543" customFormat="1" ht="15" hidden="1">
      <c r="A805" s="616"/>
      <c r="B805" s="619" t="s">
        <v>2101</v>
      </c>
      <c r="C805" s="615" t="s">
        <v>2100</v>
      </c>
      <c r="D805" s="628" t="s">
        <v>2099</v>
      </c>
      <c r="E805" s="599">
        <f>F805-6</f>
        <v>44862</v>
      </c>
      <c r="F805" s="598">
        <v>44868</v>
      </c>
      <c r="G805" s="598">
        <f>F805+23</f>
        <v>44891</v>
      </c>
    </row>
    <row r="806" spans="1:7" s="543" customFormat="1" ht="15" hidden="1">
      <c r="A806" s="616"/>
      <c r="B806" s="619" t="s">
        <v>2098</v>
      </c>
      <c r="C806" s="615" t="s">
        <v>2097</v>
      </c>
      <c r="D806" s="627"/>
      <c r="E806" s="599">
        <f>F806-6</f>
        <v>44869</v>
      </c>
      <c r="F806" s="598">
        <f>F805+7</f>
        <v>44875</v>
      </c>
      <c r="G806" s="598">
        <f>F806+23</f>
        <v>44898</v>
      </c>
    </row>
    <row r="807" spans="1:7" s="543" customFormat="1" ht="15" hidden="1">
      <c r="A807" s="616"/>
      <c r="B807" s="619" t="s">
        <v>2053</v>
      </c>
      <c r="C807" s="615" t="s">
        <v>2096</v>
      </c>
      <c r="D807" s="627"/>
      <c r="E807" s="599">
        <f>F807-6</f>
        <v>44876</v>
      </c>
      <c r="F807" s="598">
        <f>F806+7</f>
        <v>44882</v>
      </c>
      <c r="G807" s="598">
        <f>F807+23</f>
        <v>44905</v>
      </c>
    </row>
    <row r="808" spans="1:7" s="543" customFormat="1" ht="15" hidden="1">
      <c r="A808" s="616"/>
      <c r="B808" s="619" t="s">
        <v>2053</v>
      </c>
      <c r="C808" s="615" t="s">
        <v>2096</v>
      </c>
      <c r="D808" s="627"/>
      <c r="E808" s="599">
        <f>F808-6</f>
        <v>44883</v>
      </c>
      <c r="F808" s="598">
        <f>F807+7</f>
        <v>44889</v>
      </c>
      <c r="G808" s="598">
        <f>F808+23</f>
        <v>44912</v>
      </c>
    </row>
    <row r="809" spans="1:7" s="543" customFormat="1" ht="15.95" hidden="1" customHeight="1">
      <c r="A809" s="616"/>
      <c r="B809" s="619" t="s">
        <v>2053</v>
      </c>
      <c r="C809" s="615" t="s">
        <v>2096</v>
      </c>
      <c r="D809" s="626"/>
      <c r="E809" s="599">
        <f>F809-6</f>
        <v>44890</v>
      </c>
      <c r="F809" s="598">
        <f>F808+7</f>
        <v>44896</v>
      </c>
      <c r="G809" s="598">
        <f>F809+23</f>
        <v>44919</v>
      </c>
    </row>
    <row r="810" spans="1:7" s="543" customFormat="1" ht="15">
      <c r="A810" s="616"/>
      <c r="B810" s="579" t="s">
        <v>2040</v>
      </c>
      <c r="C810" s="578"/>
      <c r="D810" s="634" t="s">
        <v>455</v>
      </c>
      <c r="E810" s="598" t="s">
        <v>2025</v>
      </c>
      <c r="F810" s="598" t="s">
        <v>456</v>
      </c>
      <c r="G810" s="598" t="s">
        <v>2091</v>
      </c>
    </row>
    <row r="811" spans="1:7" s="543" customFormat="1" ht="15">
      <c r="A811" s="616"/>
      <c r="B811" s="576"/>
      <c r="C811" s="575"/>
      <c r="D811" s="629"/>
      <c r="E811" s="598" t="s">
        <v>2024</v>
      </c>
      <c r="F811" s="598" t="s">
        <v>9</v>
      </c>
      <c r="G811" s="598" t="s">
        <v>10</v>
      </c>
    </row>
    <row r="812" spans="1:7" s="543" customFormat="1" ht="15">
      <c r="A812" s="616"/>
      <c r="B812" s="549" t="s">
        <v>2092</v>
      </c>
      <c r="C812" s="548"/>
      <c r="D812" s="633" t="s">
        <v>2095</v>
      </c>
      <c r="E812" s="599">
        <f>F812-5</f>
        <v>46322</v>
      </c>
      <c r="F812" s="553">
        <v>46327</v>
      </c>
      <c r="G812" s="598">
        <f>F812+22</f>
        <v>46349</v>
      </c>
    </row>
    <row r="813" spans="1:7" s="543" customFormat="1" ht="15">
      <c r="A813" s="616"/>
      <c r="B813" s="587" t="s">
        <v>2092</v>
      </c>
      <c r="C813" s="586"/>
      <c r="D813" s="633"/>
      <c r="E813" s="599">
        <f>F813-5</f>
        <v>46329</v>
      </c>
      <c r="F813" s="598">
        <f>F812+7</f>
        <v>46334</v>
      </c>
      <c r="G813" s="598">
        <f>F813+22</f>
        <v>46356</v>
      </c>
    </row>
    <row r="814" spans="1:7" s="543" customFormat="1" ht="15">
      <c r="A814" s="616"/>
      <c r="B814" s="587" t="s">
        <v>2094</v>
      </c>
      <c r="C814" s="586"/>
      <c r="D814" s="633"/>
      <c r="E814" s="599">
        <f>F814-5</f>
        <v>46336</v>
      </c>
      <c r="F814" s="598">
        <f>F813+7</f>
        <v>46341</v>
      </c>
      <c r="G814" s="598">
        <f>F814+22</f>
        <v>46363</v>
      </c>
    </row>
    <row r="815" spans="1:7" s="543" customFormat="1" ht="15">
      <c r="A815" s="616"/>
      <c r="B815" s="587" t="s">
        <v>2093</v>
      </c>
      <c r="C815" s="586"/>
      <c r="D815" s="633"/>
      <c r="E815" s="599">
        <f>F815-5</f>
        <v>46343</v>
      </c>
      <c r="F815" s="598">
        <f>F814+7</f>
        <v>46348</v>
      </c>
      <c r="G815" s="598">
        <f>F815+22</f>
        <v>46370</v>
      </c>
    </row>
    <row r="816" spans="1:7" s="543" customFormat="1" ht="15.95" customHeight="1">
      <c r="A816" s="616"/>
      <c r="B816" s="587" t="s">
        <v>2092</v>
      </c>
      <c r="C816" s="586"/>
      <c r="D816" s="633"/>
      <c r="E816" s="599">
        <f>F816-5</f>
        <v>46350</v>
      </c>
      <c r="F816" s="598">
        <f>F815+7</f>
        <v>46355</v>
      </c>
      <c r="G816" s="598">
        <f>F816+22</f>
        <v>46377</v>
      </c>
    </row>
    <row r="817" spans="1:7" s="543" customFormat="1" ht="15" hidden="1">
      <c r="A817" s="616"/>
      <c r="B817" s="631" t="s">
        <v>2063</v>
      </c>
      <c r="C817" s="577" t="s">
        <v>5</v>
      </c>
      <c r="D817" s="632" t="s">
        <v>455</v>
      </c>
      <c r="E817" s="598" t="s">
        <v>2025</v>
      </c>
      <c r="F817" s="598" t="s">
        <v>456</v>
      </c>
      <c r="G817" s="598" t="s">
        <v>2091</v>
      </c>
    </row>
    <row r="818" spans="1:7" s="543" customFormat="1" ht="15" hidden="1">
      <c r="A818" s="616"/>
      <c r="B818" s="631"/>
      <c r="C818" s="630"/>
      <c r="D818" s="629"/>
      <c r="E818" s="598" t="s">
        <v>2024</v>
      </c>
      <c r="F818" s="598" t="s">
        <v>9</v>
      </c>
      <c r="G818" s="598" t="s">
        <v>10</v>
      </c>
    </row>
    <row r="819" spans="1:7" s="543" customFormat="1" ht="15" hidden="1">
      <c r="A819" s="616"/>
      <c r="B819" s="614" t="s">
        <v>2090</v>
      </c>
      <c r="C819" s="606" t="s">
        <v>2089</v>
      </c>
      <c r="D819" s="628" t="s">
        <v>2088</v>
      </c>
      <c r="E819" s="599">
        <f>F819-6</f>
        <v>45014</v>
      </c>
      <c r="F819" s="598">
        <v>45020</v>
      </c>
      <c r="G819" s="598">
        <f>F819+23</f>
        <v>45043</v>
      </c>
    </row>
    <row r="820" spans="1:7" s="543" customFormat="1" ht="15" hidden="1">
      <c r="A820" s="616"/>
      <c r="B820" s="619" t="s">
        <v>2087</v>
      </c>
      <c r="C820" s="615" t="s">
        <v>2086</v>
      </c>
      <c r="D820" s="627"/>
      <c r="E820" s="599">
        <f>F820-6</f>
        <v>45021</v>
      </c>
      <c r="F820" s="598">
        <f>F819+7</f>
        <v>45027</v>
      </c>
      <c r="G820" s="598">
        <f>F820+23</f>
        <v>45050</v>
      </c>
    </row>
    <row r="821" spans="1:7" s="543" customFormat="1" ht="15" hidden="1">
      <c r="A821" s="616"/>
      <c r="B821" s="614" t="s">
        <v>2085</v>
      </c>
      <c r="C821" s="606" t="s">
        <v>2084</v>
      </c>
      <c r="D821" s="627"/>
      <c r="E821" s="599">
        <f>F821-6</f>
        <v>45028</v>
      </c>
      <c r="F821" s="598">
        <f>F820+7</f>
        <v>45034</v>
      </c>
      <c r="G821" s="598">
        <f>F821+23</f>
        <v>45057</v>
      </c>
    </row>
    <row r="822" spans="1:7" s="543" customFormat="1" ht="15" hidden="1">
      <c r="A822" s="616"/>
      <c r="B822" s="619" t="s">
        <v>2083</v>
      </c>
      <c r="C822" s="615" t="s">
        <v>2082</v>
      </c>
      <c r="D822" s="627"/>
      <c r="E822" s="599">
        <f>F822-6</f>
        <v>45035</v>
      </c>
      <c r="F822" s="598">
        <f>F821+7</f>
        <v>45041</v>
      </c>
      <c r="G822" s="598">
        <f>F822+23</f>
        <v>45064</v>
      </c>
    </row>
    <row r="823" spans="1:7" s="543" customFormat="1" ht="15.95" hidden="1" customHeight="1">
      <c r="A823" s="616"/>
      <c r="B823" s="614" t="s">
        <v>2081</v>
      </c>
      <c r="C823" s="606" t="s">
        <v>2080</v>
      </c>
      <c r="D823" s="626"/>
      <c r="E823" s="599">
        <f>F823-6</f>
        <v>45042</v>
      </c>
      <c r="F823" s="598">
        <f>F822+7</f>
        <v>45048</v>
      </c>
      <c r="G823" s="598">
        <f>F823+23</f>
        <v>45071</v>
      </c>
    </row>
    <row r="824" spans="1:7" s="562" customFormat="1">
      <c r="A824" s="625" t="s">
        <v>2079</v>
      </c>
      <c r="B824" s="625"/>
      <c r="C824" s="624"/>
      <c r="D824" s="623"/>
      <c r="E824" s="622"/>
      <c r="F824" s="621"/>
      <c r="G824" s="621"/>
    </row>
    <row r="825" spans="1:7" s="543" customFormat="1" ht="15">
      <c r="A825" s="616"/>
      <c r="B825" s="579" t="s">
        <v>2040</v>
      </c>
      <c r="C825" s="578"/>
      <c r="D825" s="577" t="s">
        <v>455</v>
      </c>
      <c r="E825" s="598" t="s">
        <v>2025</v>
      </c>
      <c r="F825" s="598" t="s">
        <v>456</v>
      </c>
      <c r="G825" s="598" t="s">
        <v>225</v>
      </c>
    </row>
    <row r="826" spans="1:7" s="543" customFormat="1" ht="15">
      <c r="A826" s="616"/>
      <c r="B826" s="576"/>
      <c r="C826" s="575"/>
      <c r="D826" s="607"/>
      <c r="E826" s="598" t="s">
        <v>2024</v>
      </c>
      <c r="F826" s="598" t="s">
        <v>9</v>
      </c>
      <c r="G826" s="598" t="s">
        <v>10</v>
      </c>
    </row>
    <row r="827" spans="1:7" s="543" customFormat="1" ht="15">
      <c r="A827" s="616"/>
      <c r="B827" s="549" t="s">
        <v>2078</v>
      </c>
      <c r="C827" s="548"/>
      <c r="D827" s="600" t="s">
        <v>2077</v>
      </c>
      <c r="E827" s="599">
        <f>F827-6</f>
        <v>46323</v>
      </c>
      <c r="F827" s="598">
        <v>46329</v>
      </c>
      <c r="G827" s="598">
        <f>F827+13</f>
        <v>46342</v>
      </c>
    </row>
    <row r="828" spans="1:7" s="543" customFormat="1" ht="15">
      <c r="A828" s="616"/>
      <c r="B828" s="587" t="s">
        <v>2076</v>
      </c>
      <c r="C828" s="586"/>
      <c r="D828" s="600"/>
      <c r="E828" s="599">
        <f>F828-6</f>
        <v>46330</v>
      </c>
      <c r="F828" s="598">
        <f>F827+7</f>
        <v>46336</v>
      </c>
      <c r="G828" s="598">
        <f>F828+13</f>
        <v>46349</v>
      </c>
    </row>
    <row r="829" spans="1:7" s="543" customFormat="1" ht="15">
      <c r="A829" s="616"/>
      <c r="B829" s="587" t="s">
        <v>2075</v>
      </c>
      <c r="C829" s="586"/>
      <c r="D829" s="600"/>
      <c r="E829" s="599">
        <f>F829-6</f>
        <v>46337</v>
      </c>
      <c r="F829" s="598">
        <f>F828+7</f>
        <v>46343</v>
      </c>
      <c r="G829" s="598">
        <f>F829+13</f>
        <v>46356</v>
      </c>
    </row>
    <row r="830" spans="1:7" s="543" customFormat="1" ht="15">
      <c r="A830" s="616"/>
      <c r="B830" s="587" t="s">
        <v>2074</v>
      </c>
      <c r="C830" s="586"/>
      <c r="D830" s="600"/>
      <c r="E830" s="599">
        <f>F830-6</f>
        <v>46344</v>
      </c>
      <c r="F830" s="598">
        <f>F829+7</f>
        <v>46350</v>
      </c>
      <c r="G830" s="598">
        <f>F830+13</f>
        <v>46363</v>
      </c>
    </row>
    <row r="831" spans="1:7" s="543" customFormat="1" ht="15">
      <c r="A831" s="616"/>
      <c r="B831" s="587" t="s">
        <v>2053</v>
      </c>
      <c r="C831" s="586"/>
      <c r="D831" s="600"/>
      <c r="E831" s="599">
        <f>F831-6</f>
        <v>46351</v>
      </c>
      <c r="F831" s="598">
        <f>F830+7</f>
        <v>46357</v>
      </c>
      <c r="G831" s="598">
        <f>F831+13</f>
        <v>46370</v>
      </c>
    </row>
    <row r="832" spans="1:7" s="543" customFormat="1" ht="15" hidden="1">
      <c r="A832" s="616"/>
      <c r="B832" s="620" t="s">
        <v>2063</v>
      </c>
      <c r="C832" s="577" t="s">
        <v>5</v>
      </c>
      <c r="D832" s="577" t="s">
        <v>455</v>
      </c>
      <c r="E832" s="598" t="s">
        <v>2025</v>
      </c>
      <c r="F832" s="598" t="s">
        <v>456</v>
      </c>
      <c r="G832" s="598" t="e">
        <f>F832+13</f>
        <v>#VALUE!</v>
      </c>
    </row>
    <row r="833" spans="1:7" s="543" customFormat="1" ht="15" hidden="1">
      <c r="A833" s="616"/>
      <c r="B833" s="620"/>
      <c r="C833" s="607"/>
      <c r="D833" s="607"/>
      <c r="E833" s="598" t="s">
        <v>2024</v>
      </c>
      <c r="F833" s="598" t="s">
        <v>9</v>
      </c>
      <c r="G833" s="598" t="e">
        <f>F833+13</f>
        <v>#VALUE!</v>
      </c>
    </row>
    <row r="834" spans="1:7" s="543" customFormat="1" ht="15" hidden="1">
      <c r="A834" s="616"/>
      <c r="B834" s="614" t="s">
        <v>2057</v>
      </c>
      <c r="C834" s="606" t="s">
        <v>2073</v>
      </c>
      <c r="D834" s="600" t="s">
        <v>2072</v>
      </c>
      <c r="E834" s="599">
        <f>F834-6</f>
        <v>44860</v>
      </c>
      <c r="F834" s="598">
        <v>44866</v>
      </c>
      <c r="G834" s="598">
        <f>F834+13</f>
        <v>44879</v>
      </c>
    </row>
    <row r="835" spans="1:7" s="543" customFormat="1" ht="15" hidden="1">
      <c r="A835" s="616"/>
      <c r="B835" s="614" t="s">
        <v>2071</v>
      </c>
      <c r="C835" s="606" t="s">
        <v>2070</v>
      </c>
      <c r="D835" s="600"/>
      <c r="E835" s="599">
        <f>F835-6</f>
        <v>44867</v>
      </c>
      <c r="F835" s="598">
        <f>F834+7</f>
        <v>44873</v>
      </c>
      <c r="G835" s="598">
        <f>F835+13</f>
        <v>44886</v>
      </c>
    </row>
    <row r="836" spans="1:7" s="543" customFormat="1" ht="15" hidden="1">
      <c r="A836" s="616"/>
      <c r="B836" s="614" t="s">
        <v>2069</v>
      </c>
      <c r="C836" s="606" t="s">
        <v>2068</v>
      </c>
      <c r="D836" s="600"/>
      <c r="E836" s="599">
        <f>F836-6</f>
        <v>44874</v>
      </c>
      <c r="F836" s="598">
        <f>F835+7</f>
        <v>44880</v>
      </c>
      <c r="G836" s="598">
        <f>F836+13</f>
        <v>44893</v>
      </c>
    </row>
    <row r="837" spans="1:7" s="543" customFormat="1" ht="15" hidden="1">
      <c r="A837" s="616"/>
      <c r="B837" s="619" t="s">
        <v>2067</v>
      </c>
      <c r="C837" s="615" t="s">
        <v>2066</v>
      </c>
      <c r="D837" s="600"/>
      <c r="E837" s="599">
        <f>F837-6</f>
        <v>44881</v>
      </c>
      <c r="F837" s="598">
        <f>F836+7</f>
        <v>44887</v>
      </c>
      <c r="G837" s="598">
        <f>F837+13</f>
        <v>44900</v>
      </c>
    </row>
    <row r="838" spans="1:7" s="543" customFormat="1" ht="15" hidden="1">
      <c r="A838" s="616"/>
      <c r="B838" s="619" t="s">
        <v>2065</v>
      </c>
      <c r="C838" s="615" t="s">
        <v>2064</v>
      </c>
      <c r="D838" s="600"/>
      <c r="E838" s="599">
        <f>F838-6</f>
        <v>44888</v>
      </c>
      <c r="F838" s="598">
        <f>F837+7</f>
        <v>44894</v>
      </c>
      <c r="G838" s="598">
        <f>F838+13</f>
        <v>44907</v>
      </c>
    </row>
    <row r="839" spans="1:7" s="543" customFormat="1" ht="15" hidden="1">
      <c r="A839" s="616"/>
      <c r="B839" s="618" t="s">
        <v>2063</v>
      </c>
      <c r="C839" s="577" t="s">
        <v>5</v>
      </c>
      <c r="D839" s="577" t="s">
        <v>455</v>
      </c>
      <c r="E839" s="598" t="s">
        <v>2025</v>
      </c>
      <c r="F839" s="598" t="s">
        <v>456</v>
      </c>
      <c r="G839" s="598" t="e">
        <f>F839+13</f>
        <v>#VALUE!</v>
      </c>
    </row>
    <row r="840" spans="1:7" s="543" customFormat="1" ht="15" hidden="1">
      <c r="A840" s="616"/>
      <c r="B840" s="617"/>
      <c r="C840" s="607"/>
      <c r="D840" s="607"/>
      <c r="E840" s="598" t="s">
        <v>2024</v>
      </c>
      <c r="F840" s="598" t="s">
        <v>9</v>
      </c>
      <c r="G840" s="598" t="e">
        <f>F840+13</f>
        <v>#VALUE!</v>
      </c>
    </row>
    <row r="841" spans="1:7" s="543" customFormat="1" ht="15" hidden="1">
      <c r="A841" s="616"/>
      <c r="B841" s="614"/>
      <c r="C841" s="606"/>
      <c r="D841" s="600" t="s">
        <v>421</v>
      </c>
      <c r="E841" s="599">
        <f>F841-5</f>
        <v>44621</v>
      </c>
      <c r="F841" s="598">
        <v>44626</v>
      </c>
      <c r="G841" s="598">
        <f>F841+13</f>
        <v>44639</v>
      </c>
    </row>
    <row r="842" spans="1:7" s="543" customFormat="1" ht="15" hidden="1">
      <c r="A842" s="616"/>
      <c r="B842" s="614"/>
      <c r="C842" s="606"/>
      <c r="D842" s="600"/>
      <c r="E842" s="599">
        <f>F842-5</f>
        <v>44628</v>
      </c>
      <c r="F842" s="598">
        <f>F841+7</f>
        <v>44633</v>
      </c>
      <c r="G842" s="598">
        <f>F842+13</f>
        <v>44646</v>
      </c>
    </row>
    <row r="843" spans="1:7" s="543" customFormat="1" ht="15" hidden="1">
      <c r="A843" s="616"/>
      <c r="B843" s="614"/>
      <c r="C843" s="606"/>
      <c r="D843" s="600"/>
      <c r="E843" s="599">
        <f>F843-5</f>
        <v>44635</v>
      </c>
      <c r="F843" s="598">
        <f>F842+7</f>
        <v>44640</v>
      </c>
      <c r="G843" s="598">
        <f>F843+13</f>
        <v>44653</v>
      </c>
    </row>
    <row r="844" spans="1:7" s="543" customFormat="1" ht="15" hidden="1">
      <c r="A844" s="616"/>
      <c r="B844" s="614"/>
      <c r="C844" s="606"/>
      <c r="D844" s="600"/>
      <c r="E844" s="599">
        <f>F844-5</f>
        <v>44642</v>
      </c>
      <c r="F844" s="598">
        <f>F843+7</f>
        <v>44647</v>
      </c>
      <c r="G844" s="598">
        <f>F844+13</f>
        <v>44660</v>
      </c>
    </row>
    <row r="845" spans="1:7" s="543" customFormat="1" ht="15" hidden="1">
      <c r="A845" s="616"/>
      <c r="B845" s="614"/>
      <c r="C845" s="606"/>
      <c r="D845" s="600"/>
      <c r="E845" s="599">
        <f>F845-5</f>
        <v>44649</v>
      </c>
      <c r="F845" s="598">
        <f>F844+7</f>
        <v>44654</v>
      </c>
      <c r="G845" s="598">
        <f>F845+13</f>
        <v>44667</v>
      </c>
    </row>
    <row r="846" spans="1:7" s="562" customFormat="1" ht="15" hidden="1" customHeight="1">
      <c r="A846" s="613" t="s">
        <v>2062</v>
      </c>
      <c r="B846" s="613"/>
      <c r="C846" s="612"/>
      <c r="D846" s="611"/>
      <c r="E846" s="610"/>
      <c r="F846" s="610"/>
      <c r="G846" s="598">
        <f>F846+13</f>
        <v>13</v>
      </c>
    </row>
    <row r="847" spans="1:7" s="543" customFormat="1" ht="15.75" hidden="1" customHeight="1">
      <c r="A847" s="603"/>
      <c r="B847" s="609" t="s">
        <v>4</v>
      </c>
      <c r="C847" s="577" t="s">
        <v>5</v>
      </c>
      <c r="D847" s="577" t="s">
        <v>455</v>
      </c>
      <c r="E847" s="598" t="s">
        <v>2025</v>
      </c>
      <c r="F847" s="598" t="s">
        <v>456</v>
      </c>
      <c r="G847" s="598" t="e">
        <f>F847+13</f>
        <v>#VALUE!</v>
      </c>
    </row>
    <row r="848" spans="1:7" s="543" customFormat="1" ht="15.75" hidden="1" customHeight="1">
      <c r="A848" s="603"/>
      <c r="B848" s="608"/>
      <c r="C848" s="607"/>
      <c r="D848" s="607"/>
      <c r="E848" s="598" t="s">
        <v>2024</v>
      </c>
      <c r="F848" s="598" t="s">
        <v>9</v>
      </c>
      <c r="G848" s="598" t="e">
        <f>F848+13</f>
        <v>#VALUE!</v>
      </c>
    </row>
    <row r="849" spans="1:7" s="543" customFormat="1" ht="15.75" hidden="1" customHeight="1">
      <c r="A849" s="603"/>
      <c r="B849" s="606" t="s">
        <v>2061</v>
      </c>
      <c r="C849" s="615" t="s">
        <v>2060</v>
      </c>
      <c r="D849" s="600" t="s">
        <v>2050</v>
      </c>
      <c r="E849" s="599">
        <f>F849-4</f>
        <v>44252</v>
      </c>
      <c r="F849" s="598">
        <v>44256</v>
      </c>
      <c r="G849" s="598">
        <f>F849+13</f>
        <v>44269</v>
      </c>
    </row>
    <row r="850" spans="1:7" s="543" customFormat="1" ht="15.75" hidden="1" customHeight="1">
      <c r="A850" s="603"/>
      <c r="B850" s="606" t="s">
        <v>2059</v>
      </c>
      <c r="C850" s="615" t="s">
        <v>2058</v>
      </c>
      <c r="D850" s="600"/>
      <c r="E850" s="599">
        <f>F850-4</f>
        <v>44259</v>
      </c>
      <c r="F850" s="598">
        <f>F849+7</f>
        <v>44263</v>
      </c>
      <c r="G850" s="598">
        <f>F850+13</f>
        <v>44276</v>
      </c>
    </row>
    <row r="851" spans="1:7" s="543" customFormat="1" ht="15.75" hidden="1" customHeight="1">
      <c r="A851" s="603"/>
      <c r="B851" s="606" t="s">
        <v>2057</v>
      </c>
      <c r="C851" s="615" t="s">
        <v>2056</v>
      </c>
      <c r="D851" s="600"/>
      <c r="E851" s="599">
        <f>F851-4</f>
        <v>44266</v>
      </c>
      <c r="F851" s="598">
        <f>F850+7</f>
        <v>44270</v>
      </c>
      <c r="G851" s="598">
        <f>F851+13</f>
        <v>44283</v>
      </c>
    </row>
    <row r="852" spans="1:7" s="543" customFormat="1" ht="15.75" hidden="1" customHeight="1">
      <c r="A852" s="603"/>
      <c r="B852" s="606" t="s">
        <v>2055</v>
      </c>
      <c r="C852" s="615" t="s">
        <v>2054</v>
      </c>
      <c r="D852" s="600"/>
      <c r="E852" s="599">
        <f>F852-4</f>
        <v>44273</v>
      </c>
      <c r="F852" s="598">
        <f>F851+7</f>
        <v>44277</v>
      </c>
      <c r="G852" s="598">
        <f>F852+13</f>
        <v>44290</v>
      </c>
    </row>
    <row r="853" spans="1:7" s="543" customFormat="1" ht="15.75" hidden="1" customHeight="1">
      <c r="A853" s="603"/>
      <c r="B853" s="614" t="s">
        <v>2053</v>
      </c>
      <c r="C853" s="606" t="s">
        <v>2043</v>
      </c>
      <c r="D853" s="600"/>
      <c r="E853" s="599">
        <f>F853-4</f>
        <v>44280</v>
      </c>
      <c r="F853" s="598">
        <f>F852+7</f>
        <v>44284</v>
      </c>
      <c r="G853" s="598">
        <f>F853+13</f>
        <v>44297</v>
      </c>
    </row>
    <row r="854" spans="1:7" s="562" customFormat="1" ht="15" hidden="1" customHeight="1">
      <c r="A854" s="613" t="s">
        <v>2049</v>
      </c>
      <c r="B854" s="613"/>
      <c r="C854" s="612"/>
      <c r="D854" s="611"/>
      <c r="E854" s="610"/>
      <c r="F854" s="610"/>
      <c r="G854" s="598">
        <f>F854+13</f>
        <v>13</v>
      </c>
    </row>
    <row r="855" spans="1:7" s="543" customFormat="1" ht="15" hidden="1" customHeight="1">
      <c r="A855" s="603"/>
      <c r="B855" s="609" t="s">
        <v>4</v>
      </c>
      <c r="C855" s="577" t="s">
        <v>5</v>
      </c>
      <c r="D855" s="577" t="s">
        <v>455</v>
      </c>
      <c r="E855" s="598" t="s">
        <v>2025</v>
      </c>
      <c r="F855" s="598" t="s">
        <v>456</v>
      </c>
      <c r="G855" s="598" t="e">
        <f>F855+13</f>
        <v>#VALUE!</v>
      </c>
    </row>
    <row r="856" spans="1:7" s="543" customFormat="1" ht="15" hidden="1" customHeight="1">
      <c r="A856" s="603"/>
      <c r="B856" s="608"/>
      <c r="C856" s="607"/>
      <c r="D856" s="607"/>
      <c r="E856" s="598" t="s">
        <v>2024</v>
      </c>
      <c r="F856" s="598" t="s">
        <v>9</v>
      </c>
      <c r="G856" s="598" t="e">
        <f>F856+13</f>
        <v>#VALUE!</v>
      </c>
    </row>
    <row r="857" spans="1:7" s="543" customFormat="1" ht="15" hidden="1" customHeight="1">
      <c r="A857" s="603"/>
      <c r="B857" s="606"/>
      <c r="C857" s="615"/>
      <c r="D857" s="600" t="s">
        <v>2052</v>
      </c>
      <c r="E857" s="599">
        <f>F857-4</f>
        <v>44075</v>
      </c>
      <c r="F857" s="598">
        <v>44079</v>
      </c>
      <c r="G857" s="598">
        <f>F857+13</f>
        <v>44092</v>
      </c>
    </row>
    <row r="858" spans="1:7" s="543" customFormat="1" ht="15" hidden="1" customHeight="1">
      <c r="A858" s="603"/>
      <c r="B858" s="606"/>
      <c r="C858" s="615"/>
      <c r="D858" s="600"/>
      <c r="E858" s="599">
        <f>F858-4</f>
        <v>44082</v>
      </c>
      <c r="F858" s="598">
        <f>F857+7</f>
        <v>44086</v>
      </c>
      <c r="G858" s="598">
        <f>F858+13</f>
        <v>44099</v>
      </c>
    </row>
    <row r="859" spans="1:7" s="543" customFormat="1" ht="18" hidden="1" customHeight="1">
      <c r="A859" s="603"/>
      <c r="B859" s="606"/>
      <c r="C859" s="615"/>
      <c r="D859" s="600"/>
      <c r="E859" s="599">
        <f>F859-4</f>
        <v>44089</v>
      </c>
      <c r="F859" s="598">
        <f>F858+7</f>
        <v>44093</v>
      </c>
      <c r="G859" s="598">
        <f>F859+13</f>
        <v>44106</v>
      </c>
    </row>
    <row r="860" spans="1:7" s="543" customFormat="1" ht="18" hidden="1" customHeight="1">
      <c r="A860" s="603"/>
      <c r="B860" s="606"/>
      <c r="C860" s="615"/>
      <c r="D860" s="600"/>
      <c r="E860" s="599">
        <f>F860-4</f>
        <v>44096</v>
      </c>
      <c r="F860" s="598">
        <f>F859+7</f>
        <v>44100</v>
      </c>
      <c r="G860" s="598">
        <f>F860+13</f>
        <v>44113</v>
      </c>
    </row>
    <row r="861" spans="1:7" s="543" customFormat="1" ht="17.25" hidden="1" customHeight="1">
      <c r="A861" s="603"/>
      <c r="B861" s="614"/>
      <c r="C861" s="606"/>
      <c r="D861" s="600"/>
      <c r="E861" s="599">
        <f>F861-4</f>
        <v>44103</v>
      </c>
      <c r="F861" s="598">
        <f>F860+7</f>
        <v>44107</v>
      </c>
      <c r="G861" s="598">
        <f>F861+13</f>
        <v>44120</v>
      </c>
    </row>
    <row r="862" spans="1:7" s="562" customFormat="1" ht="15" hidden="1" customHeight="1">
      <c r="A862" s="613" t="s">
        <v>2051</v>
      </c>
      <c r="B862" s="613"/>
      <c r="C862" s="612"/>
      <c r="D862" s="611"/>
      <c r="E862" s="610"/>
      <c r="F862" s="610"/>
      <c r="G862" s="598">
        <f>F862+13</f>
        <v>13</v>
      </c>
    </row>
    <row r="863" spans="1:7" s="543" customFormat="1" ht="15" hidden="1" customHeight="1">
      <c r="A863" s="603"/>
      <c r="B863" s="609" t="s">
        <v>4</v>
      </c>
      <c r="C863" s="577" t="s">
        <v>5</v>
      </c>
      <c r="D863" s="577" t="s">
        <v>455</v>
      </c>
      <c r="E863" s="598" t="s">
        <v>2025</v>
      </c>
      <c r="F863" s="598" t="s">
        <v>456</v>
      </c>
      <c r="G863" s="598" t="e">
        <f>F863+13</f>
        <v>#VALUE!</v>
      </c>
    </row>
    <row r="864" spans="1:7" s="543" customFormat="1" ht="15" hidden="1" customHeight="1">
      <c r="A864" s="603"/>
      <c r="B864" s="608"/>
      <c r="C864" s="607"/>
      <c r="D864" s="607"/>
      <c r="E864" s="598" t="s">
        <v>2024</v>
      </c>
      <c r="F864" s="598" t="s">
        <v>9</v>
      </c>
      <c r="G864" s="598" t="e">
        <f>F864+13</f>
        <v>#VALUE!</v>
      </c>
    </row>
    <row r="865" spans="1:8" s="543" customFormat="1" ht="16.5" hidden="1" customHeight="1">
      <c r="A865" s="603"/>
      <c r="B865" s="606"/>
      <c r="C865" s="615"/>
      <c r="D865" s="600" t="s">
        <v>2050</v>
      </c>
      <c r="E865" s="599">
        <f>F865-4</f>
        <v>44252</v>
      </c>
      <c r="F865" s="598">
        <v>44256</v>
      </c>
      <c r="G865" s="598">
        <f>F865+13</f>
        <v>44269</v>
      </c>
    </row>
    <row r="866" spans="1:8" s="543" customFormat="1" ht="15" hidden="1" customHeight="1">
      <c r="A866" s="603"/>
      <c r="B866" s="606"/>
      <c r="C866" s="615"/>
      <c r="D866" s="600"/>
      <c r="E866" s="599">
        <f>F866-4</f>
        <v>44259</v>
      </c>
      <c r="F866" s="598">
        <f>F865+7</f>
        <v>44263</v>
      </c>
      <c r="G866" s="598">
        <f>F866+13</f>
        <v>44276</v>
      </c>
    </row>
    <row r="867" spans="1:8" s="543" customFormat="1" ht="18" hidden="1" customHeight="1">
      <c r="A867" s="603"/>
      <c r="B867" s="606"/>
      <c r="C867" s="615"/>
      <c r="D867" s="600"/>
      <c r="E867" s="599">
        <f>F867-4</f>
        <v>44266</v>
      </c>
      <c r="F867" s="598">
        <f>F866+7</f>
        <v>44270</v>
      </c>
      <c r="G867" s="598">
        <f>F867+13</f>
        <v>44283</v>
      </c>
    </row>
    <row r="868" spans="1:8" s="543" customFormat="1" ht="18" hidden="1" customHeight="1">
      <c r="A868" s="603"/>
      <c r="B868" s="606"/>
      <c r="C868" s="615"/>
      <c r="D868" s="600"/>
      <c r="E868" s="599">
        <f>F868-4</f>
        <v>44273</v>
      </c>
      <c r="F868" s="598">
        <f>F867+7</f>
        <v>44277</v>
      </c>
      <c r="G868" s="598">
        <f>F868+13</f>
        <v>44290</v>
      </c>
    </row>
    <row r="869" spans="1:8" s="543" customFormat="1" ht="17.25" hidden="1" customHeight="1">
      <c r="A869" s="603"/>
      <c r="B869" s="614"/>
      <c r="C869" s="606"/>
      <c r="D869" s="600"/>
      <c r="E869" s="599">
        <f>F869-4</f>
        <v>44280</v>
      </c>
      <c r="F869" s="598">
        <f>F868+7</f>
        <v>44284</v>
      </c>
      <c r="G869" s="598">
        <f>F869+13</f>
        <v>44297</v>
      </c>
    </row>
    <row r="870" spans="1:8" s="562" customFormat="1" ht="15" hidden="1" customHeight="1">
      <c r="A870" s="613" t="s">
        <v>2049</v>
      </c>
      <c r="B870" s="613"/>
      <c r="C870" s="612"/>
      <c r="D870" s="611"/>
      <c r="E870" s="610"/>
      <c r="F870" s="610"/>
      <c r="G870" s="598">
        <f>F870+13</f>
        <v>13</v>
      </c>
    </row>
    <row r="871" spans="1:8" s="543" customFormat="1" ht="15" hidden="1" customHeight="1">
      <c r="A871" s="603"/>
      <c r="B871" s="609" t="s">
        <v>4</v>
      </c>
      <c r="C871" s="577" t="s">
        <v>5</v>
      </c>
      <c r="D871" s="577" t="s">
        <v>455</v>
      </c>
      <c r="E871" s="598" t="s">
        <v>2025</v>
      </c>
      <c r="F871" s="598" t="s">
        <v>456</v>
      </c>
      <c r="G871" s="598" t="e">
        <f>F871+13</f>
        <v>#VALUE!</v>
      </c>
    </row>
    <row r="872" spans="1:8" s="543" customFormat="1" ht="15" hidden="1" customHeight="1">
      <c r="A872" s="603"/>
      <c r="B872" s="608"/>
      <c r="C872" s="607"/>
      <c r="D872" s="607"/>
      <c r="E872" s="598" t="s">
        <v>2024</v>
      </c>
      <c r="F872" s="598" t="s">
        <v>9</v>
      </c>
      <c r="G872" s="598" t="e">
        <f>F872+13</f>
        <v>#VALUE!</v>
      </c>
    </row>
    <row r="873" spans="1:8" s="543" customFormat="1" ht="15" hidden="1" customHeight="1">
      <c r="A873" s="603"/>
      <c r="B873" s="606" t="s">
        <v>2043</v>
      </c>
      <c r="C873" s="606" t="s">
        <v>2046</v>
      </c>
      <c r="D873" s="600" t="s">
        <v>356</v>
      </c>
      <c r="E873" s="599">
        <f>F873-5</f>
        <v>43767</v>
      </c>
      <c r="F873" s="598">
        <v>43772</v>
      </c>
      <c r="G873" s="598">
        <f>F873+13</f>
        <v>43785</v>
      </c>
    </row>
    <row r="874" spans="1:8" s="543" customFormat="1" ht="15" hidden="1" customHeight="1">
      <c r="A874" s="603"/>
      <c r="B874" s="606" t="s">
        <v>2048</v>
      </c>
      <c r="C874" s="606" t="s">
        <v>2047</v>
      </c>
      <c r="D874" s="600"/>
      <c r="E874" s="599">
        <f>F874-5</f>
        <v>43774</v>
      </c>
      <c r="F874" s="598">
        <f>F873+7</f>
        <v>43779</v>
      </c>
      <c r="G874" s="598">
        <f>F874+13</f>
        <v>43792</v>
      </c>
    </row>
    <row r="875" spans="1:8" s="543" customFormat="1" ht="18" hidden="1" customHeight="1">
      <c r="A875" s="603"/>
      <c r="B875" s="606" t="s">
        <v>2043</v>
      </c>
      <c r="C875" s="604" t="s">
        <v>2046</v>
      </c>
      <c r="D875" s="600"/>
      <c r="E875" s="599">
        <f>F875-5</f>
        <v>43781</v>
      </c>
      <c r="F875" s="598">
        <f>F874+7</f>
        <v>43786</v>
      </c>
      <c r="G875" s="598">
        <f>F875+13</f>
        <v>43799</v>
      </c>
    </row>
    <row r="876" spans="1:8" s="543" customFormat="1" ht="18" hidden="1" customHeight="1">
      <c r="A876" s="603"/>
      <c r="B876" s="605" t="s">
        <v>2045</v>
      </c>
      <c r="C876" s="604" t="s">
        <v>2044</v>
      </c>
      <c r="D876" s="600"/>
      <c r="E876" s="599">
        <f>F876-5</f>
        <v>43788</v>
      </c>
      <c r="F876" s="598">
        <f>F875+7</f>
        <v>43793</v>
      </c>
      <c r="G876" s="598">
        <f>F876+13</f>
        <v>43806</v>
      </c>
    </row>
    <row r="877" spans="1:8" s="543" customFormat="1" ht="19.5" hidden="1" customHeight="1">
      <c r="A877" s="603"/>
      <c r="B877" s="602" t="s">
        <v>2043</v>
      </c>
      <c r="C877" s="601" t="s">
        <v>2043</v>
      </c>
      <c r="D877" s="600"/>
      <c r="E877" s="599">
        <f>F877-5</f>
        <v>43795</v>
      </c>
      <c r="F877" s="598">
        <f>F876+7</f>
        <v>43800</v>
      </c>
      <c r="G877" s="598">
        <f>F877+13</f>
        <v>43813</v>
      </c>
    </row>
    <row r="878" spans="1:8" s="533" customFormat="1" ht="18" customHeight="1">
      <c r="A878" s="597" t="s">
        <v>2042</v>
      </c>
      <c r="B878" s="596"/>
      <c r="C878" s="595"/>
      <c r="D878" s="595"/>
      <c r="E878" s="595"/>
      <c r="F878" s="595"/>
      <c r="G878" s="595"/>
      <c r="H878" s="543"/>
    </row>
    <row r="879" spans="1:8" s="562" customFormat="1" ht="15.75" customHeight="1">
      <c r="A879" s="594" t="s">
        <v>2041</v>
      </c>
      <c r="B879" s="594"/>
      <c r="C879" s="593"/>
      <c r="D879" s="564"/>
      <c r="E879" s="564"/>
      <c r="F879" s="563"/>
      <c r="G879" s="563"/>
    </row>
    <row r="880" spans="1:8" s="543" customFormat="1" ht="15">
      <c r="A880" s="550"/>
      <c r="B880" s="579" t="s">
        <v>2040</v>
      </c>
      <c r="C880" s="578"/>
      <c r="D880" s="592" t="s">
        <v>455</v>
      </c>
      <c r="E880" s="556" t="s">
        <v>2025</v>
      </c>
      <c r="F880" s="555" t="s">
        <v>456</v>
      </c>
      <c r="G880" s="554" t="s">
        <v>186</v>
      </c>
    </row>
    <row r="881" spans="1:7" s="543" customFormat="1" ht="15">
      <c r="A881" s="550"/>
      <c r="B881" s="576"/>
      <c r="C881" s="575"/>
      <c r="D881" s="591"/>
      <c r="E881" s="556" t="s">
        <v>2024</v>
      </c>
      <c r="F881" s="555" t="s">
        <v>9</v>
      </c>
      <c r="G881" s="554" t="s">
        <v>10</v>
      </c>
    </row>
    <row r="882" spans="1:7" s="543" customFormat="1" ht="15">
      <c r="A882" s="550"/>
      <c r="B882" s="549" t="s">
        <v>2039</v>
      </c>
      <c r="C882" s="548"/>
      <c r="D882" s="590" t="s">
        <v>2038</v>
      </c>
      <c r="E882" s="552">
        <f>F882-5</f>
        <v>46325</v>
      </c>
      <c r="F882" s="553">
        <v>46330</v>
      </c>
      <c r="G882" s="551">
        <f>F882+2</f>
        <v>46332</v>
      </c>
    </row>
    <row r="883" spans="1:7" s="543" customFormat="1" ht="15">
      <c r="A883" s="550"/>
      <c r="B883" s="587" t="s">
        <v>2037</v>
      </c>
      <c r="C883" s="586"/>
      <c r="D883" s="571"/>
      <c r="E883" s="569">
        <f>F883-5</f>
        <v>46332</v>
      </c>
      <c r="F883" s="589">
        <f>F882+7</f>
        <v>46337</v>
      </c>
      <c r="G883" s="551">
        <f>F883+2</f>
        <v>46339</v>
      </c>
    </row>
    <row r="884" spans="1:7" s="543" customFormat="1" ht="15">
      <c r="A884" s="550"/>
      <c r="B884" s="549" t="s">
        <v>2036</v>
      </c>
      <c r="C884" s="548"/>
      <c r="D884" s="571"/>
      <c r="E884" s="569">
        <f>F884-5</f>
        <v>46339</v>
      </c>
      <c r="F884" s="588">
        <f>F883+7</f>
        <v>46344</v>
      </c>
      <c r="G884" s="544">
        <f>F884+2</f>
        <v>46346</v>
      </c>
    </row>
    <row r="885" spans="1:7" s="543" customFormat="1" ht="15">
      <c r="A885" s="550"/>
      <c r="B885" s="587" t="s">
        <v>2035</v>
      </c>
      <c r="C885" s="586"/>
      <c r="D885" s="571"/>
      <c r="E885" s="569">
        <f>F885-5</f>
        <v>46346</v>
      </c>
      <c r="F885" s="585">
        <f>F884+7</f>
        <v>46351</v>
      </c>
      <c r="G885" s="568">
        <f>F885+2</f>
        <v>46353</v>
      </c>
    </row>
    <row r="886" spans="1:7" s="543" customFormat="1" ht="15">
      <c r="A886" s="550"/>
      <c r="B886" s="549" t="s">
        <v>2034</v>
      </c>
      <c r="C886" s="548"/>
      <c r="D886" s="570"/>
      <c r="E886" s="569">
        <f>F886-5</f>
        <v>46353</v>
      </c>
      <c r="F886" s="585">
        <f>F885+7</f>
        <v>46358</v>
      </c>
      <c r="G886" s="568">
        <f>F886+2</f>
        <v>46360</v>
      </c>
    </row>
    <row r="887" spans="1:7" s="543" customFormat="1" ht="15">
      <c r="A887" s="550"/>
      <c r="B887" s="563"/>
      <c r="C887" s="584"/>
      <c r="D887" s="583"/>
      <c r="E887" s="582"/>
      <c r="F887" s="581"/>
      <c r="G887" s="580"/>
    </row>
    <row r="888" spans="1:7" s="543" customFormat="1" ht="15">
      <c r="A888" s="550"/>
      <c r="B888" s="579" t="s">
        <v>2026</v>
      </c>
      <c r="C888" s="578"/>
      <c r="D888" s="577" t="s">
        <v>455</v>
      </c>
      <c r="E888" s="573" t="s">
        <v>2025</v>
      </c>
      <c r="F888" s="573" t="s">
        <v>456</v>
      </c>
      <c r="G888" s="573" t="s">
        <v>186</v>
      </c>
    </row>
    <row r="889" spans="1:7" s="543" customFormat="1" ht="15">
      <c r="A889" s="550"/>
      <c r="B889" s="576"/>
      <c r="C889" s="575"/>
      <c r="D889" s="574"/>
      <c r="E889" s="573" t="s">
        <v>2024</v>
      </c>
      <c r="F889" s="573" t="s">
        <v>9</v>
      </c>
      <c r="G889" s="573" t="s">
        <v>10</v>
      </c>
    </row>
    <row r="890" spans="1:7" s="543" customFormat="1" ht="15">
      <c r="A890" s="550"/>
      <c r="B890" s="549" t="s">
        <v>2033</v>
      </c>
      <c r="C890" s="548"/>
      <c r="D890" s="572" t="s">
        <v>2032</v>
      </c>
      <c r="E890" s="569">
        <f>F890-5</f>
        <v>46322</v>
      </c>
      <c r="F890" s="551">
        <v>46327</v>
      </c>
      <c r="G890" s="551">
        <f>F890+2</f>
        <v>46329</v>
      </c>
    </row>
    <row r="891" spans="1:7" s="543" customFormat="1" ht="15">
      <c r="A891" s="550"/>
      <c r="B891" s="549" t="s">
        <v>2031</v>
      </c>
      <c r="C891" s="548"/>
      <c r="D891" s="571"/>
      <c r="E891" s="569">
        <f>F891-5</f>
        <v>46329</v>
      </c>
      <c r="F891" s="551">
        <f>F890+7</f>
        <v>46334</v>
      </c>
      <c r="G891" s="551">
        <f>F891+2</f>
        <v>46336</v>
      </c>
    </row>
    <row r="892" spans="1:7" s="543" customFormat="1" ht="15">
      <c r="A892" s="550"/>
      <c r="B892" s="549" t="s">
        <v>2030</v>
      </c>
      <c r="C892" s="548"/>
      <c r="D892" s="571"/>
      <c r="E892" s="569">
        <f>F892-5</f>
        <v>46336</v>
      </c>
      <c r="F892" s="544">
        <f>F891+7</f>
        <v>46341</v>
      </c>
      <c r="G892" s="544">
        <f>F892+2</f>
        <v>46343</v>
      </c>
    </row>
    <row r="893" spans="1:7" s="543" customFormat="1" ht="15">
      <c r="A893" s="550"/>
      <c r="B893" s="549" t="s">
        <v>2029</v>
      </c>
      <c r="C893" s="548"/>
      <c r="D893" s="571"/>
      <c r="E893" s="569">
        <f>F893-5</f>
        <v>46343</v>
      </c>
      <c r="F893" s="568">
        <f>F892+7</f>
        <v>46348</v>
      </c>
      <c r="G893" s="568">
        <f>F893+2</f>
        <v>46350</v>
      </c>
    </row>
    <row r="894" spans="1:7" s="543" customFormat="1" ht="15">
      <c r="A894" s="550"/>
      <c r="B894" s="549" t="s">
        <v>2028</v>
      </c>
      <c r="C894" s="548"/>
      <c r="D894" s="570"/>
      <c r="E894" s="569">
        <f>F894-5</f>
        <v>46350</v>
      </c>
      <c r="F894" s="568">
        <f>F893+7</f>
        <v>46355</v>
      </c>
      <c r="G894" s="568">
        <f>F894+2</f>
        <v>46357</v>
      </c>
    </row>
    <row r="895" spans="1:7" s="562" customFormat="1" ht="15">
      <c r="A895" s="567" t="s">
        <v>2027</v>
      </c>
      <c r="B895" s="567"/>
      <c r="C895" s="566"/>
      <c r="D895" s="565"/>
      <c r="E895" s="564"/>
      <c r="F895" s="563"/>
      <c r="G895" s="563"/>
    </row>
    <row r="896" spans="1:7" s="543" customFormat="1" ht="15">
      <c r="A896" s="550"/>
      <c r="B896" s="561" t="s">
        <v>2026</v>
      </c>
      <c r="C896" s="560"/>
      <c r="D896" s="557" t="s">
        <v>455</v>
      </c>
      <c r="E896" s="556" t="s">
        <v>2025</v>
      </c>
      <c r="F896" s="555" t="s">
        <v>456</v>
      </c>
      <c r="G896" s="554" t="s">
        <v>193</v>
      </c>
    </row>
    <row r="897" spans="1:7" s="543" customFormat="1" ht="15">
      <c r="A897" s="550"/>
      <c r="B897" s="559"/>
      <c r="C897" s="558"/>
      <c r="D897" s="557"/>
      <c r="E897" s="556" t="s">
        <v>2024</v>
      </c>
      <c r="F897" s="555" t="s">
        <v>9</v>
      </c>
      <c r="G897" s="554" t="s">
        <v>10</v>
      </c>
    </row>
    <row r="898" spans="1:7" s="543" customFormat="1" ht="15">
      <c r="A898" s="550"/>
      <c r="B898" s="549" t="s">
        <v>2023</v>
      </c>
      <c r="C898" s="548"/>
      <c r="D898" s="547" t="s">
        <v>2022</v>
      </c>
      <c r="E898" s="552">
        <f>F898-5</f>
        <v>46231</v>
      </c>
      <c r="F898" s="553">
        <v>46236</v>
      </c>
      <c r="G898" s="551">
        <f>F898+1</f>
        <v>46237</v>
      </c>
    </row>
    <row r="899" spans="1:7" s="543" customFormat="1" ht="15" customHeight="1">
      <c r="A899" s="550"/>
      <c r="B899" s="549" t="s">
        <v>2021</v>
      </c>
      <c r="C899" s="548"/>
      <c r="D899" s="547"/>
      <c r="E899" s="552">
        <f>F899-5</f>
        <v>46242</v>
      </c>
      <c r="F899" s="553">
        <v>46247</v>
      </c>
      <c r="G899" s="551">
        <f>F899+1</f>
        <v>46248</v>
      </c>
    </row>
    <row r="900" spans="1:7" s="543" customFormat="1" ht="15">
      <c r="A900" s="550"/>
      <c r="B900" s="549" t="s">
        <v>2020</v>
      </c>
      <c r="C900" s="548"/>
      <c r="D900" s="547"/>
      <c r="E900" s="552">
        <f>F900-5</f>
        <v>46238</v>
      </c>
      <c r="F900" s="551">
        <f>F898+7</f>
        <v>46243</v>
      </c>
      <c r="G900" s="551">
        <f>F900+1</f>
        <v>46244</v>
      </c>
    </row>
    <row r="901" spans="1:7" s="543" customFormat="1" ht="15" customHeight="1">
      <c r="A901" s="550"/>
      <c r="B901" s="549" t="s">
        <v>2019</v>
      </c>
      <c r="C901" s="548"/>
      <c r="D901" s="547"/>
      <c r="E901" s="552">
        <f>F901-5</f>
        <v>46249</v>
      </c>
      <c r="F901" s="551">
        <f>F899+7</f>
        <v>46254</v>
      </c>
      <c r="G901" s="551">
        <f>F901+1</f>
        <v>46255</v>
      </c>
    </row>
    <row r="902" spans="1:7" s="543" customFormat="1" ht="15">
      <c r="A902" s="550"/>
      <c r="B902" s="549" t="s">
        <v>2018</v>
      </c>
      <c r="C902" s="548"/>
      <c r="D902" s="547"/>
      <c r="E902" s="552">
        <f>F902-5</f>
        <v>46245</v>
      </c>
      <c r="F902" s="551">
        <f>F900+7</f>
        <v>46250</v>
      </c>
      <c r="G902" s="551">
        <f>F902+1</f>
        <v>46251</v>
      </c>
    </row>
    <row r="903" spans="1:7" s="543" customFormat="1" ht="15" customHeight="1">
      <c r="A903" s="550"/>
      <c r="B903" s="549" t="s">
        <v>2017</v>
      </c>
      <c r="C903" s="548"/>
      <c r="D903" s="547"/>
      <c r="E903" s="546">
        <f>F903-5</f>
        <v>46256</v>
      </c>
      <c r="F903" s="545">
        <f>F901+7</f>
        <v>46261</v>
      </c>
      <c r="G903" s="544">
        <f>F903+1</f>
        <v>46262</v>
      </c>
    </row>
    <row r="904" spans="1:7">
      <c r="B904" s="539" t="s">
        <v>2016</v>
      </c>
      <c r="C904" s="538"/>
      <c r="D904" s="537"/>
      <c r="E904" s="542">
        <f>F904-5</f>
        <v>46252</v>
      </c>
      <c r="F904" s="541">
        <f>F902+7</f>
        <v>46257</v>
      </c>
      <c r="G904" s="540">
        <f>F904+1</f>
        <v>46258</v>
      </c>
    </row>
    <row r="905" spans="1:7">
      <c r="B905" s="539" t="s">
        <v>2015</v>
      </c>
      <c r="C905" s="538"/>
      <c r="D905" s="537"/>
      <c r="E905" s="536">
        <f>F905-5</f>
        <v>46263</v>
      </c>
      <c r="F905" s="536">
        <f>F903+7</f>
        <v>46268</v>
      </c>
      <c r="G905" s="536">
        <f>F905+1</f>
        <v>46269</v>
      </c>
    </row>
    <row r="906" spans="1:7">
      <c r="B906" s="539" t="s">
        <v>2014</v>
      </c>
      <c r="C906" s="538"/>
      <c r="D906" s="537"/>
      <c r="E906" s="536">
        <f>F906-5</f>
        <v>46259</v>
      </c>
      <c r="F906" s="536">
        <f>F904+7</f>
        <v>46264</v>
      </c>
      <c r="G906" s="536">
        <f>F906+1</f>
        <v>46265</v>
      </c>
    </row>
  </sheetData>
  <mergeCells count="788">
    <mergeCell ref="B602:C602"/>
    <mergeCell ref="A704:G704"/>
    <mergeCell ref="B532:C532"/>
    <mergeCell ref="B533:C533"/>
    <mergeCell ref="B534:C534"/>
    <mergeCell ref="D591:D595"/>
    <mergeCell ref="A596:G596"/>
    <mergeCell ref="A597:A602"/>
    <mergeCell ref="D597:D598"/>
    <mergeCell ref="D599:D603"/>
    <mergeCell ref="B591:C591"/>
    <mergeCell ref="B523:C524"/>
    <mergeCell ref="D515:D516"/>
    <mergeCell ref="D517:D521"/>
    <mergeCell ref="B517:C517"/>
    <mergeCell ref="B653:C654"/>
    <mergeCell ref="B655:C655"/>
    <mergeCell ref="B592:C592"/>
    <mergeCell ref="B593:C593"/>
    <mergeCell ref="B594:C594"/>
    <mergeCell ref="B595:C595"/>
    <mergeCell ref="B245:C245"/>
    <mergeCell ref="B246:C246"/>
    <mergeCell ref="A522:B522"/>
    <mergeCell ref="D523:D524"/>
    <mergeCell ref="D525:D529"/>
    <mergeCell ref="B525:C525"/>
    <mergeCell ref="B526:C526"/>
    <mergeCell ref="B527:C527"/>
    <mergeCell ref="B528:C528"/>
    <mergeCell ref="B529:C529"/>
    <mergeCell ref="D530:D531"/>
    <mergeCell ref="D532:D536"/>
    <mergeCell ref="B535:C535"/>
    <mergeCell ref="B536:C536"/>
    <mergeCell ref="B247:C248"/>
    <mergeCell ref="B239:C240"/>
    <mergeCell ref="B241:C241"/>
    <mergeCell ref="B242:C242"/>
    <mergeCell ref="B243:C243"/>
    <mergeCell ref="B244:C244"/>
    <mergeCell ref="D660:D661"/>
    <mergeCell ref="D662:D666"/>
    <mergeCell ref="D668:D669"/>
    <mergeCell ref="D670:D674"/>
    <mergeCell ref="D675:D676"/>
    <mergeCell ref="D677:D681"/>
    <mergeCell ref="D653:D654"/>
    <mergeCell ref="D655:D659"/>
    <mergeCell ref="D640:D644"/>
    <mergeCell ref="B645:B646"/>
    <mergeCell ref="D645:D646"/>
    <mergeCell ref="D647:D651"/>
    <mergeCell ref="B656:C656"/>
    <mergeCell ref="B657:C657"/>
    <mergeCell ref="B658:C658"/>
    <mergeCell ref="B659:C659"/>
    <mergeCell ref="D898:D906"/>
    <mergeCell ref="A604:G604"/>
    <mergeCell ref="A605:A610"/>
    <mergeCell ref="D605:D606"/>
    <mergeCell ref="D607:D611"/>
    <mergeCell ref="A612:G612"/>
    <mergeCell ref="A613:A618"/>
    <mergeCell ref="D613:D614"/>
    <mergeCell ref="D615:D619"/>
    <mergeCell ref="A652:B652"/>
    <mergeCell ref="D589:D590"/>
    <mergeCell ref="B574:C575"/>
    <mergeCell ref="B589:C590"/>
    <mergeCell ref="B578:C578"/>
    <mergeCell ref="B579:C579"/>
    <mergeCell ref="B580:C580"/>
    <mergeCell ref="D576:D580"/>
    <mergeCell ref="A581:B581"/>
    <mergeCell ref="B582:B583"/>
    <mergeCell ref="C582:C583"/>
    <mergeCell ref="D582:D583"/>
    <mergeCell ref="D584:D588"/>
    <mergeCell ref="B545:C546"/>
    <mergeCell ref="B553:C554"/>
    <mergeCell ref="B556:C556"/>
    <mergeCell ref="B557:C557"/>
    <mergeCell ref="D569:D573"/>
    <mergeCell ref="D574:D575"/>
    <mergeCell ref="A544:B544"/>
    <mergeCell ref="D545:D546"/>
    <mergeCell ref="D547:D551"/>
    <mergeCell ref="A552:B552"/>
    <mergeCell ref="D553:D554"/>
    <mergeCell ref="B547:C547"/>
    <mergeCell ref="B548:C548"/>
    <mergeCell ref="B549:C549"/>
    <mergeCell ref="B550:C550"/>
    <mergeCell ref="B551:C551"/>
    <mergeCell ref="D555:D559"/>
    <mergeCell ref="B560:B561"/>
    <mergeCell ref="C560:C561"/>
    <mergeCell ref="D560:D561"/>
    <mergeCell ref="D562:D566"/>
    <mergeCell ref="B567:B568"/>
    <mergeCell ref="C567:C568"/>
    <mergeCell ref="D567:D568"/>
    <mergeCell ref="B555:C555"/>
    <mergeCell ref="D537:D538"/>
    <mergeCell ref="B539:C539"/>
    <mergeCell ref="D539:D543"/>
    <mergeCell ref="B540:C540"/>
    <mergeCell ref="B541:C541"/>
    <mergeCell ref="B542:C542"/>
    <mergeCell ref="B543:C543"/>
    <mergeCell ref="D509:D513"/>
    <mergeCell ref="B509:C509"/>
    <mergeCell ref="B510:C510"/>
    <mergeCell ref="B511:C511"/>
    <mergeCell ref="B512:C512"/>
    <mergeCell ref="B513:C513"/>
    <mergeCell ref="D495:D499"/>
    <mergeCell ref="B500:B501"/>
    <mergeCell ref="C500:C501"/>
    <mergeCell ref="D500:D501"/>
    <mergeCell ref="D502:D506"/>
    <mergeCell ref="D507:D508"/>
    <mergeCell ref="B507:C508"/>
    <mergeCell ref="D484:D485"/>
    <mergeCell ref="D486:D490"/>
    <mergeCell ref="A491:G491"/>
    <mergeCell ref="A492:B492"/>
    <mergeCell ref="B493:B494"/>
    <mergeCell ref="C493:C494"/>
    <mergeCell ref="D493:D494"/>
    <mergeCell ref="D471:D475"/>
    <mergeCell ref="B476:B477"/>
    <mergeCell ref="C476:C477"/>
    <mergeCell ref="D476:D477"/>
    <mergeCell ref="D478:D482"/>
    <mergeCell ref="A483:G483"/>
    <mergeCell ref="B453:C453"/>
    <mergeCell ref="B447:C448"/>
    <mergeCell ref="D462:D463"/>
    <mergeCell ref="D464:D468"/>
    <mergeCell ref="B469:B470"/>
    <mergeCell ref="C469:C470"/>
    <mergeCell ref="D469:D470"/>
    <mergeCell ref="D449:D453"/>
    <mergeCell ref="A454:B454"/>
    <mergeCell ref="B455:B456"/>
    <mergeCell ref="C455:C456"/>
    <mergeCell ref="D455:D456"/>
    <mergeCell ref="D457:D461"/>
    <mergeCell ref="B449:C449"/>
    <mergeCell ref="B450:C450"/>
    <mergeCell ref="B451:C451"/>
    <mergeCell ref="B452:C452"/>
    <mergeCell ref="D435:D439"/>
    <mergeCell ref="B440:B441"/>
    <mergeCell ref="C440:C441"/>
    <mergeCell ref="D440:D441"/>
    <mergeCell ref="D442:D446"/>
    <mergeCell ref="D447:D448"/>
    <mergeCell ref="B424:C424"/>
    <mergeCell ref="B418:C419"/>
    <mergeCell ref="D428:D432"/>
    <mergeCell ref="B433:B434"/>
    <mergeCell ref="C433:C434"/>
    <mergeCell ref="D433:D434"/>
    <mergeCell ref="D418:D419"/>
    <mergeCell ref="D420:D424"/>
    <mergeCell ref="A425:B425"/>
    <mergeCell ref="B426:B427"/>
    <mergeCell ref="C426:C427"/>
    <mergeCell ref="D426:D427"/>
    <mergeCell ref="B420:C420"/>
    <mergeCell ref="B421:C421"/>
    <mergeCell ref="B422:C422"/>
    <mergeCell ref="B423:C423"/>
    <mergeCell ref="D412:D416"/>
    <mergeCell ref="B405:C405"/>
    <mergeCell ref="B406:C406"/>
    <mergeCell ref="B407:C407"/>
    <mergeCell ref="B408:C408"/>
    <mergeCell ref="B409:C409"/>
    <mergeCell ref="B394:C394"/>
    <mergeCell ref="B388:C389"/>
    <mergeCell ref="D397:D401"/>
    <mergeCell ref="D403:D404"/>
    <mergeCell ref="D405:D409"/>
    <mergeCell ref="B410:B411"/>
    <mergeCell ref="C410:C411"/>
    <mergeCell ref="D410:D411"/>
    <mergeCell ref="B403:C404"/>
    <mergeCell ref="B385:C385"/>
    <mergeCell ref="B386:C386"/>
    <mergeCell ref="B390:C390"/>
    <mergeCell ref="B391:C391"/>
    <mergeCell ref="B392:C392"/>
    <mergeCell ref="B393:C393"/>
    <mergeCell ref="D382:D386"/>
    <mergeCell ref="A387:B387"/>
    <mergeCell ref="D388:D389"/>
    <mergeCell ref="D390:D394"/>
    <mergeCell ref="B395:B396"/>
    <mergeCell ref="C395:C396"/>
    <mergeCell ref="D395:D396"/>
    <mergeCell ref="B382:C382"/>
    <mergeCell ref="B383:C383"/>
    <mergeCell ref="B384:C384"/>
    <mergeCell ref="D380:D381"/>
    <mergeCell ref="B367:C367"/>
    <mergeCell ref="B368:C368"/>
    <mergeCell ref="B369:C369"/>
    <mergeCell ref="B370:C370"/>
    <mergeCell ref="B371:C371"/>
    <mergeCell ref="B380:C381"/>
    <mergeCell ref="D365:D366"/>
    <mergeCell ref="D367:D371"/>
    <mergeCell ref="B372:B373"/>
    <mergeCell ref="C372:C373"/>
    <mergeCell ref="D372:D373"/>
    <mergeCell ref="D374:D378"/>
    <mergeCell ref="B365:C366"/>
    <mergeCell ref="D359:D363"/>
    <mergeCell ref="B351:C351"/>
    <mergeCell ref="B352:C352"/>
    <mergeCell ref="B353:C353"/>
    <mergeCell ref="B354:C354"/>
    <mergeCell ref="B355:C355"/>
    <mergeCell ref="D349:D350"/>
    <mergeCell ref="D351:D355"/>
    <mergeCell ref="A356:B356"/>
    <mergeCell ref="B357:B358"/>
    <mergeCell ref="C357:C358"/>
    <mergeCell ref="D357:D358"/>
    <mergeCell ref="B349:C350"/>
    <mergeCell ref="D344:D348"/>
    <mergeCell ref="B336:C336"/>
    <mergeCell ref="B337:C337"/>
    <mergeCell ref="B338:C338"/>
    <mergeCell ref="B339:C339"/>
    <mergeCell ref="B340:C340"/>
    <mergeCell ref="D334:D335"/>
    <mergeCell ref="D336:D340"/>
    <mergeCell ref="A341:B341"/>
    <mergeCell ref="B342:B343"/>
    <mergeCell ref="C342:C343"/>
    <mergeCell ref="D342:D343"/>
    <mergeCell ref="B334:C335"/>
    <mergeCell ref="D326:D327"/>
    <mergeCell ref="D328:D332"/>
    <mergeCell ref="A333:B333"/>
    <mergeCell ref="B328:C328"/>
    <mergeCell ref="B329:C329"/>
    <mergeCell ref="B330:C330"/>
    <mergeCell ref="B331:C331"/>
    <mergeCell ref="B332:C332"/>
    <mergeCell ref="B326:C327"/>
    <mergeCell ref="D307:D311"/>
    <mergeCell ref="D312:D313"/>
    <mergeCell ref="D314:D318"/>
    <mergeCell ref="B314:C314"/>
    <mergeCell ref="B315:C315"/>
    <mergeCell ref="B316:C316"/>
    <mergeCell ref="B317:C317"/>
    <mergeCell ref="B318:C318"/>
    <mergeCell ref="B312:C313"/>
    <mergeCell ref="D319:D320"/>
    <mergeCell ref="B321:C321"/>
    <mergeCell ref="D321:D325"/>
    <mergeCell ref="B322:C322"/>
    <mergeCell ref="B323:C323"/>
    <mergeCell ref="B324:C324"/>
    <mergeCell ref="B325:C325"/>
    <mergeCell ref="B305:B306"/>
    <mergeCell ref="C305:C306"/>
    <mergeCell ref="D305:D306"/>
    <mergeCell ref="B299:C299"/>
    <mergeCell ref="B300:C300"/>
    <mergeCell ref="B301:C301"/>
    <mergeCell ref="B302:C302"/>
    <mergeCell ref="B303:C303"/>
    <mergeCell ref="C290:C291"/>
    <mergeCell ref="D290:D291"/>
    <mergeCell ref="D292:D296"/>
    <mergeCell ref="D297:D298"/>
    <mergeCell ref="D299:D303"/>
    <mergeCell ref="A304:G304"/>
    <mergeCell ref="B297:C298"/>
    <mergeCell ref="D277:D281"/>
    <mergeCell ref="B282:B283"/>
    <mergeCell ref="C282:C283"/>
    <mergeCell ref="D282:D283"/>
    <mergeCell ref="D284:D288"/>
    <mergeCell ref="A289:G289"/>
    <mergeCell ref="D267:D268"/>
    <mergeCell ref="D269:D273"/>
    <mergeCell ref="B275:B276"/>
    <mergeCell ref="C275:C276"/>
    <mergeCell ref="D275:D276"/>
    <mergeCell ref="B262:C262"/>
    <mergeCell ref="B263:C263"/>
    <mergeCell ref="B264:C264"/>
    <mergeCell ref="B265:C265"/>
    <mergeCell ref="B266:C266"/>
    <mergeCell ref="B212:C212"/>
    <mergeCell ref="B213:C213"/>
    <mergeCell ref="B214:C214"/>
    <mergeCell ref="B215:C215"/>
    <mergeCell ref="B218:C218"/>
    <mergeCell ref="B219:C219"/>
    <mergeCell ref="B224:B225"/>
    <mergeCell ref="C224:C225"/>
    <mergeCell ref="B211:C211"/>
    <mergeCell ref="D226:D230"/>
    <mergeCell ref="B202:B203"/>
    <mergeCell ref="C202:C203"/>
    <mergeCell ref="D202:D203"/>
    <mergeCell ref="D204:D208"/>
    <mergeCell ref="D209:D210"/>
    <mergeCell ref="D211:D215"/>
    <mergeCell ref="A148:B148"/>
    <mergeCell ref="D69:D73"/>
    <mergeCell ref="D74:D75"/>
    <mergeCell ref="D76:D80"/>
    <mergeCell ref="D255:D259"/>
    <mergeCell ref="C163:C164"/>
    <mergeCell ref="B191:C191"/>
    <mergeCell ref="D247:D248"/>
    <mergeCell ref="D249:D252"/>
    <mergeCell ref="B253:B254"/>
    <mergeCell ref="D197:D201"/>
    <mergeCell ref="D30:D34"/>
    <mergeCell ref="A35:B35"/>
    <mergeCell ref="D36:D37"/>
    <mergeCell ref="D16:D20"/>
    <mergeCell ref="B21:B22"/>
    <mergeCell ref="C21:C22"/>
    <mergeCell ref="D21:D22"/>
    <mergeCell ref="D23:D26"/>
    <mergeCell ref="A27:B27"/>
    <mergeCell ref="A1:G1"/>
    <mergeCell ref="A2:B2"/>
    <mergeCell ref="B3:G3"/>
    <mergeCell ref="A193:G193"/>
    <mergeCell ref="A194:B194"/>
    <mergeCell ref="B195:B196"/>
    <mergeCell ref="C195:C196"/>
    <mergeCell ref="D195:D196"/>
    <mergeCell ref="D28:D29"/>
    <mergeCell ref="A5:B5"/>
    <mergeCell ref="D122:D126"/>
    <mergeCell ref="D127:D128"/>
    <mergeCell ref="B114:C114"/>
    <mergeCell ref="B115:C115"/>
    <mergeCell ref="B116:C116"/>
    <mergeCell ref="B117:C117"/>
    <mergeCell ref="D89:D90"/>
    <mergeCell ref="D91:D95"/>
    <mergeCell ref="D96:D97"/>
    <mergeCell ref="D98:D102"/>
    <mergeCell ref="B98:C98"/>
    <mergeCell ref="B99:C99"/>
    <mergeCell ref="B100:C100"/>
    <mergeCell ref="A223:B223"/>
    <mergeCell ref="B209:C210"/>
    <mergeCell ref="B216:C217"/>
    <mergeCell ref="B33:C33"/>
    <mergeCell ref="B76:C76"/>
    <mergeCell ref="B77:C77"/>
    <mergeCell ref="B78:C78"/>
    <mergeCell ref="B79:C79"/>
    <mergeCell ref="B80:C80"/>
    <mergeCell ref="B89:B90"/>
    <mergeCell ref="B54:C54"/>
    <mergeCell ref="B55:C55"/>
    <mergeCell ref="D82:D83"/>
    <mergeCell ref="B220:C220"/>
    <mergeCell ref="B221:C221"/>
    <mergeCell ref="B222:C222"/>
    <mergeCell ref="D216:D217"/>
    <mergeCell ref="D218:D222"/>
    <mergeCell ref="D84:D88"/>
    <mergeCell ref="C89:C90"/>
    <mergeCell ref="A59:B59"/>
    <mergeCell ref="B60:B61"/>
    <mergeCell ref="C60:C61"/>
    <mergeCell ref="D60:D61"/>
    <mergeCell ref="D62:D66"/>
    <mergeCell ref="B67:B68"/>
    <mergeCell ref="C67:C68"/>
    <mergeCell ref="D67:D68"/>
    <mergeCell ref="B36:C37"/>
    <mergeCell ref="B34:C34"/>
    <mergeCell ref="B38:C38"/>
    <mergeCell ref="D224:D225"/>
    <mergeCell ref="D44:D45"/>
    <mergeCell ref="D46:D50"/>
    <mergeCell ref="A51:B51"/>
    <mergeCell ref="D52:D53"/>
    <mergeCell ref="B50:C50"/>
    <mergeCell ref="D54:D58"/>
    <mergeCell ref="B19:C19"/>
    <mergeCell ref="B20:C20"/>
    <mergeCell ref="B30:C30"/>
    <mergeCell ref="B31:C31"/>
    <mergeCell ref="B32:C32"/>
    <mergeCell ref="B6:C7"/>
    <mergeCell ref="B14:C15"/>
    <mergeCell ref="B28:C29"/>
    <mergeCell ref="B10:C10"/>
    <mergeCell ref="B11:C11"/>
    <mergeCell ref="B12:C12"/>
    <mergeCell ref="B16:C16"/>
    <mergeCell ref="B17:C17"/>
    <mergeCell ref="B18:C18"/>
    <mergeCell ref="D120:D121"/>
    <mergeCell ref="B104:B105"/>
    <mergeCell ref="C104:C105"/>
    <mergeCell ref="D6:D7"/>
    <mergeCell ref="D8:D12"/>
    <mergeCell ref="A13:B13"/>
    <mergeCell ref="D14:D15"/>
    <mergeCell ref="D38:D42"/>
    <mergeCell ref="B8:C8"/>
    <mergeCell ref="B9:C9"/>
    <mergeCell ref="B118:C118"/>
    <mergeCell ref="B127:C128"/>
    <mergeCell ref="D104:D105"/>
    <mergeCell ref="D106:D110"/>
    <mergeCell ref="A111:B111"/>
    <mergeCell ref="D112:D113"/>
    <mergeCell ref="D114:D118"/>
    <mergeCell ref="A119:B119"/>
    <mergeCell ref="B120:B121"/>
    <mergeCell ref="C120:C121"/>
    <mergeCell ref="C141:C142"/>
    <mergeCell ref="D141:D142"/>
    <mergeCell ref="D143:D147"/>
    <mergeCell ref="B129:C129"/>
    <mergeCell ref="B130:C130"/>
    <mergeCell ref="B131:C131"/>
    <mergeCell ref="B132:C132"/>
    <mergeCell ref="B133:C133"/>
    <mergeCell ref="B153:C153"/>
    <mergeCell ref="B154:C154"/>
    <mergeCell ref="B155:C155"/>
    <mergeCell ref="B149:C150"/>
    <mergeCell ref="D129:D133"/>
    <mergeCell ref="B134:B135"/>
    <mergeCell ref="C134:C135"/>
    <mergeCell ref="D134:D135"/>
    <mergeCell ref="D136:D140"/>
    <mergeCell ref="B141:B142"/>
    <mergeCell ref="B192:C192"/>
    <mergeCell ref="B163:B164"/>
    <mergeCell ref="D149:D150"/>
    <mergeCell ref="D151:D155"/>
    <mergeCell ref="B156:B157"/>
    <mergeCell ref="C156:C157"/>
    <mergeCell ref="D156:D157"/>
    <mergeCell ref="D158:D162"/>
    <mergeCell ref="B151:C151"/>
    <mergeCell ref="B152:C152"/>
    <mergeCell ref="B182:C182"/>
    <mergeCell ref="B183:C183"/>
    <mergeCell ref="B184:C184"/>
    <mergeCell ref="B188:C188"/>
    <mergeCell ref="B189:C189"/>
    <mergeCell ref="B190:C190"/>
    <mergeCell ref="B186:C187"/>
    <mergeCell ref="C171:C172"/>
    <mergeCell ref="D171:D172"/>
    <mergeCell ref="D173:D177"/>
    <mergeCell ref="D178:D179"/>
    <mergeCell ref="B180:C180"/>
    <mergeCell ref="B181:C181"/>
    <mergeCell ref="B178:C179"/>
    <mergeCell ref="B635:C635"/>
    <mergeCell ref="B630:C631"/>
    <mergeCell ref="D163:D164"/>
    <mergeCell ref="D165:D169"/>
    <mergeCell ref="A170:B170"/>
    <mergeCell ref="D180:D184"/>
    <mergeCell ref="A185:B185"/>
    <mergeCell ref="D186:D187"/>
    <mergeCell ref="D188:D192"/>
    <mergeCell ref="B171:B172"/>
    <mergeCell ref="B632:C632"/>
    <mergeCell ref="B633:C633"/>
    <mergeCell ref="B634:C634"/>
    <mergeCell ref="B607:C607"/>
    <mergeCell ref="B615:C615"/>
    <mergeCell ref="B616:C616"/>
    <mergeCell ref="B617:C617"/>
    <mergeCell ref="B618:C618"/>
    <mergeCell ref="D622:D623"/>
    <mergeCell ref="D624:D628"/>
    <mergeCell ref="A629:B629"/>
    <mergeCell ref="D630:D631"/>
    <mergeCell ref="D239:D240"/>
    <mergeCell ref="D241:D245"/>
    <mergeCell ref="C253:C254"/>
    <mergeCell ref="D253:D254"/>
    <mergeCell ref="D260:D261"/>
    <mergeCell ref="D262:D266"/>
    <mergeCell ref="B690:B691"/>
    <mergeCell ref="C690:C691"/>
    <mergeCell ref="D690:D691"/>
    <mergeCell ref="D231:D232"/>
    <mergeCell ref="D233:D237"/>
    <mergeCell ref="A238:G238"/>
    <mergeCell ref="D632:D636"/>
    <mergeCell ref="B638:B639"/>
    <mergeCell ref="C638:C639"/>
    <mergeCell ref="D638:D639"/>
    <mergeCell ref="D682:D685"/>
    <mergeCell ref="D686:D688"/>
    <mergeCell ref="B679:C679"/>
    <mergeCell ref="B680:C680"/>
    <mergeCell ref="B681:C681"/>
    <mergeCell ref="A689:B689"/>
    <mergeCell ref="B682:B683"/>
    <mergeCell ref="C682:C683"/>
    <mergeCell ref="B705:C706"/>
    <mergeCell ref="D692:D696"/>
    <mergeCell ref="D697:D698"/>
    <mergeCell ref="D699:D703"/>
    <mergeCell ref="B699:C699"/>
    <mergeCell ref="B700:C700"/>
    <mergeCell ref="B701:C701"/>
    <mergeCell ref="B702:C702"/>
    <mergeCell ref="B703:C703"/>
    <mergeCell ref="B697:C698"/>
    <mergeCell ref="D713:D714"/>
    <mergeCell ref="B707:C707"/>
    <mergeCell ref="B708:C708"/>
    <mergeCell ref="B709:C709"/>
    <mergeCell ref="B710:C710"/>
    <mergeCell ref="B711:C711"/>
    <mergeCell ref="B723:C723"/>
    <mergeCell ref="B724:C724"/>
    <mergeCell ref="B725:C725"/>
    <mergeCell ref="B726:C726"/>
    <mergeCell ref="B720:C721"/>
    <mergeCell ref="D705:D706"/>
    <mergeCell ref="D707:D711"/>
    <mergeCell ref="A712:B712"/>
    <mergeCell ref="B713:B714"/>
    <mergeCell ref="C713:C714"/>
    <mergeCell ref="B736:C737"/>
    <mergeCell ref="B743:C744"/>
    <mergeCell ref="D715:D719"/>
    <mergeCell ref="D720:D721"/>
    <mergeCell ref="D722:D726"/>
    <mergeCell ref="A727:B727"/>
    <mergeCell ref="B728:B729"/>
    <mergeCell ref="C728:C729"/>
    <mergeCell ref="D728:D729"/>
    <mergeCell ref="B722:C722"/>
    <mergeCell ref="D730:D734"/>
    <mergeCell ref="A735:B735"/>
    <mergeCell ref="D736:D737"/>
    <mergeCell ref="D738:D742"/>
    <mergeCell ref="D743:D744"/>
    <mergeCell ref="B738:C738"/>
    <mergeCell ref="B739:C739"/>
    <mergeCell ref="B740:C740"/>
    <mergeCell ref="B741:C741"/>
    <mergeCell ref="B742:C742"/>
    <mergeCell ref="B759:B760"/>
    <mergeCell ref="C759:C760"/>
    <mergeCell ref="D759:D760"/>
    <mergeCell ref="B745:C745"/>
    <mergeCell ref="B746:C746"/>
    <mergeCell ref="B747:C747"/>
    <mergeCell ref="B748:C748"/>
    <mergeCell ref="B749:C749"/>
    <mergeCell ref="D745:D749"/>
    <mergeCell ref="B750:B751"/>
    <mergeCell ref="C750:C751"/>
    <mergeCell ref="D750:D751"/>
    <mergeCell ref="D752:D756"/>
    <mergeCell ref="A758:B758"/>
    <mergeCell ref="B775:C775"/>
    <mergeCell ref="B776:C776"/>
    <mergeCell ref="B777:C777"/>
    <mergeCell ref="B778:C778"/>
    <mergeCell ref="B779:C779"/>
    <mergeCell ref="B766:C767"/>
    <mergeCell ref="B773:C774"/>
    <mergeCell ref="D761:D765"/>
    <mergeCell ref="D766:D767"/>
    <mergeCell ref="D768:D772"/>
    <mergeCell ref="D773:D774"/>
    <mergeCell ref="D775:D779"/>
    <mergeCell ref="B768:C768"/>
    <mergeCell ref="B769:C769"/>
    <mergeCell ref="B770:C770"/>
    <mergeCell ref="B771:C771"/>
    <mergeCell ref="B772:C772"/>
    <mergeCell ref="D790:D794"/>
    <mergeCell ref="B790:C790"/>
    <mergeCell ref="B791:C791"/>
    <mergeCell ref="B792:C792"/>
    <mergeCell ref="B794:C794"/>
    <mergeCell ref="B788:C789"/>
    <mergeCell ref="B793:C793"/>
    <mergeCell ref="B884:C884"/>
    <mergeCell ref="B885:C885"/>
    <mergeCell ref="D882:D886"/>
    <mergeCell ref="D825:D826"/>
    <mergeCell ref="A780:B780"/>
    <mergeCell ref="B781:B782"/>
    <mergeCell ref="C781:C782"/>
    <mergeCell ref="D781:D782"/>
    <mergeCell ref="D783:D787"/>
    <mergeCell ref="D788:D789"/>
    <mergeCell ref="D819:D823"/>
    <mergeCell ref="A824:B824"/>
    <mergeCell ref="D812:D816"/>
    <mergeCell ref="B831:C831"/>
    <mergeCell ref="B882:C882"/>
    <mergeCell ref="B883:C883"/>
    <mergeCell ref="B803:B804"/>
    <mergeCell ref="C803:C804"/>
    <mergeCell ref="D803:D804"/>
    <mergeCell ref="D805:D809"/>
    <mergeCell ref="B817:B818"/>
    <mergeCell ref="C817:C818"/>
    <mergeCell ref="D817:D818"/>
    <mergeCell ref="B814:C814"/>
    <mergeCell ref="B863:B864"/>
    <mergeCell ref="C863:C864"/>
    <mergeCell ref="D863:D864"/>
    <mergeCell ref="D865:D869"/>
    <mergeCell ref="D896:D897"/>
    <mergeCell ref="D834:D838"/>
    <mergeCell ref="B839:B840"/>
    <mergeCell ref="C839:C840"/>
    <mergeCell ref="D839:D840"/>
    <mergeCell ref="B888:C889"/>
    <mergeCell ref="D888:D889"/>
    <mergeCell ref="B832:B833"/>
    <mergeCell ref="C832:C833"/>
    <mergeCell ref="A878:B878"/>
    <mergeCell ref="A879:B879"/>
    <mergeCell ref="A854:B854"/>
    <mergeCell ref="B855:B856"/>
    <mergeCell ref="C855:C856"/>
    <mergeCell ref="D841:D845"/>
    <mergeCell ref="C645:C646"/>
    <mergeCell ref="D847:D848"/>
    <mergeCell ref="D810:D811"/>
    <mergeCell ref="A795:B795"/>
    <mergeCell ref="D873:D877"/>
    <mergeCell ref="B812:C812"/>
    <mergeCell ref="B827:C827"/>
    <mergeCell ref="B828:C828"/>
    <mergeCell ref="B829:C829"/>
    <mergeCell ref="B830:C830"/>
    <mergeCell ref="B678:C678"/>
    <mergeCell ref="B660:C661"/>
    <mergeCell ref="B675:C676"/>
    <mergeCell ref="A667:B667"/>
    <mergeCell ref="B668:B669"/>
    <mergeCell ref="C668:C669"/>
    <mergeCell ref="D880:D881"/>
    <mergeCell ref="D832:D833"/>
    <mergeCell ref="D849:D853"/>
    <mergeCell ref="B636:C636"/>
    <mergeCell ref="B662:C662"/>
    <mergeCell ref="B663:C663"/>
    <mergeCell ref="B664:C664"/>
    <mergeCell ref="B665:C665"/>
    <mergeCell ref="B666:C666"/>
    <mergeCell ref="B677:C677"/>
    <mergeCell ref="D857:D861"/>
    <mergeCell ref="B847:B848"/>
    <mergeCell ref="C847:C848"/>
    <mergeCell ref="D827:D831"/>
    <mergeCell ref="A870:B870"/>
    <mergeCell ref="B871:B872"/>
    <mergeCell ref="C871:C872"/>
    <mergeCell ref="D871:D872"/>
    <mergeCell ref="A846:B846"/>
    <mergeCell ref="B796:B797"/>
    <mergeCell ref="C796:C797"/>
    <mergeCell ref="B810:C811"/>
    <mergeCell ref="D796:D797"/>
    <mergeCell ref="D798:D802"/>
    <mergeCell ref="D855:D856"/>
    <mergeCell ref="B825:C826"/>
    <mergeCell ref="B815:C815"/>
    <mergeCell ref="B816:C816"/>
    <mergeCell ref="B813:C813"/>
    <mergeCell ref="B898:C898"/>
    <mergeCell ref="B899:C899"/>
    <mergeCell ref="B900:C900"/>
    <mergeCell ref="B901:C901"/>
    <mergeCell ref="A895:B895"/>
    <mergeCell ref="B896:C897"/>
    <mergeCell ref="B902:C902"/>
    <mergeCell ref="B903:C903"/>
    <mergeCell ref="B904:C904"/>
    <mergeCell ref="B905:C905"/>
    <mergeCell ref="B906:C906"/>
    <mergeCell ref="B890:C890"/>
    <mergeCell ref="B891:C891"/>
    <mergeCell ref="B892:C892"/>
    <mergeCell ref="B893:C893"/>
    <mergeCell ref="B894:C894"/>
    <mergeCell ref="B625:C625"/>
    <mergeCell ref="B626:C626"/>
    <mergeCell ref="B627:C627"/>
    <mergeCell ref="B628:C628"/>
    <mergeCell ref="B231:C232"/>
    <mergeCell ref="B260:C261"/>
    <mergeCell ref="A621:B621"/>
    <mergeCell ref="B267:B268"/>
    <mergeCell ref="C267:C268"/>
    <mergeCell ref="B290:B291"/>
    <mergeCell ref="B112:C113"/>
    <mergeCell ref="A103:B103"/>
    <mergeCell ref="A81:B81"/>
    <mergeCell ref="B82:B83"/>
    <mergeCell ref="C82:C83"/>
    <mergeCell ref="B56:C56"/>
    <mergeCell ref="B57:C57"/>
    <mergeCell ref="B58:C58"/>
    <mergeCell ref="B101:C101"/>
    <mergeCell ref="B102:C102"/>
    <mergeCell ref="B49:C49"/>
    <mergeCell ref="A43:B43"/>
    <mergeCell ref="B886:C886"/>
    <mergeCell ref="B880:C881"/>
    <mergeCell ref="D890:D894"/>
    <mergeCell ref="A862:B862"/>
    <mergeCell ref="B44:C45"/>
    <mergeCell ref="B52:C53"/>
    <mergeCell ref="B74:C75"/>
    <mergeCell ref="B96:C97"/>
    <mergeCell ref="B521:C521"/>
    <mergeCell ref="B515:C516"/>
    <mergeCell ref="B537:C538"/>
    <mergeCell ref="B39:C39"/>
    <mergeCell ref="B40:C40"/>
    <mergeCell ref="B41:C41"/>
    <mergeCell ref="B42:C42"/>
    <mergeCell ref="B46:C46"/>
    <mergeCell ref="B47:C47"/>
    <mergeCell ref="B48:C48"/>
    <mergeCell ref="B462:B463"/>
    <mergeCell ref="C462:C463"/>
    <mergeCell ref="A514:B514"/>
    <mergeCell ref="B518:C518"/>
    <mergeCell ref="B519:C519"/>
    <mergeCell ref="B520:C520"/>
    <mergeCell ref="B484:B485"/>
    <mergeCell ref="C484:C485"/>
    <mergeCell ref="B558:C558"/>
    <mergeCell ref="B559:C559"/>
    <mergeCell ref="B576:C576"/>
    <mergeCell ref="B577:C577"/>
    <mergeCell ref="B319:C320"/>
    <mergeCell ref="B249:C249"/>
    <mergeCell ref="B250:C250"/>
    <mergeCell ref="B251:C251"/>
    <mergeCell ref="B252:C252"/>
    <mergeCell ref="A417:B417"/>
    <mergeCell ref="B530:C531"/>
    <mergeCell ref="B605:C606"/>
    <mergeCell ref="B613:C614"/>
    <mergeCell ref="B608:C608"/>
    <mergeCell ref="B609:C609"/>
    <mergeCell ref="B233:C233"/>
    <mergeCell ref="B234:C234"/>
    <mergeCell ref="B235:C235"/>
    <mergeCell ref="B236:C236"/>
    <mergeCell ref="B237:C237"/>
    <mergeCell ref="B624:C624"/>
    <mergeCell ref="B603:C603"/>
    <mergeCell ref="B597:C598"/>
    <mergeCell ref="B622:C623"/>
    <mergeCell ref="B619:C619"/>
    <mergeCell ref="B610:C610"/>
    <mergeCell ref="B611:C611"/>
    <mergeCell ref="B599:C599"/>
    <mergeCell ref="B600:C600"/>
    <mergeCell ref="B601:C601"/>
  </mergeCells>
  <phoneticPr fontId="49" type="noConversion"/>
  <hyperlinks>
    <hyperlink ref="B92" r:id="rId1" tooltip="Please click here for Schedule details." display="javascript:void(0);"/>
    <hyperlink ref="C92" r:id="rId2" tooltip="Please click here for Schedule details." display="javascript:void(0);"/>
  </hyperlinks>
  <pageMargins left="0.7" right="0.7" top="0.75" bottom="0.75" header="0.3" footer="0.3"/>
  <pageSetup paperSize="9" orientation="portrait" r:id="rId3"/>
  <headerFooter scaleWithDoc="0" alignWithMargins="0"/>
  <drawing r:id="rId4"/>
  <legacyDrawing r:id="rId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65"/>
  <sheetViews>
    <sheetView workbookViewId="0">
      <selection activeCell="J21" sqref="J21"/>
    </sheetView>
  </sheetViews>
  <sheetFormatPr defaultColWidth="9" defaultRowHeight="14.25"/>
  <cols>
    <col min="1" max="1" width="5.25" style="936" customWidth="1"/>
    <col min="2" max="2" width="35.25" style="935" customWidth="1"/>
    <col min="3" max="3" width="13.125" style="935" customWidth="1"/>
    <col min="4" max="5" width="11" style="935" customWidth="1"/>
    <col min="6" max="6" width="12.625" style="935" hidden="1" customWidth="1"/>
    <col min="7" max="7" width="12" style="935" customWidth="1"/>
    <col min="8" max="8" width="15" style="935" customWidth="1"/>
    <col min="9" max="9" width="17.75" style="934" customWidth="1"/>
    <col min="10" max="10" width="13.875" style="934" customWidth="1"/>
    <col min="11" max="16384" width="9" style="934"/>
  </cols>
  <sheetData>
    <row r="1" spans="1:9" ht="67.5" customHeight="1">
      <c r="A1" s="1050" t="s">
        <v>2830</v>
      </c>
      <c r="B1" s="1050"/>
      <c r="C1" s="1050"/>
      <c r="D1" s="1050"/>
      <c r="E1" s="1050"/>
      <c r="F1" s="1050"/>
      <c r="G1" s="1050"/>
      <c r="H1" s="1050"/>
    </row>
    <row r="2" spans="1:9" ht="24.75" customHeight="1">
      <c r="A2" s="1046"/>
      <c r="B2" s="1049" t="s">
        <v>2829</v>
      </c>
      <c r="C2" s="1049"/>
      <c r="D2" s="1049"/>
      <c r="E2" s="1049"/>
      <c r="F2" s="1049"/>
      <c r="G2" s="1048"/>
      <c r="H2" s="1047"/>
    </row>
    <row r="3" spans="1:9" ht="30.75" customHeight="1">
      <c r="A3" s="1046"/>
      <c r="B3" s="1045" t="s">
        <v>2828</v>
      </c>
      <c r="C3" s="1045"/>
      <c r="D3" s="1045"/>
      <c r="E3" s="1045"/>
      <c r="F3" s="1045"/>
      <c r="G3" s="1045"/>
      <c r="H3" s="1045"/>
    </row>
    <row r="4" spans="1:9" ht="30.75" customHeight="1">
      <c r="A4" s="1044" t="s">
        <v>2827</v>
      </c>
      <c r="B4" s="1044"/>
      <c r="C4" s="1043"/>
      <c r="D4" s="1043"/>
      <c r="E4" s="1043"/>
      <c r="F4" s="1043"/>
      <c r="G4" s="1043"/>
      <c r="H4" s="1043"/>
    </row>
    <row r="5" spans="1:9" ht="16.149999999999999" customHeight="1">
      <c r="A5" s="959" t="s">
        <v>2826</v>
      </c>
      <c r="B5" s="959"/>
      <c r="C5" s="959"/>
      <c r="D5" s="959"/>
      <c r="E5" s="959"/>
      <c r="F5" s="959"/>
      <c r="G5" s="959"/>
      <c r="H5" s="959"/>
      <c r="I5" s="1042"/>
    </row>
    <row r="6" spans="1:9">
      <c r="A6" s="1041"/>
      <c r="B6" s="1023" t="s">
        <v>4</v>
      </c>
      <c r="C6" s="1023" t="s">
        <v>5</v>
      </c>
      <c r="D6" s="1023" t="s">
        <v>455</v>
      </c>
      <c r="E6" s="1020" t="s">
        <v>2669</v>
      </c>
      <c r="F6" s="974"/>
      <c r="G6" s="974" t="s">
        <v>2734</v>
      </c>
      <c r="H6" s="974" t="s">
        <v>351</v>
      </c>
      <c r="I6" s="1040"/>
    </row>
    <row r="7" spans="1:9">
      <c r="A7" s="1041"/>
      <c r="B7" s="1038"/>
      <c r="C7" s="1023"/>
      <c r="D7" s="1023"/>
      <c r="E7" s="1020" t="s">
        <v>2666</v>
      </c>
      <c r="F7" s="953"/>
      <c r="G7" s="953" t="s">
        <v>9</v>
      </c>
      <c r="H7" s="953" t="s">
        <v>10</v>
      </c>
      <c r="I7" s="1040"/>
    </row>
    <row r="8" spans="1:9" ht="15.75" customHeight="1">
      <c r="B8" s="1030" t="s">
        <v>2825</v>
      </c>
      <c r="C8" s="1030" t="s">
        <v>2824</v>
      </c>
      <c r="D8" s="1021" t="s">
        <v>2823</v>
      </c>
      <c r="E8" s="947">
        <v>46322</v>
      </c>
      <c r="F8" s="953"/>
      <c r="G8" s="953">
        <v>46329</v>
      </c>
      <c r="H8" s="953">
        <v>46344</v>
      </c>
      <c r="I8" s="1033"/>
    </row>
    <row r="9" spans="1:9" ht="15.75" customHeight="1">
      <c r="B9" s="1030" t="s">
        <v>2822</v>
      </c>
      <c r="C9" s="1030" t="s">
        <v>2821</v>
      </c>
      <c r="D9" s="1021"/>
      <c r="E9" s="947">
        <v>46329</v>
      </c>
      <c r="F9" s="953"/>
      <c r="G9" s="953">
        <v>46336</v>
      </c>
      <c r="H9" s="953">
        <v>46351</v>
      </c>
      <c r="I9" s="1033"/>
    </row>
    <row r="10" spans="1:9" ht="15.75" customHeight="1">
      <c r="A10" s="980"/>
      <c r="B10" s="1030" t="s">
        <v>2820</v>
      </c>
      <c r="C10" s="1030" t="s">
        <v>2819</v>
      </c>
      <c r="D10" s="1021"/>
      <c r="E10" s="953">
        <v>46336</v>
      </c>
      <c r="F10" s="953"/>
      <c r="G10" s="953">
        <v>46343</v>
      </c>
      <c r="H10" s="953">
        <v>46358</v>
      </c>
      <c r="I10" s="1039"/>
    </row>
    <row r="11" spans="1:9" ht="15.75" customHeight="1">
      <c r="A11" s="980"/>
      <c r="B11" s="1030" t="s">
        <v>2818</v>
      </c>
      <c r="C11" s="1030" t="s">
        <v>2817</v>
      </c>
      <c r="D11" s="1021"/>
      <c r="E11" s="947">
        <v>46343</v>
      </c>
      <c r="F11" s="953"/>
      <c r="G11" s="953">
        <v>46350</v>
      </c>
      <c r="H11" s="953">
        <v>46365</v>
      </c>
      <c r="I11" s="1039"/>
    </row>
    <row r="12" spans="1:9" ht="15.75" customHeight="1">
      <c r="A12" s="980"/>
      <c r="B12" s="1030" t="s">
        <v>2816</v>
      </c>
      <c r="C12" s="1030" t="s">
        <v>2815</v>
      </c>
      <c r="D12" s="1021"/>
      <c r="E12" s="947">
        <v>46350</v>
      </c>
      <c r="F12" s="953"/>
      <c r="G12" s="953">
        <v>46358</v>
      </c>
      <c r="H12" s="953">
        <v>46373</v>
      </c>
      <c r="I12" s="1039"/>
    </row>
    <row r="13" spans="1:9" ht="15.75" customHeight="1">
      <c r="A13" s="980"/>
      <c r="B13" s="1028"/>
      <c r="C13" s="1028"/>
      <c r="D13" s="1027"/>
      <c r="E13" s="1013"/>
      <c r="F13" s="1013"/>
      <c r="G13" s="1013"/>
      <c r="H13" s="1013"/>
      <c r="I13" s="1039"/>
    </row>
    <row r="14" spans="1:9" ht="16.149999999999999" customHeight="1">
      <c r="A14" s="959" t="s">
        <v>2814</v>
      </c>
      <c r="B14" s="959"/>
      <c r="C14" s="959"/>
      <c r="D14" s="959"/>
      <c r="E14" s="959"/>
      <c r="F14" s="959"/>
      <c r="G14" s="959"/>
      <c r="H14" s="959"/>
      <c r="I14" s="1042"/>
    </row>
    <row r="15" spans="1:9">
      <c r="A15" s="1041"/>
      <c r="B15" s="1023" t="s">
        <v>4</v>
      </c>
      <c r="C15" s="1023" t="s">
        <v>5</v>
      </c>
      <c r="D15" s="1023" t="s">
        <v>455</v>
      </c>
      <c r="E15" s="1020" t="s">
        <v>2669</v>
      </c>
      <c r="F15" s="974"/>
      <c r="G15" s="974" t="s">
        <v>2734</v>
      </c>
      <c r="H15" s="974" t="s">
        <v>351</v>
      </c>
      <c r="I15" s="1040"/>
    </row>
    <row r="16" spans="1:9">
      <c r="A16" s="1041"/>
      <c r="B16" s="1038"/>
      <c r="C16" s="1023"/>
      <c r="D16" s="1023"/>
      <c r="E16" s="1020" t="s">
        <v>2666</v>
      </c>
      <c r="F16" s="953"/>
      <c r="G16" s="953" t="s">
        <v>9</v>
      </c>
      <c r="H16" s="953" t="s">
        <v>10</v>
      </c>
      <c r="I16" s="1040"/>
    </row>
    <row r="17" spans="1:9" ht="15.75" customHeight="1">
      <c r="B17" s="1030" t="s">
        <v>2813</v>
      </c>
      <c r="C17" s="1030" t="s">
        <v>2812</v>
      </c>
      <c r="D17" s="1021" t="s">
        <v>2811</v>
      </c>
      <c r="E17" s="953">
        <v>46322</v>
      </c>
      <c r="F17" s="953"/>
      <c r="G17" s="953">
        <v>46331</v>
      </c>
      <c r="H17" s="953">
        <v>46344</v>
      </c>
      <c r="I17" s="1033"/>
    </row>
    <row r="18" spans="1:9" ht="15.75" customHeight="1">
      <c r="B18" s="1030" t="s">
        <v>2810</v>
      </c>
      <c r="C18" s="1030" t="s">
        <v>2809</v>
      </c>
      <c r="D18" s="1021"/>
      <c r="E18" s="953">
        <v>46329</v>
      </c>
      <c r="F18" s="953"/>
      <c r="G18" s="953">
        <v>46335</v>
      </c>
      <c r="H18" s="953">
        <v>46348</v>
      </c>
      <c r="I18" s="1033"/>
    </row>
    <row r="19" spans="1:9" ht="15.75" customHeight="1">
      <c r="A19" s="980"/>
      <c r="B19" s="954" t="s">
        <v>2808</v>
      </c>
      <c r="C19" s="981" t="s">
        <v>2807</v>
      </c>
      <c r="D19" s="1021"/>
      <c r="E19" s="953">
        <v>46336</v>
      </c>
      <c r="F19" s="952"/>
      <c r="G19" s="953">
        <v>46345</v>
      </c>
      <c r="H19" s="953">
        <v>46361</v>
      </c>
      <c r="I19" s="1039"/>
    </row>
    <row r="20" spans="1:9" ht="15.75" customHeight="1">
      <c r="A20" s="980"/>
      <c r="B20" s="1030" t="s">
        <v>2806</v>
      </c>
      <c r="C20" s="1030" t="s">
        <v>2805</v>
      </c>
      <c r="D20" s="1021"/>
      <c r="E20" s="947">
        <v>46343</v>
      </c>
      <c r="F20" s="953"/>
      <c r="G20" s="953">
        <v>46352</v>
      </c>
      <c r="H20" s="953">
        <v>46367</v>
      </c>
      <c r="I20" s="1039"/>
    </row>
    <row r="21" spans="1:9" ht="15.75" customHeight="1">
      <c r="A21" s="980"/>
      <c r="B21" s="1030" t="s">
        <v>2804</v>
      </c>
      <c r="C21" s="1030" t="s">
        <v>2803</v>
      </c>
      <c r="D21" s="1021"/>
      <c r="E21" s="947">
        <v>46350</v>
      </c>
      <c r="F21" s="953"/>
      <c r="G21" s="953">
        <v>46360</v>
      </c>
      <c r="H21" s="953">
        <v>46376</v>
      </c>
      <c r="I21" s="1039"/>
    </row>
    <row r="22" spans="1:9" ht="15.75" customHeight="1">
      <c r="A22" s="980"/>
      <c r="D22" s="1015"/>
      <c r="E22" s="1015"/>
      <c r="F22" s="992"/>
      <c r="G22" s="992"/>
      <c r="H22" s="992"/>
      <c r="I22" s="1039"/>
    </row>
    <row r="23" spans="1:9" ht="21" customHeight="1">
      <c r="A23" s="1012" t="s">
        <v>2802</v>
      </c>
      <c r="B23" s="1012"/>
      <c r="C23" s="1012"/>
      <c r="D23" s="1012"/>
      <c r="E23" s="1012"/>
      <c r="F23" s="1012"/>
      <c r="G23" s="1012"/>
      <c r="H23" s="1012"/>
      <c r="I23" s="1026"/>
    </row>
    <row r="24" spans="1:9">
      <c r="A24" s="980"/>
      <c r="B24" s="1023" t="s">
        <v>4</v>
      </c>
      <c r="C24" s="1023" t="s">
        <v>5</v>
      </c>
      <c r="D24" s="1023" t="s">
        <v>455</v>
      </c>
      <c r="E24" s="1020" t="s">
        <v>2669</v>
      </c>
      <c r="F24" s="974"/>
      <c r="G24" s="974" t="s">
        <v>2668</v>
      </c>
      <c r="H24" s="974" t="s">
        <v>420</v>
      </c>
      <c r="I24" s="1026"/>
    </row>
    <row r="25" spans="1:9">
      <c r="A25" s="980"/>
      <c r="B25" s="1038"/>
      <c r="C25" s="1023"/>
      <c r="D25" s="1023"/>
      <c r="E25" s="1020" t="s">
        <v>2666</v>
      </c>
      <c r="F25" s="974"/>
      <c r="G25" s="974" t="s">
        <v>9</v>
      </c>
      <c r="H25" s="974" t="s">
        <v>10</v>
      </c>
      <c r="I25" s="1026"/>
    </row>
    <row r="26" spans="1:9" ht="22.5" customHeight="1">
      <c r="A26" s="980"/>
      <c r="B26" s="1030" t="s">
        <v>2801</v>
      </c>
      <c r="C26" s="1030" t="s">
        <v>2800</v>
      </c>
      <c r="D26" s="1019" t="s">
        <v>2799</v>
      </c>
      <c r="E26" s="953">
        <v>46322</v>
      </c>
      <c r="F26" s="953"/>
      <c r="G26" s="953">
        <v>46331</v>
      </c>
      <c r="H26" s="953">
        <v>46348</v>
      </c>
      <c r="I26" s="1037" t="s">
        <v>2687</v>
      </c>
    </row>
    <row r="27" spans="1:9" ht="18.75" customHeight="1">
      <c r="A27" s="980"/>
      <c r="B27" s="1030" t="s">
        <v>2798</v>
      </c>
      <c r="C27" s="973" t="s">
        <v>2797</v>
      </c>
      <c r="D27" s="1018"/>
      <c r="E27" s="953">
        <v>46329</v>
      </c>
      <c r="F27" s="953"/>
      <c r="G27" s="953">
        <v>46338</v>
      </c>
      <c r="H27" s="953">
        <v>46355</v>
      </c>
      <c r="I27" s="1033"/>
    </row>
    <row r="28" spans="1:9" ht="18.75" customHeight="1">
      <c r="A28" s="980"/>
      <c r="B28" s="1030" t="s">
        <v>2796</v>
      </c>
      <c r="C28" s="973" t="s">
        <v>2795</v>
      </c>
      <c r="D28" s="1018"/>
      <c r="E28" s="953">
        <v>46336</v>
      </c>
      <c r="F28" s="952"/>
      <c r="G28" s="953">
        <v>46345</v>
      </c>
      <c r="H28" s="953">
        <v>46362</v>
      </c>
      <c r="I28" s="1036"/>
    </row>
    <row r="29" spans="1:9" ht="18.75" customHeight="1">
      <c r="A29" s="980"/>
      <c r="B29" s="954" t="s">
        <v>2794</v>
      </c>
      <c r="C29" s="973" t="s">
        <v>2793</v>
      </c>
      <c r="D29" s="1018"/>
      <c r="E29" s="947">
        <v>46343</v>
      </c>
      <c r="F29" s="953"/>
      <c r="G29" s="953">
        <v>46352</v>
      </c>
      <c r="H29" s="953">
        <v>46369</v>
      </c>
      <c r="I29" s="1026"/>
    </row>
    <row r="30" spans="1:9" ht="18.75" customHeight="1">
      <c r="A30" s="980"/>
      <c r="B30" s="954" t="s">
        <v>2792</v>
      </c>
      <c r="C30" s="973" t="s">
        <v>2791</v>
      </c>
      <c r="D30" s="1017"/>
      <c r="E30" s="947">
        <v>46350</v>
      </c>
      <c r="F30" s="953"/>
      <c r="G30" s="953">
        <v>46359</v>
      </c>
      <c r="H30" s="953">
        <v>46376</v>
      </c>
      <c r="I30" s="1026"/>
    </row>
    <row r="31" spans="1:9" ht="18.75" customHeight="1">
      <c r="A31" s="980"/>
      <c r="B31" s="1002"/>
      <c r="C31" s="1027"/>
      <c r="D31" s="1016"/>
      <c r="E31" s="968"/>
      <c r="F31" s="1013"/>
      <c r="G31" s="1013"/>
      <c r="H31" s="1013"/>
      <c r="I31" s="1026"/>
    </row>
    <row r="32" spans="1:9" ht="20.100000000000001" customHeight="1">
      <c r="A32" s="980"/>
      <c r="B32" s="970"/>
      <c r="C32" s="970"/>
      <c r="D32" s="1035"/>
      <c r="E32" s="1035"/>
      <c r="I32" s="1026"/>
    </row>
    <row r="33" spans="1:9">
      <c r="A33" s="959" t="s">
        <v>2790</v>
      </c>
      <c r="B33" s="959"/>
      <c r="C33" s="959"/>
      <c r="D33" s="959"/>
      <c r="E33" s="959"/>
      <c r="F33" s="959"/>
      <c r="G33" s="959"/>
      <c r="H33" s="959"/>
      <c r="I33" s="1026"/>
    </row>
    <row r="34" spans="1:9" ht="21" customHeight="1">
      <c r="A34" s="980"/>
      <c r="B34" s="985" t="s">
        <v>4</v>
      </c>
      <c r="C34" s="985" t="s">
        <v>5</v>
      </c>
      <c r="D34" s="957" t="s">
        <v>455</v>
      </c>
      <c r="E34" s="956" t="s">
        <v>2669</v>
      </c>
      <c r="F34" s="983" t="s">
        <v>462</v>
      </c>
      <c r="G34" s="956" t="s">
        <v>2789</v>
      </c>
      <c r="H34" s="956" t="s">
        <v>233</v>
      </c>
      <c r="I34" s="1026"/>
    </row>
    <row r="35" spans="1:9">
      <c r="A35" s="980"/>
      <c r="B35" s="985"/>
      <c r="C35" s="985"/>
      <c r="D35" s="957"/>
      <c r="E35" s="956" t="s">
        <v>2666</v>
      </c>
      <c r="F35" s="956" t="s">
        <v>9</v>
      </c>
      <c r="G35" s="956" t="s">
        <v>9</v>
      </c>
      <c r="H35" s="956" t="s">
        <v>10</v>
      </c>
      <c r="I35" s="1026"/>
    </row>
    <row r="36" spans="1:9" ht="16.5" customHeight="1">
      <c r="A36" s="980"/>
      <c r="B36" s="974" t="s">
        <v>2788</v>
      </c>
      <c r="C36" s="1030" t="s">
        <v>2787</v>
      </c>
      <c r="D36" s="1034" t="s">
        <v>2786</v>
      </c>
      <c r="E36" s="947">
        <v>46329</v>
      </c>
      <c r="F36" s="953">
        <v>46171</v>
      </c>
      <c r="G36" s="953">
        <v>46337</v>
      </c>
      <c r="H36" s="953">
        <v>46350</v>
      </c>
      <c r="I36" s="1033"/>
    </row>
    <row r="37" spans="1:9" ht="16.5" customHeight="1">
      <c r="A37" s="980"/>
      <c r="B37" s="1030" t="s">
        <v>2785</v>
      </c>
      <c r="C37" s="1030" t="s">
        <v>2784</v>
      </c>
      <c r="D37" s="1029"/>
      <c r="E37" s="953">
        <v>46336</v>
      </c>
      <c r="F37" s="953">
        <v>46157</v>
      </c>
      <c r="G37" s="953">
        <v>46345</v>
      </c>
      <c r="H37" s="953">
        <v>46360</v>
      </c>
      <c r="I37" s="1033"/>
    </row>
    <row r="38" spans="1:9" ht="16.5" customHeight="1">
      <c r="A38" s="980"/>
      <c r="B38" s="954" t="s">
        <v>2783</v>
      </c>
      <c r="C38" s="1032" t="s">
        <v>2782</v>
      </c>
      <c r="D38" s="1029"/>
      <c r="E38" s="953">
        <v>46343</v>
      </c>
      <c r="F38" s="953">
        <v>46164</v>
      </c>
      <c r="G38" s="953">
        <v>46351</v>
      </c>
      <c r="H38" s="953">
        <v>46364</v>
      </c>
      <c r="I38" s="1031"/>
    </row>
    <row r="39" spans="1:9" ht="16.5" customHeight="1">
      <c r="A39" s="980"/>
      <c r="B39" s="974" t="s">
        <v>2781</v>
      </c>
      <c r="C39" s="1030" t="s">
        <v>2780</v>
      </c>
      <c r="D39" s="1029"/>
      <c r="E39" s="947">
        <v>46350</v>
      </c>
      <c r="F39" s="953">
        <v>46171</v>
      </c>
      <c r="G39" s="953">
        <v>46358</v>
      </c>
      <c r="H39" s="953">
        <v>46371</v>
      </c>
      <c r="I39" s="1026"/>
    </row>
    <row r="40" spans="1:9" ht="16.5" customHeight="1">
      <c r="A40" s="980"/>
      <c r="B40" s="1016"/>
      <c r="C40" s="1028"/>
      <c r="D40" s="1027"/>
      <c r="E40" s="968"/>
      <c r="F40" s="1013"/>
      <c r="G40" s="1013"/>
      <c r="H40" s="1013"/>
      <c r="I40" s="1026"/>
    </row>
    <row r="41" spans="1:9" ht="16.5" customHeight="1">
      <c r="A41" s="980"/>
      <c r="B41" s="1016"/>
      <c r="C41" s="1028"/>
      <c r="D41" s="1027"/>
      <c r="E41" s="1013"/>
      <c r="F41" s="1013"/>
      <c r="G41" s="1013"/>
      <c r="H41" s="1013"/>
      <c r="I41" s="1026"/>
    </row>
    <row r="42" spans="1:9" ht="16.5" customHeight="1">
      <c r="A42" s="980"/>
      <c r="B42" s="1025"/>
      <c r="C42" s="1025"/>
      <c r="D42" s="1024"/>
      <c r="E42" s="966"/>
      <c r="F42" s="966"/>
      <c r="G42" s="966"/>
      <c r="H42" s="966"/>
      <c r="I42" s="996"/>
    </row>
    <row r="43" spans="1:9" ht="16.5" customHeight="1">
      <c r="A43" s="1014" t="s">
        <v>2779</v>
      </c>
      <c r="B43" s="1014"/>
      <c r="C43" s="1014"/>
      <c r="D43" s="1014"/>
      <c r="E43" s="1014"/>
      <c r="F43" s="1014"/>
      <c r="G43" s="1014"/>
      <c r="H43" s="1014"/>
      <c r="I43" s="996"/>
    </row>
    <row r="44" spans="1:9" ht="16.5" customHeight="1">
      <c r="A44" s="980"/>
      <c r="B44" s="1021" t="s">
        <v>4</v>
      </c>
      <c r="C44" s="1021" t="s">
        <v>5</v>
      </c>
      <c r="D44" s="1021" t="s">
        <v>455</v>
      </c>
      <c r="E44" s="1020" t="s">
        <v>2669</v>
      </c>
      <c r="F44" s="1020"/>
      <c r="G44" s="1020" t="s">
        <v>2668</v>
      </c>
      <c r="H44" s="1020" t="s">
        <v>167</v>
      </c>
      <c r="I44" s="996"/>
    </row>
    <row r="45" spans="1:9" ht="16.5" customHeight="1">
      <c r="A45" s="980"/>
      <c r="B45" s="1021"/>
      <c r="C45" s="1021"/>
      <c r="D45" s="1021"/>
      <c r="E45" s="1020" t="s">
        <v>2666</v>
      </c>
      <c r="F45" s="1020"/>
      <c r="G45" s="1020" t="s">
        <v>9</v>
      </c>
      <c r="H45" s="1020" t="s">
        <v>10</v>
      </c>
      <c r="I45" s="996"/>
    </row>
    <row r="46" spans="1:9" ht="24.75" customHeight="1">
      <c r="A46" s="980"/>
      <c r="B46" s="954" t="s">
        <v>2770</v>
      </c>
      <c r="C46" s="981" t="s">
        <v>2778</v>
      </c>
      <c r="D46" s="1023" t="s">
        <v>2774</v>
      </c>
      <c r="E46" s="953">
        <v>46323</v>
      </c>
      <c r="F46" s="952"/>
      <c r="G46" s="951">
        <v>46329</v>
      </c>
      <c r="H46" s="951">
        <v>46335</v>
      </c>
      <c r="I46" s="992"/>
    </row>
    <row r="47" spans="1:9" ht="16.5" customHeight="1">
      <c r="A47" s="980"/>
      <c r="B47" s="983" t="s">
        <v>2772</v>
      </c>
      <c r="C47" s="983" t="s">
        <v>2773</v>
      </c>
      <c r="D47" s="1023"/>
      <c r="E47" s="947">
        <v>46330</v>
      </c>
      <c r="F47" s="951"/>
      <c r="G47" s="953">
        <v>46336</v>
      </c>
      <c r="H47" s="953">
        <v>46342</v>
      </c>
      <c r="I47" s="992"/>
    </row>
    <row r="48" spans="1:9" ht="16.5" customHeight="1">
      <c r="A48" s="980"/>
      <c r="B48" s="954" t="s">
        <v>2770</v>
      </c>
      <c r="C48" s="981" t="s">
        <v>2769</v>
      </c>
      <c r="D48" s="1023"/>
      <c r="E48" s="953">
        <v>46337</v>
      </c>
      <c r="F48" s="952"/>
      <c r="G48" s="951">
        <v>46344</v>
      </c>
      <c r="H48" s="951">
        <v>46350</v>
      </c>
    </row>
    <row r="49" spans="1:9" ht="16.5" customHeight="1">
      <c r="A49" s="980"/>
      <c r="B49" s="983" t="s">
        <v>2772</v>
      </c>
      <c r="C49" s="983" t="s">
        <v>2771</v>
      </c>
      <c r="D49" s="1023"/>
      <c r="E49" s="947">
        <v>46344</v>
      </c>
      <c r="F49" s="951"/>
      <c r="G49" s="953">
        <v>46350</v>
      </c>
      <c r="H49" s="953">
        <v>46356</v>
      </c>
    </row>
    <row r="50" spans="1:9" ht="16.5" customHeight="1">
      <c r="A50" s="980"/>
      <c r="B50" s="954" t="s">
        <v>2770</v>
      </c>
      <c r="C50" s="981" t="s">
        <v>2769</v>
      </c>
      <c r="D50" s="1023"/>
      <c r="E50" s="947">
        <v>46351</v>
      </c>
      <c r="F50" s="951"/>
      <c r="G50" s="953">
        <v>46358</v>
      </c>
      <c r="H50" s="953">
        <v>46364</v>
      </c>
    </row>
    <row r="51" spans="1:9" ht="16.5" customHeight="1">
      <c r="A51" s="980"/>
      <c r="B51" s="971"/>
      <c r="C51" s="971"/>
      <c r="D51" s="1016"/>
      <c r="E51" s="968"/>
      <c r="F51" s="966"/>
      <c r="G51" s="1013"/>
      <c r="H51" s="1013"/>
    </row>
    <row r="52" spans="1:9" ht="16.5" customHeight="1">
      <c r="A52" s="980"/>
      <c r="B52" s="1016"/>
      <c r="C52" s="971"/>
      <c r="D52" s="1016"/>
      <c r="E52" s="1013"/>
      <c r="F52" s="966"/>
      <c r="G52" s="1013"/>
      <c r="H52" s="1013"/>
    </row>
    <row r="53" spans="1:9" ht="16.5" customHeight="1">
      <c r="A53" s="1014" t="s">
        <v>2777</v>
      </c>
      <c r="B53" s="1014"/>
      <c r="C53" s="1014"/>
      <c r="D53" s="1014"/>
      <c r="E53" s="1014"/>
      <c r="F53" s="1014"/>
      <c r="G53" s="1014"/>
      <c r="H53" s="1014"/>
      <c r="I53" s="996"/>
    </row>
    <row r="54" spans="1:9" ht="16.5" customHeight="1">
      <c r="A54" s="980"/>
      <c r="B54" s="1021" t="s">
        <v>4</v>
      </c>
      <c r="C54" s="1021" t="s">
        <v>5</v>
      </c>
      <c r="D54" s="1021" t="s">
        <v>455</v>
      </c>
      <c r="E54" s="1020" t="s">
        <v>2669</v>
      </c>
      <c r="F54" s="1020"/>
      <c r="G54" s="1020" t="s">
        <v>2668</v>
      </c>
      <c r="H54" s="1020" t="s">
        <v>2776</v>
      </c>
      <c r="I54" s="996"/>
    </row>
    <row r="55" spans="1:9" ht="16.5" customHeight="1">
      <c r="A55" s="980"/>
      <c r="B55" s="1021"/>
      <c r="C55" s="1021"/>
      <c r="D55" s="1021"/>
      <c r="E55" s="1020" t="s">
        <v>2666</v>
      </c>
      <c r="F55" s="1020"/>
      <c r="G55" s="1020" t="s">
        <v>9</v>
      </c>
      <c r="H55" s="1020" t="s">
        <v>10</v>
      </c>
      <c r="I55" s="996"/>
    </row>
    <row r="56" spans="1:9" ht="24.75" customHeight="1">
      <c r="A56" s="980"/>
      <c r="B56" s="954" t="s">
        <v>2770</v>
      </c>
      <c r="C56" s="981" t="s">
        <v>2775</v>
      </c>
      <c r="D56" s="1019" t="s">
        <v>2774</v>
      </c>
      <c r="E56" s="953">
        <v>46323</v>
      </c>
      <c r="F56" s="952"/>
      <c r="G56" s="951">
        <v>46329</v>
      </c>
      <c r="H56" s="951">
        <v>46334</v>
      </c>
      <c r="I56" s="992"/>
    </row>
    <row r="57" spans="1:9" ht="16.5" customHeight="1">
      <c r="A57" s="980"/>
      <c r="B57" s="983" t="s">
        <v>2772</v>
      </c>
      <c r="C57" s="983" t="s">
        <v>2773</v>
      </c>
      <c r="D57" s="1018"/>
      <c r="E57" s="947">
        <v>46330</v>
      </c>
      <c r="F57" s="951"/>
      <c r="G57" s="953">
        <v>46336</v>
      </c>
      <c r="H57" s="953">
        <v>46341</v>
      </c>
      <c r="I57" s="992"/>
    </row>
    <row r="58" spans="1:9" ht="16.5" customHeight="1">
      <c r="A58" s="980"/>
      <c r="B58" s="954" t="s">
        <v>2770</v>
      </c>
      <c r="C58" s="981" t="s">
        <v>2769</v>
      </c>
      <c r="D58" s="1018"/>
      <c r="E58" s="953">
        <v>46337</v>
      </c>
      <c r="F58" s="952"/>
      <c r="G58" s="951">
        <v>46344</v>
      </c>
      <c r="H58" s="951">
        <v>46349</v>
      </c>
    </row>
    <row r="59" spans="1:9" ht="16.5" customHeight="1">
      <c r="A59" s="980"/>
      <c r="B59" s="983" t="s">
        <v>2772</v>
      </c>
      <c r="C59" s="983" t="s">
        <v>2771</v>
      </c>
      <c r="D59" s="1018"/>
      <c r="E59" s="947">
        <v>46344</v>
      </c>
      <c r="F59" s="951"/>
      <c r="G59" s="953">
        <v>46350</v>
      </c>
      <c r="H59" s="953">
        <v>46355</v>
      </c>
    </row>
    <row r="60" spans="1:9" ht="16.5" customHeight="1">
      <c r="A60" s="980"/>
      <c r="B60" s="954" t="s">
        <v>2770</v>
      </c>
      <c r="C60" s="981" t="s">
        <v>2769</v>
      </c>
      <c r="D60" s="1017"/>
      <c r="E60" s="947">
        <v>46351</v>
      </c>
      <c r="F60" s="951"/>
      <c r="G60" s="953">
        <v>46358</v>
      </c>
      <c r="H60" s="953">
        <v>46363</v>
      </c>
    </row>
    <row r="61" spans="1:9" ht="16.5" customHeight="1">
      <c r="A61" s="980"/>
      <c r="B61" s="1002"/>
      <c r="C61" s="1022"/>
      <c r="D61" s="1016"/>
      <c r="E61" s="1013"/>
      <c r="F61" s="966"/>
      <c r="G61" s="1013"/>
      <c r="H61" s="1013"/>
    </row>
    <row r="62" spans="1:9" ht="16.5" customHeight="1">
      <c r="A62" s="1014" t="s">
        <v>2768</v>
      </c>
      <c r="B62" s="1014"/>
      <c r="C62" s="1014"/>
      <c r="D62" s="1014"/>
      <c r="E62" s="1014"/>
      <c r="F62" s="1014"/>
      <c r="G62" s="1014"/>
      <c r="H62" s="1014"/>
      <c r="I62" s="996"/>
    </row>
    <row r="63" spans="1:9" ht="16.5" customHeight="1">
      <c r="A63" s="980"/>
      <c r="B63" s="1021" t="s">
        <v>4</v>
      </c>
      <c r="C63" s="1021" t="s">
        <v>5</v>
      </c>
      <c r="D63" s="1021" t="s">
        <v>455</v>
      </c>
      <c r="E63" s="1020" t="s">
        <v>2669</v>
      </c>
      <c r="F63" s="1020"/>
      <c r="G63" s="1020" t="s">
        <v>2668</v>
      </c>
      <c r="H63" s="1020" t="s">
        <v>2767</v>
      </c>
      <c r="I63" s="996"/>
    </row>
    <row r="64" spans="1:9" ht="16.5" customHeight="1">
      <c r="A64" s="980"/>
      <c r="B64" s="1021"/>
      <c r="C64" s="1021"/>
      <c r="D64" s="1021"/>
      <c r="E64" s="1020" t="s">
        <v>2666</v>
      </c>
      <c r="F64" s="1020"/>
      <c r="G64" s="1020" t="s">
        <v>9</v>
      </c>
      <c r="H64" s="1020" t="s">
        <v>10</v>
      </c>
      <c r="I64" s="996"/>
    </row>
    <row r="65" spans="1:9" ht="24.75" customHeight="1">
      <c r="A65" s="980"/>
      <c r="B65" s="974" t="s">
        <v>2761</v>
      </c>
      <c r="C65" s="974" t="s">
        <v>2766</v>
      </c>
      <c r="D65" s="1019" t="s">
        <v>2765</v>
      </c>
      <c r="E65" s="953">
        <v>46323</v>
      </c>
      <c r="F65" s="952"/>
      <c r="G65" s="951">
        <v>46331</v>
      </c>
      <c r="H65" s="951">
        <v>46334</v>
      </c>
      <c r="I65" s="992"/>
    </row>
    <row r="66" spans="1:9" ht="16.5" customHeight="1">
      <c r="A66" s="980"/>
      <c r="B66" s="974" t="s">
        <v>2761</v>
      </c>
      <c r="C66" s="974" t="s">
        <v>2764</v>
      </c>
      <c r="D66" s="1018"/>
      <c r="E66" s="947">
        <v>46330</v>
      </c>
      <c r="F66" s="951"/>
      <c r="G66" s="953">
        <v>46338</v>
      </c>
      <c r="H66" s="953">
        <v>46341</v>
      </c>
      <c r="I66" s="992"/>
    </row>
    <row r="67" spans="1:9" ht="16.5" customHeight="1">
      <c r="A67" s="980"/>
      <c r="B67" s="974" t="s">
        <v>2761</v>
      </c>
      <c r="C67" s="981" t="s">
        <v>2763</v>
      </c>
      <c r="D67" s="1018"/>
      <c r="E67" s="953">
        <v>46337</v>
      </c>
      <c r="F67" s="952"/>
      <c r="G67" s="951">
        <v>46344</v>
      </c>
      <c r="H67" s="951">
        <v>46347</v>
      </c>
    </row>
    <row r="68" spans="1:9" ht="16.5" customHeight="1">
      <c r="A68" s="980"/>
      <c r="B68" s="974" t="s">
        <v>2761</v>
      </c>
      <c r="C68" s="983" t="s">
        <v>2762</v>
      </c>
      <c r="D68" s="1018"/>
      <c r="E68" s="947">
        <v>46344</v>
      </c>
      <c r="F68" s="951"/>
      <c r="G68" s="953">
        <v>46350</v>
      </c>
      <c r="H68" s="953">
        <v>46347</v>
      </c>
    </row>
    <row r="69" spans="1:9" ht="16.5" customHeight="1">
      <c r="A69" s="980"/>
      <c r="B69" s="974" t="s">
        <v>2761</v>
      </c>
      <c r="C69" s="983" t="s">
        <v>2760</v>
      </c>
      <c r="D69" s="1017"/>
      <c r="E69" s="947">
        <v>46351</v>
      </c>
      <c r="F69" s="951"/>
      <c r="G69" s="953">
        <v>46357</v>
      </c>
      <c r="H69" s="953">
        <v>46360</v>
      </c>
    </row>
    <row r="70" spans="1:9" ht="16.5" customHeight="1">
      <c r="A70" s="980"/>
      <c r="B70" s="1016"/>
      <c r="C70" s="971"/>
      <c r="D70" s="1016"/>
      <c r="E70" s="968"/>
      <c r="F70" s="966"/>
      <c r="G70" s="1013"/>
      <c r="H70" s="1013"/>
    </row>
    <row r="71" spans="1:9">
      <c r="A71" s="980"/>
      <c r="B71" s="995"/>
      <c r="C71" s="995"/>
      <c r="D71" s="1015"/>
      <c r="E71" s="992"/>
      <c r="F71" s="992"/>
      <c r="G71" s="992"/>
      <c r="H71" s="992"/>
    </row>
    <row r="72" spans="1:9">
      <c r="A72" s="1014" t="s">
        <v>2759</v>
      </c>
      <c r="B72" s="1014"/>
      <c r="C72" s="1014"/>
      <c r="D72" s="1014"/>
      <c r="E72" s="1014"/>
      <c r="F72" s="1014"/>
      <c r="G72" s="1014"/>
      <c r="H72" s="1014"/>
    </row>
    <row r="73" spans="1:9" ht="15" customHeight="1">
      <c r="A73" s="980"/>
      <c r="B73" s="985" t="s">
        <v>4</v>
      </c>
      <c r="C73" s="985" t="s">
        <v>5</v>
      </c>
      <c r="D73" s="985" t="s">
        <v>455</v>
      </c>
      <c r="E73" s="956" t="s">
        <v>2669</v>
      </c>
      <c r="F73" s="956"/>
      <c r="G73" s="956" t="s">
        <v>2668</v>
      </c>
      <c r="H73" s="956" t="s">
        <v>225</v>
      </c>
    </row>
    <row r="74" spans="1:9" ht="15" customHeight="1">
      <c r="A74" s="980"/>
      <c r="B74" s="985"/>
      <c r="C74" s="985"/>
      <c r="D74" s="985"/>
      <c r="E74" s="956" t="s">
        <v>2666</v>
      </c>
      <c r="F74" s="956"/>
      <c r="G74" s="956" t="s">
        <v>9</v>
      </c>
      <c r="H74" s="956" t="s">
        <v>10</v>
      </c>
    </row>
    <row r="75" spans="1:9" ht="15" customHeight="1">
      <c r="A75" s="980"/>
      <c r="B75" s="983" t="s">
        <v>2758</v>
      </c>
      <c r="C75" s="983" t="s">
        <v>2680</v>
      </c>
      <c r="D75" s="993" t="s">
        <v>381</v>
      </c>
      <c r="E75" s="947">
        <v>46323</v>
      </c>
      <c r="F75" s="951"/>
      <c r="G75" s="951">
        <v>46329</v>
      </c>
      <c r="H75" s="951">
        <v>46337</v>
      </c>
      <c r="I75" s="992"/>
    </row>
    <row r="76" spans="1:9" ht="15" customHeight="1">
      <c r="A76" s="980"/>
      <c r="B76" s="983" t="s">
        <v>2757</v>
      </c>
      <c r="C76" s="983" t="s">
        <v>2677</v>
      </c>
      <c r="D76" s="993"/>
      <c r="E76" s="947">
        <v>46330</v>
      </c>
      <c r="F76" s="951"/>
      <c r="G76" s="951">
        <v>46336</v>
      </c>
      <c r="H76" s="951">
        <v>46344</v>
      </c>
      <c r="I76" s="992"/>
    </row>
    <row r="77" spans="1:9" ht="15" customHeight="1">
      <c r="A77" s="980"/>
      <c r="B77" s="954" t="s">
        <v>2756</v>
      </c>
      <c r="C77" s="983" t="s">
        <v>2718</v>
      </c>
      <c r="D77" s="993"/>
      <c r="E77" s="953">
        <v>46337</v>
      </c>
      <c r="F77" s="952"/>
      <c r="G77" s="951">
        <v>46343</v>
      </c>
      <c r="H77" s="951">
        <v>46351</v>
      </c>
      <c r="I77" s="991"/>
    </row>
    <row r="78" spans="1:9" ht="15" customHeight="1">
      <c r="A78" s="980"/>
      <c r="B78" s="983" t="s">
        <v>2755</v>
      </c>
      <c r="C78" s="983" t="s">
        <v>2673</v>
      </c>
      <c r="D78" s="993"/>
      <c r="E78" s="947">
        <v>46343</v>
      </c>
      <c r="F78" s="951"/>
      <c r="G78" s="951">
        <v>46350</v>
      </c>
      <c r="H78" s="951">
        <v>46358</v>
      </c>
    </row>
    <row r="79" spans="1:9" ht="15" customHeight="1">
      <c r="A79" s="980"/>
      <c r="B79" s="983" t="s">
        <v>2754</v>
      </c>
      <c r="C79" s="983" t="s">
        <v>2753</v>
      </c>
      <c r="D79" s="993"/>
      <c r="E79" s="947">
        <v>46350</v>
      </c>
      <c r="F79" s="951"/>
      <c r="G79" s="951">
        <v>46357</v>
      </c>
      <c r="H79" s="951">
        <v>46365</v>
      </c>
    </row>
    <row r="80" spans="1:9" ht="15" customHeight="1">
      <c r="A80" s="980"/>
      <c r="B80" s="971"/>
      <c r="C80" s="971"/>
      <c r="D80" s="971"/>
      <c r="E80" s="1013"/>
      <c r="F80" s="966"/>
      <c r="G80" s="966"/>
      <c r="H80" s="966"/>
    </row>
    <row r="81" spans="1:9" ht="15" customHeight="1">
      <c r="A81" s="1012" t="s">
        <v>2752</v>
      </c>
      <c r="B81" s="1012"/>
      <c r="C81" s="1012"/>
      <c r="D81" s="1012"/>
      <c r="E81" s="1012"/>
      <c r="F81" s="1012"/>
      <c r="G81" s="1012"/>
      <c r="H81" s="1012"/>
    </row>
    <row r="82" spans="1:9">
      <c r="A82" s="1007"/>
      <c r="B82" s="985" t="s">
        <v>4</v>
      </c>
      <c r="C82" s="985" t="s">
        <v>5</v>
      </c>
      <c r="D82" s="985" t="s">
        <v>455</v>
      </c>
      <c r="E82" s="956" t="s">
        <v>2669</v>
      </c>
      <c r="F82" s="956"/>
      <c r="G82" s="956" t="s">
        <v>2668</v>
      </c>
      <c r="H82" s="956" t="s">
        <v>2752</v>
      </c>
    </row>
    <row r="83" spans="1:9">
      <c r="A83" s="1007"/>
      <c r="B83" s="985"/>
      <c r="C83" s="985"/>
      <c r="D83" s="985"/>
      <c r="E83" s="956" t="s">
        <v>2666</v>
      </c>
      <c r="F83" s="956"/>
      <c r="G83" s="956" t="s">
        <v>9</v>
      </c>
      <c r="H83" s="956" t="s">
        <v>10</v>
      </c>
    </row>
    <row r="84" spans="1:9">
      <c r="A84" s="1007"/>
      <c r="B84" s="1009" t="s">
        <v>2751</v>
      </c>
      <c r="C84" s="960" t="s">
        <v>2750</v>
      </c>
      <c r="D84" s="1011" t="s">
        <v>2749</v>
      </c>
      <c r="E84" s="953">
        <v>46322</v>
      </c>
      <c r="F84" s="960"/>
      <c r="G84" s="951">
        <v>46331</v>
      </c>
      <c r="H84" s="951">
        <v>46346</v>
      </c>
    </row>
    <row r="85" spans="1:9">
      <c r="A85" s="1007"/>
      <c r="B85" s="1009" t="s">
        <v>2748</v>
      </c>
      <c r="C85" s="960" t="s">
        <v>2747</v>
      </c>
      <c r="D85" s="1010"/>
      <c r="E85" s="947">
        <v>46329</v>
      </c>
      <c r="F85" s="960"/>
      <c r="G85" s="951">
        <v>46337</v>
      </c>
      <c r="H85" s="951">
        <v>46352</v>
      </c>
    </row>
    <row r="86" spans="1:9">
      <c r="A86" s="1007"/>
      <c r="B86" s="1009" t="s">
        <v>2746</v>
      </c>
      <c r="C86" s="960" t="s">
        <v>2745</v>
      </c>
      <c r="D86" s="1010"/>
      <c r="E86" s="953">
        <v>46336</v>
      </c>
      <c r="F86" s="960"/>
      <c r="G86" s="951">
        <v>46343</v>
      </c>
      <c r="H86" s="951">
        <v>46367</v>
      </c>
    </row>
    <row r="87" spans="1:9">
      <c r="A87" s="1007"/>
      <c r="B87" s="1009" t="s">
        <v>2744</v>
      </c>
      <c r="C87" s="960" t="s">
        <v>2743</v>
      </c>
      <c r="D87" s="1010"/>
      <c r="E87" s="947">
        <v>46343</v>
      </c>
      <c r="F87" s="960"/>
      <c r="G87" s="951">
        <v>46350</v>
      </c>
      <c r="H87" s="951">
        <v>46365</v>
      </c>
    </row>
    <row r="88" spans="1:9">
      <c r="A88" s="1007"/>
      <c r="B88" s="1009" t="s">
        <v>2742</v>
      </c>
      <c r="C88" s="960" t="s">
        <v>2741</v>
      </c>
      <c r="D88" s="1008"/>
      <c r="E88" s="947">
        <v>46350</v>
      </c>
      <c r="F88" s="960"/>
      <c r="G88" s="951">
        <v>46357</v>
      </c>
      <c r="H88" s="951">
        <v>46373</v>
      </c>
    </row>
    <row r="89" spans="1:9">
      <c r="A89" s="1007"/>
      <c r="B89" s="1007"/>
    </row>
    <row r="90" spans="1:9">
      <c r="A90" s="1006" t="s">
        <v>2740</v>
      </c>
      <c r="B90" s="1006"/>
    </row>
    <row r="91" spans="1:9">
      <c r="A91" s="959" t="s">
        <v>2739</v>
      </c>
      <c r="B91" s="959"/>
      <c r="C91" s="959"/>
      <c r="D91" s="959"/>
      <c r="E91" s="959"/>
      <c r="F91" s="959"/>
      <c r="G91" s="959"/>
      <c r="H91" s="959"/>
    </row>
    <row r="92" spans="1:9">
      <c r="A92" s="980"/>
      <c r="B92" s="985" t="s">
        <v>4</v>
      </c>
      <c r="C92" s="985" t="s">
        <v>5</v>
      </c>
      <c r="D92" s="982" t="s">
        <v>455</v>
      </c>
      <c r="E92" s="956" t="s">
        <v>2669</v>
      </c>
      <c r="F92" s="956"/>
      <c r="G92" s="956" t="s">
        <v>2734</v>
      </c>
      <c r="H92" s="956" t="s">
        <v>433</v>
      </c>
    </row>
    <row r="93" spans="1:9">
      <c r="A93" s="980"/>
      <c r="B93" s="985"/>
      <c r="C93" s="985"/>
      <c r="D93" s="982"/>
      <c r="E93" s="956" t="s">
        <v>2666</v>
      </c>
      <c r="F93" s="956"/>
      <c r="G93" s="956" t="s">
        <v>9</v>
      </c>
      <c r="H93" s="956" t="s">
        <v>10</v>
      </c>
    </row>
    <row r="94" spans="1:9">
      <c r="A94" s="980"/>
      <c r="B94" s="954" t="s">
        <v>2733</v>
      </c>
      <c r="C94" s="981" t="s">
        <v>2738</v>
      </c>
      <c r="D94" s="1005" t="s">
        <v>2737</v>
      </c>
      <c r="E94" s="953">
        <v>46322</v>
      </c>
      <c r="F94" s="952"/>
      <c r="G94" s="951">
        <v>46330</v>
      </c>
      <c r="H94" s="951">
        <v>46363</v>
      </c>
      <c r="I94" s="996"/>
    </row>
    <row r="95" spans="1:9">
      <c r="A95" s="980"/>
      <c r="B95" s="954" t="s">
        <v>2736</v>
      </c>
      <c r="C95" s="956" t="s">
        <v>2729</v>
      </c>
      <c r="D95" s="1004"/>
      <c r="E95" s="947">
        <v>46329</v>
      </c>
      <c r="F95" s="951"/>
      <c r="G95" s="951">
        <v>46337</v>
      </c>
      <c r="H95" s="951">
        <v>46363</v>
      </c>
      <c r="I95" s="996"/>
    </row>
    <row r="96" spans="1:9">
      <c r="A96" s="980"/>
      <c r="B96" s="954" t="s">
        <v>2728</v>
      </c>
      <c r="C96" s="981" t="s">
        <v>2726</v>
      </c>
      <c r="D96" s="1004"/>
      <c r="E96" s="953">
        <v>46336</v>
      </c>
      <c r="F96" s="952"/>
      <c r="G96" s="951">
        <v>46344</v>
      </c>
      <c r="H96" s="951">
        <v>46370</v>
      </c>
      <c r="I96" s="998"/>
    </row>
    <row r="97" spans="1:9">
      <c r="A97" s="980"/>
      <c r="B97" s="954" t="s">
        <v>2727</v>
      </c>
      <c r="C97" s="956" t="s">
        <v>2726</v>
      </c>
      <c r="D97" s="1004"/>
      <c r="E97" s="947">
        <v>46343</v>
      </c>
      <c r="F97" s="951"/>
      <c r="G97" s="951">
        <v>46351</v>
      </c>
      <c r="H97" s="951">
        <v>46377</v>
      </c>
    </row>
    <row r="98" spans="1:9">
      <c r="A98" s="980"/>
      <c r="B98" s="954" t="s">
        <v>2725</v>
      </c>
      <c r="C98" s="956" t="s">
        <v>2724</v>
      </c>
      <c r="D98" s="1003"/>
      <c r="E98" s="947">
        <v>46350</v>
      </c>
      <c r="F98" s="951"/>
      <c r="G98" s="951">
        <v>46358</v>
      </c>
      <c r="H98" s="951">
        <v>46384</v>
      </c>
    </row>
    <row r="99" spans="1:9">
      <c r="A99" s="980"/>
      <c r="B99" s="1002"/>
      <c r="C99" s="1001"/>
      <c r="D99" s="1001"/>
      <c r="E99" s="968"/>
      <c r="F99" s="966"/>
      <c r="G99" s="966"/>
      <c r="H99" s="934"/>
    </row>
    <row r="100" spans="1:9">
      <c r="A100" s="980"/>
      <c r="B100" s="1000"/>
      <c r="C100" s="1000"/>
      <c r="D100" s="942"/>
      <c r="E100" s="942"/>
      <c r="F100" s="992"/>
      <c r="G100" s="992"/>
      <c r="H100" s="934"/>
    </row>
    <row r="101" spans="1:9">
      <c r="A101" s="959" t="s">
        <v>2735</v>
      </c>
      <c r="B101" s="959"/>
      <c r="C101" s="959"/>
      <c r="D101" s="959"/>
      <c r="E101" s="959"/>
      <c r="F101" s="959"/>
      <c r="G101" s="959"/>
      <c r="H101" s="959"/>
    </row>
    <row r="102" spans="1:9">
      <c r="A102" s="980"/>
      <c r="B102" s="999" t="s">
        <v>4</v>
      </c>
      <c r="C102" s="999" t="s">
        <v>5</v>
      </c>
      <c r="D102" s="957" t="s">
        <v>455</v>
      </c>
      <c r="E102" s="956" t="s">
        <v>2669</v>
      </c>
      <c r="F102" s="960"/>
      <c r="G102" s="956" t="s">
        <v>2734</v>
      </c>
      <c r="H102" s="956" t="s">
        <v>354</v>
      </c>
    </row>
    <row r="103" spans="1:9">
      <c r="A103" s="980"/>
      <c r="B103" s="999"/>
      <c r="C103" s="999"/>
      <c r="D103" s="957"/>
      <c r="E103" s="956" t="s">
        <v>2666</v>
      </c>
      <c r="F103" s="960"/>
      <c r="G103" s="956" t="s">
        <v>9</v>
      </c>
      <c r="H103" s="956" t="s">
        <v>10</v>
      </c>
    </row>
    <row r="104" spans="1:9">
      <c r="A104" s="980"/>
      <c r="B104" s="954" t="s">
        <v>2733</v>
      </c>
      <c r="C104" s="981" t="s">
        <v>2732</v>
      </c>
      <c r="D104" s="957" t="s">
        <v>2731</v>
      </c>
      <c r="E104" s="947">
        <v>46323</v>
      </c>
      <c r="F104" s="951"/>
      <c r="G104" s="951">
        <v>46331</v>
      </c>
      <c r="H104" s="951">
        <v>46378</v>
      </c>
      <c r="I104" s="992"/>
    </row>
    <row r="105" spans="1:9">
      <c r="A105" s="980"/>
      <c r="B105" s="954" t="s">
        <v>2730</v>
      </c>
      <c r="C105" s="956" t="s">
        <v>2729</v>
      </c>
      <c r="D105" s="957"/>
      <c r="E105" s="947">
        <v>46330</v>
      </c>
      <c r="F105" s="951"/>
      <c r="G105" s="951">
        <v>46337</v>
      </c>
      <c r="H105" s="951">
        <v>46384</v>
      </c>
      <c r="I105" s="992"/>
    </row>
    <row r="106" spans="1:9">
      <c r="A106" s="980"/>
      <c r="B106" s="954" t="s">
        <v>2728</v>
      </c>
      <c r="C106" s="981" t="s">
        <v>2726</v>
      </c>
      <c r="D106" s="957"/>
      <c r="E106" s="953">
        <v>46337</v>
      </c>
      <c r="F106" s="952"/>
      <c r="G106" s="951">
        <v>46344</v>
      </c>
      <c r="H106" s="951">
        <v>46026</v>
      </c>
      <c r="I106" s="998"/>
    </row>
    <row r="107" spans="1:9" ht="15.75" customHeight="1">
      <c r="A107" s="980"/>
      <c r="B107" s="954" t="s">
        <v>2727</v>
      </c>
      <c r="C107" s="956" t="s">
        <v>2726</v>
      </c>
      <c r="D107" s="957"/>
      <c r="E107" s="947">
        <v>46344</v>
      </c>
      <c r="F107" s="951"/>
      <c r="G107" s="951">
        <v>46351</v>
      </c>
      <c r="H107" s="951">
        <v>46033</v>
      </c>
      <c r="I107" s="997"/>
    </row>
    <row r="108" spans="1:9" ht="15.75" customHeight="1">
      <c r="A108" s="980"/>
      <c r="B108" s="954" t="s">
        <v>2725</v>
      </c>
      <c r="C108" s="956" t="s">
        <v>2724</v>
      </c>
      <c r="D108" s="957"/>
      <c r="E108" s="947">
        <v>46351</v>
      </c>
      <c r="F108" s="951"/>
      <c r="G108" s="951">
        <v>46358</v>
      </c>
      <c r="H108" s="951">
        <v>46040</v>
      </c>
      <c r="I108" s="996"/>
    </row>
    <row r="109" spans="1:9">
      <c r="A109" s="980"/>
      <c r="C109" s="995"/>
      <c r="D109" s="994"/>
      <c r="E109" s="994"/>
      <c r="F109" s="992"/>
      <c r="G109" s="992"/>
      <c r="H109" s="992"/>
    </row>
    <row r="110" spans="1:9">
      <c r="A110" s="959" t="s">
        <v>2723</v>
      </c>
      <c r="B110" s="959"/>
      <c r="C110" s="959"/>
      <c r="D110" s="959"/>
      <c r="E110" s="959"/>
      <c r="F110" s="959"/>
      <c r="G110" s="959"/>
      <c r="H110" s="959"/>
    </row>
    <row r="111" spans="1:9">
      <c r="A111" s="980"/>
      <c r="B111" s="993" t="s">
        <v>4</v>
      </c>
      <c r="C111" s="993" t="s">
        <v>5</v>
      </c>
      <c r="D111" s="993" t="s">
        <v>455</v>
      </c>
      <c r="E111" s="956" t="s">
        <v>2669</v>
      </c>
      <c r="F111" s="983"/>
      <c r="G111" s="983" t="s">
        <v>2712</v>
      </c>
      <c r="H111" s="983" t="s">
        <v>254</v>
      </c>
    </row>
    <row r="112" spans="1:9">
      <c r="A112" s="980"/>
      <c r="B112" s="982"/>
      <c r="C112" s="993"/>
      <c r="D112" s="993"/>
      <c r="E112" s="956" t="s">
        <v>2666</v>
      </c>
      <c r="F112" s="983"/>
      <c r="G112" s="983" t="s">
        <v>9</v>
      </c>
      <c r="H112" s="983" t="s">
        <v>2722</v>
      </c>
    </row>
    <row r="113" spans="1:9" ht="16.5" customHeight="1">
      <c r="A113" s="980"/>
      <c r="B113" s="956" t="s">
        <v>2721</v>
      </c>
      <c r="C113" s="983" t="s">
        <v>2680</v>
      </c>
      <c r="D113" s="990" t="s">
        <v>381</v>
      </c>
      <c r="E113" s="947">
        <v>46324</v>
      </c>
      <c r="F113" s="951"/>
      <c r="G113" s="951">
        <v>46330</v>
      </c>
      <c r="H113" s="951">
        <v>46374</v>
      </c>
      <c r="I113" s="992"/>
    </row>
    <row r="114" spans="1:9" ht="16.5" customHeight="1">
      <c r="A114" s="980"/>
      <c r="B114" s="956" t="s">
        <v>2720</v>
      </c>
      <c r="C114" s="983" t="s">
        <v>2677</v>
      </c>
      <c r="D114" s="990"/>
      <c r="E114" s="947">
        <v>46331</v>
      </c>
      <c r="F114" s="951"/>
      <c r="G114" s="951">
        <v>46338</v>
      </c>
      <c r="H114" s="951">
        <v>46381</v>
      </c>
      <c r="I114" s="992"/>
    </row>
    <row r="115" spans="1:9" ht="16.5" customHeight="1">
      <c r="A115" s="980"/>
      <c r="B115" s="954" t="s">
        <v>2719</v>
      </c>
      <c r="C115" s="983" t="s">
        <v>2718</v>
      </c>
      <c r="D115" s="990"/>
      <c r="E115" s="953">
        <v>46338</v>
      </c>
      <c r="F115" s="952"/>
      <c r="G115" s="951">
        <v>46344</v>
      </c>
      <c r="H115" s="951">
        <v>46023</v>
      </c>
      <c r="I115" s="991"/>
    </row>
    <row r="116" spans="1:9" ht="16.5" customHeight="1">
      <c r="A116" s="980"/>
      <c r="B116" s="956" t="s">
        <v>2717</v>
      </c>
      <c r="C116" s="983" t="s">
        <v>2716</v>
      </c>
      <c r="D116" s="990"/>
      <c r="E116" s="947">
        <v>46375</v>
      </c>
      <c r="F116" s="951"/>
      <c r="G116" s="951">
        <v>46352</v>
      </c>
      <c r="H116" s="951">
        <v>46030</v>
      </c>
    </row>
    <row r="117" spans="1:9" ht="16.5" customHeight="1">
      <c r="A117" s="980"/>
      <c r="B117" s="956" t="s">
        <v>2715</v>
      </c>
      <c r="C117" s="983" t="s">
        <v>2714</v>
      </c>
      <c r="D117" s="990"/>
      <c r="E117" s="947">
        <v>46382</v>
      </c>
      <c r="F117" s="951"/>
      <c r="G117" s="951">
        <v>46365</v>
      </c>
      <c r="H117" s="951">
        <v>46039</v>
      </c>
    </row>
    <row r="118" spans="1:9">
      <c r="A118" s="980"/>
      <c r="D118" s="989"/>
      <c r="E118" s="989"/>
    </row>
    <row r="119" spans="1:9">
      <c r="A119" s="959" t="s">
        <v>2713</v>
      </c>
      <c r="B119" s="959"/>
      <c r="C119" s="959"/>
      <c r="D119" s="959"/>
      <c r="E119" s="959"/>
      <c r="F119" s="959"/>
      <c r="G119" s="959"/>
      <c r="H119" s="959"/>
    </row>
    <row r="120" spans="1:9">
      <c r="A120" s="980"/>
      <c r="B120" s="957" t="s">
        <v>4</v>
      </c>
      <c r="C120" s="957" t="s">
        <v>5</v>
      </c>
      <c r="D120" s="956" t="s">
        <v>455</v>
      </c>
      <c r="E120" s="956" t="s">
        <v>2669</v>
      </c>
      <c r="F120" s="983"/>
      <c r="G120" s="956" t="s">
        <v>2712</v>
      </c>
      <c r="H120" s="956" t="s">
        <v>2473</v>
      </c>
    </row>
    <row r="121" spans="1:9" ht="16.5" customHeight="1">
      <c r="A121" s="980"/>
      <c r="B121" s="988"/>
      <c r="C121" s="957"/>
      <c r="D121" s="956"/>
      <c r="E121" s="956" t="s">
        <v>2666</v>
      </c>
      <c r="F121" s="956"/>
      <c r="G121" s="956" t="s">
        <v>9</v>
      </c>
      <c r="H121" s="956" t="s">
        <v>10</v>
      </c>
    </row>
    <row r="122" spans="1:9" ht="16.5" customHeight="1">
      <c r="A122" s="980"/>
      <c r="B122" s="954" t="s">
        <v>2711</v>
      </c>
      <c r="C122" s="981" t="s">
        <v>2710</v>
      </c>
      <c r="D122" s="985" t="s">
        <v>2709</v>
      </c>
      <c r="E122" s="953">
        <v>46322</v>
      </c>
      <c r="F122" s="952"/>
      <c r="G122" s="951">
        <v>46329</v>
      </c>
      <c r="H122" s="951">
        <v>46346</v>
      </c>
    </row>
    <row r="123" spans="1:9" ht="16.5" customHeight="1">
      <c r="A123" s="987"/>
      <c r="B123" s="960" t="s">
        <v>2708</v>
      </c>
      <c r="C123" s="986" t="s">
        <v>2707</v>
      </c>
      <c r="D123" s="985"/>
      <c r="E123" s="953">
        <v>46329</v>
      </c>
      <c r="F123" s="951"/>
      <c r="G123" s="951">
        <v>46336</v>
      </c>
      <c r="H123" s="951">
        <v>46350</v>
      </c>
    </row>
    <row r="124" spans="1:9" ht="16.5" customHeight="1">
      <c r="A124" s="987"/>
      <c r="B124" s="954" t="s">
        <v>2706</v>
      </c>
      <c r="C124" s="981" t="s">
        <v>2705</v>
      </c>
      <c r="D124" s="985"/>
      <c r="E124" s="953">
        <v>46336</v>
      </c>
      <c r="F124" s="952"/>
      <c r="G124" s="951">
        <v>46343</v>
      </c>
      <c r="H124" s="951">
        <v>46357</v>
      </c>
    </row>
    <row r="125" spans="1:9" ht="16.5" customHeight="1">
      <c r="A125" s="987"/>
      <c r="B125" s="954" t="s">
        <v>2704</v>
      </c>
      <c r="C125" s="981" t="s">
        <v>2703</v>
      </c>
      <c r="D125" s="985"/>
      <c r="E125" s="953">
        <v>46343</v>
      </c>
      <c r="F125" s="952"/>
      <c r="G125" s="951">
        <v>46350</v>
      </c>
      <c r="H125" s="951">
        <v>46364</v>
      </c>
    </row>
    <row r="126" spans="1:9" ht="16.5" customHeight="1">
      <c r="A126" s="987"/>
      <c r="B126" s="960" t="s">
        <v>2702</v>
      </c>
      <c r="C126" s="986" t="s">
        <v>2701</v>
      </c>
      <c r="D126" s="985"/>
      <c r="E126" s="947">
        <v>46350</v>
      </c>
      <c r="F126" s="951"/>
      <c r="G126" s="951">
        <v>46357</v>
      </c>
      <c r="H126" s="951">
        <v>46371</v>
      </c>
    </row>
    <row r="127" spans="1:9">
      <c r="A127" s="980"/>
      <c r="B127" s="978"/>
      <c r="C127" s="978"/>
      <c r="D127" s="979"/>
      <c r="E127" s="979"/>
      <c r="F127" s="984"/>
      <c r="G127" s="984"/>
      <c r="H127" s="984"/>
    </row>
    <row r="128" spans="1:9">
      <c r="A128" s="959" t="s">
        <v>2700</v>
      </c>
      <c r="B128" s="959"/>
      <c r="C128" s="959"/>
      <c r="D128" s="959"/>
      <c r="E128" s="959"/>
      <c r="F128" s="959"/>
      <c r="G128" s="959"/>
      <c r="H128" s="959"/>
    </row>
    <row r="129" spans="1:9">
      <c r="A129" s="980"/>
      <c r="B129" s="957" t="s">
        <v>4</v>
      </c>
      <c r="C129" s="957" t="s">
        <v>5</v>
      </c>
      <c r="D129" s="957" t="s">
        <v>455</v>
      </c>
      <c r="E129" s="956" t="s">
        <v>2669</v>
      </c>
      <c r="F129" s="983"/>
      <c r="G129" s="956" t="s">
        <v>2699</v>
      </c>
      <c r="H129" s="956" t="s">
        <v>2538</v>
      </c>
    </row>
    <row r="130" spans="1:9">
      <c r="A130" s="980"/>
      <c r="B130" s="982"/>
      <c r="C130" s="957"/>
      <c r="D130" s="957"/>
      <c r="E130" s="956" t="s">
        <v>2666</v>
      </c>
      <c r="F130" s="956"/>
      <c r="G130" s="956" t="s">
        <v>9</v>
      </c>
      <c r="H130" s="956" t="s">
        <v>10</v>
      </c>
    </row>
    <row r="131" spans="1:9" ht="16.5" customHeight="1">
      <c r="A131" s="980"/>
      <c r="B131" s="981" t="s">
        <v>2698</v>
      </c>
      <c r="C131" s="981" t="s">
        <v>2697</v>
      </c>
      <c r="D131" s="957" t="s">
        <v>2696</v>
      </c>
      <c r="E131" s="947">
        <v>46329</v>
      </c>
      <c r="F131" s="952"/>
      <c r="G131" s="951">
        <v>46336</v>
      </c>
      <c r="H131" s="951">
        <v>46366</v>
      </c>
    </row>
    <row r="132" spans="1:9" ht="16.5" customHeight="1">
      <c r="A132" s="980"/>
      <c r="B132" s="960" t="s">
        <v>2695</v>
      </c>
      <c r="C132" s="981" t="s">
        <v>2694</v>
      </c>
      <c r="D132" s="957"/>
      <c r="E132" s="953">
        <v>46336</v>
      </c>
      <c r="F132" s="952"/>
      <c r="G132" s="951">
        <v>46343</v>
      </c>
      <c r="H132" s="951">
        <v>46378</v>
      </c>
    </row>
    <row r="133" spans="1:9" ht="16.5" customHeight="1">
      <c r="A133" s="980"/>
      <c r="B133" s="954" t="s">
        <v>2693</v>
      </c>
      <c r="C133" s="981" t="s">
        <v>2692</v>
      </c>
      <c r="D133" s="957"/>
      <c r="E133" s="953">
        <v>46343</v>
      </c>
      <c r="F133" s="952"/>
      <c r="G133" s="951">
        <v>46350</v>
      </c>
      <c r="H133" s="951">
        <v>46385</v>
      </c>
    </row>
    <row r="134" spans="1:9" ht="16.5" customHeight="1">
      <c r="A134" s="980"/>
      <c r="B134" s="981" t="s">
        <v>2691</v>
      </c>
      <c r="C134" s="981" t="s">
        <v>2690</v>
      </c>
      <c r="D134" s="957"/>
      <c r="E134" s="947">
        <v>46350</v>
      </c>
      <c r="F134" s="952"/>
      <c r="G134" s="951">
        <v>46359</v>
      </c>
      <c r="H134" s="951">
        <v>46024</v>
      </c>
    </row>
    <row r="135" spans="1:9">
      <c r="A135" s="980"/>
      <c r="B135" s="978"/>
      <c r="C135" s="978"/>
      <c r="D135" s="979"/>
      <c r="E135" s="979"/>
      <c r="F135" s="978"/>
      <c r="G135" s="978"/>
      <c r="H135" s="978"/>
    </row>
    <row r="136" spans="1:9">
      <c r="A136" s="959" t="s">
        <v>2689</v>
      </c>
      <c r="B136" s="959"/>
      <c r="C136" s="959"/>
      <c r="D136" s="959"/>
      <c r="E136" s="959"/>
      <c r="F136" s="959"/>
      <c r="G136" s="959"/>
      <c r="H136" s="959"/>
    </row>
    <row r="137" spans="1:9">
      <c r="B137" s="957" t="s">
        <v>4</v>
      </c>
      <c r="C137" s="958" t="s">
        <v>5</v>
      </c>
      <c r="D137" s="957" t="s">
        <v>455</v>
      </c>
      <c r="E137" s="956" t="s">
        <v>2669</v>
      </c>
      <c r="F137" s="956"/>
      <c r="G137" s="956" t="s">
        <v>2683</v>
      </c>
      <c r="H137" s="956" t="s">
        <v>373</v>
      </c>
    </row>
    <row r="138" spans="1:9">
      <c r="B138" s="957"/>
      <c r="C138" s="958"/>
      <c r="D138" s="957"/>
      <c r="E138" s="956" t="s">
        <v>2666</v>
      </c>
      <c r="F138" s="956"/>
      <c r="G138" s="956" t="s">
        <v>9</v>
      </c>
      <c r="H138" s="956" t="s">
        <v>10</v>
      </c>
    </row>
    <row r="139" spans="1:9" ht="36.75" customHeight="1">
      <c r="B139" s="974" t="s">
        <v>2665</v>
      </c>
      <c r="C139" s="973" t="s">
        <v>2664</v>
      </c>
      <c r="D139" s="977" t="s">
        <v>2688</v>
      </c>
      <c r="E139" s="953">
        <v>46322</v>
      </c>
      <c r="F139" s="952"/>
      <c r="G139" s="951">
        <v>46330</v>
      </c>
      <c r="H139" s="951">
        <v>46365</v>
      </c>
      <c r="I139" s="976" t="s">
        <v>2687</v>
      </c>
    </row>
    <row r="140" spans="1:9" ht="15.75" customHeight="1">
      <c r="B140" s="974" t="s">
        <v>2686</v>
      </c>
      <c r="C140" s="973" t="s">
        <v>2685</v>
      </c>
      <c r="D140" s="975"/>
      <c r="E140" s="947">
        <v>46329</v>
      </c>
      <c r="F140" s="952"/>
      <c r="G140" s="951">
        <v>46336</v>
      </c>
      <c r="H140" s="951">
        <v>46370</v>
      </c>
    </row>
    <row r="141" spans="1:9" ht="15.75" customHeight="1">
      <c r="B141" s="974" t="s">
        <v>2660</v>
      </c>
      <c r="C141" s="973" t="s">
        <v>2659</v>
      </c>
      <c r="D141" s="975"/>
      <c r="E141" s="953">
        <v>46336</v>
      </c>
      <c r="F141" s="952"/>
      <c r="G141" s="951">
        <v>46342</v>
      </c>
      <c r="H141" s="951">
        <v>46375</v>
      </c>
    </row>
    <row r="142" spans="1:9" ht="15.75" customHeight="1">
      <c r="B142" s="974" t="s">
        <v>2658</v>
      </c>
      <c r="C142" s="973" t="s">
        <v>2657</v>
      </c>
      <c r="D142" s="975"/>
      <c r="E142" s="947">
        <v>46343</v>
      </c>
      <c r="F142" s="952"/>
      <c r="G142" s="951">
        <v>46349</v>
      </c>
      <c r="H142" s="951">
        <v>46382</v>
      </c>
    </row>
    <row r="143" spans="1:9" ht="15.75" customHeight="1">
      <c r="B143" s="974" t="s">
        <v>2656</v>
      </c>
      <c r="C143" s="973" t="s">
        <v>2655</v>
      </c>
      <c r="D143" s="972"/>
      <c r="E143" s="947">
        <v>46350</v>
      </c>
      <c r="F143" s="952"/>
      <c r="G143" s="951">
        <v>46356</v>
      </c>
      <c r="H143" s="951">
        <v>46024</v>
      </c>
    </row>
    <row r="144" spans="1:9" ht="15.75" customHeight="1">
      <c r="B144" s="971"/>
      <c r="C144" s="970"/>
      <c r="D144" s="969"/>
      <c r="E144" s="968"/>
      <c r="F144" s="967"/>
      <c r="G144" s="966"/>
      <c r="H144" s="966"/>
    </row>
    <row r="146" spans="1:8">
      <c r="A146" s="965" t="s">
        <v>2684</v>
      </c>
      <c r="B146" s="965"/>
      <c r="C146" s="965"/>
      <c r="D146" s="965"/>
      <c r="E146" s="965"/>
      <c r="F146" s="965"/>
      <c r="G146" s="965"/>
      <c r="H146" s="965"/>
    </row>
    <row r="147" spans="1:8">
      <c r="B147" s="957" t="s">
        <v>4</v>
      </c>
      <c r="C147" s="958" t="s">
        <v>5</v>
      </c>
      <c r="D147" s="957" t="s">
        <v>455</v>
      </c>
      <c r="E147" s="956" t="s">
        <v>2669</v>
      </c>
      <c r="F147" s="956"/>
      <c r="G147" s="956" t="s">
        <v>2683</v>
      </c>
      <c r="H147" s="956" t="s">
        <v>2682</v>
      </c>
    </row>
    <row r="148" spans="1:8">
      <c r="B148" s="957"/>
      <c r="C148" s="958"/>
      <c r="D148" s="957"/>
      <c r="E148" s="956" t="s">
        <v>2666</v>
      </c>
      <c r="F148" s="956"/>
      <c r="G148" s="956" t="s">
        <v>9</v>
      </c>
      <c r="H148" s="956" t="s">
        <v>10</v>
      </c>
    </row>
    <row r="149" spans="1:8">
      <c r="B149" s="960" t="s">
        <v>2681</v>
      </c>
      <c r="C149" s="960" t="s">
        <v>2680</v>
      </c>
      <c r="D149" s="964" t="s">
        <v>2679</v>
      </c>
      <c r="E149" s="953">
        <v>46322</v>
      </c>
      <c r="F149" s="960"/>
      <c r="G149" s="951">
        <v>46329</v>
      </c>
      <c r="H149" s="951">
        <v>46346</v>
      </c>
    </row>
    <row r="150" spans="1:8">
      <c r="B150" s="960" t="s">
        <v>2678</v>
      </c>
      <c r="C150" s="960" t="s">
        <v>2677</v>
      </c>
      <c r="D150" s="963"/>
      <c r="E150" s="947">
        <v>46329</v>
      </c>
      <c r="F150" s="960"/>
      <c r="G150" s="951">
        <v>46336</v>
      </c>
      <c r="H150" s="951">
        <v>46353</v>
      </c>
    </row>
    <row r="151" spans="1:8">
      <c r="B151" s="960" t="s">
        <v>2676</v>
      </c>
      <c r="C151" s="960" t="s">
        <v>2675</v>
      </c>
      <c r="D151" s="963"/>
      <c r="E151" s="953">
        <v>46336</v>
      </c>
      <c r="F151" s="960"/>
      <c r="G151" s="951">
        <v>46343</v>
      </c>
      <c r="H151" s="951">
        <v>46360</v>
      </c>
    </row>
    <row r="152" spans="1:8">
      <c r="B152" s="960" t="s">
        <v>2674</v>
      </c>
      <c r="C152" s="960" t="s">
        <v>2673</v>
      </c>
      <c r="D152" s="963"/>
      <c r="E152" s="947">
        <v>46343</v>
      </c>
      <c r="F152" s="960"/>
      <c r="G152" s="951">
        <v>46350</v>
      </c>
      <c r="H152" s="951">
        <v>46367</v>
      </c>
    </row>
    <row r="153" spans="1:8">
      <c r="B153" s="962" t="s">
        <v>2672</v>
      </c>
      <c r="C153" s="960" t="s">
        <v>2671</v>
      </c>
      <c r="D153" s="961"/>
      <c r="E153" s="953">
        <v>46350</v>
      </c>
      <c r="F153" s="960"/>
      <c r="G153" s="951">
        <v>46357</v>
      </c>
      <c r="H153" s="951">
        <v>46374</v>
      </c>
    </row>
    <row r="155" spans="1:8">
      <c r="A155" s="959" t="s">
        <v>2670</v>
      </c>
      <c r="B155" s="959"/>
      <c r="C155" s="959"/>
      <c r="D155" s="959"/>
      <c r="E155" s="959"/>
      <c r="F155" s="959"/>
      <c r="G155" s="959"/>
      <c r="H155" s="959"/>
    </row>
    <row r="156" spans="1:8">
      <c r="B156" s="957" t="s">
        <v>4</v>
      </c>
      <c r="C156" s="958" t="s">
        <v>5</v>
      </c>
      <c r="D156" s="957" t="s">
        <v>455</v>
      </c>
      <c r="E156" s="956" t="s">
        <v>2669</v>
      </c>
      <c r="F156" s="956"/>
      <c r="G156" s="956" t="s">
        <v>2668</v>
      </c>
      <c r="H156" s="956" t="s">
        <v>2667</v>
      </c>
    </row>
    <row r="157" spans="1:8">
      <c r="B157" s="957"/>
      <c r="C157" s="958"/>
      <c r="D157" s="957"/>
      <c r="E157" s="956" t="s">
        <v>2666</v>
      </c>
      <c r="F157" s="956"/>
      <c r="G157" s="956" t="s">
        <v>9</v>
      </c>
      <c r="H157" s="956" t="s">
        <v>10</v>
      </c>
    </row>
    <row r="158" spans="1:8">
      <c r="A158" s="944"/>
      <c r="B158" s="954" t="s">
        <v>2665</v>
      </c>
      <c r="C158" s="946" t="s">
        <v>2664</v>
      </c>
      <c r="D158" s="955" t="s">
        <v>2663</v>
      </c>
      <c r="E158" s="953">
        <v>46322</v>
      </c>
      <c r="F158" s="952"/>
      <c r="G158" s="951">
        <v>46329</v>
      </c>
      <c r="H158" s="951">
        <v>46359</v>
      </c>
    </row>
    <row r="159" spans="1:8">
      <c r="A159" s="944"/>
      <c r="B159" s="950" t="s">
        <v>2662</v>
      </c>
      <c r="C159" s="946" t="s">
        <v>2661</v>
      </c>
      <c r="D159" s="949"/>
      <c r="E159" s="947">
        <v>46329</v>
      </c>
      <c r="F159" s="946"/>
      <c r="G159" s="945">
        <v>46335</v>
      </c>
      <c r="H159" s="945">
        <v>46363</v>
      </c>
    </row>
    <row r="160" spans="1:8">
      <c r="A160" s="944"/>
      <c r="B160" s="954" t="s">
        <v>2660</v>
      </c>
      <c r="C160" s="946" t="s">
        <v>2659</v>
      </c>
      <c r="D160" s="949"/>
      <c r="E160" s="953">
        <v>46336</v>
      </c>
      <c r="F160" s="952"/>
      <c r="G160" s="951">
        <v>46343</v>
      </c>
      <c r="H160" s="951">
        <v>46373</v>
      </c>
    </row>
    <row r="161" spans="1:9">
      <c r="A161" s="944"/>
      <c r="B161" s="950" t="s">
        <v>2658</v>
      </c>
      <c r="C161" s="946" t="s">
        <v>2657</v>
      </c>
      <c r="D161" s="949"/>
      <c r="E161" s="947">
        <v>46343</v>
      </c>
      <c r="F161" s="946"/>
      <c r="G161" s="945">
        <v>46350</v>
      </c>
      <c r="H161" s="945">
        <v>46379</v>
      </c>
    </row>
    <row r="162" spans="1:9">
      <c r="A162" s="944"/>
      <c r="B162" s="946" t="s">
        <v>2656</v>
      </c>
      <c r="C162" s="946" t="s">
        <v>2655</v>
      </c>
      <c r="D162" s="948"/>
      <c r="E162" s="947">
        <v>46350</v>
      </c>
      <c r="F162" s="946"/>
      <c r="G162" s="945">
        <v>46357</v>
      </c>
      <c r="H162" s="945">
        <v>46386</v>
      </c>
    </row>
    <row r="163" spans="1:9" ht="15">
      <c r="A163" s="944"/>
      <c r="B163" s="943"/>
      <c r="C163" s="942"/>
      <c r="D163" s="942"/>
      <c r="E163" s="942"/>
      <c r="F163" s="942"/>
      <c r="G163" s="942"/>
      <c r="H163" s="942"/>
    </row>
    <row r="164" spans="1:9" ht="15">
      <c r="A164" s="941"/>
      <c r="B164" s="940"/>
      <c r="C164" s="940"/>
      <c r="D164" s="939"/>
      <c r="E164" s="938"/>
      <c r="F164" s="938"/>
      <c r="G164" s="938"/>
      <c r="H164" s="938"/>
      <c r="I164" s="937"/>
    </row>
    <row r="165" spans="1:9">
      <c r="B165" s="935" t="s">
        <v>2654</v>
      </c>
    </row>
  </sheetData>
  <mergeCells count="85">
    <mergeCell ref="D139:D143"/>
    <mergeCell ref="D137:D138"/>
    <mergeCell ref="D122:D126"/>
    <mergeCell ref="A91:H91"/>
    <mergeCell ref="C147:C148"/>
    <mergeCell ref="D147:D148"/>
    <mergeCell ref="B137:B138"/>
    <mergeCell ref="D149:D153"/>
    <mergeCell ref="D36:D39"/>
    <mergeCell ref="D26:D30"/>
    <mergeCell ref="D46:D50"/>
    <mergeCell ref="D56:D60"/>
    <mergeCell ref="D65:D69"/>
    <mergeCell ref="D75:D79"/>
    <mergeCell ref="C34:C35"/>
    <mergeCell ref="B34:B35"/>
    <mergeCell ref="C111:C112"/>
    <mergeCell ref="D156:D157"/>
    <mergeCell ref="A155:H155"/>
    <mergeCell ref="B156:B157"/>
    <mergeCell ref="C137:C138"/>
    <mergeCell ref="C156:C157"/>
    <mergeCell ref="A146:H146"/>
    <mergeCell ref="B147:B148"/>
    <mergeCell ref="C15:C16"/>
    <mergeCell ref="D15:D16"/>
    <mergeCell ref="D8:D12"/>
    <mergeCell ref="D17:D21"/>
    <mergeCell ref="B6:B7"/>
    <mergeCell ref="B24:B25"/>
    <mergeCell ref="D129:D130"/>
    <mergeCell ref="D82:D83"/>
    <mergeCell ref="D44:D45"/>
    <mergeCell ref="D158:D162"/>
    <mergeCell ref="D104:D108"/>
    <mergeCell ref="D6:D7"/>
    <mergeCell ref="D24:D25"/>
    <mergeCell ref="D34:D35"/>
    <mergeCell ref="A14:H14"/>
    <mergeCell ref="B15:B16"/>
    <mergeCell ref="A101:H101"/>
    <mergeCell ref="A110:H110"/>
    <mergeCell ref="A119:H119"/>
    <mergeCell ref="A128:H128"/>
    <mergeCell ref="C54:C55"/>
    <mergeCell ref="D54:D55"/>
    <mergeCell ref="D73:D74"/>
    <mergeCell ref="D84:D88"/>
    <mergeCell ref="D94:D98"/>
    <mergeCell ref="D113:D117"/>
    <mergeCell ref="D131:D134"/>
    <mergeCell ref="D111:D112"/>
    <mergeCell ref="C120:C121"/>
    <mergeCell ref="C129:C130"/>
    <mergeCell ref="B44:B45"/>
    <mergeCell ref="B102:B103"/>
    <mergeCell ref="B111:B112"/>
    <mergeCell ref="B120:B121"/>
    <mergeCell ref="B129:B130"/>
    <mergeCell ref="A81:H81"/>
    <mergeCell ref="B82:B83"/>
    <mergeCell ref="C82:C83"/>
    <mergeCell ref="B73:B74"/>
    <mergeCell ref="B92:B93"/>
    <mergeCell ref="A90:B90"/>
    <mergeCell ref="C6:C7"/>
    <mergeCell ref="C24:C25"/>
    <mergeCell ref="C44:C45"/>
    <mergeCell ref="B54:B55"/>
    <mergeCell ref="A136:H136"/>
    <mergeCell ref="C73:C74"/>
    <mergeCell ref="C92:C93"/>
    <mergeCell ref="C102:C103"/>
    <mergeCell ref="D92:D93"/>
    <mergeCell ref="D102:D103"/>
    <mergeCell ref="A1:H1"/>
    <mergeCell ref="B2:F2"/>
    <mergeCell ref="B3:H3"/>
    <mergeCell ref="A4:B4"/>
    <mergeCell ref="B63:B64"/>
    <mergeCell ref="C63:C64"/>
    <mergeCell ref="D63:D64"/>
    <mergeCell ref="A5:H5"/>
    <mergeCell ref="A23:H23"/>
    <mergeCell ref="A33:H33"/>
  </mergeCells>
  <phoneticPr fontId="49" type="noConversion"/>
  <pageMargins left="0.75" right="0.75" top="1" bottom="1" header="0.5" footer="0.5"/>
  <pageSetup paperSize="9" orientation="portrait" verticalDpi="300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5"/>
  <sheetViews>
    <sheetView workbookViewId="0">
      <selection activeCell="K26" sqref="K26"/>
    </sheetView>
  </sheetViews>
  <sheetFormatPr defaultColWidth="9" defaultRowHeight="16.5"/>
  <cols>
    <col min="1" max="1" width="15.25" style="1051" customWidth="1"/>
    <col min="2" max="2" width="25.75" style="1051" customWidth="1"/>
    <col min="3" max="3" width="18.5" style="1052" customWidth="1"/>
    <col min="4" max="4" width="19.375" style="1051" customWidth="1"/>
    <col min="5" max="5" width="19.625" style="1051" customWidth="1"/>
    <col min="6" max="6" width="20.125" style="1051" customWidth="1"/>
    <col min="7" max="7" width="17.75" style="1051" customWidth="1"/>
    <col min="8" max="8" width="11.75" style="1051" customWidth="1"/>
    <col min="9" max="16384" width="9" style="1051"/>
  </cols>
  <sheetData>
    <row r="1" spans="1:8" ht="62.25" customHeight="1">
      <c r="A1" s="1098" t="s">
        <v>2872</v>
      </c>
      <c r="B1" s="1098"/>
      <c r="C1" s="1098"/>
      <c r="D1" s="1098"/>
      <c r="E1" s="1098"/>
      <c r="F1" s="1098"/>
      <c r="G1" s="1098"/>
      <c r="H1" s="1065"/>
    </row>
    <row r="2" spans="1:8" ht="36" customHeight="1">
      <c r="A2" s="1094" t="s">
        <v>2871</v>
      </c>
      <c r="B2" s="1094"/>
      <c r="C2" s="1097"/>
      <c r="D2" s="1096"/>
      <c r="E2" s="1096"/>
      <c r="F2" s="1096"/>
      <c r="G2" s="1095">
        <v>46327</v>
      </c>
      <c r="H2" s="1065"/>
    </row>
    <row r="3" spans="1:8" ht="23.25" customHeight="1">
      <c r="A3" s="1094" t="s">
        <v>2870</v>
      </c>
      <c r="B3" s="1094"/>
      <c r="C3" s="1094"/>
      <c r="D3" s="1094"/>
      <c r="E3" s="1094"/>
      <c r="F3" s="1094"/>
      <c r="G3" s="1094"/>
      <c r="H3" s="1065"/>
    </row>
    <row r="4" spans="1:8">
      <c r="A4" s="1088" t="s">
        <v>360</v>
      </c>
      <c r="B4" s="1088"/>
      <c r="C4" s="1089"/>
      <c r="D4" s="1088"/>
      <c r="E4" s="1088"/>
      <c r="F4" s="1088"/>
      <c r="G4" s="1088"/>
      <c r="H4" s="1075"/>
    </row>
    <row r="5" spans="1:8">
      <c r="A5" s="1062" t="s">
        <v>345</v>
      </c>
      <c r="B5" s="1093"/>
      <c r="D5" s="1063"/>
      <c r="E5" s="1063"/>
    </row>
    <row r="6" spans="1:8">
      <c r="B6" s="1060" t="s">
        <v>4</v>
      </c>
      <c r="C6" s="1061" t="s">
        <v>5</v>
      </c>
      <c r="D6" s="1060" t="s">
        <v>6</v>
      </c>
      <c r="E6" s="1057" t="s">
        <v>2840</v>
      </c>
      <c r="F6" s="1057" t="s">
        <v>2840</v>
      </c>
      <c r="G6" s="1057" t="s">
        <v>345</v>
      </c>
    </row>
    <row r="7" spans="1:8">
      <c r="B7" s="1058"/>
      <c r="C7" s="1059"/>
      <c r="D7" s="1058"/>
      <c r="E7" s="1057" t="s">
        <v>1016</v>
      </c>
      <c r="F7" s="1057" t="s">
        <v>9</v>
      </c>
      <c r="G7" s="1057" t="s">
        <v>10</v>
      </c>
    </row>
    <row r="8" spans="1:8">
      <c r="B8" s="1087" t="s">
        <v>2866</v>
      </c>
      <c r="C8" s="1054"/>
      <c r="D8" s="1085" t="s">
        <v>2865</v>
      </c>
      <c r="E8" s="1054">
        <f>F8-4</f>
        <v>46329</v>
      </c>
      <c r="F8" s="1054">
        <v>46333</v>
      </c>
      <c r="G8" s="1054">
        <f>F8+36</f>
        <v>46369</v>
      </c>
    </row>
    <row r="9" spans="1:8">
      <c r="B9" s="1054" t="s">
        <v>33</v>
      </c>
      <c r="C9" s="1054" t="s">
        <v>2864</v>
      </c>
      <c r="D9" s="1084"/>
      <c r="E9" s="1054">
        <f>F9-4</f>
        <v>46336</v>
      </c>
      <c r="F9" s="1054">
        <f>F8+7</f>
        <v>46340</v>
      </c>
      <c r="G9" s="1054">
        <f>F9+36</f>
        <v>46376</v>
      </c>
    </row>
    <row r="10" spans="1:8">
      <c r="B10" s="1054" t="s">
        <v>1679</v>
      </c>
      <c r="C10" s="1054" t="s">
        <v>2869</v>
      </c>
      <c r="D10" s="1084"/>
      <c r="E10" s="1054">
        <f>F10-4</f>
        <v>46343</v>
      </c>
      <c r="F10" s="1054">
        <f>F9+7</f>
        <v>46347</v>
      </c>
      <c r="G10" s="1054">
        <f>F10+36</f>
        <v>46383</v>
      </c>
    </row>
    <row r="11" spans="1:8">
      <c r="B11" s="1054" t="s">
        <v>1677</v>
      </c>
      <c r="C11" s="1054" t="s">
        <v>2862</v>
      </c>
      <c r="D11" s="1083"/>
      <c r="E11" s="1054">
        <f>F11-4</f>
        <v>46350</v>
      </c>
      <c r="F11" s="1054">
        <f>F10+7</f>
        <v>46354</v>
      </c>
      <c r="G11" s="1054">
        <f>F11+36</f>
        <v>46390</v>
      </c>
    </row>
    <row r="12" spans="1:8">
      <c r="B12" s="1092"/>
      <c r="C12" s="1091"/>
      <c r="D12" s="1077"/>
      <c r="E12" s="1071"/>
      <c r="F12" s="1071"/>
      <c r="G12" s="1090"/>
    </row>
    <row r="13" spans="1:8">
      <c r="A13" s="1088" t="s">
        <v>2868</v>
      </c>
      <c r="B13" s="1088"/>
      <c r="C13" s="1089"/>
      <c r="D13" s="1088"/>
      <c r="E13" s="1088"/>
      <c r="F13" s="1088"/>
      <c r="G13" s="1088"/>
      <c r="H13" s="1075"/>
    </row>
    <row r="14" spans="1:8">
      <c r="A14" s="1062" t="s">
        <v>2867</v>
      </c>
    </row>
    <row r="15" spans="1:8">
      <c r="B15" s="1060" t="s">
        <v>4</v>
      </c>
      <c r="C15" s="1061" t="s">
        <v>5</v>
      </c>
      <c r="D15" s="1060" t="s">
        <v>6</v>
      </c>
      <c r="E15" s="1057" t="s">
        <v>2840</v>
      </c>
      <c r="F15" s="1057" t="s">
        <v>2840</v>
      </c>
      <c r="G15" s="1057" t="s">
        <v>385</v>
      </c>
    </row>
    <row r="16" spans="1:8">
      <c r="B16" s="1058"/>
      <c r="C16" s="1059"/>
      <c r="D16" s="1058"/>
      <c r="E16" s="1057" t="s">
        <v>1016</v>
      </c>
      <c r="F16" s="1057" t="s">
        <v>9</v>
      </c>
      <c r="G16" s="1057" t="s">
        <v>10</v>
      </c>
    </row>
    <row r="17" spans="1:8">
      <c r="B17" s="1087" t="s">
        <v>2866</v>
      </c>
      <c r="C17" s="1054"/>
      <c r="D17" s="1055" t="s">
        <v>2865</v>
      </c>
      <c r="E17" s="1053">
        <f>F17-4</f>
        <v>46329</v>
      </c>
      <c r="F17" s="1053">
        <v>46333</v>
      </c>
      <c r="G17" s="1053">
        <f>F17+46</f>
        <v>46379</v>
      </c>
    </row>
    <row r="18" spans="1:8" ht="17.25" customHeight="1">
      <c r="B18" s="1054" t="s">
        <v>33</v>
      </c>
      <c r="C18" s="1054" t="s">
        <v>2864</v>
      </c>
      <c r="D18" s="1055"/>
      <c r="E18" s="1054">
        <f>E17+7</f>
        <v>46336</v>
      </c>
      <c r="F18" s="1054">
        <f>F17+7</f>
        <v>46340</v>
      </c>
      <c r="G18" s="1054">
        <f>G17+7</f>
        <v>46386</v>
      </c>
    </row>
    <row r="19" spans="1:8" ht="18.75" customHeight="1">
      <c r="B19" s="1054" t="s">
        <v>1679</v>
      </c>
      <c r="C19" s="1054" t="s">
        <v>2863</v>
      </c>
      <c r="D19" s="1055"/>
      <c r="E19" s="1054">
        <f>E18+7</f>
        <v>46343</v>
      </c>
      <c r="F19" s="1054">
        <f>F18+7</f>
        <v>46347</v>
      </c>
      <c r="G19" s="1054">
        <f>G18+7</f>
        <v>46393</v>
      </c>
    </row>
    <row r="20" spans="1:8" ht="18.75" customHeight="1">
      <c r="B20" s="1054" t="s">
        <v>1677</v>
      </c>
      <c r="C20" s="1054" t="s">
        <v>2862</v>
      </c>
      <c r="D20" s="1055"/>
      <c r="E20" s="1054">
        <f>E19+7</f>
        <v>46350</v>
      </c>
      <c r="F20" s="1054">
        <f>F19+7</f>
        <v>46354</v>
      </c>
      <c r="G20" s="1054">
        <f>G19+7</f>
        <v>46400</v>
      </c>
    </row>
    <row r="21" spans="1:8" ht="18.75" customHeight="1">
      <c r="B21" s="1071"/>
      <c r="C21" s="1071"/>
      <c r="D21" s="1080"/>
      <c r="E21" s="1071"/>
      <c r="F21" s="1071"/>
      <c r="G21" s="1071"/>
    </row>
    <row r="22" spans="1:8" s="1069" customFormat="1">
      <c r="A22" s="1076" t="s">
        <v>2861</v>
      </c>
      <c r="B22" s="1076"/>
      <c r="C22" s="1076"/>
      <c r="D22" s="1076"/>
      <c r="E22" s="1076"/>
      <c r="F22" s="1076"/>
      <c r="G22" s="1076"/>
      <c r="H22" s="1075"/>
    </row>
    <row r="23" spans="1:8">
      <c r="A23" s="1086" t="s">
        <v>453</v>
      </c>
    </row>
    <row r="24" spans="1:8">
      <c r="B24" s="1060" t="s">
        <v>4</v>
      </c>
      <c r="C24" s="1061" t="s">
        <v>5</v>
      </c>
      <c r="D24" s="1060" t="s">
        <v>2860</v>
      </c>
      <c r="E24" s="1057" t="s">
        <v>2840</v>
      </c>
      <c r="F24" s="1057" t="s">
        <v>2840</v>
      </c>
      <c r="G24" s="1057" t="s">
        <v>453</v>
      </c>
    </row>
    <row r="25" spans="1:8">
      <c r="B25" s="1058"/>
      <c r="C25" s="1059"/>
      <c r="D25" s="1058"/>
      <c r="E25" s="1057" t="s">
        <v>1016</v>
      </c>
      <c r="F25" s="1057" t="s">
        <v>9</v>
      </c>
      <c r="G25" s="1057" t="s">
        <v>10</v>
      </c>
    </row>
    <row r="26" spans="1:8">
      <c r="B26" s="1054" t="s">
        <v>2859</v>
      </c>
      <c r="C26" s="1054" t="s">
        <v>2858</v>
      </c>
      <c r="D26" s="1085" t="s">
        <v>2857</v>
      </c>
      <c r="E26" s="1054">
        <f>F26-4</f>
        <v>46329</v>
      </c>
      <c r="F26" s="1054">
        <v>46333</v>
      </c>
      <c r="G26" s="1054">
        <f>F26+2</f>
        <v>46335</v>
      </c>
    </row>
    <row r="27" spans="1:8">
      <c r="B27" s="1054" t="s">
        <v>2856</v>
      </c>
      <c r="C27" s="1054" t="s">
        <v>2854</v>
      </c>
      <c r="D27" s="1084"/>
      <c r="E27" s="1054">
        <f>E26+7</f>
        <v>46336</v>
      </c>
      <c r="F27" s="1054">
        <f>F26+7</f>
        <v>46340</v>
      </c>
      <c r="G27" s="1054">
        <f>G26+7</f>
        <v>46342</v>
      </c>
    </row>
    <row r="28" spans="1:8">
      <c r="B28" s="1054" t="s">
        <v>2855</v>
      </c>
      <c r="C28" s="1054" t="s">
        <v>2854</v>
      </c>
      <c r="D28" s="1084"/>
      <c r="E28" s="1054">
        <f>E27+7</f>
        <v>46343</v>
      </c>
      <c r="F28" s="1054">
        <f>F27+7</f>
        <v>46347</v>
      </c>
      <c r="G28" s="1054">
        <f>G27+7</f>
        <v>46349</v>
      </c>
    </row>
    <row r="29" spans="1:8">
      <c r="B29" s="1054" t="s">
        <v>2853</v>
      </c>
      <c r="C29" s="1054" t="s">
        <v>2852</v>
      </c>
      <c r="D29" s="1083"/>
      <c r="E29" s="1054">
        <f>E28+7</f>
        <v>46350</v>
      </c>
      <c r="F29" s="1054">
        <f>F28+7</f>
        <v>46354</v>
      </c>
      <c r="G29" s="1054">
        <f>G28+7</f>
        <v>46356</v>
      </c>
    </row>
    <row r="30" spans="1:8">
      <c r="B30" s="1082"/>
      <c r="C30" s="1081"/>
      <c r="D30" s="1080"/>
      <c r="E30" s="1071"/>
      <c r="F30" s="1071"/>
      <c r="G30" s="1071"/>
    </row>
    <row r="31" spans="1:8">
      <c r="B31" s="1079"/>
      <c r="C31" s="1078"/>
      <c r="D31" s="1077"/>
      <c r="E31" s="1071"/>
      <c r="F31" s="1071"/>
      <c r="G31" s="1071"/>
    </row>
    <row r="32" spans="1:8" s="1069" customFormat="1">
      <c r="A32" s="1076" t="s">
        <v>248</v>
      </c>
      <c r="B32" s="1076"/>
      <c r="C32" s="1076"/>
      <c r="D32" s="1076"/>
      <c r="E32" s="1076"/>
      <c r="F32" s="1076"/>
      <c r="G32" s="1076"/>
      <c r="H32" s="1075"/>
    </row>
    <row r="33" spans="1:11" s="1069" customFormat="1">
      <c r="A33" s="1062" t="s">
        <v>2851</v>
      </c>
      <c r="B33" s="1074"/>
      <c r="C33" s="1073"/>
      <c r="D33" s="1072"/>
      <c r="E33" s="1072"/>
      <c r="F33" s="1071"/>
      <c r="G33" s="1071"/>
      <c r="H33" s="1065"/>
    </row>
    <row r="34" spans="1:11" s="1069" customFormat="1">
      <c r="A34" s="1051"/>
      <c r="B34" s="1060" t="s">
        <v>4</v>
      </c>
      <c r="C34" s="1061" t="s">
        <v>5</v>
      </c>
      <c r="D34" s="1060" t="s">
        <v>2850</v>
      </c>
      <c r="E34" s="1057" t="s">
        <v>2840</v>
      </c>
      <c r="F34" s="1057" t="s">
        <v>2840</v>
      </c>
      <c r="G34" s="1057" t="s">
        <v>354</v>
      </c>
      <c r="H34" s="1051"/>
    </row>
    <row r="35" spans="1:11" s="1069" customFormat="1">
      <c r="A35" s="1051"/>
      <c r="B35" s="1058"/>
      <c r="C35" s="1059"/>
      <c r="D35" s="1058"/>
      <c r="E35" s="1057" t="s">
        <v>1016</v>
      </c>
      <c r="F35" s="1057" t="s">
        <v>9</v>
      </c>
      <c r="G35" s="1057" t="s">
        <v>10</v>
      </c>
      <c r="H35" s="1051"/>
    </row>
    <row r="36" spans="1:11" s="1069" customFormat="1">
      <c r="A36" s="1051"/>
      <c r="B36" s="1056" t="s">
        <v>2849</v>
      </c>
      <c r="C36" s="1056" t="s">
        <v>2848</v>
      </c>
      <c r="D36" s="1055" t="s">
        <v>2844</v>
      </c>
      <c r="E36" s="1054">
        <f>F36-3</f>
        <v>46330</v>
      </c>
      <c r="F36" s="1054">
        <v>46333</v>
      </c>
      <c r="G36" s="1054">
        <f>F36+42</f>
        <v>46375</v>
      </c>
      <c r="H36" s="1051"/>
    </row>
    <row r="37" spans="1:11" s="1069" customFormat="1">
      <c r="A37" s="1051"/>
      <c r="B37" s="1064" t="s">
        <v>1379</v>
      </c>
      <c r="C37" s="1064" t="s">
        <v>434</v>
      </c>
      <c r="D37" s="1055"/>
      <c r="E37" s="1054">
        <f>F37-3</f>
        <v>46337</v>
      </c>
      <c r="F37" s="1054">
        <f>F36+7</f>
        <v>46340</v>
      </c>
      <c r="G37" s="1054">
        <f>G36+7</f>
        <v>46382</v>
      </c>
      <c r="H37" s="1051"/>
      <c r="K37" s="1070"/>
    </row>
    <row r="38" spans="1:11" s="1069" customFormat="1">
      <c r="A38" s="1051"/>
      <c r="B38" s="1056" t="s">
        <v>2843</v>
      </c>
      <c r="C38" s="1064" t="s">
        <v>1111</v>
      </c>
      <c r="D38" s="1055"/>
      <c r="E38" s="1054">
        <f>F38-3</f>
        <v>46344</v>
      </c>
      <c r="F38" s="1054">
        <f>F37+7</f>
        <v>46347</v>
      </c>
      <c r="G38" s="1054">
        <f>G37+7</f>
        <v>46389</v>
      </c>
      <c r="H38" s="1051"/>
    </row>
    <row r="39" spans="1:11" s="1069" customFormat="1">
      <c r="A39" s="1051"/>
      <c r="B39" s="1056" t="s">
        <v>2836</v>
      </c>
      <c r="C39" s="1064" t="s">
        <v>2842</v>
      </c>
      <c r="D39" s="1055"/>
      <c r="E39" s="1054">
        <f>F39-3</f>
        <v>46351</v>
      </c>
      <c r="F39" s="1054">
        <f>F38+7</f>
        <v>46354</v>
      </c>
      <c r="G39" s="1054">
        <f>G38+7</f>
        <v>46396</v>
      </c>
      <c r="H39" s="1051"/>
    </row>
    <row r="40" spans="1:11">
      <c r="B40" s="1068"/>
      <c r="C40" s="1051"/>
    </row>
    <row r="41" spans="1:11">
      <c r="A41" s="1062" t="s">
        <v>2847</v>
      </c>
      <c r="B41" s="1067" t="s">
        <v>103</v>
      </c>
      <c r="C41" s="1066"/>
      <c r="D41" s="1062"/>
      <c r="E41" s="1062"/>
      <c r="F41" s="1062"/>
      <c r="G41" s="1065"/>
    </row>
    <row r="42" spans="1:11">
      <c r="B42" s="1060" t="s">
        <v>4</v>
      </c>
      <c r="C42" s="1061" t="s">
        <v>5</v>
      </c>
      <c r="D42" s="1060" t="s">
        <v>6</v>
      </c>
      <c r="E42" s="1057" t="s">
        <v>2840</v>
      </c>
      <c r="F42" s="1057" t="s">
        <v>2840</v>
      </c>
      <c r="G42" s="1057" t="s">
        <v>433</v>
      </c>
    </row>
    <row r="43" spans="1:11">
      <c r="B43" s="1058"/>
      <c r="C43" s="1059"/>
      <c r="D43" s="1058"/>
      <c r="E43" s="1057" t="s">
        <v>1016</v>
      </c>
      <c r="F43" s="1057" t="s">
        <v>9</v>
      </c>
      <c r="G43" s="1057" t="s">
        <v>10</v>
      </c>
    </row>
    <row r="44" spans="1:11">
      <c r="B44" s="1056" t="s">
        <v>2846</v>
      </c>
      <c r="C44" s="1056" t="s">
        <v>2845</v>
      </c>
      <c r="D44" s="1055" t="s">
        <v>2844</v>
      </c>
      <c r="E44" s="1054">
        <f>F44-5</f>
        <v>46328</v>
      </c>
      <c r="F44" s="1054">
        <v>46333</v>
      </c>
      <c r="G44" s="1054">
        <f>F44+28</f>
        <v>46361</v>
      </c>
    </row>
    <row r="45" spans="1:11">
      <c r="B45" s="1064" t="s">
        <v>1379</v>
      </c>
      <c r="C45" s="1064" t="s">
        <v>434</v>
      </c>
      <c r="D45" s="1055"/>
      <c r="E45" s="1054">
        <f>F45-5</f>
        <v>46335</v>
      </c>
      <c r="F45" s="1054">
        <f>F44+7</f>
        <v>46340</v>
      </c>
      <c r="G45" s="1054">
        <f>G44+7</f>
        <v>46368</v>
      </c>
    </row>
    <row r="46" spans="1:11">
      <c r="B46" s="1056" t="s">
        <v>2843</v>
      </c>
      <c r="C46" s="1064" t="s">
        <v>1111</v>
      </c>
      <c r="D46" s="1055"/>
      <c r="E46" s="1054">
        <f>F46-5</f>
        <v>46342</v>
      </c>
      <c r="F46" s="1054">
        <f>F45+7</f>
        <v>46347</v>
      </c>
      <c r="G46" s="1054">
        <f>G45+7</f>
        <v>46375</v>
      </c>
    </row>
    <row r="47" spans="1:11">
      <c r="B47" s="1056" t="s">
        <v>2836</v>
      </c>
      <c r="C47" s="1064" t="s">
        <v>2842</v>
      </c>
      <c r="D47" s="1055"/>
      <c r="E47" s="1054">
        <f>F47-5</f>
        <v>46349</v>
      </c>
      <c r="F47" s="1054">
        <f>F46+7</f>
        <v>46354</v>
      </c>
      <c r="G47" s="1054">
        <f>G46+7</f>
        <v>46382</v>
      </c>
    </row>
    <row r="48" spans="1:11">
      <c r="A48" s="1062"/>
      <c r="D48" s="1063"/>
      <c r="E48" s="1063"/>
    </row>
    <row r="49" spans="1:7">
      <c r="A49" s="1062" t="s">
        <v>2841</v>
      </c>
    </row>
    <row r="50" spans="1:7">
      <c r="B50" s="1060" t="s">
        <v>4</v>
      </c>
      <c r="C50" s="1061" t="s">
        <v>5</v>
      </c>
      <c r="D50" s="1060" t="s">
        <v>6</v>
      </c>
      <c r="E50" s="1057" t="s">
        <v>2840</v>
      </c>
      <c r="F50" s="1057" t="s">
        <v>2840</v>
      </c>
      <c r="G50" s="1057" t="s">
        <v>254</v>
      </c>
    </row>
    <row r="51" spans="1:7" ht="13.5" customHeight="1">
      <c r="B51" s="1058"/>
      <c r="C51" s="1059"/>
      <c r="D51" s="1058"/>
      <c r="E51" s="1057" t="s">
        <v>1016</v>
      </c>
      <c r="F51" s="1057" t="s">
        <v>9</v>
      </c>
      <c r="G51" s="1057" t="s">
        <v>10</v>
      </c>
    </row>
    <row r="52" spans="1:7" ht="19.5" customHeight="1">
      <c r="B52" s="1056" t="s">
        <v>2839</v>
      </c>
      <c r="C52" s="1056" t="s">
        <v>2838</v>
      </c>
      <c r="D52" s="1055" t="s">
        <v>2837</v>
      </c>
      <c r="E52" s="1054">
        <f>F52-5</f>
        <v>46328</v>
      </c>
      <c r="F52" s="1054">
        <v>46333</v>
      </c>
      <c r="G52" s="1054">
        <f>F52+47</f>
        <v>46380</v>
      </c>
    </row>
    <row r="53" spans="1:7" ht="18.75" customHeight="1">
      <c r="B53" s="1056" t="s">
        <v>2836</v>
      </c>
      <c r="C53" s="1056" t="s">
        <v>2835</v>
      </c>
      <c r="D53" s="1055"/>
      <c r="E53" s="1054">
        <f>F53-5</f>
        <v>46335</v>
      </c>
      <c r="F53" s="1054">
        <f>F52+7</f>
        <v>46340</v>
      </c>
      <c r="G53" s="1053">
        <f>G52+7</f>
        <v>46387</v>
      </c>
    </row>
    <row r="54" spans="1:7" ht="19.5" customHeight="1">
      <c r="B54" s="1056" t="s">
        <v>2834</v>
      </c>
      <c r="C54" s="1056" t="s">
        <v>2833</v>
      </c>
      <c r="D54" s="1055"/>
      <c r="E54" s="1054">
        <f>F54-5</f>
        <v>46342</v>
      </c>
      <c r="F54" s="1054">
        <f>F53+7</f>
        <v>46347</v>
      </c>
      <c r="G54" s="1053">
        <f>G53+7</f>
        <v>46394</v>
      </c>
    </row>
    <row r="55" spans="1:7">
      <c r="B55" s="1056" t="s">
        <v>2832</v>
      </c>
      <c r="C55" s="1056" t="s">
        <v>2831</v>
      </c>
      <c r="D55" s="1055"/>
      <c r="E55" s="1054">
        <f>F55-5</f>
        <v>46349</v>
      </c>
      <c r="F55" s="1054">
        <f>F54+7</f>
        <v>46354</v>
      </c>
      <c r="G55" s="1053">
        <f>G54+7</f>
        <v>46401</v>
      </c>
    </row>
  </sheetData>
  <mergeCells count="29">
    <mergeCell ref="C6:C7"/>
    <mergeCell ref="A1:G1"/>
    <mergeCell ref="A2:B2"/>
    <mergeCell ref="A3:G3"/>
    <mergeCell ref="A22:G22"/>
    <mergeCell ref="A32:G32"/>
    <mergeCell ref="B6:B7"/>
    <mergeCell ref="B15:B16"/>
    <mergeCell ref="B24:B25"/>
    <mergeCell ref="D6:D7"/>
    <mergeCell ref="D15:D16"/>
    <mergeCell ref="C15:C16"/>
    <mergeCell ref="C24:C25"/>
    <mergeCell ref="C34:C35"/>
    <mergeCell ref="C42:C43"/>
    <mergeCell ref="D44:D47"/>
    <mergeCell ref="D8:D11"/>
    <mergeCell ref="D17:D20"/>
    <mergeCell ref="D26:D29"/>
    <mergeCell ref="D36:D39"/>
    <mergeCell ref="D24:D25"/>
    <mergeCell ref="D52:D55"/>
    <mergeCell ref="B34:B35"/>
    <mergeCell ref="B42:B43"/>
    <mergeCell ref="B50:B51"/>
    <mergeCell ref="C50:C51"/>
    <mergeCell ref="D34:D35"/>
    <mergeCell ref="D42:D43"/>
    <mergeCell ref="D50:D51"/>
  </mergeCells>
  <phoneticPr fontId="49" type="noConversion"/>
  <hyperlinks>
    <hyperlink ref="B26" r:id="rId1" tooltip="Click the Vessel/Voyage, you can see Vessel and Routing information." display="javascript: viewVslInfo('QDTR', '2610N');"/>
    <hyperlink ref="C26" r:id="rId2" tooltip="Click the Vessel/Voyage, you can see Vessel and Routing information." display="javascript: viewVslInfo('QDTR', '2610N');"/>
    <hyperlink ref="B27" r:id="rId3" tooltip="Click the Vessel/Voyage, you can see Vessel and Routing information." display="javascript: viewVslInfo('KMTP', '2613N');"/>
    <hyperlink ref="C27" r:id="rId4" tooltip="Click the Vessel/Voyage, you can see Vessel and Routing information." display="javascript: viewVslInfo('KMTP', '2613N');"/>
    <hyperlink ref="B28" r:id="rId5" tooltip="Click the Vessel/Voyage, you can see Vessel and Routing information." display="javascript: viewVslInfo('SKOR', '2613N');"/>
    <hyperlink ref="C28" r:id="rId6" tooltip="Click the Vessel/Voyage, you can see Vessel and Routing information." display="javascript: viewVslInfo('SKOR', '2613N');"/>
    <hyperlink ref="B29" r:id="rId7" tooltip="Click the Vessel/Voyage, you can see Vessel and Routing information." display="javascript: viewVslInfo('SWVG', '2614N');"/>
    <hyperlink ref="C29" r:id="rId8" tooltip="Click the Vessel/Voyage, you can see Vessel and Routing information." display="javascript: viewVslInfo('SWVG', '2614N');"/>
  </hyperlinks>
  <pageMargins left="0.69930555555555596" right="0.69930555555555596" top="0.75" bottom="0.75" header="0.3" footer="0.3"/>
  <pageSetup paperSize="9" orientation="portrait" horizontalDpi="200" verticalDpi="300" r:id="rId9"/>
  <drawing r:id="rId1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6</vt:i4>
      </vt:variant>
    </vt:vector>
  </HeadingPairs>
  <TitlesOfParts>
    <vt:vector size="6" baseType="lpstr">
      <vt:lpstr>NINGBO</vt:lpstr>
      <vt:lpstr>SHANGHAI</vt:lpstr>
      <vt:lpstr>SHENZHEN</vt:lpstr>
      <vt:lpstr>QINGDAO</vt:lpstr>
      <vt:lpstr>GUANGZHOU</vt:lpstr>
      <vt:lpstr>XIAMEN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kypx</dc:creator>
  <cp:lastModifiedBy>tony</cp:lastModifiedBy>
  <cp:lastPrinted>2012-06-27T03:21:00Z</cp:lastPrinted>
  <dcterms:created xsi:type="dcterms:W3CDTF">1996-12-17T01:32:00Z</dcterms:created>
  <dcterms:modified xsi:type="dcterms:W3CDTF">2026-10-28T10:19:57Z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2052-12.1.0.21915</vt:lpwstr>
  </property>
  <property fmtid="{D5CDD505-2E9C-101B-9397-08002B2CF9AE}" pid="3" name="ICV">
    <vt:lpwstr>1C0F26819AAA4DD8832D8B78539EDF00_12</vt:lpwstr>
  </property>
</Properties>
</file>